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DVŮR NEMOCNICE - NÁSTAVBA..." sheetId="2" r:id="rId2"/>
    <sheet name="D.1.4.ZT - Zdravotechnika..." sheetId="3" r:id="rId3"/>
    <sheet name="D.1.4. ZT - Zdravotechnik..." sheetId="4" r:id="rId4"/>
    <sheet name="nemocnicedknlsaly1 - ZAŘÍ..." sheetId="5" r:id="rId5"/>
    <sheet name="TSB SILNOPROUD - TSB Siln..." sheetId="6" r:id="rId6"/>
    <sheet name="TSB PŘELOŽKA - TSB PŘELOŽ..." sheetId="7" r:id="rId7"/>
    <sheet name="MR - MĚŘENÍ A REGULACE" sheetId="8" r:id="rId8"/>
    <sheet name="VZT - VZDUCHOTECHNIKA" sheetId="9" r:id="rId9"/>
    <sheet name="ELEKTRO - SILNOPROUD - SI..." sheetId="10" r:id="rId10"/>
    <sheet name="SLP_EPS - EPS" sheetId="11" r:id="rId11"/>
    <sheet name="SLP_JC - Jednotný čas" sheetId="12" r:id="rId12"/>
    <sheet name="SLP_MON - Monitoring tepl..." sheetId="13" r:id="rId13"/>
    <sheet name="SLP_STA - Společná televi..." sheetId="14" r:id="rId14"/>
    <sheet name="SLP_AP - Aktivní prvky sítě" sheetId="15" r:id="rId15"/>
    <sheet name="SLP_SK - Strukturovaná ka..." sheetId="16" r:id="rId16"/>
    <sheet name="MP - KOMPRES STANICE" sheetId="17" r:id="rId17"/>
    <sheet name="MP ROZV - ROZVODY" sheetId="18" r:id="rId18"/>
    <sheet name="MP VAK - VAK. STANICE" sheetId="19" r:id="rId19"/>
    <sheet name="MP LZC - LZCO 2" sheetId="20" r:id="rId20"/>
    <sheet name="MP LZN - LZN 20" sheetId="21" r:id="rId21"/>
    <sheet name="CP (1) - ČISTÉ PROSTORY" sheetId="22" r:id="rId22"/>
  </sheets>
  <definedNames>
    <definedName name="_xlnm.Print_Area" localSheetId="0">'Rekapitulace stavby'!$D$4:$AO$76,'Rekapitulace stavby'!$C$82:$AQ$119</definedName>
    <definedName name="_xlnm._FilterDatabase" localSheetId="1" hidden="1">'DVŮR NEMOCNICE - NÁSTAVBA...'!$C$146:$K$1853</definedName>
    <definedName name="_xlnm.Print_Area" localSheetId="1">'DVŮR NEMOCNICE - NÁSTAVBA...'!$C$4:$J$76,'DVŮR NEMOCNICE - NÁSTAVBA...'!$C$82:$J$128,'DVŮR NEMOCNICE - NÁSTAVBA...'!$C$134:$J$1853</definedName>
    <definedName name="_xlnm._FilterDatabase" localSheetId="2" hidden="1">'D.1.4.ZT - Zdravotechnika...'!$C$121:$K$208</definedName>
    <definedName name="_xlnm.Print_Area" localSheetId="2">'D.1.4.ZT - Zdravotechnika...'!$C$4:$J$76,'D.1.4.ZT - Zdravotechnika...'!$C$82:$J$101,'D.1.4.ZT - Zdravotechnika...'!$C$107:$J$208</definedName>
    <definedName name="_xlnm._FilterDatabase" localSheetId="3" hidden="1">'D.1.4. ZT - Zdravotechnik...'!$C$124:$K$253</definedName>
    <definedName name="_xlnm.Print_Area" localSheetId="3">'D.1.4. ZT - Zdravotechnik...'!$C$4:$J$76,'D.1.4. ZT - Zdravotechnik...'!$C$82:$J$104,'D.1.4. ZT - Zdravotechnik...'!$C$110:$J$253</definedName>
    <definedName name="_xlnm._FilterDatabase" localSheetId="4" hidden="1">'nemocnicedknlsaly1 - ZAŘÍ...'!$C$124:$K$283</definedName>
    <definedName name="_xlnm.Print_Area" localSheetId="4">'nemocnicedknlsaly1 - ZAŘÍ...'!$C$4:$J$76,'nemocnicedknlsaly1 - ZAŘÍ...'!$C$82:$J$106,'nemocnicedknlsaly1 - ZAŘÍ...'!$C$112:$J$283</definedName>
    <definedName name="_xlnm._FilterDatabase" localSheetId="5" hidden="1">'TSB SILNOPROUD - TSB Siln...'!$C$118:$K$172</definedName>
    <definedName name="_xlnm.Print_Area" localSheetId="5">'TSB SILNOPROUD - TSB Siln...'!$C$4:$J$76,'TSB SILNOPROUD - TSB Siln...'!$C$82:$J$100,'TSB SILNOPROUD - TSB Siln...'!$C$106:$J$172</definedName>
    <definedName name="_xlnm._FilterDatabase" localSheetId="6" hidden="1">'TSB PŘELOŽKA - TSB PŘELOŽ...'!$C$117:$K$133</definedName>
    <definedName name="_xlnm.Print_Area" localSheetId="6">'TSB PŘELOŽKA - TSB PŘELOŽ...'!$C$4:$J$76,'TSB PŘELOŽKA - TSB PŘELOŽ...'!$C$82:$J$99,'TSB PŘELOŽKA - TSB PŘELOŽ...'!$C$105:$J$133</definedName>
    <definedName name="_xlnm._FilterDatabase" localSheetId="7" hidden="1">'MR - MĚŘENÍ A REGULACE'!$C$123:$K$251</definedName>
    <definedName name="_xlnm.Print_Area" localSheetId="7">'MR - MĚŘENÍ A REGULACE'!$C$4:$J$76,'MR - MĚŘENÍ A REGULACE'!$C$82:$J$105,'MR - MĚŘENÍ A REGULACE'!$C$111:$J$251</definedName>
    <definedName name="_xlnm._FilterDatabase" localSheetId="8" hidden="1">'VZT - VZDUCHOTECHNIKA'!$C$270:$K$711</definedName>
    <definedName name="_xlnm.Print_Area" localSheetId="8">'VZT - VZDUCHOTECHNIKA'!$C$4:$J$76,'VZT - VZDUCHOTECHNIKA'!$C$82:$J$252,'VZT - VZDUCHOTECHNIKA'!$C$258:$J$711</definedName>
    <definedName name="_xlnm._FilterDatabase" localSheetId="9" hidden="1">'ELEKTRO - SILNOPROUD - SI...'!$C$119:$K$327</definedName>
    <definedName name="_xlnm.Print_Area" localSheetId="9">'ELEKTRO - SILNOPROUD - SI...'!$C$4:$J$76,'ELEKTRO - SILNOPROUD - SI...'!$C$82:$J$101,'ELEKTRO - SILNOPROUD - SI...'!$C$107:$J$327</definedName>
    <definedName name="_xlnm._FilterDatabase" localSheetId="10" hidden="1">'SLP_EPS - EPS'!$C$124:$K$182</definedName>
    <definedName name="_xlnm.Print_Area" localSheetId="10">'SLP_EPS - EPS'!$C$4:$J$76,'SLP_EPS - EPS'!$C$82:$J$104,'SLP_EPS - EPS'!$C$110:$J$182</definedName>
    <definedName name="_xlnm._FilterDatabase" localSheetId="11" hidden="1">'SLP_JC - Jednotný čas'!$C$121:$K$133</definedName>
    <definedName name="_xlnm.Print_Area" localSheetId="11">'SLP_JC - Jednotný čas'!$C$4:$J$76,'SLP_JC - Jednotný čas'!$C$82:$J$101,'SLP_JC - Jednotný čas'!$C$107:$J$133</definedName>
    <definedName name="_xlnm._FilterDatabase" localSheetId="12" hidden="1">'SLP_MON - Monitoring tepl...'!$C$121:$K$144</definedName>
    <definedName name="_xlnm.Print_Area" localSheetId="12">'SLP_MON - Monitoring tepl...'!$C$4:$J$76,'SLP_MON - Monitoring tepl...'!$C$82:$J$101,'SLP_MON - Monitoring tepl...'!$C$107:$J$144</definedName>
    <definedName name="_xlnm._FilterDatabase" localSheetId="13" hidden="1">'SLP_STA - Společná televi...'!$C$123:$K$150</definedName>
    <definedName name="_xlnm.Print_Area" localSheetId="13">'SLP_STA - Společná televi...'!$C$4:$J$76,'SLP_STA - Společná televi...'!$C$82:$J$103,'SLP_STA - Společná televi...'!$C$109:$J$150</definedName>
    <definedName name="_xlnm._FilterDatabase" localSheetId="14" hidden="1">'SLP_AP - Aktivní prvky sítě'!$C$121:$K$131</definedName>
    <definedName name="_xlnm.Print_Area" localSheetId="14">'SLP_AP - Aktivní prvky sítě'!$C$4:$J$76,'SLP_AP - Aktivní prvky sítě'!$C$82:$J$101,'SLP_AP - Aktivní prvky sítě'!$C$107:$J$131</definedName>
    <definedName name="_xlnm._FilterDatabase" localSheetId="15" hidden="1">'SLP_SK - Strukturovaná ka...'!$C$123:$K$181</definedName>
    <definedName name="_xlnm.Print_Area" localSheetId="15">'SLP_SK - Strukturovaná ka...'!$C$4:$J$76,'SLP_SK - Strukturovaná ka...'!$C$82:$J$103,'SLP_SK - Strukturovaná ka...'!$C$109:$J$181</definedName>
    <definedName name="_xlnm._FilterDatabase" localSheetId="16" hidden="1">'MP - KOMPRES STANICE'!$C$121:$K$150</definedName>
    <definedName name="_xlnm.Print_Area" localSheetId="16">'MP - KOMPRES STANICE'!$C$4:$J$76,'MP - KOMPRES STANICE'!$C$82:$J$101,'MP - KOMPRES STANICE'!$C$107:$J$150</definedName>
    <definedName name="_xlnm._FilterDatabase" localSheetId="17" hidden="1">'MP ROZV - ROZVODY'!$C$121:$K$174</definedName>
    <definedName name="_xlnm.Print_Area" localSheetId="17">'MP ROZV - ROZVODY'!$C$4:$J$76,'MP ROZV - ROZVODY'!$C$82:$J$101,'MP ROZV - ROZVODY'!$C$107:$J$174</definedName>
    <definedName name="_xlnm._FilterDatabase" localSheetId="18" hidden="1">'MP VAK - VAK. STANICE'!$C$121:$K$145</definedName>
    <definedName name="_xlnm.Print_Area" localSheetId="18">'MP VAK - VAK. STANICE'!$C$4:$J$76,'MP VAK - VAK. STANICE'!$C$82:$J$101,'MP VAK - VAK. STANICE'!$C$107:$J$145</definedName>
    <definedName name="_xlnm._FilterDatabase" localSheetId="19" hidden="1">'MP LZC - LZCO 2'!$C$121:$K$140</definedName>
    <definedName name="_xlnm.Print_Area" localSheetId="19">'MP LZC - LZCO 2'!$C$4:$J$76,'MP LZC - LZCO 2'!$C$82:$J$101,'MP LZC - LZCO 2'!$C$107:$J$140</definedName>
    <definedName name="_xlnm._FilterDatabase" localSheetId="20" hidden="1">'MP LZN - LZN 20'!$C$121:$K$140</definedName>
    <definedName name="_xlnm.Print_Area" localSheetId="20">'MP LZN - LZN 20'!$C$4:$J$76,'MP LZN - LZN 20'!$C$82:$J$101,'MP LZN - LZN 20'!$C$107:$J$140</definedName>
    <definedName name="_xlnm._FilterDatabase" localSheetId="21" hidden="1">'CP (1) - ČISTÉ PROSTORY'!$C$131:$K$222</definedName>
    <definedName name="_xlnm.Print_Area" localSheetId="21">'CP (1) - ČISTÉ PROSTORY'!$C$4:$J$76,'CP (1) - ČISTÉ PROSTORY'!$C$82:$J$113,'CP (1) - ČISTÉ PROSTORY'!$C$119:$J$222</definedName>
    <definedName name="_xlnm.Print_Titles" localSheetId="0">'Rekapitulace stavby'!$92:$92</definedName>
    <definedName name="_xlnm.Print_Titles" localSheetId="1">'DVŮR NEMOCNICE - NÁSTAVBA...'!$146:$146</definedName>
    <definedName name="_xlnm.Print_Titles" localSheetId="2">'D.1.4.ZT - Zdravotechnika...'!$121:$121</definedName>
    <definedName name="_xlnm.Print_Titles" localSheetId="3">'D.1.4. ZT - Zdravotechnik...'!$124:$124</definedName>
    <definedName name="_xlnm.Print_Titles" localSheetId="4">'nemocnicedknlsaly1 - ZAŘÍ...'!$124:$124</definedName>
    <definedName name="_xlnm.Print_Titles" localSheetId="5">'TSB SILNOPROUD - TSB Siln...'!$118:$118</definedName>
    <definedName name="_xlnm.Print_Titles" localSheetId="6">'TSB PŘELOŽKA - TSB PŘELOŽ...'!$117:$117</definedName>
    <definedName name="_xlnm.Print_Titles" localSheetId="7">'MR - MĚŘENÍ A REGULACE'!$123:$123</definedName>
    <definedName name="_xlnm.Print_Titles" localSheetId="8">'VZT - VZDUCHOTECHNIKA'!$270:$270</definedName>
    <definedName name="_xlnm.Print_Titles" localSheetId="9">'ELEKTRO - SILNOPROUD - SI...'!$119:$119</definedName>
    <definedName name="_xlnm.Print_Titles" localSheetId="10">'SLP_EPS - EPS'!$124:$124</definedName>
    <definedName name="_xlnm.Print_Titles" localSheetId="11">'SLP_JC - Jednotný čas'!$121:$121</definedName>
    <definedName name="_xlnm.Print_Titles" localSheetId="12">'SLP_MON - Monitoring tepl...'!$121:$121</definedName>
    <definedName name="_xlnm.Print_Titles" localSheetId="13">'SLP_STA - Společná televi...'!$123:$123</definedName>
    <definedName name="_xlnm.Print_Titles" localSheetId="14">'SLP_AP - Aktivní prvky sítě'!$121:$121</definedName>
    <definedName name="_xlnm.Print_Titles" localSheetId="15">'SLP_SK - Strukturovaná ka...'!$123:$123</definedName>
    <definedName name="_xlnm.Print_Titles" localSheetId="16">'MP - KOMPRES STANICE'!$121:$121</definedName>
    <definedName name="_xlnm.Print_Titles" localSheetId="17">'MP ROZV - ROZVODY'!$121:$121</definedName>
    <definedName name="_xlnm.Print_Titles" localSheetId="18">'MP VAK - VAK. STANICE'!$121:$121</definedName>
    <definedName name="_xlnm.Print_Titles" localSheetId="19">'MP LZC - LZCO 2'!$121:$121</definedName>
    <definedName name="_xlnm.Print_Titles" localSheetId="20">'MP LZN - LZN 20'!$121:$121</definedName>
    <definedName name="_xlnm.Print_Titles" localSheetId="21">'CP (1) - ČISTÉ PROSTORY'!$131:$131</definedName>
  </definedNames>
  <calcPr fullCalcOnLoad="1"/>
</workbook>
</file>

<file path=xl/sharedStrings.xml><?xml version="1.0" encoding="utf-8"?>
<sst xmlns="http://schemas.openxmlformats.org/spreadsheetml/2006/main" count="41224" uniqueCount="6191">
  <si>
    <t>Export Komplet</t>
  </si>
  <si>
    <t/>
  </si>
  <si>
    <t>2.0</t>
  </si>
  <si>
    <t>ZAMOK</t>
  </si>
  <si>
    <t>False</t>
  </si>
  <si>
    <t>{a9c8958b-319c-48cc-85fd-a8d71dd6dd40}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</si>
  <si>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</si>
  <si>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</si>
  <si>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</si>
  <si>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</si>
  <si>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</si>
  <si>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</si>
  <si>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</si>
  <si>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</si>
  <si>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DVURNASTAVBA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</si>
  <si>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</si>
  <si>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</si>
  <si>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NÁSTAVBA OPER. SÁLŮ A STERILIZACE</t>
  </si>
  <si>
    <t>0,1</t>
  </si>
  <si>
    <t>KSO:</t>
  </si>
  <si>
    <t>CC-CZ:</t>
  </si>
  <si>
    <t>1</t>
  </si>
  <si>
    <t>Místo:</t>
  </si>
  <si>
    <t>MĚSTSKÁ NEMOCNICE DVŮR. KRÁLOVÉ</t>
  </si>
  <si>
    <t>Datum:</t>
  </si>
  <si>
    <t>3. 3. 2021</t>
  </si>
  <si>
    <t>10</t>
  </si>
  <si>
    <t>100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</si>
  <si>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</si>
  <si>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</si>
  <si>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</si>
  <si>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</si>
  <si>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</si>
  <si>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</si>
  <si>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</si>
  <si>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ATELIER H1§ ATELIER HÁJEK</t>
  </si>
  <si>
    <t>True</t>
  </si>
  <si>
    <t>Zpracovatel:</t>
  </si>
  <si>
    <t>ERŠILOVÁ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</si>
  <si>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</si>
  <si>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</si>
  <si>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</si>
  <si>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</si>
  <si>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</si>
  <si>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</si>
  <si>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</si>
  <si>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</si>
  <si>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</si>
  <si>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</si>
  <si>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</si>
  <si>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</si>
  <si>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</si>
  <si>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</si>
  <si>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</si>
  <si>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</si>
  <si>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</si>
  <si>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</si>
  <si>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</si>
  <si>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</si>
  <si>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</si>
  <si>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</si>
  <si>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</si>
  <si>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</si>
  <si>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</si>
  <si>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</si>
  <si>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</si>
  <si>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</si>
  <si>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</si>
  <si>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</si>
  <si>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</si>
  <si>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</si>
  <si>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</si>
  <si>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</si>
  <si>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</si>
  <si>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</si>
  <si>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</si>
  <si>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</si>
  <si>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</si>
  <si>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</si>
  <si>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</si>
  <si>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</si>
  <si>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</si>
  <si>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</si>
  <si>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</si>
  <si>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</si>
  <si>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DVŮR NEMOCNICE</t>
  </si>
  <si>
    <t>NÁSTAVBA OPERAČNÍCH SÁLŮ A STERILIZACE NA DVORNÍM TRAKTU LABORATOŘÍ</t>
  </si>
  <si>
    <t>STA</t>
  </si>
  <si>
    <t>{92c05441-b9cf-4ac6-9d34-0c730be7ebf4}</t>
  </si>
  <si>
    <t>2</t>
  </si>
  <si>
    <t>ZDRAVOTECHNIKA</t>
  </si>
  <si>
    <t>{9c5c10d9-a41c-43fa-b901-dd8067dc8be2}</t>
  </si>
  <si>
    <t>D.1.4.ZT</t>
  </si>
  <si>
    <t>Zdravotechnika -kanalizace</t>
  </si>
  <si>
    <t>Soupis</t>
  </si>
  <si>
    <t>{138a0d4f-7540-429d-ac4a-d6f93b6a75ae}</t>
  </si>
  <si>
    <t>D.1.4. ZT</t>
  </si>
  <si>
    <t>Zdravotechnika - voda</t>
  </si>
  <si>
    <t>{24d45ae5-0345-483d-b189-4045c66ac1bc}</t>
  </si>
  <si>
    <t>nemocnicedknlsaly1</t>
  </si>
  <si>
    <t>ZAŘÍZENÍ PRO VYTÁPĚNÍ STAVEB</t>
  </si>
  <si>
    <t>{98d19bd7-a379-435d-b250-77ad85b4aec3}</t>
  </si>
  <si>
    <t>TSB SILNOPROUD</t>
  </si>
  <si>
    <t>TSB Silnoproud</t>
  </si>
  <si>
    <t>{016f7c5e-1dce-4d88-b8c0-9a21eff2d389}</t>
  </si>
  <si>
    <t>TSB PŘELOŽKA</t>
  </si>
  <si>
    <t>TSB PŘELOŽENÍ NN</t>
  </si>
  <si>
    <t>{c8ed2a28-8dad-410f-a14d-1470402141f4}</t>
  </si>
  <si>
    <t>MR</t>
  </si>
  <si>
    <t>MĚŘENÍ A REGULACE</t>
  </si>
  <si>
    <t>{f3c8795d-1fdd-450a-a4b7-df9d9259bcee}</t>
  </si>
  <si>
    <t>VZT</t>
  </si>
  <si>
    <t>VZDUCHOTECHNIKA</t>
  </si>
  <si>
    <t>{a10557a0-9456-4374-835c-cbcfee3cbf1d}</t>
  </si>
  <si>
    <t>ELEKTRO - SILNOPROUD</t>
  </si>
  <si>
    <t>SILNOPROUD</t>
  </si>
  <si>
    <t>{1e6ce5c4-7203-44b4-bcf5-1c02d90d8d08}</t>
  </si>
  <si>
    <t>SLABOPROUD</t>
  </si>
  <si>
    <t>SLABOPROUD + EPS</t>
  </si>
  <si>
    <t>{678bd12e-9ca2-4eaa-a77a-01281bd8029e}</t>
  </si>
  <si>
    <t>SLP_EPS</t>
  </si>
  <si>
    <t>EPS</t>
  </si>
  <si>
    <t>{e53f727f-32e1-4916-9dda-8aae01bf8b00}</t>
  </si>
  <si>
    <t>SLP_JC</t>
  </si>
  <si>
    <t>Jednotný čas</t>
  </si>
  <si>
    <t>{9179667d-9431-4e23-abf1-c0e43d6d74dd}</t>
  </si>
  <si>
    <t>SLP_MON</t>
  </si>
  <si>
    <t>Monitoring tepl...</t>
  </si>
  <si>
    <t>{6d652a72-4a37-4bde-9185-1fc7ad2e1193}</t>
  </si>
  <si>
    <t>SLP_STA</t>
  </si>
  <si>
    <t>Společná televi...</t>
  </si>
  <si>
    <t>{9e0a8752-1fec-4392-8009-4a426bb62f13}</t>
  </si>
  <si>
    <t>SLP_AP</t>
  </si>
  <si>
    <t>Aktivní prvky sítě</t>
  </si>
  <si>
    <t>{7ed84437-d17e-49b1-b917-09fba14ce58f}</t>
  </si>
  <si>
    <t>SLP_SK</t>
  </si>
  <si>
    <t>Strukturovaná ka...</t>
  </si>
  <si>
    <t>{c3c59d49-c11a-43b0-897d-f416433a1b85}</t>
  </si>
  <si>
    <t>MP</t>
  </si>
  <si>
    <t>MEDICIÁLNÍ PLYNY</t>
  </si>
  <si>
    <t>{671eb3b8-2280-405c-800b-d3655d1aaa41}</t>
  </si>
  <si>
    <t>KOMPRES STANICE</t>
  </si>
  <si>
    <t>{6a97350c-d8da-468a-931e-a432f220cbef}</t>
  </si>
  <si>
    <t>MP ROZV</t>
  </si>
  <si>
    <t>ROZVODY</t>
  </si>
  <si>
    <t>{8e6f8e93-9d15-4662-b941-1566d7559141}</t>
  </si>
  <si>
    <t>MP VAK</t>
  </si>
  <si>
    <t>VAK. STANICE</t>
  </si>
  <si>
    <t>{74f82b47-b41d-41d6-8455-92ded49281dd}</t>
  </si>
  <si>
    <t>MP LZC</t>
  </si>
  <si>
    <t>LZCO 2</t>
  </si>
  <si>
    <t>{596f57ad-7dd7-4474-a591-6e1f9a091b43}</t>
  </si>
  <si>
    <t>MP LZN</t>
  </si>
  <si>
    <t>LZN 20</t>
  </si>
  <si>
    <t>{b0e54bc4-24c3-4c62-8202-ae8ecc25ace5}</t>
  </si>
  <si>
    <t>CP (1)</t>
  </si>
  <si>
    <t>ČISTÉ PROSTORY</t>
  </si>
  <si>
    <t>{c4949ebe-4131-4778-86f6-aad8692501d8}</t>
  </si>
  <si>
    <t>KRYCÍ LIST SOUPISU PRACÍ</t>
  </si>
  <si>
    <t>Objekt:</t>
  </si>
  <si>
    <t>DVŮR NEMOCNICE - NÁSTAVBA OPERAČNÍCH SÁLŮ A STERILIZACE NA DVORNÍM TRAKTU LABORATOŘÍ</t>
  </si>
  <si>
    <t>ATELIER H1&amp; ATELIER HÁJEK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</si>
  <si>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</si>
  <si>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</si>
  <si>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</si>
  <si>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</si>
  <si>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</si>
  <si>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</si>
  <si>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práce- D1.2.1.c</t>
  </si>
  <si>
    <t xml:space="preserve">    2 - Zakládání  D1.2.1.c-10</t>
  </si>
  <si>
    <t xml:space="preserve">    3 - Svislé a kompletní konstrukce-D1.1b.2+řezy</t>
  </si>
  <si>
    <t xml:space="preserve">    4 - Vodorovné konstrukce</t>
  </si>
  <si>
    <t xml:space="preserve">      5 - Zpevněné plochy- situace</t>
  </si>
  <si>
    <t xml:space="preserve">    6 - Úpravy povrchů, podlahy a osazování výplní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</si>
  <si>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</si>
  <si>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</si>
  <si>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</si>
  <si>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</si>
  <si>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</si>
  <si>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   D.1.1b.4</t>
  </si>
  <si>
    <t xml:space="preserve">    713 - Izolace tepelné- půdorysy, střecha</t>
  </si>
  <si>
    <t xml:space="preserve">    741 - Elektroinstalace - silnoproud</t>
  </si>
  <si>
    <t xml:space="preserve">    763 - Konstrukce suché výstavby- půdorysy, řezy</t>
  </si>
  <si>
    <t xml:space="preserve">    764 - Konstrukce klempířské + 5% prořez- tabulka výrobků</t>
  </si>
  <si>
    <t xml:space="preserve">    766 - Konstrukce truhlářské- tabula výrobků</t>
  </si>
  <si>
    <t xml:space="preserve">    767 - Konstrukce zámečnické vč. povrch. úpravy- tabulka výrobků</t>
  </si>
  <si>
    <t xml:space="preserve">    771 - Podlahy z dlaždic- půdorysy</t>
  </si>
  <si>
    <t xml:space="preserve">    776 - Podlahy povlakové  - půdorysy</t>
  </si>
  <si>
    <t xml:space="preserve">    781 - Dokončovací práce - obklady- půdorys</t>
  </si>
  <si>
    <t xml:space="preserve">    783 - Dokončovací práce - nátěry</t>
  </si>
  <si>
    <t xml:space="preserve">    784 - Dokončovací práce - malby</t>
  </si>
  <si>
    <t xml:space="preserve">    786 - Dokončovací práce - čalounické úpravy</t>
  </si>
  <si>
    <t>M - Práce a dodávky M</t>
  </si>
  <si>
    <t xml:space="preserve">    33-M - Montáže dopr.zaříz.</t>
  </si>
  <si>
    <t xml:space="preserve">    43-M - Montáž ocelových konstrukcí</t>
  </si>
  <si>
    <t>VRN - Vedlejší rozpočtové náklady</t>
  </si>
  <si>
    <t xml:space="preserve">    VRN3 - Zařízení staveniště</t>
  </si>
  <si>
    <t xml:space="preserve">  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</si>
  <si>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</si>
  <si>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</si>
  <si>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</si>
  <si>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</si>
  <si>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</si>
  <si>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</si>
  <si>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</si>
  <si>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</si>
  <si>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</si>
  <si>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</si>
  <si>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</si>
  <si>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</si>
  <si>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</si>
  <si>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</si>
  <si>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</si>
  <si>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</si>
  <si>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práce- D1.2.1.c</t>
  </si>
  <si>
    <t>K</t>
  </si>
  <si>
    <t>122251101</t>
  </si>
  <si>
    <t>Odkopávky a prokopávky nezapažené v hornině třídy těžitelnosti I, skupiny 3 objem do 20 m3 strojně</t>
  </si>
  <si>
    <t>m3</t>
  </si>
  <si>
    <t>4</t>
  </si>
  <si>
    <t>2143626364</t>
  </si>
  <si>
    <t>VV</t>
  </si>
  <si>
    <t>" část rampy pro podsyp"    6,0*1,8*0,15</t>
  </si>
  <si>
    <t>"kačírek  pod rampou"       (15,0*1,8-6,0*1,8)*0,15</t>
  </si>
  <si>
    <t>Součet</t>
  </si>
  <si>
    <t>131251100</t>
  </si>
  <si>
    <t>Hloubení jam nezapažených v hornině třídy těžitelnosti I, skupiny 3 objem do 20 m3 strojně</t>
  </si>
  <si>
    <t>938207806</t>
  </si>
  <si>
    <t>"patky na +2,5a +2,3"</t>
  </si>
  <si>
    <t>3,0*3,0*(0,85+0,65)</t>
  </si>
  <si>
    <t>"podbetonování"   1,0*1,0*0,1*2</t>
  </si>
  <si>
    <t>3</t>
  </si>
  <si>
    <t>131351203</t>
  </si>
  <si>
    <t>Hloubení jam zapažených v hornině třídy těžitelnosti II, skupiny 4 objem do 100 m3 strojně  30%</t>
  </si>
  <si>
    <t>2039604018</t>
  </si>
  <si>
    <t>"patky na -0,5"  (3,8*4,8)*(3,3+0,5)*2*0,3</t>
  </si>
  <si>
    <t>131551203</t>
  </si>
  <si>
    <t>Hloubení jam zapažených v hornině třídy těžitelnosti III, skupiny 6 objem do 100 m3 strojně  70%</t>
  </si>
  <si>
    <t>389256627</t>
  </si>
  <si>
    <t>"patky na -0,5"  (3,8*4,8)*(3,3+0,5)*2*0,7</t>
  </si>
  <si>
    <t>"prohloubení pro podkl beton"  1,0*1,0*0,1*2</t>
  </si>
  <si>
    <t>5</t>
  </si>
  <si>
    <t>151101201</t>
  </si>
  <si>
    <t>Zřízení příložného pažení stěn výkopu hl do 4 m</t>
  </si>
  <si>
    <t>m2</t>
  </si>
  <si>
    <t>-1835557020</t>
  </si>
  <si>
    <t>(3,7*2+4,8)*3,8*2</t>
  </si>
  <si>
    <t>6</t>
  </si>
  <si>
    <t>151101211</t>
  </si>
  <si>
    <t>Odstranění příložného pažení stěn hl do 4 m</t>
  </si>
  <si>
    <t>1173597724</t>
  </si>
  <si>
    <t>92,72</t>
  </si>
  <si>
    <t>7</t>
  </si>
  <si>
    <t>151101301</t>
  </si>
  <si>
    <t>Zřízení rozepření stěn při pažení příložném hl do 4 m</t>
  </si>
  <si>
    <t>-144559825</t>
  </si>
  <si>
    <t>3,8*4,8*3,8*2</t>
  </si>
  <si>
    <t>8</t>
  </si>
  <si>
    <t>151101311</t>
  </si>
  <si>
    <t>Odstranění rozepření stěn při pažení příložném hl do 4 m</t>
  </si>
  <si>
    <t>-2036368677</t>
  </si>
  <si>
    <t>138,642</t>
  </si>
  <si>
    <t>9</t>
  </si>
  <si>
    <t>161151103</t>
  </si>
  <si>
    <t>Svislé přemístění výkopku z horniny třídy těžitelnosti I, skupiny 1 až 3 hl výkopu přes 4 do 8 m</t>
  </si>
  <si>
    <t>-1558399110</t>
  </si>
  <si>
    <t>97,237</t>
  </si>
  <si>
    <t>162751137</t>
  </si>
  <si>
    <t>Vodorovné přemístění do 10000 m výkopku/sypaniny z horniny třídy těžitelnosti II, skupiny 4 a 5</t>
  </si>
  <si>
    <t>-1840593124</t>
  </si>
  <si>
    <t>4,05+13,7+41,587+97,237</t>
  </si>
  <si>
    <t>11</t>
  </si>
  <si>
    <t>171201201</t>
  </si>
  <si>
    <t>Uložení sypaniny na skládky</t>
  </si>
  <si>
    <t>1408248692</t>
  </si>
  <si>
    <t>156,574</t>
  </si>
  <si>
    <t>12</t>
  </si>
  <si>
    <t>171201211</t>
  </si>
  <si>
    <t>Poplatek za uložení odpadu ze sypaniny na skládce (skládkovné)</t>
  </si>
  <si>
    <t>t</t>
  </si>
  <si>
    <t>1446271255</t>
  </si>
  <si>
    <t>156,574*1,7</t>
  </si>
  <si>
    <t>13</t>
  </si>
  <si>
    <t>174101101</t>
  </si>
  <si>
    <t>Zásyp jam, šachet rýh nebo kolem objektů sypaninou se zhutněním</t>
  </si>
  <si>
    <t>1531328343</t>
  </si>
  <si>
    <t>"vytěžená zemina"   156,574</t>
  </si>
  <si>
    <t>"odpočet patek"   -1,0*1,0*0,4*4</t>
  </si>
  <si>
    <t>"sloupy"                   -0,3*0,3*(3,8*2+0,78+0,735)</t>
  </si>
  <si>
    <t>" část rampy pro podsyp"   - 6,0*1,8*0,15</t>
  </si>
  <si>
    <t>"kačírek  pod rampou"      - (15,0*1,8-6,0*1,8)*0,15</t>
  </si>
  <si>
    <t>14</t>
  </si>
  <si>
    <t>M</t>
  </si>
  <si>
    <t>5833120</t>
  </si>
  <si>
    <t xml:space="preserve">Vhodný hutnitelný násypový materiál </t>
  </si>
  <si>
    <t>1409653884</t>
  </si>
  <si>
    <t>150,104*1,7</t>
  </si>
  <si>
    <t>181951112</t>
  </si>
  <si>
    <t>Úprava pláně v hornině třídy těžitelnosti I, skupiny 1 až 3 se zhutněním strojně KOMUNIKACE</t>
  </si>
  <si>
    <t>593251189</t>
  </si>
  <si>
    <t>50,0</t>
  </si>
  <si>
    <t>16</t>
  </si>
  <si>
    <t>183403153</t>
  </si>
  <si>
    <t>Obdělání půdy hrabáním v rovině a svahu do 1:5</t>
  </si>
  <si>
    <t>-194746641</t>
  </si>
  <si>
    <t>261,0</t>
  </si>
  <si>
    <t>Zakládání  D1.2.1.c-10</t>
  </si>
  <si>
    <t>17</t>
  </si>
  <si>
    <t>273313511</t>
  </si>
  <si>
    <t>Základové desky z betonu tř. C 12/15- podbetonávky</t>
  </si>
  <si>
    <t>1358325080</t>
  </si>
  <si>
    <t>"podbetonávky základových konstrukcí"    0,4</t>
  </si>
  <si>
    <t>18</t>
  </si>
  <si>
    <t>275321511</t>
  </si>
  <si>
    <t xml:space="preserve">Základové patky ze ŽB tř. C 25/30     </t>
  </si>
  <si>
    <t>-2133548704</t>
  </si>
  <si>
    <t>"ZPa-5, ZPa-6, (rampa)"    1,2</t>
  </si>
  <si>
    <t>19</t>
  </si>
  <si>
    <t>275351215</t>
  </si>
  <si>
    <t xml:space="preserve">Zřízení bednění stěn základových patek  </t>
  </si>
  <si>
    <t>1073805065</t>
  </si>
  <si>
    <t>"ZPa-5- ZPa-6"   5,0</t>
  </si>
  <si>
    <t>20</t>
  </si>
  <si>
    <t>275351216</t>
  </si>
  <si>
    <t xml:space="preserve">Odstranění bednění stěn základových patek </t>
  </si>
  <si>
    <t>-1571671519</t>
  </si>
  <si>
    <t>5,0</t>
  </si>
  <si>
    <t>275361821</t>
  </si>
  <si>
    <t>Výztuž základových patek betonářskou ocelí 10 505 (R)     +10%</t>
  </si>
  <si>
    <t>-1483502298</t>
  </si>
  <si>
    <t>"ZPa-5+6"           0,22*1,1</t>
  </si>
  <si>
    <t>Svislé a kompletní konstrukce-D1.1b.2+řezy</t>
  </si>
  <si>
    <t>22</t>
  </si>
  <si>
    <t>310279842</t>
  </si>
  <si>
    <t>Zazdívka otvorů pl do 4 m2 ve zdivu nadzákladovém z nepálených tvárnic</t>
  </si>
  <si>
    <t>371021959</t>
  </si>
  <si>
    <t>0,9*2,1*0,3+1,92*0,55*0,6</t>
  </si>
  <si>
    <t>23</t>
  </si>
  <si>
    <t>311321411</t>
  </si>
  <si>
    <t>Nosná zeď ze ŽB tř. C 25/30 bez výztuže  OBJEKT</t>
  </si>
  <si>
    <t>-839993997</t>
  </si>
  <si>
    <t>"ST-1  až  ST-14"    196,0</t>
  </si>
  <si>
    <t>24</t>
  </si>
  <si>
    <t>311321611</t>
  </si>
  <si>
    <t>Nosná zeď ze ŽB tř. C 30/37 bez výztuže  -rampa</t>
  </si>
  <si>
    <t>853900701</t>
  </si>
  <si>
    <t>"ST1+ST2"   3,0</t>
  </si>
  <si>
    <t>25</t>
  </si>
  <si>
    <t>311351105</t>
  </si>
  <si>
    <t>Zřízení oboustranného bednění zdí nosných</t>
  </si>
  <si>
    <t>-1318600137</t>
  </si>
  <si>
    <t>"budova"  1420,0</t>
  </si>
  <si>
    <t>"rampa  ST1+ST2"     26,0</t>
  </si>
  <si>
    <t>26</t>
  </si>
  <si>
    <t>311351106</t>
  </si>
  <si>
    <t>Odstranění oboustranného bednění zdí nosných</t>
  </si>
  <si>
    <t>-2147259257</t>
  </si>
  <si>
    <t>1446,0</t>
  </si>
  <si>
    <t>27</t>
  </si>
  <si>
    <t>311351911</t>
  </si>
  <si>
    <t>Příplatek k cenám bednění nosných nadzákladových zdí za pohledový beton</t>
  </si>
  <si>
    <t>-1689731163</t>
  </si>
  <si>
    <t>26,0</t>
  </si>
  <si>
    <t>28</t>
  </si>
  <si>
    <t>311361821</t>
  </si>
  <si>
    <t>Výztuž nosných zdí betonářskou ocelí 10 505      +10%</t>
  </si>
  <si>
    <t>1127508939</t>
  </si>
  <si>
    <t>15,393*1,1</t>
  </si>
  <si>
    <t>29</t>
  </si>
  <si>
    <t>317168111</t>
  </si>
  <si>
    <t>Překlad keramický plochý š 11,5 cm dl 100 cm</t>
  </si>
  <si>
    <t>kus</t>
  </si>
  <si>
    <t>-478323663</t>
  </si>
  <si>
    <t>30</t>
  </si>
  <si>
    <t>317168012</t>
  </si>
  <si>
    <t>Překlad keramický plochý š 115 mm dl 1250 mm</t>
  </si>
  <si>
    <t>-1429264592</t>
  </si>
  <si>
    <t>2+2+5+7</t>
  </si>
  <si>
    <t>31</t>
  </si>
  <si>
    <t>317168013</t>
  </si>
  <si>
    <t>Překlad keramický plochý š 115 mm dl 1500 mm</t>
  </si>
  <si>
    <t>1697577844</t>
  </si>
  <si>
    <t>32</t>
  </si>
  <si>
    <t>317168014</t>
  </si>
  <si>
    <t>Překlad keramický plochý š 115 mm dl 1750 mm</t>
  </si>
  <si>
    <t>1584930682</t>
  </si>
  <si>
    <t>4+1</t>
  </si>
  <si>
    <t>33</t>
  </si>
  <si>
    <t>317234410</t>
  </si>
  <si>
    <t>Vyzdívka mezi nosníky z cihel pálených na MC</t>
  </si>
  <si>
    <t>-513668958</t>
  </si>
  <si>
    <t>(2,4+1,5)*0,15*0,4+2,5*0,15*0,3+2,3*0,15*0,4*2</t>
  </si>
  <si>
    <t>34</t>
  </si>
  <si>
    <t>317944323</t>
  </si>
  <si>
    <t>Válcované nosníky č.14 až 22 dodatečně osazované do připravených otvorů</t>
  </si>
  <si>
    <t>-1539809936</t>
  </si>
  <si>
    <t xml:space="preserve">"I 200" </t>
  </si>
  <si>
    <t>(2,4*2+1,5*2+2,5*2+2,4*2*2)*0,0262</t>
  </si>
  <si>
    <t>35</t>
  </si>
  <si>
    <t>330321710</t>
  </si>
  <si>
    <t xml:space="preserve">Sloupy nebo pilíře ze ŽB tř. C 35/45 bez výztuže </t>
  </si>
  <si>
    <t>2054528399</t>
  </si>
  <si>
    <t>"sloupy objektu -S2-1, S2-2 +sloupy rampy S2-3"</t>
  </si>
  <si>
    <t>5,5</t>
  </si>
  <si>
    <t>36</t>
  </si>
  <si>
    <t>331351121</t>
  </si>
  <si>
    <t>Zřízení bednění čtyřúhelníkových sloupů v do 4 m průřezu do 0,16 m2</t>
  </si>
  <si>
    <t>1205911225</t>
  </si>
  <si>
    <t>56,0</t>
  </si>
  <si>
    <t>37</t>
  </si>
  <si>
    <t>331351122</t>
  </si>
  <si>
    <t>Odstranění bednění čtyřúhelníkových sloupů v do 4 m průřezu do 0,16 m2</t>
  </si>
  <si>
    <t>-1880500203</t>
  </si>
  <si>
    <t>38</t>
  </si>
  <si>
    <t>331361821</t>
  </si>
  <si>
    <t>Výztuž sloupů hranatých betonářskou ocelí 10 505   +10%</t>
  </si>
  <si>
    <t>-575241488</t>
  </si>
  <si>
    <t xml:space="preserve">1,544*1,1   </t>
  </si>
  <si>
    <t>39</t>
  </si>
  <si>
    <t>342151112</t>
  </si>
  <si>
    <t>Montáž opláštění stěn ocelových kcí ze sendvičových panelů šroubovaných budov v do 12 m</t>
  </si>
  <si>
    <t>-2055762660</t>
  </si>
  <si>
    <t>"stř nástavba-"</t>
  </si>
  <si>
    <t>(18,5+10,3)*2*(0,17+2,1+1,26+0,7)-(0,9*3+1,6)*2,1</t>
  </si>
  <si>
    <t>"spoj krček"  (0,75+0,41)*2,805</t>
  </si>
  <si>
    <t>40</t>
  </si>
  <si>
    <t>55324761</t>
  </si>
  <si>
    <t>panel sendvičový stěnový vnější, izolace minerální vlna, skryté kotvení, U 0,36W/m2K, modulová/celková š 1000/1054mm tl 120mm  PO15- nástavba</t>
  </si>
  <si>
    <t>-898614422</t>
  </si>
  <si>
    <t>234,618*1,1</t>
  </si>
  <si>
    <t>41</t>
  </si>
  <si>
    <t>55324760</t>
  </si>
  <si>
    <t>panel sendvičový stěnový vnější, izolace minerální vlna, skryté kotvení, U 0,43W/m2K, modulová/celková š 1000/1054mm tl 100mm- krček</t>
  </si>
  <si>
    <t>-627337328</t>
  </si>
  <si>
    <t>3,254*1,1</t>
  </si>
  <si>
    <t>42</t>
  </si>
  <si>
    <t>342244301</t>
  </si>
  <si>
    <t>Příčka zvukově izolační z cihel děrovaných do na maltu M10 tloušťky 115 mm</t>
  </si>
  <si>
    <t>1351293158</t>
  </si>
  <si>
    <t>"204-206" (1,84+1,3+1,8+0,125*2+2,15*2)*3,92</t>
  </si>
  <si>
    <t>-(0,8*2+0,9)*2,1</t>
  </si>
  <si>
    <t>"222-228" (4,45+1,58+2,45+2,6+4,45+1,75+14,4+6,7)*3,92</t>
  </si>
  <si>
    <t>-(0,8*5+0,9*2)*2,1</t>
  </si>
  <si>
    <t>"229-232" (6,6+3,7+6,3+4,35*2+2,3)*3,92</t>
  </si>
  <si>
    <t>-(1,4*2+1,1*2+0,8*2+0,7)*2,1</t>
  </si>
  <si>
    <t>"207-209" (8,4+5,2*2+5,6+4,15+0,6)*3,92</t>
  </si>
  <si>
    <t>-(1,4+0,8*4+0,7*2)*2,1</t>
  </si>
  <si>
    <t>43</t>
  </si>
  <si>
    <t>342244101</t>
  </si>
  <si>
    <t>Příčka z cihel děrovaných do P10 na maltu M5 tloušťky 80 mm</t>
  </si>
  <si>
    <t>1060554390</t>
  </si>
  <si>
    <t>"210-211" (1,8*2+0,9*2+0,1)*3,92</t>
  </si>
  <si>
    <t>-(0,7*2)*2,1</t>
  </si>
  <si>
    <t>"222-227" (2,5+2,1+2,85+1,9+1,6+0,7+2,5)*3,92</t>
  </si>
  <si>
    <t>-(0,8*4+0,7+0,9)*2,1</t>
  </si>
  <si>
    <t>"229-232"  (1,7+0,2+1,9+1,3)*3,92</t>
  </si>
  <si>
    <t>44</t>
  </si>
  <si>
    <t>3422443010</t>
  </si>
  <si>
    <t>Příčka zvukově izolační z cihel keramické  11,5 AKU P15 na maltu M10 tloušťky  140 mm</t>
  </si>
  <si>
    <t>275257725</t>
  </si>
  <si>
    <t>"203"  4,0*3,92</t>
  </si>
  <si>
    <t>45</t>
  </si>
  <si>
    <t>342244121</t>
  </si>
  <si>
    <t>Příčka z cihel děrovaných do P10 na maltu M5 tloušťky 140 mm</t>
  </si>
  <si>
    <t>-282757372</t>
  </si>
  <si>
    <t>"210-212" (2,05*3+1,9+1,8+1,75)*3,92</t>
  </si>
  <si>
    <t>"227-228"  4,45*3,92</t>
  </si>
  <si>
    <t>46</t>
  </si>
  <si>
    <t>342291121</t>
  </si>
  <si>
    <t>Ukotvení příček k cihelným konstrukcím plochými kotvami</t>
  </si>
  <si>
    <t>m</t>
  </si>
  <si>
    <t>-1123988432</t>
  </si>
  <si>
    <t>3,92*25</t>
  </si>
  <si>
    <t>47</t>
  </si>
  <si>
    <t>342291131</t>
  </si>
  <si>
    <t>Ukotvení příček k betonovým konstrukcím plochými kotvami</t>
  </si>
  <si>
    <t>1948212933</t>
  </si>
  <si>
    <t>3,92*(20+8)</t>
  </si>
  <si>
    <t>Vodorovné konstrukce</t>
  </si>
  <si>
    <t>48</t>
  </si>
  <si>
    <t>389941022</t>
  </si>
  <si>
    <t>Montáž kovových doplňkových konstrukcí do 10 kg  D1.2.1.C-10</t>
  </si>
  <si>
    <t>kg</t>
  </si>
  <si>
    <t>-1768709915</t>
  </si>
  <si>
    <t>100,0</t>
  </si>
  <si>
    <t>49</t>
  </si>
  <si>
    <t>411321414</t>
  </si>
  <si>
    <t>Stropy deskové ze ŽB tř. C 25/30</t>
  </si>
  <si>
    <t>-1523083366</t>
  </si>
  <si>
    <t>"SD2-4, SD2-2"    12,0</t>
  </si>
  <si>
    <t>50</t>
  </si>
  <si>
    <t>411321717</t>
  </si>
  <si>
    <t xml:space="preserve">Stropy deskové ze ŽB tř. C 35/45 </t>
  </si>
  <si>
    <t>201178252</t>
  </si>
  <si>
    <t>"SD2-1, SD2-2, SD2-3 "                        201,0</t>
  </si>
  <si>
    <t>51</t>
  </si>
  <si>
    <t>411322424</t>
  </si>
  <si>
    <t>Stropy trámové nebo kazetové ze ŽB tř. C 25/30</t>
  </si>
  <si>
    <t>771880456</t>
  </si>
  <si>
    <t>"s5"   18,0*(0,05+0,05)</t>
  </si>
  <si>
    <t>52</t>
  </si>
  <si>
    <t>411351011</t>
  </si>
  <si>
    <t>Zřízení bednění stropů deskových tl do 25 cm bez podpěrné kce</t>
  </si>
  <si>
    <t>-756862088</t>
  </si>
  <si>
    <t xml:space="preserve">"SD2-1 - SD2-4, MP-2"        784,0   </t>
  </si>
  <si>
    <t>53</t>
  </si>
  <si>
    <t>411351012</t>
  </si>
  <si>
    <t>Odstranění bednění stropů deskových tl do 25 cm bez podpěrné kce</t>
  </si>
  <si>
    <t>-1090749655</t>
  </si>
  <si>
    <t>784,0</t>
  </si>
  <si>
    <t>54</t>
  </si>
  <si>
    <t>4113511021</t>
  </si>
  <si>
    <t>Zřízení a odstranění bednění prostupů ve stropech deskových</t>
  </si>
  <si>
    <t>1517960102</t>
  </si>
  <si>
    <t>"prostupy"</t>
  </si>
  <si>
    <t>"3 np - podlahou -(strop 2 np)"</t>
  </si>
  <si>
    <t>(0,66+0,83+0,68+0,6+0,81+0,89*2+0,74+0,6+0,78+0,6+0,35+0,64*2+0,78+0,6)*2*0,3</t>
  </si>
  <si>
    <t>(0,6+0,69)*2*0,3+(0,15+0,5)*2*0,3+(0,1+0,1)*2*10+(0,2+0,1+0,06+0,12)*0,3</t>
  </si>
  <si>
    <t>55</t>
  </si>
  <si>
    <t>411354213</t>
  </si>
  <si>
    <t>Bednění stropů ztracené z hraněných trapézových vln v 60 mm plech lakovaný tl 0,63 mm</t>
  </si>
  <si>
    <t>1255297217</t>
  </si>
  <si>
    <t>"střecha spoj most"   18,0*1,05</t>
  </si>
  <si>
    <t>56</t>
  </si>
  <si>
    <t>411354247</t>
  </si>
  <si>
    <t>Bednění stropů ztracené z hraněných trapézových vln v 50 mm plech pozinkovaný tl 0,88 mm podlaha</t>
  </si>
  <si>
    <t>-1281288875</t>
  </si>
  <si>
    <t>"podlaha spoj mostu"  18,0*1,05</t>
  </si>
  <si>
    <t>57</t>
  </si>
  <si>
    <t>411354315</t>
  </si>
  <si>
    <t>Zřízení podpěrné konstrukce stropů výšky do 4 m tl do 35 cm</t>
  </si>
  <si>
    <t>1387912525</t>
  </si>
  <si>
    <t>726,0</t>
  </si>
  <si>
    <t>58</t>
  </si>
  <si>
    <t>411354178</t>
  </si>
  <si>
    <t>Odstranění podpěrné konstrukce stropů v do 4 m pro zatížení do 30 kPa</t>
  </si>
  <si>
    <t>-574872122</t>
  </si>
  <si>
    <t>59</t>
  </si>
  <si>
    <t>411361821</t>
  </si>
  <si>
    <t>Výztuž stropů betonářskou ocelí 10 505      +10%</t>
  </si>
  <si>
    <t>-1520720287</t>
  </si>
  <si>
    <t>27,466*1,1</t>
  </si>
  <si>
    <t>60</t>
  </si>
  <si>
    <t>411362021</t>
  </si>
  <si>
    <t>Výztuž stropů svařovanými sítěmi Kari    +10%</t>
  </si>
  <si>
    <t>-1792871926</t>
  </si>
  <si>
    <t>0,232*1,1</t>
  </si>
  <si>
    <t>18,0*0,004*1,1</t>
  </si>
  <si>
    <t>61</t>
  </si>
  <si>
    <t>413321717</t>
  </si>
  <si>
    <t>Nosníky ze ŽB tř. C 35/45</t>
  </si>
  <si>
    <t>454800762</t>
  </si>
  <si>
    <t>"P2-1"   3</t>
  </si>
  <si>
    <t>62</t>
  </si>
  <si>
    <t>413351111</t>
  </si>
  <si>
    <t>Zřízení bednění nosníků a průvlaků bez podpěrné kce výšky do 100 cm</t>
  </si>
  <si>
    <t>851214552</t>
  </si>
  <si>
    <t>63</t>
  </si>
  <si>
    <t>413351108</t>
  </si>
  <si>
    <t>Odstranění bednění nosníků bez podpěrné konstrukce</t>
  </si>
  <si>
    <t>288536170</t>
  </si>
  <si>
    <t>21,0</t>
  </si>
  <si>
    <t>64</t>
  </si>
  <si>
    <t>413352115</t>
  </si>
  <si>
    <t>Zřízení podpěrné konstrukce nosníků výšky podepření do 4 m pro nosník výšky přes 100 cm</t>
  </si>
  <si>
    <t>-895187431</t>
  </si>
  <si>
    <t>11,0</t>
  </si>
  <si>
    <t>65</t>
  </si>
  <si>
    <t>413352116</t>
  </si>
  <si>
    <t>Odstranění podpěrné konstrukce nosníků výšky podepření do 4 m pro nosník výšky přes 100 cm</t>
  </si>
  <si>
    <t>292319988</t>
  </si>
  <si>
    <t>66</t>
  </si>
  <si>
    <t>413361821</t>
  </si>
  <si>
    <t>Výztuž nosníků, volných trámů nebo průvlaků volných trámů betonářskou ocelí 10 505+10%</t>
  </si>
  <si>
    <t>-915473627</t>
  </si>
  <si>
    <t>0,682*1,1</t>
  </si>
  <si>
    <t>67</t>
  </si>
  <si>
    <t>430321616</t>
  </si>
  <si>
    <t>Schodišťová konstrukce a rampa ze ŽB tř. C 30/37</t>
  </si>
  <si>
    <t>-1181783480</t>
  </si>
  <si>
    <t>"SD2-5"   4,8</t>
  </si>
  <si>
    <t>68</t>
  </si>
  <si>
    <t>430361821</t>
  </si>
  <si>
    <t>Výztuž schodišťové konstrukce a rampy betonářskou ocelí 10 505+10%</t>
  </si>
  <si>
    <t>-1438547019</t>
  </si>
  <si>
    <t>0,898*1,1</t>
  </si>
  <si>
    <t>69</t>
  </si>
  <si>
    <t>309251210</t>
  </si>
  <si>
    <t>šroub M16x80mm s hákem - stropní desky</t>
  </si>
  <si>
    <t>741106757</t>
  </si>
  <si>
    <t>128</t>
  </si>
  <si>
    <t>70</t>
  </si>
  <si>
    <t>54879312</t>
  </si>
  <si>
    <t>trn pro přenos smykové síly u dilatačních spár - rampa</t>
  </si>
  <si>
    <t>1946291887</t>
  </si>
  <si>
    <t>71</t>
  </si>
  <si>
    <t>985341431.SNX</t>
  </si>
  <si>
    <t>Uhlíkové lamely pro zesílení ŽB stropů CFRP lmela H tl do 1,4 mm  š 50 mm</t>
  </si>
  <si>
    <t>935749688</t>
  </si>
  <si>
    <t>"zesílení str. konstrukce- nový otvor nad 1. np"</t>
  </si>
  <si>
    <t>1,7*4</t>
  </si>
  <si>
    <t>72</t>
  </si>
  <si>
    <t>431351121</t>
  </si>
  <si>
    <t>Zřízení bednění podest schodišť a ramp přímočarých v do 4 m</t>
  </si>
  <si>
    <t>-2006530455</t>
  </si>
  <si>
    <t>27,0</t>
  </si>
  <si>
    <t>73</t>
  </si>
  <si>
    <t>431351122</t>
  </si>
  <si>
    <t>Odstranění bednění podest schodišť a ramp přímočarých v do 4 m</t>
  </si>
  <si>
    <t>1719148202</t>
  </si>
  <si>
    <t>74</t>
  </si>
  <si>
    <t>4351211110</t>
  </si>
  <si>
    <t xml:space="preserve">Montáž schodišťových ramen s podestou  hmotnosti přes  3 t  </t>
  </si>
  <si>
    <t>1065186398</t>
  </si>
  <si>
    <t>75</t>
  </si>
  <si>
    <t>5937219001</t>
  </si>
  <si>
    <t xml:space="preserve">Schodišťové konstrukce -ramena + podesta - přímočaré </t>
  </si>
  <si>
    <t>-295370019</t>
  </si>
  <si>
    <t>76</t>
  </si>
  <si>
    <t>444151112</t>
  </si>
  <si>
    <t>Montáž krytiny ocelových střech a podhledů  ze sendvičových panelů šroubovaných budov v do 12 m</t>
  </si>
  <si>
    <t>1389411770</t>
  </si>
  <si>
    <t>"stř nástavba  150 mm"  22,5*13,6</t>
  </si>
  <si>
    <t>"spoj krček - podhled 100 mm"      7,6*2,9</t>
  </si>
  <si>
    <t>77</t>
  </si>
  <si>
    <t>5530001</t>
  </si>
  <si>
    <t>Tepelněizolační panel s jádrem z minerální vlny tl. 10 cm - spoj krček-podhled</t>
  </si>
  <si>
    <t>-1993013484</t>
  </si>
  <si>
    <t>22,04*1,1</t>
  </si>
  <si>
    <t>78</t>
  </si>
  <si>
    <t>5530002</t>
  </si>
  <si>
    <t>Tepelněizolační panel s jádrem z minerální vlny tl. 150 cm - 3. np strojovna  PO EI 15</t>
  </si>
  <si>
    <t>1544792507</t>
  </si>
  <si>
    <t>306,0*1,1</t>
  </si>
  <si>
    <t>Zpevněné plochy- situace</t>
  </si>
  <si>
    <t>79</t>
  </si>
  <si>
    <t>113107330</t>
  </si>
  <si>
    <t>Odstranění podkladu z betonu prostého tl 100 mm strojně pl do 50 m2</t>
  </si>
  <si>
    <t>-1931345094</t>
  </si>
  <si>
    <t>80</t>
  </si>
  <si>
    <t>113107341</t>
  </si>
  <si>
    <t>Odstranění podkladu živičného tl 50 mm strojně pl do 50 m2</t>
  </si>
  <si>
    <t>1283659555</t>
  </si>
  <si>
    <t>81</t>
  </si>
  <si>
    <t>113107422</t>
  </si>
  <si>
    <t>Odstranění podkladu z kameniva drceného tl 200 mm při překopech strojně pl do 15 m2</t>
  </si>
  <si>
    <t>-1840601621</t>
  </si>
  <si>
    <t xml:space="preserve">"ŠDa  150 mm"    50,0    </t>
  </si>
  <si>
    <t>"ŠDb  150 mm"   50,0</t>
  </si>
  <si>
    <t>82</t>
  </si>
  <si>
    <t>564211111</t>
  </si>
  <si>
    <t>Podklad nebo podsyp ze štěrkopísku ŠP tl 50 mm -násyp pod kačírek pod rampou</t>
  </si>
  <si>
    <t>-1178326217</t>
  </si>
  <si>
    <t>"kačírek pod rampou"   9,0*1,8</t>
  </si>
  <si>
    <t>83</t>
  </si>
  <si>
    <t>564251111</t>
  </si>
  <si>
    <t>Podklad nebo podsyp ze štěrkopísku ŠP tl 150 mm -pod částí rampy</t>
  </si>
  <si>
    <t>1982134066</t>
  </si>
  <si>
    <t>6,0*1,8</t>
  </si>
  <si>
    <t>84</t>
  </si>
  <si>
    <t>564851111</t>
  </si>
  <si>
    <t>ZÁM. DL.     Podklad ze štěrkodrtě ŠD tl 150 mm</t>
  </si>
  <si>
    <t>1773770229</t>
  </si>
  <si>
    <t>6,0</t>
  </si>
  <si>
    <t>85</t>
  </si>
  <si>
    <t>5648511110</t>
  </si>
  <si>
    <t>Podklad ze štěrkodrtě ŠD tl 150 mm komunilace</t>
  </si>
  <si>
    <t>1713804919</t>
  </si>
  <si>
    <t>"ŠDa" 50,0</t>
  </si>
  <si>
    <t>"ŠD B"  50,0</t>
  </si>
  <si>
    <t>86</t>
  </si>
  <si>
    <t>565135111</t>
  </si>
  <si>
    <t>Asfaltový beton vrstva podkladní ACP 16 (obalované kamenivo OKS) tl 50 mm š do 3 m</t>
  </si>
  <si>
    <t>-1164867029</t>
  </si>
  <si>
    <t>87</t>
  </si>
  <si>
    <t>565135121</t>
  </si>
  <si>
    <t>Asfaltový beton vrstva podkladní ACP 16 (obalované kamenivo OKS) tl 50 mm</t>
  </si>
  <si>
    <t>-984731368</t>
  </si>
  <si>
    <t>88</t>
  </si>
  <si>
    <t>573111112</t>
  </si>
  <si>
    <t>Postřik živičný infiltrační s posypem z asfaltu množství 1 kg/m2</t>
  </si>
  <si>
    <t>1238285349</t>
  </si>
  <si>
    <t>89</t>
  </si>
  <si>
    <t>573211106</t>
  </si>
  <si>
    <t>Postřik živičný spojovací z asfaltu v množství 0,20 kg/m2</t>
  </si>
  <si>
    <t>-1354965722</t>
  </si>
  <si>
    <t>90</t>
  </si>
  <si>
    <t>577133121</t>
  </si>
  <si>
    <t>Asfaltový beton vrstva obrusná ACO 8 (ABJ) tl 40 mm š přes 3 m z nemodifikovaného asfaltu</t>
  </si>
  <si>
    <t>96077721</t>
  </si>
  <si>
    <t>91</t>
  </si>
  <si>
    <t>596211111</t>
  </si>
  <si>
    <t>Kladení zámkové dlažby komunikací pro pěší tl 60 mm skupiny A pl do 100 m2</t>
  </si>
  <si>
    <t>-475116975</t>
  </si>
  <si>
    <t xml:space="preserve">"nová dlažba"   </t>
  </si>
  <si>
    <t>92</t>
  </si>
  <si>
    <t>592450410</t>
  </si>
  <si>
    <t xml:space="preserve">dlažba zámková  tl 6 cm </t>
  </si>
  <si>
    <t>-1634050506</t>
  </si>
  <si>
    <t>6,0*1,01</t>
  </si>
  <si>
    <t>93</t>
  </si>
  <si>
    <t>916231213</t>
  </si>
  <si>
    <t>Osazení chodníkového obrubníku betonového stojatého s boční opěrou do lože z betonu prostého</t>
  </si>
  <si>
    <t>-1729524938</t>
  </si>
  <si>
    <t>"zpev plochy"   4,0*2</t>
  </si>
  <si>
    <t>"kačírek pod rampou"   9,0</t>
  </si>
  <si>
    <t>94</t>
  </si>
  <si>
    <t>PFB.2120002</t>
  </si>
  <si>
    <t>Chodníkový obrubník 100/10/25 II nat</t>
  </si>
  <si>
    <t>788483238</t>
  </si>
  <si>
    <t>95</t>
  </si>
  <si>
    <t>637121111</t>
  </si>
  <si>
    <t>Okapový chodník z kačírku tl 100 mm s udusáním pod rampou</t>
  </si>
  <si>
    <t>-1957661939</t>
  </si>
  <si>
    <t>9,0*1,8</t>
  </si>
  <si>
    <t>Úpravy povrchů, podlahy a osazování výplní</t>
  </si>
  <si>
    <t>96</t>
  </si>
  <si>
    <t>611341125</t>
  </si>
  <si>
    <t>Sádrová omítka sádrová hladká jednovrstvá vnitřních schodišťových konstrukcí nanášená ručně</t>
  </si>
  <si>
    <t>1998903808</t>
  </si>
  <si>
    <t>5,0*1,75*4+1,5*3,3*2</t>
  </si>
  <si>
    <t>"302a"   1,96*1,8</t>
  </si>
  <si>
    <t>97</t>
  </si>
  <si>
    <t>611341195</t>
  </si>
  <si>
    <t>Příplatek k sádrové omítce schodišťových konstrukcí za každých dalších 5 mm tloušťky ručně</t>
  </si>
  <si>
    <t>-1907020267</t>
  </si>
  <si>
    <t>44,900*2</t>
  </si>
  <si>
    <t>98</t>
  </si>
  <si>
    <t>612111001</t>
  </si>
  <si>
    <t>Ubroušení výstupků betonu vnitřních  stěn po odbednění  40% plochy</t>
  </si>
  <si>
    <t>-614498843</t>
  </si>
  <si>
    <t>"ŽB stěny"</t>
  </si>
  <si>
    <t>"201" (11,0+15,0+12,7+2,2*2+2,0)*3,0</t>
  </si>
  <si>
    <t>-(1,6*2,1*2+1,1*2,8+1,8*2,8+1,7*2,1+1,5*2,1)</t>
  </si>
  <si>
    <t>"202" (6,0*2+3,3+2,5)*4,2</t>
  </si>
  <si>
    <t>-(2,6+3,8+2,6*3,2+1,14*2,2+1,1*2,8+1,2*2,1)</t>
  </si>
  <si>
    <t>"202a"  (2,0+1,8)*2*8,0-(1,1*2,2*2)</t>
  </si>
  <si>
    <t>"203+206" (2,5+1,8+1,3+1,85+2,15)*2,5-(2,2*2,1)</t>
  </si>
  <si>
    <t>"223" (2,1+0,5)*2,5</t>
  </si>
  <si>
    <t>"207-209" (7,4+3,0+9,8++3,0)*2,5+7,4*0,5</t>
  </si>
  <si>
    <t>-(4,1*1,7*2+2,1*1,7*3+1,5*2,3)</t>
  </si>
  <si>
    <t>Mezisoučet</t>
  </si>
  <si>
    <t>281,112*0,4</t>
  </si>
  <si>
    <t>99</t>
  </si>
  <si>
    <t>612131321</t>
  </si>
  <si>
    <t>Penetrační disperzní nátěr vnitřních stěn nanášený strojně</t>
  </si>
  <si>
    <t>1994818446</t>
  </si>
  <si>
    <t>"sádr omítka"              842,693</t>
  </si>
  <si>
    <t>"obklady"                211,755</t>
  </si>
  <si>
    <t>"schody"            44,9</t>
  </si>
  <si>
    <t>612325122</t>
  </si>
  <si>
    <t>Vápenocementová štuková omítka rýh ve stěnách šířky do 300 mm  UT</t>
  </si>
  <si>
    <t>-800088997</t>
  </si>
  <si>
    <t>0,2*0,1*10</t>
  </si>
  <si>
    <t>101</t>
  </si>
  <si>
    <t>612325302</t>
  </si>
  <si>
    <t>Vápenocementová štuková omítka ostění nebo nadpraží</t>
  </si>
  <si>
    <t>-763644697</t>
  </si>
  <si>
    <t>"1 np"  2,4*0,25*2+(1,95+2,1*2)*0,6</t>
  </si>
  <si>
    <t>"2.np"  (2,4*2+1,5*2+2,5*2+2,4*2)*0,25</t>
  </si>
  <si>
    <t>(1,9+1,0+2,65*2+2,2*2)*0,5+(2,0+2,65*2)*0,4</t>
  </si>
  <si>
    <t>(1,92+2,65*2)*0,6</t>
  </si>
  <si>
    <t>102</t>
  </si>
  <si>
    <t>612331121</t>
  </si>
  <si>
    <t>Cementová omítka hladká jednovrstvá vnitřních stěn nanášená ručně pod obklady</t>
  </si>
  <si>
    <t>-1999743808</t>
  </si>
  <si>
    <t>"půdorysy"</t>
  </si>
  <si>
    <t>"st1"</t>
  </si>
  <si>
    <t>"205" (1,3+2,15)*2*2,5-0,8*2,1*2</t>
  </si>
  <si>
    <t>"212"  (1,9+1,6)*2*2,5-0,8*2,1</t>
  </si>
  <si>
    <t>"227+228" (2,45*2+1,5+2,85)*2*2,5-0,9*2,1*4</t>
  </si>
  <si>
    <t>"st2"</t>
  </si>
  <si>
    <t>"204"  (1,8+2,15)*2*2,5-0,9*2,1-1,1*2,5</t>
  </si>
  <si>
    <t>"207"  (0,6+2,4)*3,0</t>
  </si>
  <si>
    <t>"210+211"  (0,9*4+1,6*3+1,8)*2*2,5-0,7*2,1*7-0,9*2,5*3</t>
  </si>
  <si>
    <t>"222"   (0,9+2,5)*2*2,5-0,8*2,1*2</t>
  </si>
  <si>
    <t>"226"   (1,3+0,9+1,6+0,9)*2*2,5-0,8*2,1*2-0,7*2,1*2</t>
  </si>
  <si>
    <t>"232"  (0,9*3+1,7+1,3+1,3)*2*2,5-0,7*2,1*5-0,9*2,5*2</t>
  </si>
  <si>
    <t>"233"  (2,5+1,55)*2,5</t>
  </si>
  <si>
    <t>"243"  (2,05+2,15)*2*2,7-1,7*2,0</t>
  </si>
  <si>
    <t>"306"  0,9*2,1</t>
  </si>
  <si>
    <t>103</t>
  </si>
  <si>
    <t>612341321</t>
  </si>
  <si>
    <t>Sádrová nebo vápenosádrová omítka hladká jednovrstvá vnitřních stěn nanášená strojně</t>
  </si>
  <si>
    <t>83807841</t>
  </si>
  <si>
    <t>"st3"</t>
  </si>
  <si>
    <t>"201" (28,1-0,51-0,51+2,2+1,4+1,9)*2*3,0</t>
  </si>
  <si>
    <t>"202"  (9,0+3,3)*2*4,25</t>
  </si>
  <si>
    <t>"202a"  (2,0+1,8)*2*8,0</t>
  </si>
  <si>
    <t>"241"  2,2*2,75*2+(4,6+2,9)*2*2,75</t>
  </si>
  <si>
    <t>"242"   (3,0+2,5*2)*3,6</t>
  </si>
  <si>
    <t>"244" (1,3*2+2,15)*2*2,7</t>
  </si>
  <si>
    <t>"ostění"</t>
  </si>
  <si>
    <t>"201"  (0,9+2,16*2+1,82+2,65*2+1,8+2,85*2)*0,2</t>
  </si>
  <si>
    <t>(2,12+1,7*2)*2*0,25+(4,12*1,7*2)*0,25</t>
  </si>
  <si>
    <t>"202"  (1,14+2,23*2+2,65*2+3,8*2*2)*0,25</t>
  </si>
  <si>
    <t>"241"  (1,6+2,1*2)*0,2+(1,5+2,1*2)*0,55+(2,0*2,65*2)*0,45</t>
  </si>
  <si>
    <t>"242"  (1,9+2,65*2)*0,5</t>
  </si>
  <si>
    <t>"otvory"</t>
  </si>
  <si>
    <t>"201" -(1,6+0,8*2+1,52+0,9+1,4+1,1+1,6)*2,1</t>
  </si>
  <si>
    <t>-(1,8*2,85+2,12*1,7*2+4,12*1,7)</t>
  </si>
  <si>
    <t>"202" -(1,1*2,85+1,8*2,85+2,6*3,8+2,6*3,2)</t>
  </si>
  <si>
    <t>"202a"  -1,14*2,2*2</t>
  </si>
  <si>
    <t>"241" -(1,6*2,1*4)</t>
  </si>
  <si>
    <t>"242" -(2,0*2,65+1,9*2,65)</t>
  </si>
  <si>
    <t>"st 4"</t>
  </si>
  <si>
    <t>"203" (2,48+4,45)*2*2,5-1,6*2,5</t>
  </si>
  <si>
    <t>"206"   (1,85+2,12)*2*2,5</t>
  </si>
  <si>
    <t>"208"  (5,2+3,0)*2*3,0</t>
  </si>
  <si>
    <t>"209"  (5,2+9,8)*2*3,0</t>
  </si>
  <si>
    <t>"222"  (2,5+1,6)*2*2,5</t>
  </si>
  <si>
    <t>"223-225" (2,1+1,6+2,75+1,6*2+2,45)*2*2,5</t>
  </si>
  <si>
    <t>"226" (2,4+2,6)*2*2,5</t>
  </si>
  <si>
    <t>"230+231" (2,0+1,7+3,65+2,3)*2*2,5</t>
  </si>
  <si>
    <t>"234" (0,65+2,1+1,3+0,55+0,3)*2,5</t>
  </si>
  <si>
    <t>"203" (1,52+2,2*2)*0,3+(1,4+2,2*2)*0,15</t>
  </si>
  <si>
    <t>"208"  (2,12+1,7*2)*0,25</t>
  </si>
  <si>
    <t>"209"  (2,12+1,7*2)*0,25*2+(4,12+1,7*2)*0,25</t>
  </si>
  <si>
    <t>"224"  (2,13+2,2*2)*0,2</t>
  </si>
  <si>
    <t>"203" -1,4*2,1*2</t>
  </si>
  <si>
    <t>"206" -0,6*2,1</t>
  </si>
  <si>
    <t>"208" -(0,8*2,1*2+2,1*1,7)</t>
  </si>
  <si>
    <t>"209" -(0,8*2,1*2+2,1*1,7*2+4,1*1,7)</t>
  </si>
  <si>
    <t>"222"  -0,8*2,1*2</t>
  </si>
  <si>
    <t>"223-225" -(0,8*2,1*7)</t>
  </si>
  <si>
    <t>"226"  -0,8*2,1*2</t>
  </si>
  <si>
    <t>"230-231"  -(1,1*2,1*2+0,8*2,1*2+0,7*2,1)</t>
  </si>
  <si>
    <t>"234" -(1,1*2,1+0,8*2,1)</t>
  </si>
  <si>
    <t>"st4.1"</t>
  </si>
  <si>
    <t>"207" (5,2+7,4)*2*3,0</t>
  </si>
  <si>
    <t>"213"  (3,0+2,55+1,2+15,6+14,9)*3,0</t>
  </si>
  <si>
    <t>"229"  (4,035+4,45)*2*2,5</t>
  </si>
  <si>
    <t>"207"  (4,1+1,7*2)*0,25</t>
  </si>
  <si>
    <t>"213"  (1,5+2,3*2)*0,25</t>
  </si>
  <si>
    <t>"207" -(4,1*1,7+1,4*2,1+0,8*2,1*3)</t>
  </si>
  <si>
    <t>"213" -(1,5*2,3+(0,7*2+0,8*5+0,9+1,4*3)*2,1)</t>
  </si>
  <si>
    <t>192,725+302,712+403,04</t>
  </si>
  <si>
    <t>104</t>
  </si>
  <si>
    <t>612341191</t>
  </si>
  <si>
    <t>Příplatek k sádrové omítce vnitřních stěn za každých dalších 5 mm tloušťky ručně</t>
  </si>
  <si>
    <t>1285205140</t>
  </si>
  <si>
    <t>898,477*2</t>
  </si>
  <si>
    <t>105</t>
  </si>
  <si>
    <t>622111001</t>
  </si>
  <si>
    <t>Ubroušení výstupků betonu vnějších neomítaných stěn po odbednění  30% plochy vnějších stěn</t>
  </si>
  <si>
    <t>-1198188913</t>
  </si>
  <si>
    <t xml:space="preserve">"západ"  </t>
  </si>
  <si>
    <t>(28,35-0,21*2-0,16)*(9,13-4,05)</t>
  </si>
  <si>
    <t>(11,95-0,16*2)*(13,2-9,13)</t>
  </si>
  <si>
    <t>"východ"</t>
  </si>
  <si>
    <t>(28,4-0,16*2-0,3)*(9,13-4,05)</t>
  </si>
  <si>
    <t>(11,95+0,16*2+0,2)*(13,2-9,13)</t>
  </si>
  <si>
    <t>"jih"</t>
  </si>
  <si>
    <t>(29,8-0,16*2)*(9,13-4,05)-2,8*4,5</t>
  </si>
  <si>
    <t>3,6*(13,2-9,13)</t>
  </si>
  <si>
    <t>"sever"</t>
  </si>
  <si>
    <t>(23,65-0,51-0,16+2,55)*(9,13-4,05)</t>
  </si>
  <si>
    <t>"západ"</t>
  </si>
  <si>
    <t>-(2,12*1,7*2+1,5*2,3+4,0*1,6+1,4*2,2+1,7*2,7)</t>
  </si>
  <si>
    <t>-(2,5*3,7+2,5*3,15+2,0*1,6*2+4,0*1,6)</t>
  </si>
  <si>
    <t>-(4,0*1,6*2+2,0*1,6*2+1,1*4,7)</t>
  </si>
  <si>
    <t>-(1,7*2,6+2,0*1,6+4,0*1,6)</t>
  </si>
  <si>
    <t>583,392*0,3</t>
  </si>
  <si>
    <t>106</t>
  </si>
  <si>
    <t>622131321</t>
  </si>
  <si>
    <t>Penetrační nátěr vnějších stěn nanášený strojně</t>
  </si>
  <si>
    <t>-1718662330</t>
  </si>
  <si>
    <t>583,392</t>
  </si>
  <si>
    <t>107</t>
  </si>
  <si>
    <t>622272001</t>
  </si>
  <si>
    <t>Montáž odvětrávané fasády stěn  na ocelový rošt bez tepelné izolace</t>
  </si>
  <si>
    <t>-1101649347</t>
  </si>
  <si>
    <t>14,0*(9,13-4,05)-(2,0*1,6*2+1,4*2,25)</t>
  </si>
  <si>
    <t>14,63*(9,13-4,05)-(2,0*1,6*2+4,0*1,6)</t>
  </si>
  <si>
    <t xml:space="preserve">"jih"  </t>
  </si>
  <si>
    <t>(29,75-0,16-3,5)*(9,13-4,05)-(4,0*1,6*2+2,0*1,6*2+2,8*4,6)</t>
  </si>
  <si>
    <t>3,1*(9,13-4,05)+2,55*(9,13-4,05)-1,7*2,6</t>
  </si>
  <si>
    <t>"sejmuté desky pův. stavby"</t>
  </si>
  <si>
    <t>"západ"   14,0*1,0</t>
  </si>
  <si>
    <t>"východ"  14,63*1,0</t>
  </si>
  <si>
    <t>"Jih" (29,75-0,16-3,5)*1,0</t>
  </si>
  <si>
    <t>"sever"    (3,1+2,55)*1,0</t>
  </si>
  <si>
    <t>108</t>
  </si>
  <si>
    <t>622272091</t>
  </si>
  <si>
    <t>Montáž odvětrávané fasády ostění nebo nadpraží  na ocelový rošt</t>
  </si>
  <si>
    <t>1739785118</t>
  </si>
  <si>
    <t>"západ"   (2,0+1,6)*2*2+(1,4+2,25)*2</t>
  </si>
  <si>
    <t>"východ"  (2,0+1,6)*2*2+(4,0+1,6)*2</t>
  </si>
  <si>
    <t>"jih" (4,0+1,6)*2*2+(2,0+1,6)*2*2</t>
  </si>
  <si>
    <t>"sever" 1,7+2,6*2+(4,0+1,6)*2</t>
  </si>
  <si>
    <t>"šambrány" (1,8+2,25)*2*2+(4,3+1,6)*2*4</t>
  </si>
  <si>
    <t>109</t>
  </si>
  <si>
    <t>5915510000</t>
  </si>
  <si>
    <t>deska fasádní  tl. 8 mm probarvená a povrchově barvená</t>
  </si>
  <si>
    <t>-512461386</t>
  </si>
  <si>
    <t>"fasáda - nové" 247,829</t>
  </si>
  <si>
    <t>"ostění"    102,2*0,24</t>
  </si>
  <si>
    <t>"šambrány"  63,4*0,24</t>
  </si>
  <si>
    <t>287,573*1,25</t>
  </si>
  <si>
    <t>359,466*1,25 'Přepočtené koeficientem množství</t>
  </si>
  <si>
    <t>110</t>
  </si>
  <si>
    <t>622221131</t>
  </si>
  <si>
    <t>Montáž zateplení vnějších stěn z minerální vlny s kolmou orientací vláken tl do 160 mm</t>
  </si>
  <si>
    <t>-1335747987</t>
  </si>
  <si>
    <t>"obklad"  14,0*(9,13-4,05)-(2,0*1,6*2+1,4*2,25)</t>
  </si>
  <si>
    <t>"fasáda" 13,9*(9,13-4,05)-(1,4*2,25+4,0*1,6)</t>
  </si>
  <si>
    <t>11,95*(13,2-9,13)-1,6*2,1</t>
  </si>
  <si>
    <t>"obklad"  14,63*(9,13-4,05)-(2,0*1,6*2+4,0*1,6)</t>
  </si>
  <si>
    <t>"fasáda" 2,2*(9,13-4,05)+(11,95+0,4)*(13,2-4,05)-(2,52*7,7)*2</t>
  </si>
  <si>
    <t xml:space="preserve">"obklad" </t>
  </si>
  <si>
    <t>(29,75-0,16*2-3,5)*(9,13-4,05)-(4,0*1,6*2+2,0*1,6*2+2,8*4,6)</t>
  </si>
  <si>
    <t>"fasáda" 3,5*(13,2-4,05)-1,1*7,7</t>
  </si>
  <si>
    <t>"obklad"  (3,1-0,16)*(9,13-4,05)+2,55*(9,13-4,05)-1,7*2,6</t>
  </si>
  <si>
    <t>"fasáda"  (23,65-0,16+0,21-3,0)*(9,13-4,05)</t>
  </si>
  <si>
    <t>-(2,0*1,6+4,0*1,6)</t>
  </si>
  <si>
    <t>"západ"   14,0*1,0+13,9*1,0</t>
  </si>
  <si>
    <t>"východ"  14,63*1,0+13,8*1,0</t>
  </si>
  <si>
    <t>"Jih" (29,75-0,16-3,6+0,16)*1,0+4,4*1,0</t>
  </si>
  <si>
    <t>"sever" (23,65+2,55-0,16*3)*1,0+(3,1+2,55)*1,0</t>
  </si>
  <si>
    <t>111</t>
  </si>
  <si>
    <t>63151533</t>
  </si>
  <si>
    <t>deska tepelně izolační minerální kontaktních fasád kolmé vlákno λ=0,041 tl 160mm</t>
  </si>
  <si>
    <t>-576932538</t>
  </si>
  <si>
    <t>"nové desky"  557,024</t>
  </si>
  <si>
    <t>"20% stávající"   118,25*0,2</t>
  </si>
  <si>
    <t>580,674*1,02</t>
  </si>
  <si>
    <t>112</t>
  </si>
  <si>
    <t>622252002</t>
  </si>
  <si>
    <t>Montáž ostatních lišt zateplení</t>
  </si>
  <si>
    <t>1405644371</t>
  </si>
  <si>
    <t>"rohy"(9,13-4,05+1,0)*4+(13,2-9,13)*4</t>
  </si>
  <si>
    <t>"fasáda"   2,0+4,0</t>
  </si>
  <si>
    <t xml:space="preserve">"nadpraží oken a dveří  fasáda"   </t>
  </si>
  <si>
    <t>4,0+2,55*2+1,1+2,0+1,2</t>
  </si>
  <si>
    <t xml:space="preserve">"okno+dveře fasáda"   </t>
  </si>
  <si>
    <t>1,6*2*4+7,8*2*3+2,3*2</t>
  </si>
  <si>
    <t xml:space="preserve">Součet   </t>
  </si>
  <si>
    <t>113</t>
  </si>
  <si>
    <t>63127466</t>
  </si>
  <si>
    <t>profil rohový Al 23x23mm s výztužnou tkaninou š 100mm pro ETICS</t>
  </si>
  <si>
    <t>-580948024</t>
  </si>
  <si>
    <t>40,6*1,05</t>
  </si>
  <si>
    <t>114</t>
  </si>
  <si>
    <t>59051476</t>
  </si>
  <si>
    <t>profil začišťovací PVC 9mm s výztužnou tkaninou pro ostění ETICS</t>
  </si>
  <si>
    <t>262917563</t>
  </si>
  <si>
    <t>64,2*1,05</t>
  </si>
  <si>
    <t>115</t>
  </si>
  <si>
    <t>590515120</t>
  </si>
  <si>
    <t>profil napraží +para</t>
  </si>
  <si>
    <t>1110245363</t>
  </si>
  <si>
    <t>(6,0+13,4)*1,05</t>
  </si>
  <si>
    <t>116</t>
  </si>
  <si>
    <t>622142001</t>
  </si>
  <si>
    <t>Potažení vnějších stěn sklovláknitým pletivem vtlačeným do tenkovrstvé hmoty</t>
  </si>
  <si>
    <t>1477833929</t>
  </si>
  <si>
    <t>(28,4+29,8)*2*(9,13-4,05+1,0)</t>
  </si>
  <si>
    <t>(11,95+3,55+0,51)*2*(13,2-9,13)+0,4*(13,2-4,05)</t>
  </si>
  <si>
    <t>-(1,6+2,6+1,7*2,7+1,6*2,1*2+0,9*2,1+2,5*7,7*2+1,1*7,7)</t>
  </si>
  <si>
    <t>-(2,0*1,6*7+4,0*1,6*5+1,5*2,2)*2</t>
  </si>
  <si>
    <t>"spoj krček"  -2,8*4,6</t>
  </si>
  <si>
    <t>(1,82+2,65*2++1,7+2,75*2+1,6+2,1*2*2+0,9+2,1*2)*0,2</t>
  </si>
  <si>
    <t>(2,0+1,6)*2*0,24*7+(4,0+1,6)*2*0,24*5+(1,5+2,3)*2*0,24*2</t>
  </si>
  <si>
    <t>(2,6+7,8)*2*0,2+(1,1+7,8)*2*0,2</t>
  </si>
  <si>
    <t>117</t>
  </si>
  <si>
    <t>6221420011</t>
  </si>
  <si>
    <t>Příplatek za  tmel s uhlíkovými vlákny  - omítka</t>
  </si>
  <si>
    <t>-1465867197</t>
  </si>
  <si>
    <t>399,795</t>
  </si>
  <si>
    <t>118</t>
  </si>
  <si>
    <t>622531011</t>
  </si>
  <si>
    <t>Tenkovrstvá silikonová zrnitá omítka tl. 1,5 mm včetně penetrace vnějších stěn</t>
  </si>
  <si>
    <t>-1463576114</t>
  </si>
  <si>
    <t>"perlinka"             691,383</t>
  </si>
  <si>
    <t>"odpočet obkladu"  -308,2</t>
  </si>
  <si>
    <t>(4,0+1,6)*2*0,2+(2,0+1,6)*2*0,2</t>
  </si>
  <si>
    <t>(1,6+2,1*2)*0,2*2+(2,62+7,78*2)*0,2*2+(1,1+7,8*2)*0,2</t>
  </si>
  <si>
    <t>119</t>
  </si>
  <si>
    <t>6225310121</t>
  </si>
  <si>
    <t>Tenkovrstvá silikonová strukturovaná  omítka tl. 1,5 mm včetně penetrace vnějších stěn (s uhlík vlákny) s odolností proti poškoz.</t>
  </si>
  <si>
    <t>2032560524</t>
  </si>
  <si>
    <t>"20% plochy"  399,795*0,2</t>
  </si>
  <si>
    <t>120</t>
  </si>
  <si>
    <t>6225310010</t>
  </si>
  <si>
    <t xml:space="preserve">Nátěr vnějších stěn silikonový </t>
  </si>
  <si>
    <t>2141223353</t>
  </si>
  <si>
    <t>399,8</t>
  </si>
  <si>
    <t>121</t>
  </si>
  <si>
    <t>6236181910</t>
  </si>
  <si>
    <t>Výtažná a odtrhová zkouška</t>
  </si>
  <si>
    <t>kpl</t>
  </si>
  <si>
    <t>1820359529</t>
  </si>
  <si>
    <t xml:space="preserve">1   </t>
  </si>
  <si>
    <t>122</t>
  </si>
  <si>
    <t>629991011</t>
  </si>
  <si>
    <t>Zakrytí výplní otvorů a svislých ploch fólií přilepenou lepící páskou</t>
  </si>
  <si>
    <t>-672284423</t>
  </si>
  <si>
    <t>1,9*2,7+1,8*2,7+1,6*2,1*2+1,0*2,4+2,15*1,6*7+4,15*1,6*5+1,6*2,3*2+2,7*8,0*2+1,2*8,0</t>
  </si>
  <si>
    <t>123</t>
  </si>
  <si>
    <t>629995101</t>
  </si>
  <si>
    <t>Očištění vnějších ploch tlakovou vodou- fasáda před lepení izolantu</t>
  </si>
  <si>
    <t>-2024493572</t>
  </si>
  <si>
    <t>585,0</t>
  </si>
  <si>
    <t>124</t>
  </si>
  <si>
    <t>63131111</t>
  </si>
  <si>
    <t>Podlahy - pomocný výpočet   NEOCEŇOVAT</t>
  </si>
  <si>
    <t>-1051023233</t>
  </si>
  <si>
    <t>"p1"  71,25+11,15+3,0+4,1+15,7+37,75+67,75+38,85+7,6+10,75</t>
  </si>
  <si>
    <t>7,8+6,45+3,4+3,0+6,8+8,2+3,9+17,75+8,45+4,0+3,85+11,95</t>
  </si>
  <si>
    <t>15,11+31,35+4,35+15,25+3,85+14,9+10,4+18,0+23,5+4,15+2,85+2,8*4,5</t>
  </si>
  <si>
    <t>1,1*2,3+3,1*3,3+1,7*3,3</t>
  </si>
  <si>
    <t>"P1a"  38,6+34,05+39,8+15,35+15,35</t>
  </si>
  <si>
    <t>"P2"  3,1*3,3*2+2,3*1,1+1,6*3,3*2</t>
  </si>
  <si>
    <t>"p3"   3,8+3,0+3,25+3,15+7,1+4,1</t>
  </si>
  <si>
    <t>"p4" 2,5*0,9+1,3*0,9+1,3*0,9</t>
  </si>
  <si>
    <t>"p5"   14,4+15,75+4,65+148,65</t>
  </si>
  <si>
    <t>"p6= čistící zona"  1,82*1,7</t>
  </si>
  <si>
    <t>"p7"  121,8</t>
  </si>
  <si>
    <t>"s1"  1029,564</t>
  </si>
  <si>
    <t>-(7,77+4,59+7,1+3,84+15,11+10,37+18,0+4,13)</t>
  </si>
  <si>
    <t>-(121,76+14,39+15,71+4,61+148,62)</t>
  </si>
  <si>
    <t>"s2"  7,8+4,6+7,1+3,85+15,15+10,4+4,15</t>
  </si>
  <si>
    <t>"s3" 14,4+15,75+4,65+148,65</t>
  </si>
  <si>
    <t>"s4"  121,76</t>
  </si>
  <si>
    <t>"s5"  18,0</t>
  </si>
  <si>
    <t>125</t>
  </si>
  <si>
    <t>631311113</t>
  </si>
  <si>
    <t>Mazanina tl do 80 mm z betonu prostého bez zvýšených nároků na prostředí tř. C 12/15   s4-vyrovnání</t>
  </si>
  <si>
    <t>67319157</t>
  </si>
  <si>
    <t>"s4  20-100 mm- vyrovnání podkladu"  121,76*0,06</t>
  </si>
  <si>
    <t>126</t>
  </si>
  <si>
    <t>631311114</t>
  </si>
  <si>
    <t>Mazanina tl do 80 mm z betonu prostého bez zvýšených nároků na prostředí tř. C 16/20- podlahy</t>
  </si>
  <si>
    <t>180899939</t>
  </si>
  <si>
    <t>"dle pomocného výpočtu podlah"</t>
  </si>
  <si>
    <t>"s1"  653,564*0,06</t>
  </si>
  <si>
    <t>"s2"   53,10*0,06</t>
  </si>
  <si>
    <t>"s5"   18,0*0,065</t>
  </si>
  <si>
    <t>127</t>
  </si>
  <si>
    <t>631311124</t>
  </si>
  <si>
    <t>Mazanina tl do 120 mm z betonu prostého bez zvýšených nároků na prostředí tř. C 16/20  s3</t>
  </si>
  <si>
    <t>528032941</t>
  </si>
  <si>
    <t>"s3"   183,45*0,12</t>
  </si>
  <si>
    <t>631311133</t>
  </si>
  <si>
    <t>Mazanina tl do 240 mm z betonu prostého bez zvýšených nároků na prostředí tř. C 12/15- pochůzí střecha</t>
  </si>
  <si>
    <t>-1696144576</t>
  </si>
  <si>
    <t>"s7a-10-16 vyrovnání"  11,61*(0,1+0,16)/2</t>
  </si>
  <si>
    <t>129</t>
  </si>
  <si>
    <t>631319171</t>
  </si>
  <si>
    <t>Příplatek k mazanině tl do 80 mm za stržení povrchu spodní vrstvy před vložením výztuže</t>
  </si>
  <si>
    <t>624938254</t>
  </si>
  <si>
    <t>"S1,S2,S5"  43,57</t>
  </si>
  <si>
    <t>130</t>
  </si>
  <si>
    <t>631319204</t>
  </si>
  <si>
    <t>Příplatek k mazaninám za přidání ocelových vláken (drátkobeton) pro objemové vyztužení 30 kg/m3  s3</t>
  </si>
  <si>
    <t>-1448245941</t>
  </si>
  <si>
    <t>"S3"    183,45*0,12</t>
  </si>
  <si>
    <t>131</t>
  </si>
  <si>
    <t>631362021</t>
  </si>
  <si>
    <t>Výztuž mazanin svařovanými sítěmi Kari</t>
  </si>
  <si>
    <t>811109069</t>
  </si>
  <si>
    <t>"s1"653,564</t>
  </si>
  <si>
    <t>"s2"  53,1</t>
  </si>
  <si>
    <t>724,664*0,005</t>
  </si>
  <si>
    <t>132</t>
  </si>
  <si>
    <t>632450121</t>
  </si>
  <si>
    <t>Vyrovnávací cementový potěr tl do 20 mm ze suchých směsí provedený v pásu  parapety</t>
  </si>
  <si>
    <t>1762170957</t>
  </si>
  <si>
    <t>(2,12*7+4,12*5+1,52*2)*0,3</t>
  </si>
  <si>
    <t>133</t>
  </si>
  <si>
    <t>636311124</t>
  </si>
  <si>
    <t>S4+S7a  Kladení dlažby z betonových dlaždic 50x50cm na sucho na gumové  terče o výšce do 150 mm</t>
  </si>
  <si>
    <t>-313552961</t>
  </si>
  <si>
    <t>"S4-"  121,76</t>
  </si>
  <si>
    <t>"S7a - "  11,61</t>
  </si>
  <si>
    <t>134</t>
  </si>
  <si>
    <t>592456000</t>
  </si>
  <si>
    <t>dlažba desková betonová 50x50x5 cm</t>
  </si>
  <si>
    <t>1903515082</t>
  </si>
  <si>
    <t>133,37*1,01</t>
  </si>
  <si>
    <t>135</t>
  </si>
  <si>
    <t>642945111</t>
  </si>
  <si>
    <t>Osazování protipožárních nebo protiplynových zárubní dveří jednokřídlových do 2,5 m2</t>
  </si>
  <si>
    <t>-622721322</t>
  </si>
  <si>
    <t>"PO8-PO9"  2+2+1</t>
  </si>
  <si>
    <t>136</t>
  </si>
  <si>
    <t>55331562</t>
  </si>
  <si>
    <t>zárubeň jednokřídlá ocelová pro zdění s protipožární úpravou tl stěny 110-150mm rozměru 800/1970, 2100mm</t>
  </si>
  <si>
    <t>599307377</t>
  </si>
  <si>
    <t>"PO08"  2+2</t>
  </si>
  <si>
    <t>137</t>
  </si>
  <si>
    <t>55331563</t>
  </si>
  <si>
    <t>zárubeň jednokřídlá ocelová pro zdění s protipožární úpravou tl stěny 110-150mm rozměru 900/1970, 2100mm</t>
  </si>
  <si>
    <t>395806508</t>
  </si>
  <si>
    <t>"09" 1</t>
  </si>
  <si>
    <t>138</t>
  </si>
  <si>
    <t>6429451110</t>
  </si>
  <si>
    <t>Osazování protipožárních nebo protiplynových zárubní dveří jednokřídlových do 4,0 m2</t>
  </si>
  <si>
    <t>-1292495160</t>
  </si>
  <si>
    <t>" PO 7"  1+1</t>
  </si>
  <si>
    <t>139</t>
  </si>
  <si>
    <t>553317620</t>
  </si>
  <si>
    <t>zárubeň jednokřídlá ocelová pro zdění s protipožární úpravou tl stěny 110-150mm rozměru 1400/1970, 2100mm</t>
  </si>
  <si>
    <t>-181782647</t>
  </si>
  <si>
    <t>"PO 07"   1+1</t>
  </si>
  <si>
    <t>140</t>
  </si>
  <si>
    <t>642945112</t>
  </si>
  <si>
    <t>Osazování protipožárních nebo protiplynových zárubní dveří dvoukřídlových do 6,5 m2</t>
  </si>
  <si>
    <t>1334584676</t>
  </si>
  <si>
    <t>"PO 10"   1</t>
  </si>
  <si>
    <t>"PO02"   1</t>
  </si>
  <si>
    <t>"PO 03"   1</t>
  </si>
  <si>
    <t>141</t>
  </si>
  <si>
    <t>55331763</t>
  </si>
  <si>
    <t>zárubeň dvoukřídlá ocelová pro zdění s protipožární úpravou tl stěny 110-150mm rozměru 1600/1970, 2100mm</t>
  </si>
  <si>
    <t>-201081407</t>
  </si>
  <si>
    <t>"PO 02"   1</t>
  </si>
  <si>
    <t>142</t>
  </si>
  <si>
    <t>55331762</t>
  </si>
  <si>
    <t>zárubeň dvoukřídlá ocelová pro zdění s protipožární úpravou tl stěny 110-150mm rozměru 1400/1970, 2100mm</t>
  </si>
  <si>
    <t>-358002485</t>
  </si>
  <si>
    <t>143</t>
  </si>
  <si>
    <t>642942611</t>
  </si>
  <si>
    <t>Osazování zárubní nebo rámů dveřních kovových do 2,5 m2 na montážní pěnu</t>
  </si>
  <si>
    <t>-426987375</t>
  </si>
  <si>
    <t xml:space="preserve">"výpis dveří"   </t>
  </si>
  <si>
    <t>"2L  90/210"   1</t>
  </si>
  <si>
    <t>"3    90/210"   2</t>
  </si>
  <si>
    <t>"4  80/210"    3+1</t>
  </si>
  <si>
    <t>"5  80/210"  1+3</t>
  </si>
  <si>
    <t>"6  70/210"   4+2</t>
  </si>
  <si>
    <t>144</t>
  </si>
  <si>
    <t>55331481</t>
  </si>
  <si>
    <t>zárubeň jednokřídlá ocelová pro zdění tl stěny 75-100mm rozměru 700/1970, 2100mm</t>
  </si>
  <si>
    <t>124256307</t>
  </si>
  <si>
    <t>"6"   4</t>
  </si>
  <si>
    <t>145</t>
  </si>
  <si>
    <t>55331483</t>
  </si>
  <si>
    <t>zárubeň jednokřídlá ocelová pro zdění tl stěny 75-100mm rozměru 900/1970, 2100mm</t>
  </si>
  <si>
    <t>-217261094</t>
  </si>
  <si>
    <t>"2" 1</t>
  </si>
  <si>
    <t>146</t>
  </si>
  <si>
    <t>55331486</t>
  </si>
  <si>
    <t>zárubeň jednokřídlá ocelová pro zdění tl stěny 110-150mm rozměru 700/1970, 2100mm</t>
  </si>
  <si>
    <t>-414836950</t>
  </si>
  <si>
    <t>"6"    2</t>
  </si>
  <si>
    <t>147</t>
  </si>
  <si>
    <t>55331487</t>
  </si>
  <si>
    <t>zárubeň jednokřídlá ocelová pro zdění tl stěny 110-150mm rozměru 800/1970, 2100mm</t>
  </si>
  <si>
    <t>749446884</t>
  </si>
  <si>
    <t>"5"  4</t>
  </si>
  <si>
    <t>"4"  5</t>
  </si>
  <si>
    <t>148</t>
  </si>
  <si>
    <t>55331488</t>
  </si>
  <si>
    <t>zárubeň jednokřídlá ocelová pro zdění tl stěny 110-150mm rozměru 900/1970, 2100mm</t>
  </si>
  <si>
    <t>-905989030</t>
  </si>
  <si>
    <t>"3"  2</t>
  </si>
  <si>
    <t>149</t>
  </si>
  <si>
    <t>55331748</t>
  </si>
  <si>
    <t>zárubeň dvoukřídlá ocelová pro zdění tl stěny 110-150mm rozměru 1600/1970, 2100mm</t>
  </si>
  <si>
    <t>183074942</t>
  </si>
  <si>
    <t>"12"   1</t>
  </si>
  <si>
    <t>150</t>
  </si>
  <si>
    <t>SLD.0028667.URS</t>
  </si>
  <si>
    <t>ocelová zárubeň YZP rozměru 140/197, 210cm šířky 11-15cm</t>
  </si>
  <si>
    <t>683907537</t>
  </si>
  <si>
    <t>"8"   2</t>
  </si>
  <si>
    <t>151</t>
  </si>
  <si>
    <t>55331746</t>
  </si>
  <si>
    <t>zárubeň dvoukřídlá ocelová pro zdění tl stěny 110-150mm rozměru 1200/1970, 2100mm</t>
  </si>
  <si>
    <t>1272336202</t>
  </si>
  <si>
    <t>"10"  2</t>
  </si>
  <si>
    <t>152</t>
  </si>
  <si>
    <t>642942721</t>
  </si>
  <si>
    <t>Osazování zárubní nebo rámů dveřních kovových do 4 m2 na montážní pěnu</t>
  </si>
  <si>
    <t>790515835</t>
  </si>
  <si>
    <t>"8   140/210-"   2</t>
  </si>
  <si>
    <t>"10  120/210"  2</t>
  </si>
  <si>
    <t>"12   160/210"   1</t>
  </si>
  <si>
    <t>153</t>
  </si>
  <si>
    <t>642942331</t>
  </si>
  <si>
    <t>Osazování zárubní nebo rámů dveřních kovových do 10 m2 na MC</t>
  </si>
  <si>
    <t>-391772290</t>
  </si>
  <si>
    <t xml:space="preserve">"1  1,7*2,6      dodávka je součást dveří"                 1                            </t>
  </si>
  <si>
    <t>"11  1,82*2,75  -  dodávka je součást dveří"     1</t>
  </si>
  <si>
    <t>154</t>
  </si>
  <si>
    <t>642944121</t>
  </si>
  <si>
    <t>Osazování ocelových zárubní dodatečné pl do 2,5 m2</t>
  </si>
  <si>
    <t>-1483817141</t>
  </si>
  <si>
    <t>"  4/L    80/10"   1</t>
  </si>
  <si>
    <t>155</t>
  </si>
  <si>
    <t>642942591</t>
  </si>
  <si>
    <t>Příplatek k osazování rámů dveřních za osazení kotevních želez vedení posuvných dveří</t>
  </si>
  <si>
    <t>2055984407</t>
  </si>
  <si>
    <t>156</t>
  </si>
  <si>
    <t>7631813121</t>
  </si>
  <si>
    <t>Montáž dvoukř  kovové zárubně  - montovatelné  KINGSPAN</t>
  </si>
  <si>
    <t>1011752823</t>
  </si>
  <si>
    <t>"3. np- 13 - 160/210"   1</t>
  </si>
  <si>
    <t>157</t>
  </si>
  <si>
    <t>7631813120</t>
  </si>
  <si>
    <t>Montáž jednokř  kovové zárubně  - montovatelné   KINGSPAN</t>
  </si>
  <si>
    <t>894266289</t>
  </si>
  <si>
    <t>"3. np- 14 - 90/210"  3</t>
  </si>
  <si>
    <t>158</t>
  </si>
  <si>
    <t>55331443</t>
  </si>
  <si>
    <t>zárubeň jednokřídlá ocelová pro dodatečnou montáž tl stěny 160-200mm rozměru 900/1970, 2100mm</t>
  </si>
  <si>
    <t>1405351093</t>
  </si>
  <si>
    <t>"14 - 90/210 - kingspan"                3</t>
  </si>
  <si>
    <t>159</t>
  </si>
  <si>
    <t>55331724</t>
  </si>
  <si>
    <t>zárubeň dvoukřídlá ocelová pro dodatečnou montáž tl stěny 210-250mm rozměru 1600/1970, 2100mm</t>
  </si>
  <si>
    <t>1226768269</t>
  </si>
  <si>
    <t>"13 - 160/210- kingspan"     1</t>
  </si>
  <si>
    <t>Ostatní konstrukce a práce-bourání</t>
  </si>
  <si>
    <t>160</t>
  </si>
  <si>
    <t>6199910110</t>
  </si>
  <si>
    <t>Dočasné zapláštění folií -stáv budova  mont+dem</t>
  </si>
  <si>
    <t>-1307875157</t>
  </si>
  <si>
    <t>1,0*2,2*2+2,8*3,6</t>
  </si>
  <si>
    <t>161</t>
  </si>
  <si>
    <t>919735122</t>
  </si>
  <si>
    <t>Řezání stávajícího krytu hl do 100 mm</t>
  </si>
  <si>
    <t>695095138</t>
  </si>
  <si>
    <t>162</t>
  </si>
  <si>
    <t>931141</t>
  </si>
  <si>
    <t>Zednické výpomoci pro řemesla</t>
  </si>
  <si>
    <t>hod</t>
  </si>
  <si>
    <t>1061629002</t>
  </si>
  <si>
    <t>163</t>
  </si>
  <si>
    <t>96102231</t>
  </si>
  <si>
    <t>Bourací práce pro řemesla</t>
  </si>
  <si>
    <t>-1800058972</t>
  </si>
  <si>
    <t>164</t>
  </si>
  <si>
    <t>941111121</t>
  </si>
  <si>
    <t>Montáž lešení řadového trubkového lehkého s podlahami zatížení do 200 kg/m2 š do 1,2 m v do 10 m</t>
  </si>
  <si>
    <t>943049561</t>
  </si>
  <si>
    <t>"východ"  7,6*9,3+2,5*(9,13+0,924)+3,0*(13,2+0,924)</t>
  </si>
  <si>
    <t>9,0*13,3+4,5*(9,13-0,8)+3,0*9,15+3,3*8,0+1,5*7,4+3,3*6,8</t>
  </si>
  <si>
    <t>"západ 7,6*9,3+10,5*(9,13-0,6)+5,*9,13+15,2*9,5</t>
  </si>
  <si>
    <t>"jih"  25,6*10,2+5,2*14,0</t>
  </si>
  <si>
    <t>"sever" 5,5*(13,2-3,5)+27,2*5,8</t>
  </si>
  <si>
    <t>165</t>
  </si>
  <si>
    <t>941111221</t>
  </si>
  <si>
    <t>Příplatek k lešení řadovému trubkovému lehkému s podlahami š 1,2 m v 10 m za první a ZKD den použití</t>
  </si>
  <si>
    <t>799815417</t>
  </si>
  <si>
    <t>927,8*30*2</t>
  </si>
  <si>
    <t>166</t>
  </si>
  <si>
    <t>941111821</t>
  </si>
  <si>
    <t>Demontáž lešení řadového trubkového lehkého s podlahami zatížení do 200 kg/m2 š do 1,2 m v do 10 m</t>
  </si>
  <si>
    <t>-1539276975</t>
  </si>
  <si>
    <t>927,792</t>
  </si>
  <si>
    <t>167</t>
  </si>
  <si>
    <t>944511111</t>
  </si>
  <si>
    <t>Montáž ochranné sítě z textilie z umělých vláken</t>
  </si>
  <si>
    <t>-1674039119</t>
  </si>
  <si>
    <t>930,0</t>
  </si>
  <si>
    <t>168</t>
  </si>
  <si>
    <t>944511211</t>
  </si>
  <si>
    <t>Příplatek k ochranné síti za první a ZKD den použití</t>
  </si>
  <si>
    <t>-301816015</t>
  </si>
  <si>
    <t>930,0*30*2</t>
  </si>
  <si>
    <t>169</t>
  </si>
  <si>
    <t>944511811</t>
  </si>
  <si>
    <t>Demontáž ochranné sítě z textilie z umělých vláken</t>
  </si>
  <si>
    <t>-1755918766</t>
  </si>
  <si>
    <t>170</t>
  </si>
  <si>
    <t>949101111</t>
  </si>
  <si>
    <t>Lešení pomocné pro objekty pozemních staveb s lešeňovou podlahou v do 1,9 m zatížení do 150 kg/m2</t>
  </si>
  <si>
    <t>-474050367</t>
  </si>
  <si>
    <t>"podhledy"1015,0</t>
  </si>
  <si>
    <t>171</t>
  </si>
  <si>
    <t>949101112</t>
  </si>
  <si>
    <t>Lešení pomocné pro objekty pozemních staveb s lešeňovou podlahou v do 3,5 m zatížení do 150 kg/m2</t>
  </si>
  <si>
    <t>-406821332</t>
  </si>
  <si>
    <t>"vnější- střecha"   12,0*1,2+122,0</t>
  </si>
  <si>
    <t>172</t>
  </si>
  <si>
    <t>9491011120</t>
  </si>
  <si>
    <t xml:space="preserve">Lešení pomocné pro objekty pozemních staveb s lešeňovou podlahou v do 3,5 m - schody + šachta  </t>
  </si>
  <si>
    <t>947323956</t>
  </si>
  <si>
    <t>"schody"   5,6*3,3</t>
  </si>
  <si>
    <t>"šachta"   3,53*2</t>
  </si>
  <si>
    <t>173</t>
  </si>
  <si>
    <t>952901111</t>
  </si>
  <si>
    <t>Vyčištění budov bytové a občanské výstavby při výšce podlaží do 4 m</t>
  </si>
  <si>
    <t>-1220219772</t>
  </si>
  <si>
    <t>"1np" 12,0*3,6</t>
  </si>
  <si>
    <t>"podlahy" 1030,0</t>
  </si>
  <si>
    <t>"střecha-1/3"   (14,0*26,0+11,5*4,0)/3</t>
  </si>
  <si>
    <t>174</t>
  </si>
  <si>
    <t>9539428511</t>
  </si>
  <si>
    <t>1/0  Ochranný sloupek  pr. 100 mm, v 1100mm kotvený do podlahy+ nástřik RAL 9006</t>
  </si>
  <si>
    <t>-517862233</t>
  </si>
  <si>
    <t>"1/0"   14</t>
  </si>
  <si>
    <t>175</t>
  </si>
  <si>
    <t>9539428512</t>
  </si>
  <si>
    <t>2/0  Osazování + dod  ochranných nástěných prvků-svodidel- celobarevný plast, 2 řady  - tabulka výrobků</t>
  </si>
  <si>
    <t>1777716867</t>
  </si>
  <si>
    <t>"2/0"    170,8*2</t>
  </si>
  <si>
    <t>176</t>
  </si>
  <si>
    <t>9539428513</t>
  </si>
  <si>
    <t>3/0    Osazování + dod ochranných krytů rohů- celobarevný plast,   - tabulka výrobků</t>
  </si>
  <si>
    <t>1578500123</t>
  </si>
  <si>
    <t>"3/0"    85,7+2,5</t>
  </si>
  <si>
    <t>177</t>
  </si>
  <si>
    <t>7252916411</t>
  </si>
  <si>
    <t>1/b    Doplňky zařízení koupelen a záchodů nerezové madlo  sklopné oválné  vč. osazení</t>
  </si>
  <si>
    <t>soubor</t>
  </si>
  <si>
    <t>-1517188595</t>
  </si>
  <si>
    <t>178</t>
  </si>
  <si>
    <t>7252916412</t>
  </si>
  <si>
    <t>2/b  Doplňky zařízení koupelen a záchodů nerezové madlo nástěnné kotvené do zdi (700+600) WC  vč. osazení</t>
  </si>
  <si>
    <t>-1956851063</t>
  </si>
  <si>
    <t xml:space="preserve">1 </t>
  </si>
  <si>
    <t>179</t>
  </si>
  <si>
    <t>7252916410</t>
  </si>
  <si>
    <t>3/b  Doplňky zařízení koupelen a záchodů nerezové madlo  rovné 60 cm  vč. osazení</t>
  </si>
  <si>
    <t>-1540287484</t>
  </si>
  <si>
    <t>180</t>
  </si>
  <si>
    <t>72529162121</t>
  </si>
  <si>
    <t>4/b+6/b   Doplňky zařízení koupelen a záchodů -  zrcadlo lepené na obklad  800*600 mm+1000/600mm</t>
  </si>
  <si>
    <t>16697863</t>
  </si>
  <si>
    <t xml:space="preserve">"4/b"   0,8*0,6*12   </t>
  </si>
  <si>
    <t>"6/b"   1,0*0,6*4</t>
  </si>
  <si>
    <t>181</t>
  </si>
  <si>
    <t>72529162122</t>
  </si>
  <si>
    <t>5/b   Doplňky zařízení koupelen a záchodů -  zrcadlo na závěsech  800*600 mm  vč. osazení</t>
  </si>
  <si>
    <t>-1908729612</t>
  </si>
  <si>
    <t>182</t>
  </si>
  <si>
    <t>4493241500</t>
  </si>
  <si>
    <t xml:space="preserve">PO6   D+m Přístroj hasicí ruční   PBŘ </t>
  </si>
  <si>
    <t>1309963629</t>
  </si>
  <si>
    <t>183</t>
  </si>
  <si>
    <t>9539513130</t>
  </si>
  <si>
    <t>Dodání a osazení dřevěných  hranolů- 60/40   atiky</t>
  </si>
  <si>
    <t>1481742964</t>
  </si>
  <si>
    <t>"vrch atik koridoru  "   (7,62*2+2,8*2)</t>
  </si>
  <si>
    <t xml:space="preserve">"budova "  </t>
  </si>
  <si>
    <t>((3,7+11,3)*2+1,6+25,6+14,0+25,2+14,0+14,0+23,35)*2</t>
  </si>
  <si>
    <t>184</t>
  </si>
  <si>
    <t>9620311320</t>
  </si>
  <si>
    <t xml:space="preserve">Bourání příček - dřevěná </t>
  </si>
  <si>
    <t>-73363958</t>
  </si>
  <si>
    <t>"243" 3,1*3,72</t>
  </si>
  <si>
    <t>185</t>
  </si>
  <si>
    <t>962031133</t>
  </si>
  <si>
    <t>Bourání příček z cihel pálených na MVC tl do 150 mm</t>
  </si>
  <si>
    <t>-403128897</t>
  </si>
  <si>
    <t>(2,9+0,9)*3,72-0,6*1,97-0,9*1,97</t>
  </si>
  <si>
    <t>186</t>
  </si>
  <si>
    <t>962032231</t>
  </si>
  <si>
    <t>Bourání zdiva z cihel pálených nebo vápenopískových na MV nebo MVC přes 1 m3</t>
  </si>
  <si>
    <t>194447550</t>
  </si>
  <si>
    <t>"242"  1,2*0,35*3,72</t>
  </si>
  <si>
    <t>187</t>
  </si>
  <si>
    <t>962052210</t>
  </si>
  <si>
    <t>Bourání zdiva nadzákladového ze ŽB do 1 m3  atika</t>
  </si>
  <si>
    <t>-533146804</t>
  </si>
  <si>
    <t>(28,0+29,75)*2*0,25*0,7</t>
  </si>
  <si>
    <t>188</t>
  </si>
  <si>
    <t>962081141</t>
  </si>
  <si>
    <t>Bourání příček ze skleněných tvárnic tl do 150 mm</t>
  </si>
  <si>
    <t>800272802</t>
  </si>
  <si>
    <t>"2.np"  1,92*2,5</t>
  </si>
  <si>
    <t>189</t>
  </si>
  <si>
    <t>9620811410</t>
  </si>
  <si>
    <t>Úprava kopilitového okna</t>
  </si>
  <si>
    <t>-1139659965</t>
  </si>
  <si>
    <t>"1.np" 1</t>
  </si>
  <si>
    <t>190</t>
  </si>
  <si>
    <t>963012510</t>
  </si>
  <si>
    <t>Bourání stropů z ŽB desek š do 300 mm tl do 140 mm střecha</t>
  </si>
  <si>
    <t>820556277</t>
  </si>
  <si>
    <t>2,4*3,7*0,09</t>
  </si>
  <si>
    <t>191</t>
  </si>
  <si>
    <t>963012520</t>
  </si>
  <si>
    <t>Demontáž  stropů z ŽB panelů  š přes 300 mm tl přes 140 mm</t>
  </si>
  <si>
    <t>1316064923</t>
  </si>
  <si>
    <t>"střecha"   5,7*3,30*0,3</t>
  </si>
  <si>
    <t>192</t>
  </si>
  <si>
    <t>964011221</t>
  </si>
  <si>
    <t>Vybourání ŽB překladů prefabrikovaných dl do 3 m hmotnosti do 75 kg/m</t>
  </si>
  <si>
    <t>-324294349</t>
  </si>
  <si>
    <t>"2 NP" 1,5*0,5*0,25+1,5*0,15*0,15</t>
  </si>
  <si>
    <t>"1 NP"  1,5*0,15*0,15</t>
  </si>
  <si>
    <t>193</t>
  </si>
  <si>
    <t>9650434210</t>
  </si>
  <si>
    <t xml:space="preserve">Bourání části podlahy 1. np vč. všech vrstev- až na izolaci </t>
  </si>
  <si>
    <t>1170335401</t>
  </si>
  <si>
    <t>1,5*0,4*0,15</t>
  </si>
  <si>
    <t>194</t>
  </si>
  <si>
    <t>965043441</t>
  </si>
  <si>
    <t>Bourání podkladů pod podlahy vč. nášlapné vrstvy tl do 150 mm pl přes 4 m2</t>
  </si>
  <si>
    <t>-1628639530</t>
  </si>
  <si>
    <t>"2 NP"  (3,0*2,5+2,0*0,4+4,6*3,0+1,92*0,6)*0,12</t>
  </si>
  <si>
    <t>0,9*1,1*0,15</t>
  </si>
  <si>
    <t>195</t>
  </si>
  <si>
    <t>965046111</t>
  </si>
  <si>
    <t>Broušení stávajících betonových podlah úběr do 3 mm</t>
  </si>
  <si>
    <t>-89248595</t>
  </si>
  <si>
    <t>"chodba"   2,8*4,5</t>
  </si>
  <si>
    <t>"243"  3,1*2,15+1,1*0,35</t>
  </si>
  <si>
    <t>196</t>
  </si>
  <si>
    <t>965046119</t>
  </si>
  <si>
    <t>Příplatek k broušení stávajících betonových podlah za každý další 1 mm úběru</t>
  </si>
  <si>
    <t>869257061</t>
  </si>
  <si>
    <t>19,65*2</t>
  </si>
  <si>
    <t>197</t>
  </si>
  <si>
    <t>9650812130</t>
  </si>
  <si>
    <t>Odstranění nášlapné vrstvy podlah vč soklu</t>
  </si>
  <si>
    <t>-2124130457</t>
  </si>
  <si>
    <t>19,65+23,5</t>
  </si>
  <si>
    <t>198</t>
  </si>
  <si>
    <t>966080115</t>
  </si>
  <si>
    <t>Demontáž  kontaktního zateplení z desek z minerální vlny tloušťky do 180 mm</t>
  </si>
  <si>
    <t>-1475097191</t>
  </si>
  <si>
    <t>"západ"   14,0*1,72+13,9*1,72</t>
  </si>
  <si>
    <t>"východ"  14,63*1,72+13,8*1,72</t>
  </si>
  <si>
    <t>"Jih" (29,75-0,16-3,6+0,16)*1,72+4,4*1,72</t>
  </si>
  <si>
    <t>"sever" (23,65+2,55-0,16*3)*1,72+(3,1+2,55)*1,72</t>
  </si>
  <si>
    <t>199</t>
  </si>
  <si>
    <t>966082018</t>
  </si>
  <si>
    <t>Demontáž odvětrávané fasády stěn s ocelovou konstrukcí</t>
  </si>
  <si>
    <t>36792185</t>
  </si>
  <si>
    <t>200</t>
  </si>
  <si>
    <t>967031132</t>
  </si>
  <si>
    <t>Přisekání rovných ostění v cihelném zdivu na MV nebo MVC</t>
  </si>
  <si>
    <t>1403679903</t>
  </si>
  <si>
    <t>(1,0+2,2*2)*0,5+(1,9+2,65*2)*0,5+(2,0+2,65*2)*0,4+7,3*0,6</t>
  </si>
  <si>
    <t>201</t>
  </si>
  <si>
    <t>968072455</t>
  </si>
  <si>
    <t>Vybourání kovových dveřních zárubní pl do 2 m2</t>
  </si>
  <si>
    <t>-1825509840</t>
  </si>
  <si>
    <t>0,9*1,97*3+0,6*1,97</t>
  </si>
  <si>
    <t>202</t>
  </si>
  <si>
    <t>971033651</t>
  </si>
  <si>
    <t>Vybourání otvorů ve zdivu cihelném pl do 4 m2 na MVC nebo MV tl do 600 mm</t>
  </si>
  <si>
    <t>1044694677</t>
  </si>
  <si>
    <t>"244"  1,0*2,0*0,5</t>
  </si>
  <si>
    <t>"242"  (1,9*2,65-0,9*1,97)*0,5+(2,0*2,65-0,9*1,97)*0,4</t>
  </si>
  <si>
    <t>0,6*0,6*2,7</t>
  </si>
  <si>
    <t>203</t>
  </si>
  <si>
    <t>974031666</t>
  </si>
  <si>
    <t>Vysekání rýh ve zdivu cihelném pro vtahování nosníků hl do 150 mm v do 250 mm</t>
  </si>
  <si>
    <t>984509278</t>
  </si>
  <si>
    <t>2,4*2+1,5*2+2,5*2+2,4*2*2</t>
  </si>
  <si>
    <t>204</t>
  </si>
  <si>
    <t>974049155</t>
  </si>
  <si>
    <t>Vysekání rýh v betonových zdech hl do 100 mm š do 200 mm drážky UT</t>
  </si>
  <si>
    <t>-1955701497</t>
  </si>
  <si>
    <t>0,15*10</t>
  </si>
  <si>
    <t>205</t>
  </si>
  <si>
    <t>977151111</t>
  </si>
  <si>
    <t>Jádrové vrty diamantovými korunkami do D 35 mm do stavebních materiálů</t>
  </si>
  <si>
    <t>-2031436683</t>
  </si>
  <si>
    <t>(3+5+6+2)*0,3</t>
  </si>
  <si>
    <t>206</t>
  </si>
  <si>
    <t>977151112</t>
  </si>
  <si>
    <t>Jádrové vrty diamantovými korunkami do D 40 mm do stavebních materiálů</t>
  </si>
  <si>
    <t>-286577913</t>
  </si>
  <si>
    <t>0,3*3</t>
  </si>
  <si>
    <t>207</t>
  </si>
  <si>
    <t>977151113</t>
  </si>
  <si>
    <t>Jádrové vrty diamantovými korunkami do D 50 mm do stavebních materiálů</t>
  </si>
  <si>
    <t>-1973759415</t>
  </si>
  <si>
    <t>0,3*2</t>
  </si>
  <si>
    <t>208</t>
  </si>
  <si>
    <t>977211111</t>
  </si>
  <si>
    <t>Řezání stěnovou pilou ŽB kcí s výztuží průměru do 16 mm hl do 200 mm  1. np</t>
  </si>
  <si>
    <t>1277099464</t>
  </si>
  <si>
    <t>1,5*2</t>
  </si>
  <si>
    <t>209</t>
  </si>
  <si>
    <t>977211112</t>
  </si>
  <si>
    <t xml:space="preserve">Řezání ŽB kcí hl do 350 mm stěnovou pilou do průměru výztuže 16 mm - odříznutí atiky+ otvory </t>
  </si>
  <si>
    <t>-1771759730</t>
  </si>
  <si>
    <t>" atika"    (28,35-0,16*2+29,75-0,16*2-0,3*2)*2</t>
  </si>
  <si>
    <t xml:space="preserve">"otvory -podlaha 2.np" </t>
  </si>
  <si>
    <t>(0,2+0,2+0,15+0,15+0,2+0,1+0,15+0,1++0,15+0,15+0,2+0,2+0,15+0,15+2+0,15+0,1)*2</t>
  </si>
  <si>
    <t>(0,2+0,1+0,1+0,25+0,15+0,15+0,2+0,1+0,1+0,25+0,2+0,1+0,1+0,1+0,1+0,25+0,15+0,15)*2</t>
  </si>
  <si>
    <t>(0,2+0,1+0,5+0,25+0,2+0,1+0,1+0,1+0,15+0,2+0,1+0,25+0,15+0,1+0,1+0,25)*2</t>
  </si>
  <si>
    <t>(0,15+0,2+0,15+0,3+0,1+0,1+0,1+0,2*3+0,2+0,1*13+0,1+0,1*6+0,15+0,3+0,15+0,15)*2</t>
  </si>
  <si>
    <t>210</t>
  </si>
  <si>
    <t>978013191</t>
  </si>
  <si>
    <t>Otlučení vnitřní vápenné nebo vápenocementové omítky stěn stěn v rozsahu do 100 %</t>
  </si>
  <si>
    <t>-2060445193</t>
  </si>
  <si>
    <t>(3,0+4,7+4,6+3,0)*2*3,7+3,1*3,7*2+3,0*3,7*2+4,5*3,7</t>
  </si>
  <si>
    <t>-(0,9*1,97*7)</t>
  </si>
  <si>
    <t>211</t>
  </si>
  <si>
    <t>978059541</t>
  </si>
  <si>
    <t>Odsekání a odebrání obkladů stěn z vnitřních obkládaček plochy přes 1 m2</t>
  </si>
  <si>
    <t>-1487219145</t>
  </si>
  <si>
    <t>(2,3+3,0+1,2+0,9)*2*2,0-(2,1*1,97)</t>
  </si>
  <si>
    <t>212</t>
  </si>
  <si>
    <t>9770000</t>
  </si>
  <si>
    <t>Demontáž záchytného systému</t>
  </si>
  <si>
    <t>517323858</t>
  </si>
  <si>
    <t>997</t>
  </si>
  <si>
    <t>Přesun sutě</t>
  </si>
  <si>
    <t>213</t>
  </si>
  <si>
    <t>997013114</t>
  </si>
  <si>
    <t>Vnitrostaveništní doprava suti a vybouraných hmot pro budovy v do 15 m s použitím mechanizace</t>
  </si>
  <si>
    <t>-1702664328</t>
  </si>
  <si>
    <t>214</t>
  </si>
  <si>
    <t>997013501</t>
  </si>
  <si>
    <t>Odvoz suti a vybouraných hmot na skládku nebo meziskládku do 1 km se složením</t>
  </si>
  <si>
    <t>1051853728</t>
  </si>
  <si>
    <t>265,395-1,63</t>
  </si>
  <si>
    <t>12,0+4,9+29,0</t>
  </si>
  <si>
    <t>215</t>
  </si>
  <si>
    <t>997013509</t>
  </si>
  <si>
    <t>Příplatek k odvozu suti a vybouraných hmot na skládku ZKD 1 km přes 1 km</t>
  </si>
  <si>
    <t>-240558985</t>
  </si>
  <si>
    <t>309,665*9</t>
  </si>
  <si>
    <t>216</t>
  </si>
  <si>
    <t>997013812</t>
  </si>
  <si>
    <t>Poplatek za uložení na skládce (skládkovné) stavebního odpadu na bázi sádry</t>
  </si>
  <si>
    <t>1044044613</t>
  </si>
  <si>
    <t>4,134</t>
  </si>
  <si>
    <t>217</t>
  </si>
  <si>
    <t>997013814</t>
  </si>
  <si>
    <t xml:space="preserve">Poplatek za uložení na skládce (skládkovné) stavebního odpadu izolací </t>
  </si>
  <si>
    <t>1056545971</t>
  </si>
  <si>
    <t>44,386</t>
  </si>
  <si>
    <t>218</t>
  </si>
  <si>
    <t>997013631</t>
  </si>
  <si>
    <t>Poplatek za uložení na skládce (skládkovné) stavebního odpadu směsného</t>
  </si>
  <si>
    <t>101879804</t>
  </si>
  <si>
    <t>265,395-44,386-4,134+12,0</t>
  </si>
  <si>
    <t>219</t>
  </si>
  <si>
    <t>997221611</t>
  </si>
  <si>
    <t>Nakládání suti na dopravní prostředky pro vodorovnou dopravu</t>
  </si>
  <si>
    <t>1354452968</t>
  </si>
  <si>
    <t>220</t>
  </si>
  <si>
    <t>997221645</t>
  </si>
  <si>
    <t>Poplatek za uložení na skládce (skládkovné) odpadu asfaltového bez dehtu</t>
  </si>
  <si>
    <t>-1085464301</t>
  </si>
  <si>
    <t>4,9</t>
  </si>
  <si>
    <t>221</t>
  </si>
  <si>
    <t>997221655</t>
  </si>
  <si>
    <t xml:space="preserve">Poplatek za uložení na skládce (skládkovné) zeminy a kamení </t>
  </si>
  <si>
    <t>295036208</t>
  </si>
  <si>
    <t>29,0</t>
  </si>
  <si>
    <t>998</t>
  </si>
  <si>
    <t>Přesun hmot</t>
  </si>
  <si>
    <t>222</t>
  </si>
  <si>
    <t>998012023</t>
  </si>
  <si>
    <t>Přesun hmot pro budovy monolitické v do 24 m</t>
  </si>
  <si>
    <t>1048170016</t>
  </si>
  <si>
    <t>PSV</t>
  </si>
  <si>
    <t>Práce a dodávky PSV</t>
  </si>
  <si>
    <t>711</t>
  </si>
  <si>
    <t>Izolace proti vodě, vlhkosti a plynům</t>
  </si>
  <si>
    <t>223</t>
  </si>
  <si>
    <t>711431101</t>
  </si>
  <si>
    <t>Provedení izolace proti tlakové vodě vodorovné pásy na sucho AIP nebo tkaninou strop 1. np</t>
  </si>
  <si>
    <t>-188891494</t>
  </si>
  <si>
    <t>(28,35-0,45*2)*(23,65-0,45*2)-13,9*2,5</t>
  </si>
  <si>
    <t>224</t>
  </si>
  <si>
    <t>628320000</t>
  </si>
  <si>
    <t>pás asfaltový hydroizolační - ochranná vrstva nad 1 NP</t>
  </si>
  <si>
    <t>839642132</t>
  </si>
  <si>
    <t>589,738</t>
  </si>
  <si>
    <t>589,738*1,1655 'Přepočtené koeficientem množství</t>
  </si>
  <si>
    <t>225</t>
  </si>
  <si>
    <t>711491172</t>
  </si>
  <si>
    <t>Provedení doplňků izolace proti vodě na vodorovné ploše z textilií vrstva ochranná NAD 1 NP</t>
  </si>
  <si>
    <t>1070005208</t>
  </si>
  <si>
    <t>226</t>
  </si>
  <si>
    <t>69311225</t>
  </si>
  <si>
    <t>geotextilie netkaná separační, ochranná, sekundární ochrana proti poškození hydroizolace</t>
  </si>
  <si>
    <t>757665253</t>
  </si>
  <si>
    <t>589,738*1,05 'Přepočtené koeficientem množství</t>
  </si>
  <si>
    <t>227</t>
  </si>
  <si>
    <t>711493111</t>
  </si>
  <si>
    <t>Izolace proti podpovrchové a tlakové vodě vodorovná - hydroizol stěrka</t>
  </si>
  <si>
    <t>1367537217</t>
  </si>
  <si>
    <t>"s2"   53,1</t>
  </si>
  <si>
    <t>228</t>
  </si>
  <si>
    <t>711493121</t>
  </si>
  <si>
    <t>Izolace proti podpovrchové a tlakové vodě svislá hydroizolační stěrka</t>
  </si>
  <si>
    <t>2021226494</t>
  </si>
  <si>
    <t>"sprchy 123+126"</t>
  </si>
  <si>
    <t>(0,9+1,0*2+1,3+0,9*2+0,6)*2,0</t>
  </si>
  <si>
    <t>"132"  (1,3+0,9*2+0,6)*2,0</t>
  </si>
  <si>
    <t>229</t>
  </si>
  <si>
    <t>998711202</t>
  </si>
  <si>
    <t>Přesun hmot procentní pro izolace proti vodě, vlhkosti a plynům v objektech v do 12 m</t>
  </si>
  <si>
    <t>%</t>
  </si>
  <si>
    <t>-376699907</t>
  </si>
  <si>
    <t>712</t>
  </si>
  <si>
    <t>Povlakové krytiny   D.1.1b.4</t>
  </si>
  <si>
    <t>230</t>
  </si>
  <si>
    <t>712300833</t>
  </si>
  <si>
    <t xml:space="preserve">Odstranění povlakové krytiny střech do 10° +2* textilie - třívrstvé </t>
  </si>
  <si>
    <t>-1678702431</t>
  </si>
  <si>
    <t>28,7*(3,6+0,62+25,35)</t>
  </si>
  <si>
    <t>-(14,35*2,55+1,63*3,55+1,84*3,6)</t>
  </si>
  <si>
    <t>231</t>
  </si>
  <si>
    <t>712300834</t>
  </si>
  <si>
    <t>Příplatek k odstranění povlakové krytiny střech do 10° ZKD vrstvu- folie</t>
  </si>
  <si>
    <t>973704591</t>
  </si>
  <si>
    <t>799,656</t>
  </si>
  <si>
    <t>232</t>
  </si>
  <si>
    <t>712990812</t>
  </si>
  <si>
    <t>Odstranění povlakové krytiny střech do 10° násypu nebo nánosu tloušťky do 50 mm</t>
  </si>
  <si>
    <t>-1042860836</t>
  </si>
  <si>
    <t xml:space="preserve">"kačírek + substrát"  </t>
  </si>
  <si>
    <t>12,85*2,5+(12,85+14,4)*22,6+10,9*3,65</t>
  </si>
  <si>
    <t>233</t>
  </si>
  <si>
    <t>712331101</t>
  </si>
  <si>
    <t>Provedení povlakové krytiny střech do 10° podkladní vrstvy pásy na sucho  parozábrana</t>
  </si>
  <si>
    <t>287603295</t>
  </si>
  <si>
    <t>"S 7"     349,406</t>
  </si>
  <si>
    <t>"S7a"   11,61</t>
  </si>
  <si>
    <t>"S7b"   306,0</t>
  </si>
  <si>
    <t>"S7c"   21,2</t>
  </si>
  <si>
    <t>234</t>
  </si>
  <si>
    <t>FTR.32100567</t>
  </si>
  <si>
    <t>PE parozábrana  tl. 0,15 mm</t>
  </si>
  <si>
    <t>915882320</t>
  </si>
  <si>
    <t>688,216</t>
  </si>
  <si>
    <t>688,216*1,1655 'Přepočtené koeficientem množství</t>
  </si>
  <si>
    <t>235</t>
  </si>
  <si>
    <t>712771413</t>
  </si>
  <si>
    <t>Provedení vegetační vrstvy ze substrátu tloušťky do 200 mm vegetační střechy sklon do 15°  S7</t>
  </si>
  <si>
    <t>-569830473</t>
  </si>
  <si>
    <t>"s7 hlavní budova"  (4,2*2+4,55-0,4*2-0,8)*22,8+1,45*4,17-1,4*0,9</t>
  </si>
  <si>
    <t>"schodiště"   (10,91-0,4*2)*2,3-0,85*0,77-0,6*0,6</t>
  </si>
  <si>
    <t>236</t>
  </si>
  <si>
    <t>103211000</t>
  </si>
  <si>
    <t>zahradní substrát pro výsadbu VL</t>
  </si>
  <si>
    <t>-293935168</t>
  </si>
  <si>
    <t>285,806*(0,08+0,16)/2</t>
  </si>
  <si>
    <t>237</t>
  </si>
  <si>
    <t>712391382</t>
  </si>
  <si>
    <t>Provedení povlakové krytiny střech do 10° násypem z hrubého kameniva tl 50 mm</t>
  </si>
  <si>
    <t>682970730</t>
  </si>
  <si>
    <t>"S7"    0,8*22,8+(22,8*2+4,2*2+4,55+1,9+3,8+1,9+6,5)*0,4+8,7*0,3+1,5*0,2</t>
  </si>
  <si>
    <t>"schod"  10,91*(0,4+0,6)+(1,5+2,25)*0,4+1,255*0,78</t>
  </si>
  <si>
    <t>238</t>
  </si>
  <si>
    <t>712391482</t>
  </si>
  <si>
    <t>Příplatek k povlakové krytině střech do 10° ZKD 10 mm násypu z hrubého kameniva</t>
  </si>
  <si>
    <t>1729819509</t>
  </si>
  <si>
    <t>63,6*7</t>
  </si>
  <si>
    <t>239</t>
  </si>
  <si>
    <t>583374010</t>
  </si>
  <si>
    <t>kamenivo dekorační (kačírek) frakce 8/16</t>
  </si>
  <si>
    <t>617335525</t>
  </si>
  <si>
    <t>63,6*(0,08+0,16)/2*1,8</t>
  </si>
  <si>
    <t>240</t>
  </si>
  <si>
    <t>712391171</t>
  </si>
  <si>
    <t>Provedení povlakové krytiny střech do 10° filtrační  textilní vrstvy</t>
  </si>
  <si>
    <t>-88346905</t>
  </si>
  <si>
    <t xml:space="preserve">"S7" </t>
  </si>
  <si>
    <t>"substrát"    285,806</t>
  </si>
  <si>
    <t>"kačírek"      63,6</t>
  </si>
  <si>
    <t>241</t>
  </si>
  <si>
    <t>693111020</t>
  </si>
  <si>
    <t>textilie netkaná filtrační vrstva</t>
  </si>
  <si>
    <t>550477478</t>
  </si>
  <si>
    <t>"S7"   349,406</t>
  </si>
  <si>
    <t>349,406*1,1 'Přepočtené koeficientem množství</t>
  </si>
  <si>
    <t>242</t>
  </si>
  <si>
    <t>1814111210</t>
  </si>
  <si>
    <t>Založení extenzivní střešní vegetace výsevem a řízkováním - dle specifikace TZ</t>
  </si>
  <si>
    <t>-906354075</t>
  </si>
  <si>
    <t>243</t>
  </si>
  <si>
    <t>00580</t>
  </si>
  <si>
    <t>osivo- směs pro vegetační střechy</t>
  </si>
  <si>
    <t>-481524034</t>
  </si>
  <si>
    <t>261,0*5,3</t>
  </si>
  <si>
    <t>1383,3*0,02 'Přepočtené koeficientem množství</t>
  </si>
  <si>
    <t>244</t>
  </si>
  <si>
    <t>712332210</t>
  </si>
  <si>
    <t xml:space="preserve">Povlaková krytina do 10° drenážní a ochranná vrstva pásy  perfor folie </t>
  </si>
  <si>
    <t>1115966367</t>
  </si>
  <si>
    <t>"S7" 349,406</t>
  </si>
  <si>
    <t>245</t>
  </si>
  <si>
    <t>712391172</t>
  </si>
  <si>
    <t>Provedení povlakové krytiny střech do 10° ochranné textilní vrstvy  2*</t>
  </si>
  <si>
    <t>-101524335</t>
  </si>
  <si>
    <t>"S7"  349,406*2</t>
  </si>
  <si>
    <t>"S7a"   (2,0*1,5+6,6*1,1+1,5*0,9)*2</t>
  </si>
  <si>
    <t>"S7c"   7,15*2,1*2</t>
  </si>
  <si>
    <t>246</t>
  </si>
  <si>
    <t>693111460</t>
  </si>
  <si>
    <t>textilie netkaná - ochranná</t>
  </si>
  <si>
    <t>971842680</t>
  </si>
  <si>
    <t xml:space="preserve">  752,062*1,1</t>
  </si>
  <si>
    <t>247</t>
  </si>
  <si>
    <t>712361705</t>
  </si>
  <si>
    <t>Provedení povlakové krytiny střech do 10° fólií  se svařovanými spoji + vytažení na atiky</t>
  </si>
  <si>
    <t>-722870538</t>
  </si>
  <si>
    <t>"S7"  285,806+63,6</t>
  </si>
  <si>
    <t>"S7a"   (2,0*1,5+6,6*1,1+1,5*0,9)</t>
  </si>
  <si>
    <t>"S7b"   13,6*22,5</t>
  </si>
  <si>
    <t>"S7c"   7,57*2,8</t>
  </si>
  <si>
    <t xml:space="preserve">"vytažení na atiky" </t>
  </si>
  <si>
    <t>"S7+S7a"   (4,2*2+4,55+25,2)*2*0,45+(10,95+3,2)*2*0,5</t>
  </si>
  <si>
    <t>"S7c"     (7,25+2,2)*2*0,3</t>
  </si>
  <si>
    <t>248</t>
  </si>
  <si>
    <t>2832201200</t>
  </si>
  <si>
    <t>fólie hydroizolační střešní z měkčeného PVC proti prorůstání kořenů  S7</t>
  </si>
  <si>
    <t>-1832207388</t>
  </si>
  <si>
    <t>"S7"   (349,406+48,486)*1,655-(8,5+2,5)*0,45*1,655</t>
  </si>
  <si>
    <t>249</t>
  </si>
  <si>
    <t>2832200001</t>
  </si>
  <si>
    <t xml:space="preserve">fólie hydroizolační střešní  z měkčeného PVC svařovaná  </t>
  </si>
  <si>
    <t>-1538147025</t>
  </si>
  <si>
    <t>"S7a"   (11,61+11,0*0,45)*1,655</t>
  </si>
  <si>
    <t>"S7b"   306,0*1,655</t>
  </si>
  <si>
    <t>250</t>
  </si>
  <si>
    <t>283220010</t>
  </si>
  <si>
    <t>fólie hydroizolační střešní z měkčeného PVC-s klasifikací (t3)  7c</t>
  </si>
  <si>
    <t>1638784550</t>
  </si>
  <si>
    <t>"S7c"    (21,196+5,67)*1,655</t>
  </si>
  <si>
    <t>251</t>
  </si>
  <si>
    <t>7631317510</t>
  </si>
  <si>
    <t>Montáž parotěsné zábrany - ploché střechy</t>
  </si>
  <si>
    <t>-1710174118</t>
  </si>
  <si>
    <t>"S7" 358,249</t>
  </si>
  <si>
    <t>"S7a"  11,61</t>
  </si>
  <si>
    <t>"S7c"  7,15*2,1</t>
  </si>
  <si>
    <t>252</t>
  </si>
  <si>
    <t>28329011</t>
  </si>
  <si>
    <t>fólie PE vyztužená pro parotěsnou vrstvu (reakce na oheň - třída F) 110g/m2</t>
  </si>
  <si>
    <t>-54782062</t>
  </si>
  <si>
    <t>690,847*1,1</t>
  </si>
  <si>
    <t>253</t>
  </si>
  <si>
    <t>211571121</t>
  </si>
  <si>
    <t>Výplň odvodňovacích žeber nebo trativodů kamenivem drobným těženým</t>
  </si>
  <si>
    <t>-64670975</t>
  </si>
  <si>
    <t>21,1*0,2*0,1</t>
  </si>
  <si>
    <t>254</t>
  </si>
  <si>
    <t>212755214</t>
  </si>
  <si>
    <t>Trativody z drenážních trubek plastových flexibilních D 100 mm bez lože</t>
  </si>
  <si>
    <t>-922402331</t>
  </si>
  <si>
    <t>1,8+22,8+0,5</t>
  </si>
  <si>
    <t>255</t>
  </si>
  <si>
    <t>916331111</t>
  </si>
  <si>
    <t>Osazení zahradního obrubníku betonového do lože z betonu bez boční opěry</t>
  </si>
  <si>
    <t>-1005817280</t>
  </si>
  <si>
    <t>(29,75-0,56)*2</t>
  </si>
  <si>
    <t>256</t>
  </si>
  <si>
    <t>PFB.2130441</t>
  </si>
  <si>
    <t>Zahradní obrubník  100/5/25 II nat</t>
  </si>
  <si>
    <t>-2087892932</t>
  </si>
  <si>
    <t>257</t>
  </si>
  <si>
    <t>998712203</t>
  </si>
  <si>
    <t>Přesun hmot procentní pro krytiny povlakové v objektech v do 24 m</t>
  </si>
  <si>
    <t>-1865602179</t>
  </si>
  <si>
    <t>713</t>
  </si>
  <si>
    <t>Izolace tepelné- půdorysy, střecha</t>
  </si>
  <si>
    <t>258</t>
  </si>
  <si>
    <t>713121111</t>
  </si>
  <si>
    <t>Montáž izolace tepelné podlah volně kladenými rohožemi, pásy, dílci, deskami 1 vrstva</t>
  </si>
  <si>
    <t>347122277</t>
  </si>
  <si>
    <t>"50 mm minerál  -s1+s2"          653,564+53,1</t>
  </si>
  <si>
    <t>"40 mm minerál   s3 "              183,45</t>
  </si>
  <si>
    <t>"60 mm- extrud pol. s3"         183,45</t>
  </si>
  <si>
    <t>"100 mm minerál   s5 "             18,0</t>
  </si>
  <si>
    <t>"0-80mm- spád vrstva  s4"      121,76</t>
  </si>
  <si>
    <t>"30 mm- minerál   s5"                 18,0</t>
  </si>
  <si>
    <t>259</t>
  </si>
  <si>
    <t>713121121</t>
  </si>
  <si>
    <t>Montáž izolace tepelné podlah volně kladenými rohožemi, pásy, dílci, deskami 2 vrstvy</t>
  </si>
  <si>
    <t>-1143069625</t>
  </si>
  <si>
    <t>"s4 - minerál 100 mm"           121,76</t>
  </si>
  <si>
    <t>"s4 - extrud pol   160 mm"  121,76</t>
  </si>
  <si>
    <t>260</t>
  </si>
  <si>
    <t>63141434</t>
  </si>
  <si>
    <t>deska tepelně izolační minerální plovoucích podlah λ=0,033-0,035 tl 40mm</t>
  </si>
  <si>
    <t>287542672</t>
  </si>
  <si>
    <t>"s3"   183,45*1,02</t>
  </si>
  <si>
    <t>261</t>
  </si>
  <si>
    <t>63141432</t>
  </si>
  <si>
    <t>deska tepelně izolační minerální plovoucích podlah λ=0,033-0,035 tl 30mm</t>
  </si>
  <si>
    <t>1791204225</t>
  </si>
  <si>
    <t>"s5"    18,0*1,02</t>
  </si>
  <si>
    <t>262</t>
  </si>
  <si>
    <t>6316681402</t>
  </si>
  <si>
    <t>deska podlahová minerální spádová 0-80 mm</t>
  </si>
  <si>
    <t>-790640974</t>
  </si>
  <si>
    <t>"s4"    121,76*1,02</t>
  </si>
  <si>
    <t>263</t>
  </si>
  <si>
    <t>63150947</t>
  </si>
  <si>
    <t>deska tepelně izolační minerální plovoucích podlah  λ=0,033-0,035 tl 50mm</t>
  </si>
  <si>
    <t>-1548836738</t>
  </si>
  <si>
    <t>"s1+s2"   (653,564+53,1)*1,02</t>
  </si>
  <si>
    <t>264</t>
  </si>
  <si>
    <t>631514700</t>
  </si>
  <si>
    <t>deska minerální izolační tuhá  tl.100 mm</t>
  </si>
  <si>
    <t>-1943108987</t>
  </si>
  <si>
    <t>"s4+s5"   (121,76+18,0)*1,02</t>
  </si>
  <si>
    <t>265</t>
  </si>
  <si>
    <t>BCL.0001345.URS</t>
  </si>
  <si>
    <t>deska z extrudovaného polystyrénu BACHL XPS 300 SF 160mm</t>
  </si>
  <si>
    <t>-237146927</t>
  </si>
  <si>
    <t>"s4"   121,76*1,02</t>
  </si>
  <si>
    <t>266</t>
  </si>
  <si>
    <t>28376380</t>
  </si>
  <si>
    <t>deska z polystyrénu XPS, hrana polodrážková a hladký povrch s vyšší odolností tl 60mm</t>
  </si>
  <si>
    <t>-1373504940</t>
  </si>
  <si>
    <t>"s3   60mm"   183,45*1,02</t>
  </si>
  <si>
    <t>267</t>
  </si>
  <si>
    <t>713121211</t>
  </si>
  <si>
    <t>Montáž izolace tepelné podlah volně kladenými okrajovými pásky</t>
  </si>
  <si>
    <t>-1200620506</t>
  </si>
  <si>
    <t>"dle realizovaných akcí = 1,7/m2-- výměr polah"</t>
  </si>
  <si>
    <t>1254,235*1,7</t>
  </si>
  <si>
    <t>268</t>
  </si>
  <si>
    <t>63140274</t>
  </si>
  <si>
    <t>pásek okrajový izolační minerální plovoucích podlah š 120mm tl 12mm</t>
  </si>
  <si>
    <t>1382187454</t>
  </si>
  <si>
    <t>2132,2*1,01</t>
  </si>
  <si>
    <t>269</t>
  </si>
  <si>
    <t>713131141</t>
  </si>
  <si>
    <t>Montáž izolace tepelné stěn a základů lepením celoplošně rohoží, pásů, dílců, desek</t>
  </si>
  <si>
    <t>1027535077</t>
  </si>
  <si>
    <t xml:space="preserve">"vytažení na atiky  8 cm" </t>
  </si>
  <si>
    <t>"s7" ((4,2*2+4,55+22,8+0,4)*2+2,8*2)*0,36</t>
  </si>
  <si>
    <t>(10,91+0,2+3,4)*2*0,65</t>
  </si>
  <si>
    <t>"u strojovny" (22,5+14,1)*2*0,6</t>
  </si>
  <si>
    <t>"vrchní hrana atiky 5 cm"</t>
  </si>
  <si>
    <t>(11,7+3,5)*2*0,3+(28,0+25,0)*2*0,3+22,3*0,3</t>
  </si>
  <si>
    <t>"spoj krček"   7,6*0,3*2+2,1*0,2*2</t>
  </si>
  <si>
    <t>270</t>
  </si>
  <si>
    <t>713131155</t>
  </si>
  <si>
    <t>Montáž izolace tepelné stěn a základů volně vloženými rohožemi, pásy, dílci, deskami 2 vrstvy</t>
  </si>
  <si>
    <t>1370439565</t>
  </si>
  <si>
    <t>"spoj krček"</t>
  </si>
  <si>
    <t>"krček"  (7,57*(0,68+1,22))*2</t>
  </si>
  <si>
    <t>271</t>
  </si>
  <si>
    <t>28375948</t>
  </si>
  <si>
    <t>deska EPS 100 fasádní λ=0,037 tl 80mm</t>
  </si>
  <si>
    <t>-144145695</t>
  </si>
  <si>
    <t>90,827*1,02</t>
  </si>
  <si>
    <t>272</t>
  </si>
  <si>
    <t>ISV.8591057230080</t>
  </si>
  <si>
    <t>Isover EPS 70 - 80mm, λD = 0,039 (W·m-1·K-1),1000x500x80mm, stabilizované desky pro tepel. izolace např. podkladní vrstvy izolací plochých střech, stěny, podlahy apod. Trvalá zatížitelnost v tlaku max. 1200kg/m2 při def. &lt; 2% .</t>
  </si>
  <si>
    <t>-1737756684</t>
  </si>
  <si>
    <t>28,766*1,02</t>
  </si>
  <si>
    <t>273</t>
  </si>
  <si>
    <t>ISV.8591057230103</t>
  </si>
  <si>
    <t>Isover EPS 70 - 100mm, λD = 0,039 (W·m-1·K-1),1000x500x100mm, stabilizované desky pro tepel. izolace např. podkladní vrstvy izolací plochých střech, stěny, podlahy apod. Trvalá zatížitelnost v tlaku max. 1200kg/m2 při def. &lt; 2% .</t>
  </si>
  <si>
    <t>-569114957</t>
  </si>
  <si>
    <t>"spoj krček"  28,766*1,02</t>
  </si>
  <si>
    <t>274</t>
  </si>
  <si>
    <t>28376013</t>
  </si>
  <si>
    <t>deska perimetrická fasádní  150kPa λ=0,035 tl 50mm</t>
  </si>
  <si>
    <t>-397847885</t>
  </si>
  <si>
    <t>"horní plocha atiky"   53,01*1,02</t>
  </si>
  <si>
    <t>275</t>
  </si>
  <si>
    <t>7131911140</t>
  </si>
  <si>
    <t xml:space="preserve">Montáž izolace tepelné podlah, stropů vrchem nebo střech překrytí pásem tkaniny </t>
  </si>
  <si>
    <t>410239202</t>
  </si>
  <si>
    <t>"s4"   121,76</t>
  </si>
  <si>
    <t>276</t>
  </si>
  <si>
    <t>693112150</t>
  </si>
  <si>
    <t>textilie netkaná SI 300 g/m2</t>
  </si>
  <si>
    <t>1543162792</t>
  </si>
  <si>
    <t>"s4 "   121,76*1,15</t>
  </si>
  <si>
    <t>277</t>
  </si>
  <si>
    <t>713191115</t>
  </si>
  <si>
    <t>Montáž izolace tepelné podlah, stropů nebo střech překrytí pásem asfaltovým samolepícím na sucho</t>
  </si>
  <si>
    <t>1624995327</t>
  </si>
  <si>
    <t>"s3"   183,45</t>
  </si>
  <si>
    <t>278</t>
  </si>
  <si>
    <t>628662800</t>
  </si>
  <si>
    <t xml:space="preserve">podkladní pás asfaltový SBS modifikovaný za studena samolepící se samolepícímy přesahy </t>
  </si>
  <si>
    <t>1121031764</t>
  </si>
  <si>
    <t>"s3"   183,45*1,15</t>
  </si>
  <si>
    <t>279</t>
  </si>
  <si>
    <t>713191132</t>
  </si>
  <si>
    <t>Montáž izolace tepelné podlah, stropů vrchem nebo střech překrytí separační fólií z PE- S1,2,5 + nad 1. np</t>
  </si>
  <si>
    <t>-1725745180</t>
  </si>
  <si>
    <t>"s1+s2+s5"  653,564+53,1+18,0</t>
  </si>
  <si>
    <t>"nad 1. np"     589,738</t>
  </si>
  <si>
    <t>280</t>
  </si>
  <si>
    <t>28323020</t>
  </si>
  <si>
    <t>fólie separační PE 2 x 50 m</t>
  </si>
  <si>
    <t>-1331629932</t>
  </si>
  <si>
    <t>1314,402</t>
  </si>
  <si>
    <t>1314,402*1,1 'Přepočtené koeficientem množství</t>
  </si>
  <si>
    <t>281</t>
  </si>
  <si>
    <t>713191134</t>
  </si>
  <si>
    <t>Montáž izolace tepelné podlah, stropů vrchem nebo střech překrytí fólií se svařovaným spojem</t>
  </si>
  <si>
    <t>-1040949192</t>
  </si>
  <si>
    <t>"s4"    121,76</t>
  </si>
  <si>
    <t>282</t>
  </si>
  <si>
    <t>283220000</t>
  </si>
  <si>
    <t xml:space="preserve">fólie hydroizolační  svařovaná </t>
  </si>
  <si>
    <t>-826270738</t>
  </si>
  <si>
    <t>"s4"   121,76*1,1</t>
  </si>
  <si>
    <t>283</t>
  </si>
  <si>
    <t>713141135</t>
  </si>
  <si>
    <t xml:space="preserve">Montáž izolace tepelné střech plochých lepené za studena bodově  vrstvy rohoží, pásů, dílců, desek </t>
  </si>
  <si>
    <t>2061848914</t>
  </si>
  <si>
    <t>"260 mm polyst"</t>
  </si>
  <si>
    <t>"S7" (6,55*2)*(0,5+22,8+0,3+1,5+0,25)-11,61</t>
  </si>
  <si>
    <t>(10,91+0,1*2)*3,4</t>
  </si>
  <si>
    <t>60 mmminerál</t>
  </si>
  <si>
    <t>"s7"   358,249</t>
  </si>
  <si>
    <t>"s7a"  11,61</t>
  </si>
  <si>
    <t>"200 mm minerál"</t>
  </si>
  <si>
    <t>"s7a"   11,61</t>
  </si>
  <si>
    <t>"s7b"   306,0</t>
  </si>
  <si>
    <t>"240 mm minerál"</t>
  </si>
  <si>
    <t>284</t>
  </si>
  <si>
    <t>63151641</t>
  </si>
  <si>
    <t>deska tepelně izolační minerální plochých střech spodní vrstva kolmé vlákno 30kPa λ=0,040 tl 240mm</t>
  </si>
  <si>
    <t>-1803673083</t>
  </si>
  <si>
    <t xml:space="preserve"> "s 7c"  17,02*1,02</t>
  </si>
  <si>
    <t>285</t>
  </si>
  <si>
    <t>63151498</t>
  </si>
  <si>
    <t>deska tepelně izolační minerální plochých střech vrchní vrstva 70kPa λ=0,038-0,039 tl 60mm</t>
  </si>
  <si>
    <t>-523633798</t>
  </si>
  <si>
    <t>"s 7"   358,249</t>
  </si>
  <si>
    <t>369,859*1,02</t>
  </si>
  <si>
    <t>286</t>
  </si>
  <si>
    <t>63151623</t>
  </si>
  <si>
    <t>deska tepelně izolační minerální plochých střech vrchní vrstva 70kPa λ=0,038-0,039 tl 200mm</t>
  </si>
  <si>
    <t>1307451638</t>
  </si>
  <si>
    <t>"s7a"  11,66*1,02</t>
  </si>
  <si>
    <t>287</t>
  </si>
  <si>
    <t>28372321</t>
  </si>
  <si>
    <t>deska EPS 100 do plochých střech a podlah λ=0,037 tl 200mm</t>
  </si>
  <si>
    <t>-746026601</t>
  </si>
  <si>
    <t>"s7"   358,249*1,02</t>
  </si>
  <si>
    <t>288</t>
  </si>
  <si>
    <t>7131411510</t>
  </si>
  <si>
    <t>Montáž izolace tepelné střech plochých - spádová vrstva</t>
  </si>
  <si>
    <t>-887497867</t>
  </si>
  <si>
    <t>"s7a"   11,66</t>
  </si>
  <si>
    <t>"s7c"   17,0</t>
  </si>
  <si>
    <t>289</t>
  </si>
  <si>
    <t>6315150000</t>
  </si>
  <si>
    <t>deska minerální izolační střešní spádová 190-60 mm</t>
  </si>
  <si>
    <t>1338228584</t>
  </si>
  <si>
    <t>"S7a "  11,66*1,02</t>
  </si>
  <si>
    <t>290</t>
  </si>
  <si>
    <t>6315149701</t>
  </si>
  <si>
    <t>deska minerální izolační střešní spádová 0-60 mm</t>
  </si>
  <si>
    <t>1180039718</t>
  </si>
  <si>
    <t>"s7c"  17,0*1,02</t>
  </si>
  <si>
    <t>291</t>
  </si>
  <si>
    <t>2837587400</t>
  </si>
  <si>
    <t>deska z pěnového polystyrenu spádová 190-60 mm</t>
  </si>
  <si>
    <t>-1349284310</t>
  </si>
  <si>
    <t>"s7"  358,249*1,02</t>
  </si>
  <si>
    <t>292</t>
  </si>
  <si>
    <t>713140811</t>
  </si>
  <si>
    <t>Odstranění tepelné izolace střech nadstřešní volně kladené z vláknitých materiálů suchých tl do 100 mm</t>
  </si>
  <si>
    <t>484769360</t>
  </si>
  <si>
    <t>293</t>
  </si>
  <si>
    <t>713140813</t>
  </si>
  <si>
    <t>Odstranění tepelné izolace střech nadstřešní volně kladené z vláknitých materiálů tl přes 100 mm- desky, klíny</t>
  </si>
  <si>
    <t>232601845</t>
  </si>
  <si>
    <t>687,76</t>
  </si>
  <si>
    <t>294</t>
  </si>
  <si>
    <t>998713203</t>
  </si>
  <si>
    <t>Přesun hmot procentní pro izolace tepelné v objektech v do 24 m</t>
  </si>
  <si>
    <t>130958871</t>
  </si>
  <si>
    <t>741</t>
  </si>
  <si>
    <t>Elektroinstalace - silnoproud</t>
  </si>
  <si>
    <t>295</t>
  </si>
  <si>
    <t>7413700</t>
  </si>
  <si>
    <t>Operační dvouramenné  svítidlo   LED (hlavní svítidlo a satelit bez kamery)</t>
  </si>
  <si>
    <t>619337797</t>
  </si>
  <si>
    <t>296</t>
  </si>
  <si>
    <t>7413701</t>
  </si>
  <si>
    <t>Lokální vyšetřovací   svítidlo stropní  LED</t>
  </si>
  <si>
    <t>-1330106305</t>
  </si>
  <si>
    <t>763</t>
  </si>
  <si>
    <t>Konstrukce suché výstavby- půdorysy, řezy</t>
  </si>
  <si>
    <t>297</t>
  </si>
  <si>
    <t>763111316</t>
  </si>
  <si>
    <t>SDK příčka TL. 125mm</t>
  </si>
  <si>
    <t>-611935895</t>
  </si>
  <si>
    <t>"244"  2,15*3,6-0,8*1,97</t>
  </si>
  <si>
    <t>298</t>
  </si>
  <si>
    <t>763111323</t>
  </si>
  <si>
    <t>SDK příčka tl 100 mm profil CW+UW 75 desky 1xDF 12,5 TI 60 mm EI 30 Rw 45 dB</t>
  </si>
  <si>
    <t>1678592915</t>
  </si>
  <si>
    <t>"237,239,234"  (2,46+6,46+6,85)*3,8-0,9*2,13</t>
  </si>
  <si>
    <t>299</t>
  </si>
  <si>
    <t>763111417</t>
  </si>
  <si>
    <t>SDK příčka tl 150 mm profil CW+UW 100 desky 2xA 12,5 TI 100 mm EI 60 Rw 55 DB</t>
  </si>
  <si>
    <t>1401526991</t>
  </si>
  <si>
    <t>"242"  3,1*3,6</t>
  </si>
  <si>
    <t>300</t>
  </si>
  <si>
    <t>763111428</t>
  </si>
  <si>
    <t>SDK příčka tl 150 mm profil CW+UW 100 desky 2xDF 12,5 TI 40 mm 100 kg/m3 EI 90 Rw 56 dB</t>
  </si>
  <si>
    <t>1122101711</t>
  </si>
  <si>
    <t>"303-305" (1,6+4,8+0,15+5,25+3,0+3,0)*4,0</t>
  </si>
  <si>
    <t>301</t>
  </si>
  <si>
    <t>7631114110</t>
  </si>
  <si>
    <t>SDK příčka tl  mm profil CW+UW - řípl za impreg desky</t>
  </si>
  <si>
    <t>1493223178</t>
  </si>
  <si>
    <t>"243"  (2,15+1,7)*2,7</t>
  </si>
  <si>
    <t>302</t>
  </si>
  <si>
    <t>763111717</t>
  </si>
  <si>
    <t>SDK příčka základní penetrační nátěr oboustranný</t>
  </si>
  <si>
    <t>2132668710</t>
  </si>
  <si>
    <t>6,17+11,2+71,2+58,36</t>
  </si>
  <si>
    <t>303</t>
  </si>
  <si>
    <t>763121415</t>
  </si>
  <si>
    <t>SDK stěna předsazená tl 112,5 mm profil CW+UW 100 deska 1xA 12,5 TI EI 15</t>
  </si>
  <si>
    <t>-637504764</t>
  </si>
  <si>
    <t>"kryty potrubí"</t>
  </si>
  <si>
    <t>"201"  (1,25+0,25)*3,8</t>
  </si>
  <si>
    <t>"203"  (0,35*2+1,6)*3,8</t>
  </si>
  <si>
    <t>"209"  (0,6+0,28)*2*3,8</t>
  </si>
  <si>
    <t>"213"   (0,3+0,7)*3,8</t>
  </si>
  <si>
    <t>"228"  (0,28*2)*3,8</t>
  </si>
  <si>
    <t>"229"   (0,25+1,2)*3,8</t>
  </si>
  <si>
    <t>"230"    (0,58+0,325)*3,8</t>
  </si>
  <si>
    <t>"231"  (0,62+0,2)*3,8</t>
  </si>
  <si>
    <t>"242"   (0,5+0,45*2)*3,8+(0,35+0,55)*3,8</t>
  </si>
  <si>
    <t>"spoj krček"  7,7*2*3,2-7,6*2,76*2</t>
  </si>
  <si>
    <t>304</t>
  </si>
  <si>
    <t>763121429</t>
  </si>
  <si>
    <t>SDK stěna předsazená tl 112,5 mm profil CW+UW 100 deska 1xH2 12,5 bez TI EI 15- impreg</t>
  </si>
  <si>
    <t>-1170183349</t>
  </si>
  <si>
    <t>"204"  (0,2+1,1)*3,8</t>
  </si>
  <si>
    <t>"210+211"   (0,9*3)*3,8</t>
  </si>
  <si>
    <t>"232"   0,9*3,8</t>
  </si>
  <si>
    <t>"233"  1,55*2,5</t>
  </si>
  <si>
    <t>305</t>
  </si>
  <si>
    <t>763121714</t>
  </si>
  <si>
    <t>SDK stěna předsazená základní penetrační nátěr</t>
  </si>
  <si>
    <t>-2123271804</t>
  </si>
  <si>
    <t>55,189+22,495</t>
  </si>
  <si>
    <t>306</t>
  </si>
  <si>
    <t>763131411</t>
  </si>
  <si>
    <t>T5    SDK podhled desky 1xA 12,5 bez TI dvouvrstvá spodní kce profil CD+UD</t>
  </si>
  <si>
    <t>1753594815</t>
  </si>
  <si>
    <t xml:space="preserve">"T5" </t>
  </si>
  <si>
    <t>"202"  3,3*3,3*2</t>
  </si>
  <si>
    <t>"242" 3,1*2,4</t>
  </si>
  <si>
    <t>307</t>
  </si>
  <si>
    <t>763131714</t>
  </si>
  <si>
    <t>SDK podhled základní penetrační nátěr</t>
  </si>
  <si>
    <t>-803929889</t>
  </si>
  <si>
    <t>29,22</t>
  </si>
  <si>
    <t>308</t>
  </si>
  <si>
    <t>763131751</t>
  </si>
  <si>
    <t>Montáž parotěsné zábrany - T2</t>
  </si>
  <si>
    <t>1080531956</t>
  </si>
  <si>
    <t>"T2"    183,45</t>
  </si>
  <si>
    <t>309</t>
  </si>
  <si>
    <t>28329274</t>
  </si>
  <si>
    <t>fólie PE vyztužená pro parotěsnou vrstvu (reakce na oheň - třída E) 110g/m2</t>
  </si>
  <si>
    <t>1729118954</t>
  </si>
  <si>
    <t>183,45</t>
  </si>
  <si>
    <t>183,45*1,1235 'Přepočtené koeficientem množství</t>
  </si>
  <si>
    <t>310</t>
  </si>
  <si>
    <t>763131752</t>
  </si>
  <si>
    <t>Montáž jedné vrstvy tepelné izolace do SDK podhledu  T2</t>
  </si>
  <si>
    <t>451634577</t>
  </si>
  <si>
    <t>"303-306" 14,4+15,75+4,65+148,65</t>
  </si>
  <si>
    <t>311</t>
  </si>
  <si>
    <t>63150849</t>
  </si>
  <si>
    <t>pás tepelně izolační pro všechny druhy nezatížených izolací  λ=0,038-0,039 tl 100mm</t>
  </si>
  <si>
    <t>-166538750</t>
  </si>
  <si>
    <t>183,45*1,02</t>
  </si>
  <si>
    <t>187,119*1,02 'Přepočtené koeficientem množství</t>
  </si>
  <si>
    <t>312</t>
  </si>
  <si>
    <t>763131765</t>
  </si>
  <si>
    <t>Příplatek k SDK podhledu za výšku zavěšení přes 0,5 do 1,0 m</t>
  </si>
  <si>
    <t>1250656169</t>
  </si>
  <si>
    <t>"sv 300 mm"</t>
  </si>
  <si>
    <t>71,25+38,6+15,7+37,75+14,4+15,71+4,65+148,65</t>
  </si>
  <si>
    <t>313</t>
  </si>
  <si>
    <t>763131766</t>
  </si>
  <si>
    <t>Příplatek k SDK podhledu za výšku zavěšení přes 1,0 do 1,5 m</t>
  </si>
  <si>
    <t>-383384143</t>
  </si>
  <si>
    <t>"SV 250+275 mm"</t>
  </si>
  <si>
    <t>11,15+3,8+3,0+4,1+3,0+3,25+3,15+38,83+6,45+3,4</t>
  </si>
  <si>
    <t>3,0+6,8+8,2+7,1+3,9+17,75+8,45+4,0+4,05+3,85+11,95</t>
  </si>
  <si>
    <t>15,11+4,35+15,25+3,85+13,9+10,4+18,0+4,15+2,85+67,8</t>
  </si>
  <si>
    <t>314</t>
  </si>
  <si>
    <t>763135101</t>
  </si>
  <si>
    <t xml:space="preserve">T1.3    Montáž SDK kazetového podhledu z kazet 600x600 mm na zavěšenou viditelnou nosnou konstrukci </t>
  </si>
  <si>
    <t>-2102019549</t>
  </si>
  <si>
    <t xml:space="preserve">"T1.3" </t>
  </si>
  <si>
    <t>"204"   3,8</t>
  </si>
  <si>
    <t>"205"   3,0</t>
  </si>
  <si>
    <t>"210"   3,0</t>
  </si>
  <si>
    <t>"211"   3,25</t>
  </si>
  <si>
    <t>"212"    3,15</t>
  </si>
  <si>
    <t>"222"   2,5*0,9</t>
  </si>
  <si>
    <t>"226"   1,3*0,9</t>
  </si>
  <si>
    <t>"227"   7,1</t>
  </si>
  <si>
    <t>"228"   3,9</t>
  </si>
  <si>
    <t>"232"    4,1</t>
  </si>
  <si>
    <t>"233"   3,85</t>
  </si>
  <si>
    <t>"242"   23,5-7,44</t>
  </si>
  <si>
    <t>315</t>
  </si>
  <si>
    <t>5903060103</t>
  </si>
  <si>
    <t xml:space="preserve">T1.3    podhled rastr 600/600/20 demont panely, koef pohltivosti aw= 0,95 , rastr bílý v úpr. C1 ,viditelná kce  </t>
  </si>
  <si>
    <t>-165603618</t>
  </si>
  <si>
    <t>54,63*1,05</t>
  </si>
  <si>
    <t>316</t>
  </si>
  <si>
    <t>763135102</t>
  </si>
  <si>
    <t xml:space="preserve">T1.2+T2   Montáž SDK kazetového podhledu z kazet 600x600 mm + 600*1200 na zavěšenou polozapuštěnou nosnou konstrukci  </t>
  </si>
  <si>
    <t>337378964</t>
  </si>
  <si>
    <t>"T1.2"</t>
  </si>
  <si>
    <t>"201"  71,25</t>
  </si>
  <si>
    <t>"203"   11,15</t>
  </si>
  <si>
    <t>"206"    4,1</t>
  </si>
  <si>
    <t>"208"   15,7</t>
  </si>
  <si>
    <t>"209"    37,75</t>
  </si>
  <si>
    <t>"213"   67,75</t>
  </si>
  <si>
    <t>"222"   2,5*1,6</t>
  </si>
  <si>
    <t>"223"   3,4</t>
  </si>
  <si>
    <t>"224"    3,0</t>
  </si>
  <si>
    <t>"225"   6,8</t>
  </si>
  <si>
    <t>"226"   8,2-1,3*0,9</t>
  </si>
  <si>
    <t>"229"   17,75</t>
  </si>
  <si>
    <t>"230"    8,45</t>
  </si>
  <si>
    <t>"231"   4,0</t>
  </si>
  <si>
    <t>"234"    11,95</t>
  </si>
  <si>
    <t>"241"   18,0</t>
  </si>
  <si>
    <t>"243"   4,15</t>
  </si>
  <si>
    <t>"244"   2,85</t>
  </si>
  <si>
    <t>"302"   32,25</t>
  </si>
  <si>
    <t xml:space="preserve">"t2"  </t>
  </si>
  <si>
    <t>"303"  14,4</t>
  </si>
  <si>
    <t>"304"   15,71</t>
  </si>
  <si>
    <t>"305"   4,61</t>
  </si>
  <si>
    <t>"306"   148,65</t>
  </si>
  <si>
    <t>317</t>
  </si>
  <si>
    <t>5903060102</t>
  </si>
  <si>
    <t>T1.2   podhled rastr 600/600/15 (1200/600) demont panely, koef pohltivosti aw= 0,9  AC= 190, polozap. konstr.</t>
  </si>
  <si>
    <t>1418208987</t>
  </si>
  <si>
    <t>"T1.2"    331,33*1,05</t>
  </si>
  <si>
    <t>318</t>
  </si>
  <si>
    <t>5903060101</t>
  </si>
  <si>
    <t>T2   podhled kombinace rastru 600/600/15+600/1200/15, 1200/1200/15,demont panely, koef pohltivosti aw= 0,9,  AC= 180,  polozap. konstr.</t>
  </si>
  <si>
    <t>-1858066802</t>
  </si>
  <si>
    <t>"T2"    183,37*1,05</t>
  </si>
  <si>
    <t>319</t>
  </si>
  <si>
    <t>76313510200</t>
  </si>
  <si>
    <t>T1.1   Montáž SDK kazetového podhledu z kazet 600x600 mm na zavěšenou polozapuštěnou nosnou konstrukci  T1.2</t>
  </si>
  <si>
    <t>-1365962377</t>
  </si>
  <si>
    <t xml:space="preserve">"T1.1" </t>
  </si>
  <si>
    <t>"207"    38,6</t>
  </si>
  <si>
    <t>320</t>
  </si>
  <si>
    <t>5903060105</t>
  </si>
  <si>
    <t>T1.1   podhled rastrový u 600/600/20  demont panely, koef pohltivosti aw= 0,8, nosný rošt z lakované galvanizované oceli. zapuštěná boční hrana</t>
  </si>
  <si>
    <t>-624492775</t>
  </si>
  <si>
    <t>"T1.1"  38,6*1,05</t>
  </si>
  <si>
    <t>321</t>
  </si>
  <si>
    <t>763135812</t>
  </si>
  <si>
    <t>Demontáž podhledu sádrokartonového kazetového na roštu polozapuštěném</t>
  </si>
  <si>
    <t>-1601359431</t>
  </si>
  <si>
    <t>563,0*0,7</t>
  </si>
  <si>
    <t>322</t>
  </si>
  <si>
    <t>763135611</t>
  </si>
  <si>
    <t>Montáž kazet SDK kazetového podhledu na stávající konstrukci</t>
  </si>
  <si>
    <t>532298374</t>
  </si>
  <si>
    <t>394,1</t>
  </si>
  <si>
    <t>323</t>
  </si>
  <si>
    <t>7631328121</t>
  </si>
  <si>
    <t>Omytí rastru podhledu</t>
  </si>
  <si>
    <t>-1143315336</t>
  </si>
  <si>
    <t>324</t>
  </si>
  <si>
    <t>763172324</t>
  </si>
  <si>
    <t>22/Z    Montáž dvířek revizních jednoplášťových SDK kcí vel. 400x500 mm pro příčky a předsazené stěny</t>
  </si>
  <si>
    <t>330417307</t>
  </si>
  <si>
    <t>325</t>
  </si>
  <si>
    <t>59030713</t>
  </si>
  <si>
    <t>22/Z dvířka revizní jednokřídlá s automatickým zámkem 400x500mm</t>
  </si>
  <si>
    <t>-1245860177</t>
  </si>
  <si>
    <t>326</t>
  </si>
  <si>
    <t>763181311</t>
  </si>
  <si>
    <t>7,15,  Montáž jednokřídlové kovové zárubně v do 2,75 m SDK příčka</t>
  </si>
  <si>
    <t>55076752</t>
  </si>
  <si>
    <t>"7"    1</t>
  </si>
  <si>
    <t>"15"  1</t>
  </si>
  <si>
    <t>327</t>
  </si>
  <si>
    <t>55331589</t>
  </si>
  <si>
    <t>7   zárubeň jednokřídlá ocelová pro sádrokartonové příčky tl stěny 75-100mm rozměru 700/1970, 2100mm</t>
  </si>
  <si>
    <t>1540768545</t>
  </si>
  <si>
    <t>"7"   1</t>
  </si>
  <si>
    <t>328</t>
  </si>
  <si>
    <t>55331590</t>
  </si>
  <si>
    <t>15  zárubeň jednokřídlá ocelová pro sádrokartonové příčky tl stěny 75-100mm rozměru 800/1970, 2100mm</t>
  </si>
  <si>
    <t>1548621842</t>
  </si>
  <si>
    <t>329</t>
  </si>
  <si>
    <t>998763403</t>
  </si>
  <si>
    <t>Přesun hmot procentní pro sádrokartonové konstrukce v objektech v do 24 m</t>
  </si>
  <si>
    <t>1592450399</t>
  </si>
  <si>
    <t>764</t>
  </si>
  <si>
    <t>Konstrukce klempířské + 5% prořez- tabulka výrobků</t>
  </si>
  <si>
    <t>330</t>
  </si>
  <si>
    <t>764002841</t>
  </si>
  <si>
    <t>Demontáž oplechování horních ploch zdí a nadezdívek do suti</t>
  </si>
  <si>
    <t>923885135</t>
  </si>
  <si>
    <t>114,0</t>
  </si>
  <si>
    <t>331</t>
  </si>
  <si>
    <t>764246304</t>
  </si>
  <si>
    <t>1/k  Oplechování parapetů rovných mechanicky kotvené z TiZn lesklého plechu rš 320 mm+5%</t>
  </si>
  <si>
    <t>244678548</t>
  </si>
  <si>
    <t>12,0*1,05</t>
  </si>
  <si>
    <t>332</t>
  </si>
  <si>
    <t>764246303</t>
  </si>
  <si>
    <t>"2/k  Oplechování parapetů rovných mech. kotvené TiZn lesklého plechu rč 240 mm</t>
  </si>
  <si>
    <t>1455910356</t>
  </si>
  <si>
    <t>16,8*1,05</t>
  </si>
  <si>
    <t>333</t>
  </si>
  <si>
    <t>764246302</t>
  </si>
  <si>
    <t>3/k  Oplechování parapetů rovných TiZn plech, rš 190 mm</t>
  </si>
  <si>
    <t>1487559653</t>
  </si>
  <si>
    <t>6,0*1,05</t>
  </si>
  <si>
    <t>334</t>
  </si>
  <si>
    <t>764246307</t>
  </si>
  <si>
    <t>4/k Oplechování parapetů rovných mechanicky kotvené z TiZn lesklého plechu rš 560 mm</t>
  </si>
  <si>
    <t>-1785118308</t>
  </si>
  <si>
    <t>18,28*1,05</t>
  </si>
  <si>
    <t>335</t>
  </si>
  <si>
    <t>7642463080</t>
  </si>
  <si>
    <t>5/k +9/k  Oplechování parapetů rovných mechanicky kotvené z TiZn lesklého plechu  rš 700- 750 mm+5%</t>
  </si>
  <si>
    <t>-1487553999</t>
  </si>
  <si>
    <t>"5/k"   34,1*1,05</t>
  </si>
  <si>
    <t>"9/k"   20,8*1,05</t>
  </si>
  <si>
    <t>336</t>
  </si>
  <si>
    <t>764244308</t>
  </si>
  <si>
    <t>6/K   Oplechování horních ploch a nadezdívek bez rohů z TiZn lesklého plechu kotvené rš 750 mm</t>
  </si>
  <si>
    <t>-2027480779</t>
  </si>
  <si>
    <t>32,26*1,05</t>
  </si>
  <si>
    <t>337</t>
  </si>
  <si>
    <t>764244309</t>
  </si>
  <si>
    <t>7/k   Oplechování horních ploch a nadezdívek bez rohů z TiZn lesklého plechu kotvené rš 800 mm</t>
  </si>
  <si>
    <t>640865504</t>
  </si>
  <si>
    <t>41,47*1,05</t>
  </si>
  <si>
    <t>338</t>
  </si>
  <si>
    <t>7644500</t>
  </si>
  <si>
    <t>8/k  Pojistný přepad na střeše- zaatiková vpusťsystémová PVC DN 75, foliová mamžeta, přesazh fasády80mm, opl TiZn</t>
  </si>
  <si>
    <t>394146549</t>
  </si>
  <si>
    <t>339</t>
  </si>
  <si>
    <t>7642443060</t>
  </si>
  <si>
    <t>10/k  Oplechování horních ploch a nadezdívek bez rohů z TiZn lesklého plechu kotvené rš 540 mm +5%</t>
  </si>
  <si>
    <t>-744299683</t>
  </si>
  <si>
    <t>15,24*1,05</t>
  </si>
  <si>
    <t>340</t>
  </si>
  <si>
    <t>7642443031</t>
  </si>
  <si>
    <t>11/k  Oplechování horních ploch a nadezdívek bez rohů z TiZn lesklého plechu kotvené rš 180 mm +5%</t>
  </si>
  <si>
    <t>-1828731566</t>
  </si>
  <si>
    <t>14,27*1,05</t>
  </si>
  <si>
    <t>341</t>
  </si>
  <si>
    <t>7642443051</t>
  </si>
  <si>
    <t>12/k+13/k    Oplechování horních ploch a nadezdívek bez rohů z TiZn lesklého plechu kotvené rš 370-400 mm+5%</t>
  </si>
  <si>
    <t>47925415</t>
  </si>
  <si>
    <t>(2,1+2,1)*1,05</t>
  </si>
  <si>
    <t>342</t>
  </si>
  <si>
    <t>764548303</t>
  </si>
  <si>
    <t>14/k+15/k+20/k    Hranatý svod včetně objímek, kolen, odskoků  z TiZn lesklého plechu o straně 100 mm+5%</t>
  </si>
  <si>
    <t>-1935249694</t>
  </si>
  <si>
    <t>(7,75+8,35+8,3)*1,05</t>
  </si>
  <si>
    <t>343</t>
  </si>
  <si>
    <t>764541315</t>
  </si>
  <si>
    <t>16/k+17/k  Žlab podokapní hranatý z TiZn lesklého plechu rš 400 mm+5%</t>
  </si>
  <si>
    <t>-2105097526</t>
  </si>
  <si>
    <t>(22,5+22,5)*1,05</t>
  </si>
  <si>
    <t>344</t>
  </si>
  <si>
    <t>7645413640</t>
  </si>
  <si>
    <t xml:space="preserve">16/ k+17/k manžety k okapům hranatým  z TiZn lesklého plechu </t>
  </si>
  <si>
    <t>402981518</t>
  </si>
  <si>
    <t>345</t>
  </si>
  <si>
    <t>7645484240</t>
  </si>
  <si>
    <t>18/k Oplechování odpad potrubí  150*150 mm  +5%</t>
  </si>
  <si>
    <t>1604712023</t>
  </si>
  <si>
    <t>7,7*1,05</t>
  </si>
  <si>
    <t>346</t>
  </si>
  <si>
    <t>764242334</t>
  </si>
  <si>
    <t>19/k  Oplechování rovné okapové hrany z TiZn lesklého plechu rš 300 mm+5%</t>
  </si>
  <si>
    <t>-1364950081</t>
  </si>
  <si>
    <t>45,0*1,05</t>
  </si>
  <si>
    <t>347</t>
  </si>
  <si>
    <t>7642443040</t>
  </si>
  <si>
    <t>21/k  Oplechování stříšky   rš 500 mm+5%</t>
  </si>
  <si>
    <t>415331026</t>
  </si>
  <si>
    <t>1,5*1,05</t>
  </si>
  <si>
    <t>348</t>
  </si>
  <si>
    <t>998764203</t>
  </si>
  <si>
    <t>Přesun hmot procentní pro konstrukce klempířské v objektech v do 24 m</t>
  </si>
  <si>
    <t>-2088717435</t>
  </si>
  <si>
    <t>766</t>
  </si>
  <si>
    <t>Konstrukce truhlářské- tabula výrobků</t>
  </si>
  <si>
    <t>349</t>
  </si>
  <si>
    <t>6117313801</t>
  </si>
  <si>
    <t>1/L   D + M  dveře venkovní  vchodové  dvoukřídl.  , plné,  s výklopným nadsvětlíkem, pákové otevírání, zámek FAB- ,kování  br. nerez,- tabulka výr.</t>
  </si>
  <si>
    <t>413054100</t>
  </si>
  <si>
    <t xml:space="preserve">"1/L   1820/2650  vč zárubně"   1   </t>
  </si>
  <si>
    <t>350</t>
  </si>
  <si>
    <t>766660001</t>
  </si>
  <si>
    <t>4,5, 6, 7,15      Montáž dveřních křídel otvíravých 1křídlových š do 0,8 m do ocelové zárubně</t>
  </si>
  <si>
    <t>403161868</t>
  </si>
  <si>
    <t>"4/L"    3</t>
  </si>
  <si>
    <t>"4/P"   2</t>
  </si>
  <si>
    <t>"5/L"    1</t>
  </si>
  <si>
    <t>"5/P"   3</t>
  </si>
  <si>
    <t>"6/L"    4</t>
  </si>
  <si>
    <t xml:space="preserve">"6/P"   2  </t>
  </si>
  <si>
    <t>"7/L"   1</t>
  </si>
  <si>
    <t>"15/L"  1</t>
  </si>
  <si>
    <t>351</t>
  </si>
  <si>
    <t>766660002</t>
  </si>
  <si>
    <t>2,3     Montáž dveřních křídel otvíravých 1křídlových š přes 0,8 m do ocelové zárubně</t>
  </si>
  <si>
    <t>-604322717</t>
  </si>
  <si>
    <t>"2/L"   0</t>
  </si>
  <si>
    <t>"2/P"   1</t>
  </si>
  <si>
    <t xml:space="preserve">"3/L"    1   </t>
  </si>
  <si>
    <t xml:space="preserve">"3/P"     1   </t>
  </si>
  <si>
    <t>352</t>
  </si>
  <si>
    <t>6116032701</t>
  </si>
  <si>
    <t>2,3,5,6,7,15   dveře dřevěné vnitřní hladké plné 1křídlové 70-90/210, kov brouš nerez, zámekFAB nástřik, štítek s označením- tabulka výr.</t>
  </si>
  <si>
    <t>938548207</t>
  </si>
  <si>
    <t>"2/l"   0</t>
  </si>
  <si>
    <t>"2/P" 1</t>
  </si>
  <si>
    <t>"3/L"    1</t>
  </si>
  <si>
    <t xml:space="preserve">"3/P"   1   </t>
  </si>
  <si>
    <t>"5/L"  1</t>
  </si>
  <si>
    <t>"5/P"  3</t>
  </si>
  <si>
    <t>"6/L"   4</t>
  </si>
  <si>
    <t>"6/P"    2</t>
  </si>
  <si>
    <t>"7/L"    1</t>
  </si>
  <si>
    <t>"15/L"   1</t>
  </si>
  <si>
    <t>353</t>
  </si>
  <si>
    <t>61160327010</t>
  </si>
  <si>
    <t>4   dveře dřevěné vnitřní prosklené - bezp sklo CONNEX, chem. matované  1křídlové 70-90/210, kov brouš nerez, zámekFAB, klika-koule, nástřik, štítek s označením</t>
  </si>
  <si>
    <t>-1176010536</t>
  </si>
  <si>
    <t>354</t>
  </si>
  <si>
    <t>61160327013</t>
  </si>
  <si>
    <t>Příplatek - dveře dřevěné - mřížka 500/70 mm</t>
  </si>
  <si>
    <t>-968314126</t>
  </si>
  <si>
    <t>"2/P"  1</t>
  </si>
  <si>
    <t>"5/P" 1</t>
  </si>
  <si>
    <t>355</t>
  </si>
  <si>
    <t>61160327014</t>
  </si>
  <si>
    <t>Příplatek - dveře dřevěné - zvuková izolace  32 Db</t>
  </si>
  <si>
    <t>-946647080</t>
  </si>
  <si>
    <t>"5/P"1</t>
  </si>
  <si>
    <t>"PO 8"  2</t>
  </si>
  <si>
    <t>356</t>
  </si>
  <si>
    <t>61160327015</t>
  </si>
  <si>
    <t>Příplatek - dveře dřevěné - elektrozámek-vstup na kartu  vč vývodu do podhledu</t>
  </si>
  <si>
    <t>-2105484840</t>
  </si>
  <si>
    <t xml:space="preserve">"3"   1   </t>
  </si>
  <si>
    <t>357</t>
  </si>
  <si>
    <t>766660021</t>
  </si>
  <si>
    <t>P08  Montáž dveřních křídel otvíravých 1křídlových š do 0,8 m požárních do ocelové zárubně</t>
  </si>
  <si>
    <t>-1649738404</t>
  </si>
  <si>
    <t xml:space="preserve">  " p08"     2+2</t>
  </si>
  <si>
    <t>358</t>
  </si>
  <si>
    <t>766660022</t>
  </si>
  <si>
    <t>P09   Montáž dveřních křídel otvíravých 1křídlových š přes 0,8 m požárních do ocelové zárubně</t>
  </si>
  <si>
    <t>-775828447</t>
  </si>
  <si>
    <t>359</t>
  </si>
  <si>
    <t>6116005601</t>
  </si>
  <si>
    <t xml:space="preserve">PO8+PO9 dveře dřevěné vnitřní 1křídlové 80-90/210 cm,  PO EI 30 DP3 Sm-C, kování, zámek, povrch. úprava ,štítek s ozn. </t>
  </si>
  <si>
    <t>1160747298</t>
  </si>
  <si>
    <t>"PO 8"   2+2</t>
  </si>
  <si>
    <t>"PO 9"  1</t>
  </si>
  <si>
    <t>360</t>
  </si>
  <si>
    <t>76669412</t>
  </si>
  <si>
    <t>01/T-03/T    Montáž + dod parapetních desek postforming s nosem na hloubku stěny 240- 300 mm</t>
  </si>
  <si>
    <t>1127997316</t>
  </si>
  <si>
    <t xml:space="preserve">"01/T"    2,12*5   </t>
  </si>
  <si>
    <t xml:space="preserve">"02/T"    4,12*3  </t>
  </si>
  <si>
    <t>"03/T"    1,52*1</t>
  </si>
  <si>
    <t>361</t>
  </si>
  <si>
    <t>766694121</t>
  </si>
  <si>
    <t xml:space="preserve">04/T-08/T      Montáž  dod  dřevěný sokl pro vytažení podl krytiny pod prac. linku </t>
  </si>
  <si>
    <t>-1682298134</t>
  </si>
  <si>
    <t>"04/T"  (2,97+0,6)*2</t>
  </si>
  <si>
    <t>"05/t"   (2,24+0,74)*2</t>
  </si>
  <si>
    <t>"06/t"   (3,00+0,6)*2</t>
  </si>
  <si>
    <t>"07/t"  (2,4+0,7)*2</t>
  </si>
  <si>
    <t>"08/t"   (4,0+0,7)*2</t>
  </si>
  <si>
    <t>362</t>
  </si>
  <si>
    <t>998766203</t>
  </si>
  <si>
    <t>Přesun hmot procentní pro konstrukce truhlářské v objektech v do 24 m</t>
  </si>
  <si>
    <t>1259960543</t>
  </si>
  <si>
    <t>767</t>
  </si>
  <si>
    <t>Konstrukce zámečnické vč. povrch. úpravy- tabulka výrobků</t>
  </si>
  <si>
    <t>363</t>
  </si>
  <si>
    <t>767641112</t>
  </si>
  <si>
    <t>8+10   Montáž posuvných automatických dveří v do 2,2 m š do 1,8 m</t>
  </si>
  <si>
    <t>-1702167455</t>
  </si>
  <si>
    <t>"8"  2</t>
  </si>
  <si>
    <t>"10"  1+1</t>
  </si>
  <si>
    <t>364</t>
  </si>
  <si>
    <t>55329101</t>
  </si>
  <si>
    <t>8+10  dveře automatické  posuvné,1 křídlé  v do  2200 mm, rám Al profily , zasklení mléčné bezpeč, štítek s ozn.,páska, kartový systém- vč vývodu do pod. -tabulka výr</t>
  </si>
  <si>
    <t>1733870038</t>
  </si>
  <si>
    <t>"8"  1,4*2,1*2</t>
  </si>
  <si>
    <t>"10"  1,2*2,1*(1+1)</t>
  </si>
  <si>
    <t>365</t>
  </si>
  <si>
    <t>76764031000</t>
  </si>
  <si>
    <t>11  Montáž + dod  AL prosklených dvoukř vnějších vč vykl nadsvětlíku, pákové otevírání, čiré bezpeč. sklo, kování br nerez, FAB -1820*2750- tabulka výr.</t>
  </si>
  <si>
    <t>1125480334</t>
  </si>
  <si>
    <t>"11   vč zárubně" 1,82*2,75*1</t>
  </si>
  <si>
    <t>366</t>
  </si>
  <si>
    <t>767640221</t>
  </si>
  <si>
    <t>12 +13   Montáž dveří AL vchodových dvoukřídlových bez nadsvětlíku</t>
  </si>
  <si>
    <t>1351411975</t>
  </si>
  <si>
    <t>"12  160/210"   1</t>
  </si>
  <si>
    <t>"13 160/210"   1</t>
  </si>
  <si>
    <t>367</t>
  </si>
  <si>
    <t>55341333</t>
  </si>
  <si>
    <t>12+13   dveře dvoukřídlé Al plné max rozměru otvoru 4,84m2  kování, zámek</t>
  </si>
  <si>
    <t>-1362288888</t>
  </si>
  <si>
    <t>"12"  1</t>
  </si>
  <si>
    <t>"13"   1</t>
  </si>
  <si>
    <t>368</t>
  </si>
  <si>
    <t>767640111</t>
  </si>
  <si>
    <t>14    Montáž dveří  AL vchodových jednokřídlových bez nadsvětlíku</t>
  </si>
  <si>
    <t>-48628315</t>
  </si>
  <si>
    <t>"14/L"   1</t>
  </si>
  <si>
    <t>"14/P"    2</t>
  </si>
  <si>
    <t>369</t>
  </si>
  <si>
    <t>553412460</t>
  </si>
  <si>
    <t>14  dveře hliníkové vchodové jednokřídlové 900 x 2100 mm- tabula výrobků</t>
  </si>
  <si>
    <t>1856565956</t>
  </si>
  <si>
    <t>"14/P"   2</t>
  </si>
  <si>
    <t>370</t>
  </si>
  <si>
    <t>767620124</t>
  </si>
  <si>
    <t>01,02,03    Montáž oken kovových AL  otevíravých + sklopných   nebo ŽB  konstrukce plochy přes 2,5 m2</t>
  </si>
  <si>
    <t>-1390271646</t>
  </si>
  <si>
    <t>"01"   2,12*1,7*6</t>
  </si>
  <si>
    <t>"02"  4,12*1,7*5</t>
  </si>
  <si>
    <t>"03"   1,52*2,3*2</t>
  </si>
  <si>
    <t>371</t>
  </si>
  <si>
    <t>7676403101</t>
  </si>
  <si>
    <t>01-03  DOD  AL oken , tepelně izol dvojsklo,  RAL 9006, kov. brouš. AL, Uw= 1,1 Wm2K, obvod.rozšiřovací profil, křídla otoč +výklopná,svisl sloupek (poutec), zámek -tabula výr. D1.1c.1</t>
  </si>
  <si>
    <t>1816087295</t>
  </si>
  <si>
    <t>"01  2120/1700"               2,12*1,7*6</t>
  </si>
  <si>
    <t xml:space="preserve">"02   4120/1700"              4,12*1,7*5   </t>
  </si>
  <si>
    <t>"03  1520/2300"               1,52*2,3*2</t>
  </si>
  <si>
    <t>372</t>
  </si>
  <si>
    <t>7676403102</t>
  </si>
  <si>
    <t>04,05,06   Montáž + dod  AL poskl stěna, výklopné okno s pákové otevírání, izol bezp dvojsklo,  RAL 9006,  Uw= 1,1 Wm2K, -tabula výr. D1.1c.1</t>
  </si>
  <si>
    <t>-497144415</t>
  </si>
  <si>
    <t xml:space="preserve">"04+05- 2620/7770"     2,62*7,77*(1 +1)  </t>
  </si>
  <si>
    <t>"06  1100/7770"            1,1*7,77*1</t>
  </si>
  <si>
    <t>373</t>
  </si>
  <si>
    <t>62227300</t>
  </si>
  <si>
    <t>07+08  Montáž fasádní AL rastr- samost konstr kotvená k OK ,  výklopné díly</t>
  </si>
  <si>
    <t>-275379028</t>
  </si>
  <si>
    <t>"07"   7,62*2,765*1</t>
  </si>
  <si>
    <t>"08"    6,64*2,765*1</t>
  </si>
  <si>
    <t>374</t>
  </si>
  <si>
    <t>591551000</t>
  </si>
  <si>
    <t>07  fasádní AL rastr s přerušeným tepelným mostem, konstr kotvená k OK, dva výklopné díly zasklené izol bezp dvojsklo s reflexní úpravou, RAL 9006,  Uw= 1,1 W/m2K</t>
  </si>
  <si>
    <t>-1176109154</t>
  </si>
  <si>
    <t>375</t>
  </si>
  <si>
    <t>5915510001</t>
  </si>
  <si>
    <t>08  fasádní AL rastr s přerušeným tepelným mostem, konstr kotvená k OK,  výklopný  díl+ 2 kusy POEI 30 DP1, zasklené izol bezp dvojsklo s reflexní úpravou, RAL 9006,  Uw= 1,1 W/m2K</t>
  </si>
  <si>
    <t>-1772608971</t>
  </si>
  <si>
    <t>"08"  6,64*2,765*1</t>
  </si>
  <si>
    <t>376</t>
  </si>
  <si>
    <t>6222730</t>
  </si>
  <si>
    <t>Montáž + dod opláštění atiky a spodní části spojovacího krčku AL panel</t>
  </si>
  <si>
    <t>-1060390610</t>
  </si>
  <si>
    <t>7,6*2*(1,22+0,68)*1,05</t>
  </si>
  <si>
    <t>377</t>
  </si>
  <si>
    <t>7679951034</t>
  </si>
  <si>
    <t>4/z+5/z+6/z +8/z    Montáž + dod  madlo pr. 50 mm, brouš. nerez- 2*</t>
  </si>
  <si>
    <t>76595116</t>
  </si>
  <si>
    <t>"4/z"   2,725*2</t>
  </si>
  <si>
    <t>"5/z"    3,155*2</t>
  </si>
  <si>
    <t>"6/z"    7,4*2</t>
  </si>
  <si>
    <t>"8/z"   (4,76+1,52+4,76+0,45)*1</t>
  </si>
  <si>
    <t>378</t>
  </si>
  <si>
    <t>7679951041</t>
  </si>
  <si>
    <t>7/z    Montáž + dod schod  zábradlí s ocel kcí  -nerez  kulaté madlo pr.50 mm+ocel sloupky JA 50/50 mm(RAL)výplň - fasádní desky z obou stran , v. 900 mm,   -tab. výrobků D1.1c.1</t>
  </si>
  <si>
    <t>365572825</t>
  </si>
  <si>
    <t>"7/z"   4,47*1+(4,56+0,31)*1+0,3*3+4,9*1+4,76*1+1,8*1</t>
  </si>
  <si>
    <t>379</t>
  </si>
  <si>
    <t>767531121</t>
  </si>
  <si>
    <t>9/z  Osazení zapuštěného rámu z L profilů k čistícím rohožím</t>
  </si>
  <si>
    <t>-971700557</t>
  </si>
  <si>
    <t>(1,82+1,7)*2*1</t>
  </si>
  <si>
    <t>380</t>
  </si>
  <si>
    <t>6975215100</t>
  </si>
  <si>
    <t>9/z  rámy nerezové pro kobercovou čistící zónu , kotvený do betonu</t>
  </si>
  <si>
    <t>1496838011</t>
  </si>
  <si>
    <t>381</t>
  </si>
  <si>
    <t>7674262020</t>
  </si>
  <si>
    <t>10/z-13/z Montáž  kovových slunolamových stěn</t>
  </si>
  <si>
    <t>-1169363822</t>
  </si>
  <si>
    <t>"10/z"   14,165*3,74*1</t>
  </si>
  <si>
    <t>"11/z"   22,83*3,73*1</t>
  </si>
  <si>
    <t>"12/z"    14,2*3,75*1</t>
  </si>
  <si>
    <t>"13/z"    22,83*3,73*1</t>
  </si>
  <si>
    <t>382</t>
  </si>
  <si>
    <t>5534620000</t>
  </si>
  <si>
    <t xml:space="preserve">10/z-13/z  Dodávka slunolamové stěny- lamely a nosníky EN AW-6063 s povrch. úpravou přír. elox. - tabulka výrobků </t>
  </si>
  <si>
    <t>-481092335</t>
  </si>
  <si>
    <t>383</t>
  </si>
  <si>
    <t>767832122</t>
  </si>
  <si>
    <t>14/Z  Montáž venkovních požárních žebříků do betonu ( kotveno přes ETIS )</t>
  </si>
  <si>
    <t>-1450432624</t>
  </si>
  <si>
    <t>"14/z"    (4,4+1,12)*1</t>
  </si>
  <si>
    <t>384</t>
  </si>
  <si>
    <t>767832112</t>
  </si>
  <si>
    <t>15/Z   Montáž venkovních požárních žebříků do ocelové konstrukce bez suchovodu</t>
  </si>
  <si>
    <t>-986539180</t>
  </si>
  <si>
    <t>"15/z"    (3,8+1,12)*1</t>
  </si>
  <si>
    <t>385</t>
  </si>
  <si>
    <t>44983000</t>
  </si>
  <si>
    <t>14/Z+15/Z  žebřík venkovní bez suchovodu v provedení žárový Zn</t>
  </si>
  <si>
    <t>-1084587263</t>
  </si>
  <si>
    <t>386</t>
  </si>
  <si>
    <t>591645</t>
  </si>
  <si>
    <t>16/z  Bezpeč prvek na střeše koridorů - ocel tr.  prům. 89 mm, kotvená přes atiku do OK, dl. 7,14 m</t>
  </si>
  <si>
    <t>1913372938</t>
  </si>
  <si>
    <t>387</t>
  </si>
  <si>
    <t>7679951039</t>
  </si>
  <si>
    <t>17/z   Montáž + dod  anténní stožár - oc. trubka pr. 80 mm zavíčkovaná, dl. 2,5m, kotveno do OK  tab. výrobků D1.1c.1</t>
  </si>
  <si>
    <t>2066227904</t>
  </si>
  <si>
    <t>"17/Z" 1</t>
  </si>
  <si>
    <t>388</t>
  </si>
  <si>
    <t>767893126</t>
  </si>
  <si>
    <t>"18/Z,19/Z,20/Z   Montáž stříšek nad vstupy kotvených pomocí konzol rovných, výplň skleněná šířky do 2,00 m</t>
  </si>
  <si>
    <t>-2055180628</t>
  </si>
  <si>
    <t>"18/z"  1</t>
  </si>
  <si>
    <t>"19/z"   1</t>
  </si>
  <si>
    <t>"20/z"    1</t>
  </si>
  <si>
    <t>389</t>
  </si>
  <si>
    <t>767893192</t>
  </si>
  <si>
    <t>Příplatek za montáž stříšky delší než 2,00 m s výplní skleněnou</t>
  </si>
  <si>
    <t>888402974</t>
  </si>
  <si>
    <t>"18-20"    0,24*3</t>
  </si>
  <si>
    <t>390</t>
  </si>
  <si>
    <t>767995102</t>
  </si>
  <si>
    <t>18/z-20/z      dod  stříška nad vstupem , ocelové konzoly, bezpečnost. sklo, dle tab. výrobků D1.1c.1</t>
  </si>
  <si>
    <t>1094376234</t>
  </si>
  <si>
    <t>"18/z"     2,24*0,7*1</t>
  </si>
  <si>
    <t>"19/z"    2,24*0,7*1</t>
  </si>
  <si>
    <t>"20/z"     2,24*0,7*1</t>
  </si>
  <si>
    <t>391</t>
  </si>
  <si>
    <t>7672101530</t>
  </si>
  <si>
    <t>21/Z Montáž +DOD  schodišťových stupňů  svařováním- POROROŠT + PROF jakel 60/60/3 + nátěr RAL 9006</t>
  </si>
  <si>
    <t>543115328</t>
  </si>
  <si>
    <t>392</t>
  </si>
  <si>
    <t>7678811120</t>
  </si>
  <si>
    <t xml:space="preserve">Montáž + dod záchytného systému </t>
  </si>
  <si>
    <t>2044461648</t>
  </si>
  <si>
    <t>393</t>
  </si>
  <si>
    <t>7676403104</t>
  </si>
  <si>
    <t>PO1   Montáž + dod  AL prosklená stěna s elektronicky ovl. 1 kř posuvné dveře , kov nerez, sklo čiré bezpeč connex, horní pole plné(SDK),  štítek s ozn, PO EI 30 DP1-C tabula výr. D1.1c.1</t>
  </si>
  <si>
    <t>-1230313848</t>
  </si>
  <si>
    <t>"P01 -   1800/2850"   1,8*2,85*1</t>
  </si>
  <si>
    <t>394</t>
  </si>
  <si>
    <t>76764111</t>
  </si>
  <si>
    <t>PO2     Montáž + DOD  AL prosklené autom dveře dvoukř s nadsvětlíkem PO EW 30 DP1 -C , sklo bezp connex,  kov brouš nerez, štítek s označ. -dle tab. výr. D1.1c.1</t>
  </si>
  <si>
    <t>1898773396</t>
  </si>
  <si>
    <t>"P02 vč zárubně"   1,92*2,65*1</t>
  </si>
  <si>
    <t>395</t>
  </si>
  <si>
    <t>767641110</t>
  </si>
  <si>
    <t>PO3     Montáž + DOD  AL prosklené autom dveře dvoukř s nadsvětlíkem PO EW 30 DP1 -C , sklo bezp connex,  kov brouš nerez, štítek s označ. -dle tab. výr. D1.1c.1</t>
  </si>
  <si>
    <t>922589186</t>
  </si>
  <si>
    <t>"PO3  vč zárubně   2190/2650"   2,19*2,65*1</t>
  </si>
  <si>
    <t>396</t>
  </si>
  <si>
    <t>76764115</t>
  </si>
  <si>
    <t>PO4   Montáž + DOD  AL prosklená stěna PO EI 30 DP1,  sklo bezp čiré connex, - dle tab. výr. D1.1c.1</t>
  </si>
  <si>
    <t>-1855893720</t>
  </si>
  <si>
    <t>"PO4   1200/2850"  1,2*2,85*1</t>
  </si>
  <si>
    <t>397</t>
  </si>
  <si>
    <t>7676201240</t>
  </si>
  <si>
    <t>PO 05   Montáž oken kovových AL  PO   zdvojených otevíravých do ŽB  konstrukce plochy přes 2,5 m2</t>
  </si>
  <si>
    <t>1855225325</t>
  </si>
  <si>
    <t>"PO5"   2,12*1,7*1</t>
  </si>
  <si>
    <t>398</t>
  </si>
  <si>
    <t>7676403100</t>
  </si>
  <si>
    <t>PO5   DOD  AL oken , tepelně izol dvojsklo, EI30 DP1  RAL 9006, kov. brouš. AL, Uw= 1,1 Wm2K, obvod.rozšiřovací profil, křídla otoč +výklopná,svisl sloupek (poutec)l -tabula výr. D1.1c.1</t>
  </si>
  <si>
    <t>-767987097</t>
  </si>
  <si>
    <t>399</t>
  </si>
  <si>
    <t>767640</t>
  </si>
  <si>
    <t>PO 7+PO 10  Montáž + dod  AL prosklených posuvných dveří, elektronicky ovl.EI 30DP1 Sm-C , mléčné  bezpeč. sklo, štítek s označením, RAL 1013, páska 50 mm</t>
  </si>
  <si>
    <t>-483664516</t>
  </si>
  <si>
    <t>"PO 7"   1,4*(2,1+0,2)*2</t>
  </si>
  <si>
    <t>"PO 10" 1,4*(2,1+0,2)</t>
  </si>
  <si>
    <t>400</t>
  </si>
  <si>
    <t>767641</t>
  </si>
  <si>
    <t>PO 11  Montáž + dod  AL vnitřní okno  PO EI 30DP1 Sm ,odorovný poutec, spodní č. výsuvná, čiré  bezpeč. sklo,  RAL 9001, parapet postform. s nosem</t>
  </si>
  <si>
    <t>553823994</t>
  </si>
  <si>
    <t>"PO 11"   0,7*1,0*1</t>
  </si>
  <si>
    <t>401</t>
  </si>
  <si>
    <t>998767203</t>
  </si>
  <si>
    <t>Přesun hmot procentní pro zámečnické konstrukce v objektech v do 24 m</t>
  </si>
  <si>
    <t>1894656644</t>
  </si>
  <si>
    <t>771</t>
  </si>
  <si>
    <t>Podlahy z dlaždic- půdorysy</t>
  </si>
  <si>
    <t>402</t>
  </si>
  <si>
    <t>771274124</t>
  </si>
  <si>
    <t>Montáž obkladů stupnic z dlaždic protiskluzných keramických flexibilní lepidlo š do 350 mm</t>
  </si>
  <si>
    <t>2067047183</t>
  </si>
  <si>
    <t>"schodiště"    1,5*(14+13+14*2)</t>
  </si>
  <si>
    <t>403</t>
  </si>
  <si>
    <t>771274242</t>
  </si>
  <si>
    <t>Montáž obkladů podstupnic z dlaždic protiskluzných keramických flexibilní lepidlo v do 200 mm</t>
  </si>
  <si>
    <t>-704375184</t>
  </si>
  <si>
    <t>1,5*(13+14*3)</t>
  </si>
  <si>
    <t>404</t>
  </si>
  <si>
    <t>5976127001</t>
  </si>
  <si>
    <t>Dlaždice keramické protiskluzné -schodové - vnitřní</t>
  </si>
  <si>
    <t>1761290662</t>
  </si>
  <si>
    <t>82,5*(0,165+0,31)*1,1</t>
  </si>
  <si>
    <t>405</t>
  </si>
  <si>
    <t>771471112</t>
  </si>
  <si>
    <t>Montáž soklů z dlaždic keramických rovných do malty v do 90 mm</t>
  </si>
  <si>
    <t>624963875</t>
  </si>
  <si>
    <t>"vnitřní  schody"   (0,31+0,26)*(13+14*3)</t>
  </si>
  <si>
    <t>406</t>
  </si>
  <si>
    <t>771473141</t>
  </si>
  <si>
    <t>Montáž soklíků z dlaždic keramických s požlábkem lepených v do 90 mm</t>
  </si>
  <si>
    <t>-600024752</t>
  </si>
  <si>
    <t>"dle realizovaných akcí -1,7m soklu/m2 podlahy"</t>
  </si>
  <si>
    <t>64,6*1,7</t>
  </si>
  <si>
    <t>"rampa"  15,0+1,5</t>
  </si>
  <si>
    <t>407</t>
  </si>
  <si>
    <t>59761283</t>
  </si>
  <si>
    <t>sokl s položlábkem-dlažba keramická slinutá hladká do interiéru i exteriéru roh vnitřní 23x90mm</t>
  </si>
  <si>
    <t>-1418824414</t>
  </si>
  <si>
    <t>"podlahy 20/20"    (29,9*1,7)/0,2*1,1</t>
  </si>
  <si>
    <t>"schody"     31,35/0,3*1,1</t>
  </si>
  <si>
    <t>"podlahy 30/60"   (34,7*1,7)/0,3*1,1</t>
  </si>
  <si>
    <t>408</t>
  </si>
  <si>
    <t>5976131202</t>
  </si>
  <si>
    <t>sokl keramický venkovní - rampa</t>
  </si>
  <si>
    <t>-1109447571</t>
  </si>
  <si>
    <t>"rampa " 16,5/0,3*1,1</t>
  </si>
  <si>
    <t>409</t>
  </si>
  <si>
    <t>771574118</t>
  </si>
  <si>
    <t>P3+P4    Montáž podlah keramických hladkých lepených flexibilním lepidlem do 50 ks/m2</t>
  </si>
  <si>
    <t>-211354663</t>
  </si>
  <si>
    <t xml:space="preserve">"výpočet podlah" </t>
  </si>
  <si>
    <t>"P3"  24,3</t>
  </si>
  <si>
    <t>"P4"   4,6</t>
  </si>
  <si>
    <t>"prahy"  0,7*0,1*4+0,7*0,115*2+0,8*0,115*6</t>
  </si>
  <si>
    <t>410</t>
  </si>
  <si>
    <t>5976129002</t>
  </si>
  <si>
    <t>P3  dlaždice keramické hutné ,glaz, chem odolné,197/197/7,  R9   - P3</t>
  </si>
  <si>
    <t>1433586036</t>
  </si>
  <si>
    <t>24,3*1,1+0,993*1,1</t>
  </si>
  <si>
    <t>411</t>
  </si>
  <si>
    <t>5976130701</t>
  </si>
  <si>
    <t>P4  dlaždice keramické 197/197/7,  I.neglazov.,mrazuvzd.,protiskluz R10/B</t>
  </si>
  <si>
    <t>1627433492</t>
  </si>
  <si>
    <t>"P4"  4,6*1,1</t>
  </si>
  <si>
    <t>412</t>
  </si>
  <si>
    <t>771574154</t>
  </si>
  <si>
    <t>P2  Montáž podlah keramických velkoformátových lepených rozlivovým lepidlem přes 4 do 6 ks/ m2</t>
  </si>
  <si>
    <t>158595639</t>
  </si>
  <si>
    <t xml:space="preserve">"schodišťová hala" </t>
  </si>
  <si>
    <t>"prahy" 1,14*0,3*2+1,8*0,25</t>
  </si>
  <si>
    <t>413</t>
  </si>
  <si>
    <t>597613070</t>
  </si>
  <si>
    <t>P2  dlaždice keramické 29,5 x 59,5 x 1 cm I.neglazov.,mrazuvzd.,protiskluz R9</t>
  </si>
  <si>
    <t>-219538848</t>
  </si>
  <si>
    <t>"P2" 34,684*1,1</t>
  </si>
  <si>
    <t>414</t>
  </si>
  <si>
    <t>771574371</t>
  </si>
  <si>
    <t>Montáž podlah keramických pro mechanické zatížení protiskluzných lepených flexi rychletuhnoucím lepidlem do 50 ks/m2</t>
  </si>
  <si>
    <t>2083818554</t>
  </si>
  <si>
    <t>"rampa"  15,0*1,5</t>
  </si>
  <si>
    <t>415</t>
  </si>
  <si>
    <t>5976127002</t>
  </si>
  <si>
    <t>Dlaždice keramické protiskluzné, mrazuvzdorné  -300/300- rampa</t>
  </si>
  <si>
    <t>1783200471</t>
  </si>
  <si>
    <t>22,5</t>
  </si>
  <si>
    <t>22,5*1,1 'Přepočtené koeficientem množství</t>
  </si>
  <si>
    <t>416</t>
  </si>
  <si>
    <t>771577151</t>
  </si>
  <si>
    <t>Příplatek k montáži podlah keramických do malty za plochu do 5 m2</t>
  </si>
  <si>
    <t>-1956277430</t>
  </si>
  <si>
    <t>"P3+P4"   3,8++3,0+3,25+3,15+0,9*1,3*2+0,9*2,5</t>
  </si>
  <si>
    <t>417</t>
  </si>
  <si>
    <t>771577134</t>
  </si>
  <si>
    <t>Příplatek k montáži podlah keramických lepených  lepidlem za spárování tmelem dvousložkovým</t>
  </si>
  <si>
    <t>1841130051</t>
  </si>
  <si>
    <t>104,696</t>
  </si>
  <si>
    <t>"sokl"  (109,82+31,35)*0,1</t>
  </si>
  <si>
    <t>"rampa" 22,5</t>
  </si>
  <si>
    <t>418</t>
  </si>
  <si>
    <t>771577145</t>
  </si>
  <si>
    <t>Příplatek k montáži podlah keramických lepených lepidlem za lepení dvousložkovým lepidlem</t>
  </si>
  <si>
    <t>210324028</t>
  </si>
  <si>
    <t>141,313</t>
  </si>
  <si>
    <t>419</t>
  </si>
  <si>
    <t>771591171</t>
  </si>
  <si>
    <t>Montáž profilu ukončujícího pro plynulý přechod (dlažby s kobercem apod.)</t>
  </si>
  <si>
    <t>-1392876451</t>
  </si>
  <si>
    <t>"202" 1,1+1,8</t>
  </si>
  <si>
    <t>"204"  0,9</t>
  </si>
  <si>
    <t>"210-212"   0,7*2+0,8</t>
  </si>
  <si>
    <t>"222,226,227, 231"   0,8*2+0,7+0,8+0,7+0,9*2</t>
  </si>
  <si>
    <t>420</t>
  </si>
  <si>
    <t>5905411000</t>
  </si>
  <si>
    <t xml:space="preserve">  rofil přechodový 30 mm hranatý , hliník - stříbro </t>
  </si>
  <si>
    <t>797292431</t>
  </si>
  <si>
    <t>11,6*1,1 'Přepočtené koeficientem množství</t>
  </si>
  <si>
    <t>421</t>
  </si>
  <si>
    <t>771151014</t>
  </si>
  <si>
    <t>Samonivelační stěrka podlah pevnosti 20 MPa tl 10 mm</t>
  </si>
  <si>
    <t>-1887923245</t>
  </si>
  <si>
    <t>"schody" 82,5*0,31</t>
  </si>
  <si>
    <t>"podlahy"   104,696</t>
  </si>
  <si>
    <t>422</t>
  </si>
  <si>
    <t>771591185</t>
  </si>
  <si>
    <t xml:space="preserve">Podlahy řezání keramických dlaždic rovné- </t>
  </si>
  <si>
    <t>1445578277</t>
  </si>
  <si>
    <t>5*(13+14*3)</t>
  </si>
  <si>
    <t>423</t>
  </si>
  <si>
    <t>998771203</t>
  </si>
  <si>
    <t>Přesun hmot procentní pro podlahy z dlaždic v objektech v do 24 m</t>
  </si>
  <si>
    <t>1408612473</t>
  </si>
  <si>
    <t>776</t>
  </si>
  <si>
    <t>Podlahy povlakové  - půdorysy</t>
  </si>
  <si>
    <t>424</t>
  </si>
  <si>
    <t>7764211000</t>
  </si>
  <si>
    <t>Vytažení podlah krytiny 100 mm na zeď</t>
  </si>
  <si>
    <t>-95395395</t>
  </si>
  <si>
    <t>"1,7 m/m2"</t>
  </si>
  <si>
    <t>"P1"    515,55*1,7</t>
  </si>
  <si>
    <t>"P1a"     143,15*1,7</t>
  </si>
  <si>
    <t>425</t>
  </si>
  <si>
    <t>776421111</t>
  </si>
  <si>
    <t>Montáž obvodových lišt lepením</t>
  </si>
  <si>
    <t>1880169637</t>
  </si>
  <si>
    <t>1119,79</t>
  </si>
  <si>
    <t>426</t>
  </si>
  <si>
    <t>284110060</t>
  </si>
  <si>
    <t>lišta speciální soklová  samolepící 15 x 50 mm role 50 m</t>
  </si>
  <si>
    <t>1564145133</t>
  </si>
  <si>
    <t>1119,79*1,05</t>
  </si>
  <si>
    <t>427</t>
  </si>
  <si>
    <t>776231111</t>
  </si>
  <si>
    <t>P1  Lepení lamel a čtverců z vinylu standardním lepidlem</t>
  </si>
  <si>
    <t>1946421836</t>
  </si>
  <si>
    <t>"P1 dle  pomocného výpočtu podlah "</t>
  </si>
  <si>
    <t>528,13</t>
  </si>
  <si>
    <t>"prahy" (1,1+1,8+0,9+1,4+1,15)*0,3+(3,4+13,8)*0,125</t>
  </si>
  <si>
    <t>1,95*0,6+2,0*0,4+3,0*0,4+1,6*0,1+(1,7+0,15)*0,3</t>
  </si>
  <si>
    <t>428</t>
  </si>
  <si>
    <t>7765212301</t>
  </si>
  <si>
    <t>P1  Dod  - Podlahovina  PVC, homogen vinilová , tl. 2 mm,   s úpravou IQ PUR, protiskluzná  R9  -5%  prořez</t>
  </si>
  <si>
    <t>1290628509</t>
  </si>
  <si>
    <t>536,07*1,05</t>
  </si>
  <si>
    <t>"vytažení na zeď"  518,288*1,7*0,1*1,05</t>
  </si>
  <si>
    <t>429</t>
  </si>
  <si>
    <t>776251121</t>
  </si>
  <si>
    <t>P1a  Lepení elektrostaticky vodivých pásů z přírodního linolea (marmolea) standardním lepidlem</t>
  </si>
  <si>
    <t>-1998893376</t>
  </si>
  <si>
    <t>"P1a"  143,15</t>
  </si>
  <si>
    <t>430</t>
  </si>
  <si>
    <t>7765212303</t>
  </si>
  <si>
    <t>P1a  - Podlahovina  PVC, homogen vinyl,elektrostatická , tl. 2 mm iQ PUR,  protiskluz R9 +5% prořez</t>
  </si>
  <si>
    <t>-1457533547</t>
  </si>
  <si>
    <t>" P1A"   143,15*1,05</t>
  </si>
  <si>
    <t>"vytažení na zeď"   143,15*1,7*0,1*1,05</t>
  </si>
  <si>
    <t>431</t>
  </si>
  <si>
    <t>7765731110</t>
  </si>
  <si>
    <t xml:space="preserve">9/Z   Položení textilních rohoží čistících zón </t>
  </si>
  <si>
    <t>-1180275180</t>
  </si>
  <si>
    <t>"9/z"     1,82*1,69</t>
  </si>
  <si>
    <t>432</t>
  </si>
  <si>
    <t>6975210000</t>
  </si>
  <si>
    <t xml:space="preserve">9/Z   rohož textilní  provedení 100% PP, zatavený do nerez rámu </t>
  </si>
  <si>
    <t>257277768</t>
  </si>
  <si>
    <t>1,82*1,69</t>
  </si>
  <si>
    <t>433</t>
  </si>
  <si>
    <t>776111311</t>
  </si>
  <si>
    <t>Příprava podkladu vysátí podlah</t>
  </si>
  <si>
    <t>844808569</t>
  </si>
  <si>
    <t>518,3+143,15</t>
  </si>
  <si>
    <t>434</t>
  </si>
  <si>
    <t>776121111</t>
  </si>
  <si>
    <t>Vodou ředitelná penetrace savého podkladu povlakových podlah ředěná v poměru 1:3</t>
  </si>
  <si>
    <t>-1261334703</t>
  </si>
  <si>
    <t>661,45</t>
  </si>
  <si>
    <t>435</t>
  </si>
  <si>
    <t>776141124</t>
  </si>
  <si>
    <t>Vyrovnání podkladu povlakových podlah stěrkou pevnosti 30 MPa tl 10 mm</t>
  </si>
  <si>
    <t>124506492</t>
  </si>
  <si>
    <t>436</t>
  </si>
  <si>
    <t>998776203</t>
  </si>
  <si>
    <t>Přesun hmot procentní pro podlahy povlakové v objektech v do 24 m</t>
  </si>
  <si>
    <t>-776780323</t>
  </si>
  <si>
    <t>781</t>
  </si>
  <si>
    <t>Dokončovací práce - obklady- půdorys</t>
  </si>
  <si>
    <t>437</t>
  </si>
  <si>
    <t>781474115</t>
  </si>
  <si>
    <t>ST1+ST2  Montáž obkladů vnitřních keramických hutných  do 25 ks/m2 lepených flexibilním lepidlem</t>
  </si>
  <si>
    <t>-412041465</t>
  </si>
  <si>
    <t>"210+211"  (0,9*4+1,6*3+1,8)*2*2,5-0,7*2,1*7</t>
  </si>
  <si>
    <t>"232"  (0,9*3+1,7+1,3+1,3)*2*2,5-0,7*2,1*5</t>
  </si>
  <si>
    <t>438</t>
  </si>
  <si>
    <t>59766039</t>
  </si>
  <si>
    <t>ST1   dlaždice keramická  hutná 200/200 mm s atestem na zdravot. a potravin provoz , matné,,nerez lišta konkáv, silikon konvex</t>
  </si>
  <si>
    <t>1772654492</t>
  </si>
  <si>
    <t>"ST1"        68,4*1,04</t>
  </si>
  <si>
    <t>439</t>
  </si>
  <si>
    <t>597660390</t>
  </si>
  <si>
    <t>ST2   dlaždice keramická  slinutá,  matný povrch , nerez lišta konkáv, silikon konvex</t>
  </si>
  <si>
    <t>-1436708407</t>
  </si>
  <si>
    <t>"ST2  "  154,605*1,04</t>
  </si>
  <si>
    <t>440</t>
  </si>
  <si>
    <t>781121011</t>
  </si>
  <si>
    <t>Nátěr penetrační na stěnu</t>
  </si>
  <si>
    <t>313209880</t>
  </si>
  <si>
    <t>223,005</t>
  </si>
  <si>
    <t>441</t>
  </si>
  <si>
    <t>781479191</t>
  </si>
  <si>
    <t>Příplatek k montáži obkladů vnitřních keramických hladkých za plochu do 10 m2</t>
  </si>
  <si>
    <t>1821990552</t>
  </si>
  <si>
    <t>442</t>
  </si>
  <si>
    <t>781479196</t>
  </si>
  <si>
    <t>Příplatek k montáži obkladů vnitřních keramických hladkých za spárování tmelem dvousložkovým</t>
  </si>
  <si>
    <t>1183997472</t>
  </si>
  <si>
    <t>443</t>
  </si>
  <si>
    <t>781479197</t>
  </si>
  <si>
    <t>Příplatek k montáži obkladů vnitřních keramických hladkých za lepením lepidlem dvousložkovým</t>
  </si>
  <si>
    <t>1694639112</t>
  </si>
  <si>
    <t>444</t>
  </si>
  <si>
    <t>7814941110</t>
  </si>
  <si>
    <t>Příplatek za lišty</t>
  </si>
  <si>
    <t>1407429167</t>
  </si>
  <si>
    <t>445</t>
  </si>
  <si>
    <t>998781203</t>
  </si>
  <si>
    <t>Přesun hmot procentní pro obklady keramické v objektech v do 24 m</t>
  </si>
  <si>
    <t>1952392669</t>
  </si>
  <si>
    <t>783</t>
  </si>
  <si>
    <t>Dokončovací práce - nátěry</t>
  </si>
  <si>
    <t>446</t>
  </si>
  <si>
    <t>783114101</t>
  </si>
  <si>
    <t>Základní jednonásobný syntetický nátěr truhlářských konstrukcí</t>
  </si>
  <si>
    <t>-1998737242</t>
  </si>
  <si>
    <t>"dveře"</t>
  </si>
  <si>
    <t>"1"   1,85*2,65*2</t>
  </si>
  <si>
    <t>"2"   0,9*2,1*2*2</t>
  </si>
  <si>
    <t>"3"    0,9*2,1*2*2</t>
  </si>
  <si>
    <t>"4"    0,8*2,1*2*5</t>
  </si>
  <si>
    <t>"5"   0,8*2,1*2*8</t>
  </si>
  <si>
    <t>"6"   0,7*2,1*2*6</t>
  </si>
  <si>
    <t>"7"    0,8*2,1*1</t>
  </si>
  <si>
    <t>447</t>
  </si>
  <si>
    <t>783117101</t>
  </si>
  <si>
    <t>Jednonásobný syntetický krycí nátěr truhlářských konstrukcí</t>
  </si>
  <si>
    <t>-973268239</t>
  </si>
  <si>
    <t>448</t>
  </si>
  <si>
    <t>783225400</t>
  </si>
  <si>
    <t>Nátěry syntetické kovových doplňkových konstrukcí barva standardní dvojnásobné a 1x email a tmelení</t>
  </si>
  <si>
    <t>-2068954183</t>
  </si>
  <si>
    <t>"zárubně" 35*1,2</t>
  </si>
  <si>
    <t>449</t>
  </si>
  <si>
    <t>7838512130</t>
  </si>
  <si>
    <t>Nátěry epoxidové beton  protiskluzné</t>
  </si>
  <si>
    <t>-716901830</t>
  </si>
  <si>
    <t>"S3"  183,45</t>
  </si>
  <si>
    <t>784</t>
  </si>
  <si>
    <t>Dokončovací práce - malby</t>
  </si>
  <si>
    <t>450</t>
  </si>
  <si>
    <t>784171101</t>
  </si>
  <si>
    <t>Zakrytí vnitřních podlah včetně pozdějšího odkrytí</t>
  </si>
  <si>
    <t>1585040607</t>
  </si>
  <si>
    <t>1030,0</t>
  </si>
  <si>
    <t>451</t>
  </si>
  <si>
    <t>58124842</t>
  </si>
  <si>
    <t>fólie pro malířské potřeby zakrývací tl 7µ 4x5m</t>
  </si>
  <si>
    <t>-1372715105</t>
  </si>
  <si>
    <t>1030*1,05 'Přepočtené koeficientem množství</t>
  </si>
  <si>
    <t>452</t>
  </si>
  <si>
    <t>784453651</t>
  </si>
  <si>
    <t>ST4.1  Malby směsi tekuté disperzní tónované omyvatelné dvojnásobné s penetrací - desinfikovatelná úprava</t>
  </si>
  <si>
    <t>1359781974</t>
  </si>
  <si>
    <t>"237,239,234"  (2,46+6,46+6,85)*3,8*2</t>
  </si>
  <si>
    <t>453</t>
  </si>
  <si>
    <t>7844536512</t>
  </si>
  <si>
    <t xml:space="preserve">ST.3  Malby směsi tekuté disperzní tónované  nestíratelné dvojnásobné s penetrací - </t>
  </si>
  <si>
    <t>1104525599</t>
  </si>
  <si>
    <t>"202a"  (2,0+1,8)*2*8,0+2,0*1,8</t>
  </si>
  <si>
    <t>"schody"</t>
  </si>
  <si>
    <t>454</t>
  </si>
  <si>
    <t>7844536513</t>
  </si>
  <si>
    <t xml:space="preserve">ST.4  Malby směsi tekuté disperzní tónované  omyvatelné dvojnásobné s penetrací - </t>
  </si>
  <si>
    <t>611298492</t>
  </si>
  <si>
    <t>"st4</t>
  </si>
  <si>
    <t>786</t>
  </si>
  <si>
    <t>Dokončovací práce - čalounické úpravy</t>
  </si>
  <si>
    <t>455</t>
  </si>
  <si>
    <t>786623001</t>
  </si>
  <si>
    <t>1/Z +3/Z Montáž venkovní žaluzie ovládané manuálně upevněné na rám okna plochy do 4 m2</t>
  </si>
  <si>
    <t>1403686039</t>
  </si>
  <si>
    <t>"1/Z"  7</t>
  </si>
  <si>
    <t>"3/Z" 2</t>
  </si>
  <si>
    <t>456</t>
  </si>
  <si>
    <t>786623005</t>
  </si>
  <si>
    <t>2/Z  Montáž venkovní žaluzie ovládané manuálně upevněné na rám okna plochy přes 6 m2</t>
  </si>
  <si>
    <t>1282018664</t>
  </si>
  <si>
    <t>457</t>
  </si>
  <si>
    <t>55342511</t>
  </si>
  <si>
    <t>1/Z-3/Z  žaluzie Z-90 ovládaná klikou včetně příslušenství plochy do 8,0m2</t>
  </si>
  <si>
    <t>-1501513518</t>
  </si>
  <si>
    <t>"1/Z"  2,0*1,6*7</t>
  </si>
  <si>
    <t>"2/Z"   4,0*1,6*5</t>
  </si>
  <si>
    <t>"3/Z"   1,4*2,2*2</t>
  </si>
  <si>
    <t>458</t>
  </si>
  <si>
    <t>998786203</t>
  </si>
  <si>
    <t>Přesun hmot procentní pro stínění a čalounické úpravy v objektech v do 24 m</t>
  </si>
  <si>
    <t>-1305300140</t>
  </si>
  <si>
    <t>Práce a dodávky M</t>
  </si>
  <si>
    <t>33-M</t>
  </si>
  <si>
    <t>Montáže dopr.zaříz.</t>
  </si>
  <si>
    <t>459</t>
  </si>
  <si>
    <t>33-M1-2</t>
  </si>
  <si>
    <t>Osobní výtah - ÚPRAVA</t>
  </si>
  <si>
    <t>-2032422744</t>
  </si>
  <si>
    <t>43-M</t>
  </si>
  <si>
    <t>Montáž ocelových konstrukcí</t>
  </si>
  <si>
    <t>460</t>
  </si>
  <si>
    <t>43-M1</t>
  </si>
  <si>
    <t>Dod + mont OK včetně povrch úpravy</t>
  </si>
  <si>
    <t>1530680555</t>
  </si>
  <si>
    <t>"strojovna VZT"</t>
  </si>
  <si>
    <t>"OK  vč lepených šroubů"   10245,0</t>
  </si>
  <si>
    <t>"kotvení"   455,0</t>
  </si>
  <si>
    <t>"prořez+ nspoj. materiál"   1100,0</t>
  </si>
  <si>
    <t>"doplňková OK- lemování otvorů"  600,0</t>
  </si>
  <si>
    <t>"spojovací most"</t>
  </si>
  <si>
    <t>"OK"     4212,0</t>
  </si>
  <si>
    <t>"kotvení"    58,0</t>
  </si>
  <si>
    <t>"prořez+ nspoj. materiál"   430,0</t>
  </si>
  <si>
    <t>trapézové plechy jsou v oddíle 4</t>
  </si>
  <si>
    <t>VRN</t>
  </si>
  <si>
    <t>Vedlejší rozpočtové náklady</t>
  </si>
  <si>
    <t>VRN3</t>
  </si>
  <si>
    <t>Zařízení staveniště</t>
  </si>
  <si>
    <t>461</t>
  </si>
  <si>
    <t>032103000</t>
  </si>
  <si>
    <t>Náklady na stavební buňky</t>
  </si>
  <si>
    <t>-623644108</t>
  </si>
  <si>
    <t>462</t>
  </si>
  <si>
    <t>032603000</t>
  </si>
  <si>
    <t>Ostatní náklady-správní poplatky, třídění odpadů atd.</t>
  </si>
  <si>
    <t>-491731594</t>
  </si>
  <si>
    <t>463</t>
  </si>
  <si>
    <t>032903000</t>
  </si>
  <si>
    <t>Náklady na provoz a údržbu vybavení staveniště</t>
  </si>
  <si>
    <t>-800715550</t>
  </si>
  <si>
    <t>464</t>
  </si>
  <si>
    <t>034103000</t>
  </si>
  <si>
    <t>Energie pro zařízení staveniště</t>
  </si>
  <si>
    <t>722191047</t>
  </si>
  <si>
    <t>465</t>
  </si>
  <si>
    <t>034203000</t>
  </si>
  <si>
    <t>Oplocení staveniště</t>
  </si>
  <si>
    <t>279704923</t>
  </si>
  <si>
    <t>466</t>
  </si>
  <si>
    <t>0342030000</t>
  </si>
  <si>
    <t>Opatření na ochranu střechy po odkrytí</t>
  </si>
  <si>
    <t>m2…</t>
  </si>
  <si>
    <t>1024</t>
  </si>
  <si>
    <t>-1541191940</t>
  </si>
  <si>
    <t>700,0</t>
  </si>
  <si>
    <t>467</t>
  </si>
  <si>
    <t>034403000</t>
  </si>
  <si>
    <t>Dopravní značení na staveništi- pozor výjezd ze stavby, popř. zákoz zastavení atd.</t>
  </si>
  <si>
    <t>-1396107173</t>
  </si>
  <si>
    <t>468</t>
  </si>
  <si>
    <t>034503000</t>
  </si>
  <si>
    <t>Informační tabule na staveništi - povinná propagace</t>
  </si>
  <si>
    <t>-1704242206</t>
  </si>
  <si>
    <t>469</t>
  </si>
  <si>
    <t>034703000</t>
  </si>
  <si>
    <t>Osvětlení staveniště</t>
  </si>
  <si>
    <t>-2028894105</t>
  </si>
  <si>
    <t>470</t>
  </si>
  <si>
    <t>039103000</t>
  </si>
  <si>
    <t>Rozebrání, bourání a odvoz zařízení staveniště a uvedení pozemků dotč. stavbou do pův. stavu</t>
  </si>
  <si>
    <t>1758450753</t>
  </si>
  <si>
    <t>VRN9</t>
  </si>
  <si>
    <t>Ostatní náklady</t>
  </si>
  <si>
    <t>471</t>
  </si>
  <si>
    <t>090001000</t>
  </si>
  <si>
    <t>Náklady na měření radonu po dokončení stavby</t>
  </si>
  <si>
    <t>-19537054</t>
  </si>
  <si>
    <t>472</t>
  </si>
  <si>
    <t>090001001</t>
  </si>
  <si>
    <t>Náklady na provoz odvlhčovačů pro snížení relativní vlhkosti vzduchu -2 měsíce</t>
  </si>
  <si>
    <t>-1509997272</t>
  </si>
  <si>
    <t>473</t>
  </si>
  <si>
    <t>090001002</t>
  </si>
  <si>
    <t>Náklady na provozní vytápění 1 měsíc</t>
  </si>
  <si>
    <t>-359220366</t>
  </si>
  <si>
    <t>474</t>
  </si>
  <si>
    <t>090001003</t>
  </si>
  <si>
    <t>Náklady na zakreslení změn v PD - skutečné provedení stavby</t>
  </si>
  <si>
    <t>231276938</t>
  </si>
  <si>
    <t>475</t>
  </si>
  <si>
    <t>090001004</t>
  </si>
  <si>
    <t>Náklady na pojištění realizované stavby</t>
  </si>
  <si>
    <t>1012176416</t>
  </si>
  <si>
    <t>476</t>
  </si>
  <si>
    <t>090001005</t>
  </si>
  <si>
    <t>Geodetické zaměření</t>
  </si>
  <si>
    <t>-706598606</t>
  </si>
  <si>
    <t>477</t>
  </si>
  <si>
    <t>090001006</t>
  </si>
  <si>
    <t>Zaškolení  obsluhy a pracovníků (pro st. část, ZTI, ÚT a medici. plyny)</t>
  </si>
  <si>
    <t>1313602615</t>
  </si>
  <si>
    <t>478</t>
  </si>
  <si>
    <t>090001007</t>
  </si>
  <si>
    <t>Zajištění kolaudačního souhlasu</t>
  </si>
  <si>
    <t>1346713348</t>
  </si>
  <si>
    <t>479</t>
  </si>
  <si>
    <t>090001008</t>
  </si>
  <si>
    <t>Zajištění zkušebního provozu</t>
  </si>
  <si>
    <t>44478575</t>
  </si>
  <si>
    <t>ZDRAVOTECHNIKA - ZDRAVOTECHNIKA</t>
  </si>
  <si>
    <t>Soupis:</t>
  </si>
  <si>
    <t>D.1.4.ZT - Zdravotechnika -kanalizace</t>
  </si>
  <si>
    <t>MN Dvůr Králové n. L.</t>
  </si>
  <si>
    <t>Královéhradecký kraj, Pivovarské nám. HK</t>
  </si>
  <si>
    <t>Sanit Studio, s.r.o.</t>
  </si>
  <si>
    <t>Ing. Jana Křížková</t>
  </si>
  <si>
    <t xml:space="preserve">    721 - Zdravotechnika - vnitřní kanalizace</t>
  </si>
  <si>
    <t>721</t>
  </si>
  <si>
    <t>Zdravotechnika - vnitřní kanalizace</t>
  </si>
  <si>
    <t>72115622F</t>
  </si>
  <si>
    <t>Výkopové práce pro svodnou kanalizaci vně objektu - rýha š. 1,1m, průměrná hloubka 1,2m, pískové lože pod potrubí 100mm, pískový obsyp potrubí, zásyp se zhutněním.</t>
  </si>
  <si>
    <t>-71631596</t>
  </si>
  <si>
    <t>"napojení dešť. svodu ze spoj. krčku"16*1.1*1.2</t>
  </si>
  <si>
    <t>721170972</t>
  </si>
  <si>
    <t>Opravy odpadního potrubí plastového krácení trub DN 50</t>
  </si>
  <si>
    <t>-14965079</t>
  </si>
  <si>
    <t>"úprava ve stáv. budově"1</t>
  </si>
  <si>
    <t>721170976</t>
  </si>
  <si>
    <t>Opravy odpadního potrubí plastového krácení trub DN 150</t>
  </si>
  <si>
    <t>768468405</t>
  </si>
  <si>
    <t>"napojení dešť. svodu do stáv. kanalizace"1</t>
  </si>
  <si>
    <t>721171905</t>
  </si>
  <si>
    <t>Opravy odpadního potrubí plastového vsazení odbočky do potrubí DN 110</t>
  </si>
  <si>
    <t>289081387</t>
  </si>
  <si>
    <t>721171907</t>
  </si>
  <si>
    <t>Opravy odpadního potrubí plastového vsazení odbočky do potrubí DN 160</t>
  </si>
  <si>
    <t>-58748436</t>
  </si>
  <si>
    <t>721171913</t>
  </si>
  <si>
    <t>Opravy odpadního potrubí plastového propojení dosavadního potrubí DN 50</t>
  </si>
  <si>
    <t>-767597765</t>
  </si>
  <si>
    <t>721171914</t>
  </si>
  <si>
    <t>Opravy odpadního potrubí plastového propojení dosavadního potrubí DN 75</t>
  </si>
  <si>
    <t>-1309225915</t>
  </si>
  <si>
    <t>721171915</t>
  </si>
  <si>
    <t>Opravy odpadního potrubí plastového propojení dosavadního potrubí DN 110</t>
  </si>
  <si>
    <t>-1352856358</t>
  </si>
  <si>
    <t>721171916</t>
  </si>
  <si>
    <t>Opravy odpadního potrubí plastového propojení dosavadního potrubí DN 125</t>
  </si>
  <si>
    <t>1706142954</t>
  </si>
  <si>
    <t>721173316</t>
  </si>
  <si>
    <t>Potrubí z trub PVC SN4 dešťové DN 125</t>
  </si>
  <si>
    <t>1939512048</t>
  </si>
  <si>
    <t>"napojení dešť. svodu ze spoj. krčku do stáv. dešť. kanalizace"17</t>
  </si>
  <si>
    <t>721174024</t>
  </si>
  <si>
    <t>Potrubí z trub polypropylenových odpadní (svislé) DN 75</t>
  </si>
  <si>
    <t>-1958498297</t>
  </si>
  <si>
    <t>"3.NP"3.5+3.5+1.5+(5*0.5)</t>
  </si>
  <si>
    <t>"2.NP"2+2+2+6+9.5+4.5+10.5</t>
  </si>
  <si>
    <t>"1.NP"42</t>
  </si>
  <si>
    <t>721174025</t>
  </si>
  <si>
    <t>Potrubí z trub polypropylenových odpadní (svislé) DN 110</t>
  </si>
  <si>
    <t>-953176179</t>
  </si>
  <si>
    <t>"3.NP"5+(3*0.5)</t>
  </si>
  <si>
    <t>"2.NP"5.5+5.5+2+5.5+4+4+7+2</t>
  </si>
  <si>
    <t>"1.NP"39</t>
  </si>
  <si>
    <t>721174042</t>
  </si>
  <si>
    <t>Potrubí z trub polypropylenových připojovací DN 40</t>
  </si>
  <si>
    <t>-2009176521</t>
  </si>
  <si>
    <t>"3.NP"1.5+2+1+4+3</t>
  </si>
  <si>
    <t>"2.NP"6*0.5</t>
  </si>
  <si>
    <t>721174043</t>
  </si>
  <si>
    <t>Potrubí z trub polypropylenových připojovací DN 50</t>
  </si>
  <si>
    <t>498042597</t>
  </si>
  <si>
    <t>"3.NP"3.5+3.5+1.5+1.5+3.5</t>
  </si>
  <si>
    <t>"2.NP"29+5</t>
  </si>
  <si>
    <t>721174044</t>
  </si>
  <si>
    <t>Potrubí z trub polypropylenových připojovací DN 75</t>
  </si>
  <si>
    <t>-1403216924</t>
  </si>
  <si>
    <t>"2.NP"1</t>
  </si>
  <si>
    <t>721174045</t>
  </si>
  <si>
    <t>Potrubí z trub polypropylenových připojovací DN 110</t>
  </si>
  <si>
    <t>1797259801</t>
  </si>
  <si>
    <t>"2.NP"2</t>
  </si>
  <si>
    <t>721174054</t>
  </si>
  <si>
    <t>Potrubí z trub polypropylenových dešťové DN 75</t>
  </si>
  <si>
    <t>-367816518</t>
  </si>
  <si>
    <t>"3.NP"(4*0.5)+(2*0.5)</t>
  </si>
  <si>
    <t>"2.NP"9.5+7.5+2+4.5+1</t>
  </si>
  <si>
    <t>721174055</t>
  </si>
  <si>
    <t>Potrubí z trub polypropylenových dešťové DN 110</t>
  </si>
  <si>
    <t>-1031989182</t>
  </si>
  <si>
    <t>"3.NP"2*4.5</t>
  </si>
  <si>
    <t>"2.NP"11.5+15.5</t>
  </si>
  <si>
    <t>"1.NP"8+5</t>
  </si>
  <si>
    <t>721174056</t>
  </si>
  <si>
    <t>Potrubí z trub polypropylenových dešťové DN 125</t>
  </si>
  <si>
    <t>902117130</t>
  </si>
  <si>
    <t>"3.NP"2*0.5</t>
  </si>
  <si>
    <t>"2.NP"8.5+10</t>
  </si>
  <si>
    <t>"1.NP"5+1</t>
  </si>
  <si>
    <t>72115IZ07d</t>
  </si>
  <si>
    <t>Izolace dešť. potrubí proti rosení a hluku tl. 9mm d78 - 70/9</t>
  </si>
  <si>
    <t>717494891</t>
  </si>
  <si>
    <t>72115IZ08d</t>
  </si>
  <si>
    <t>Izolace dešť. potrubí proti rosení a hluku tl. 9mm d110 - 100/9</t>
  </si>
  <si>
    <t>1348787421</t>
  </si>
  <si>
    <t>72115IZ09d</t>
  </si>
  <si>
    <t>Izolace dešť. potrubí proti rosení a hluku tl. 9mm d 135 - 125/9</t>
  </si>
  <si>
    <t>-162686107</t>
  </si>
  <si>
    <t>721194103</t>
  </si>
  <si>
    <t>Vyměření přípojek na potrubí vyvedení a upevnění odpadních výpustek DN 32</t>
  </si>
  <si>
    <t>1102857143</t>
  </si>
  <si>
    <t>"napojení klima jednotek na kondenzátní potrubí"8</t>
  </si>
  <si>
    <t>721194104</t>
  </si>
  <si>
    <t>Vyměření přípojek na potrubí vyvedení a upevnění odpadních výpustek DN 40</t>
  </si>
  <si>
    <t>-1779187754</t>
  </si>
  <si>
    <t>1+15</t>
  </si>
  <si>
    <t>721194105</t>
  </si>
  <si>
    <t>Vyměření přípojek na potrubí vyvedení a upevnění odpadních výpustek DN 50</t>
  </si>
  <si>
    <t>-971278608</t>
  </si>
  <si>
    <t>1+14</t>
  </si>
  <si>
    <t>721194107</t>
  </si>
  <si>
    <t>Vyměření přípojek na potrubí vyvedení a upevnění odpadních výpustek DN 70</t>
  </si>
  <si>
    <t>11150839</t>
  </si>
  <si>
    <t>721194109</t>
  </si>
  <si>
    <t>Vyměření přípojek na potrubí vyvedení a upevnění odpadních výpustek DN 110</t>
  </si>
  <si>
    <t>-1546953026</t>
  </si>
  <si>
    <t>721211421a</t>
  </si>
  <si>
    <t>Podlahové vpusti se svislým odtokem DN 50/75/110 mřížka nerez 115x115, zápachový uzávěr i pro suchý stav, průtok 0,5 l/s, izolační souprava pro stěrkovou hydroizolaci pod dlažbou.</t>
  </si>
  <si>
    <t>-1789330317</t>
  </si>
  <si>
    <t>721211422</t>
  </si>
  <si>
    <t>Podlahové vpusti celonerezové se svislým odtokem DN70 ,mřížka nerez 150x150, lem pro izolaci, průtok 50l/min</t>
  </si>
  <si>
    <t>-1683174312</t>
  </si>
  <si>
    <t>721211431h</t>
  </si>
  <si>
    <t>Podlahové vpusti terasové (balkonové) vtoky se svislým odtokem DN 50/75/110 se suchou nezámrznou zápachovou klapkou, nerez vtoková mřížka 115/115, průtok 0,9 l/s, izolační souprava pro napojení parozábrany,prodlužovací nástavec,prodlužovací nástavec s pří</t>
  </si>
  <si>
    <t>1400661456</t>
  </si>
  <si>
    <t>721212123</t>
  </si>
  <si>
    <t>Odtokové sprchové žlaby se zápachovou uzávěrkou a krycím roštem délky 800 mm</t>
  </si>
  <si>
    <t>40291647</t>
  </si>
  <si>
    <t>721226512</t>
  </si>
  <si>
    <t>Zápachové uzávěrky podomítkové (Pe) s krycí nerez deskou pro pračku a myčku (přístroj technologie) DN 50 s integrovaným přivzdušňovacím ventilem, čistící otvor, zpětná armatura (kulička).</t>
  </si>
  <si>
    <t>-354073918</t>
  </si>
  <si>
    <t>721226pr</t>
  </si>
  <si>
    <t xml:space="preserve">Zápachová uzávěrka nástěnná (PP) pro napojení přístroje technologie DN50 s teplotní odolností 93 C a průtokem min. 50l/min </t>
  </si>
  <si>
    <t>-1365543664</t>
  </si>
  <si>
    <t>721226h1</t>
  </si>
  <si>
    <t>Vodní zápach. uzávěrka z PP pro odvod kondenzátu s přídavnou zápach. uzávěrkou(kuličkou), DN40, průtok 0,37 l/s, výška vodního uzávěru 60mm, se svislým napojením, pro klimatizační jednotky.</t>
  </si>
  <si>
    <t>ks</t>
  </si>
  <si>
    <t>-1580669804</t>
  </si>
  <si>
    <t>721226h2</t>
  </si>
  <si>
    <t>Vtok (nálevka) DN32 se zápachovou uzávěrkou a kuličkou pro suchý stav</t>
  </si>
  <si>
    <t>-1815633034</t>
  </si>
  <si>
    <t>721226pz</t>
  </si>
  <si>
    <t>Dřezová zápachová uzávěrka z PP, 6/4" převlečná matice, odtok DN40, teplot. odolnost 95 C, kalich pro úkapy z PP - 6/4"(odvod kondenzátu z parních zvlhčovačů)</t>
  </si>
  <si>
    <t>2003559260</t>
  </si>
  <si>
    <t>721233112h</t>
  </si>
  <si>
    <t>Střešní vtok PP pro ploché střechy s odtokem svislým DN 125, průtok 14 l/s,s asfaltovou manžetou, záchytný koš d170mm, samoregulační kabel 230V/10-30Watt, 2xprodlužovací nástavec v. 155mm, odvodňovací kroužek , prodl. nástavec s přírubou, izol. souprava</t>
  </si>
  <si>
    <t>1801430298</t>
  </si>
  <si>
    <t>721233112a</t>
  </si>
  <si>
    <t>Střešní vtok PP pro ploché střechy s odtokem svislým DN 75, průtok 9,9 l/s,s asfaltovou manžetou, záchytný koš d170mm, samoregulační kabel 230V/10-30Watt, 1x prodlužovací nástavec v.345mm s přírubou a izolační soupravou</t>
  </si>
  <si>
    <t>139230290</t>
  </si>
  <si>
    <t>721242105</t>
  </si>
  <si>
    <t>Lapače střešních splavenin polypropylenové (PP) se svislým odtokem DN 110</t>
  </si>
  <si>
    <t>266258299</t>
  </si>
  <si>
    <t>721273153</t>
  </si>
  <si>
    <t>Ventilační hlavice z polypropylenu (PP) DN 110</t>
  </si>
  <si>
    <t>64554965</t>
  </si>
  <si>
    <t>722174003k</t>
  </si>
  <si>
    <t>Potrubí z plastových trubek z polypropylenu (PP-RCT EVO) svařovaných polyfuzně PN 22 (SDR 7,4) D 25 x 2,8mm - odvod kondenzátu</t>
  </si>
  <si>
    <t>-1536072908</t>
  </si>
  <si>
    <t>"kondenzátní potrubí"8</t>
  </si>
  <si>
    <t>722174004k</t>
  </si>
  <si>
    <t>Potrubí z plastových trubek z polypropylenu (PP-RCT EVO) svařovaných polyfuzne PN 22 (SDR 7,4) D 32 x 3,6 mm - odvod kondenzátu</t>
  </si>
  <si>
    <t>924485256</t>
  </si>
  <si>
    <t>"kondenzátní potrubí"21</t>
  </si>
  <si>
    <t>722181211</t>
  </si>
  <si>
    <t>Ochrana potrubí termoizolačními trubicemi z pěnového polyetylenu PE přilepenými v příčných a podélných spojích, tloušťky izolace do 6 mm, vnitřního průměru izolace DN do 22 mm</t>
  </si>
  <si>
    <t>-1583686867</t>
  </si>
  <si>
    <t>722181212</t>
  </si>
  <si>
    <t>Ochrana potrubí termoizolačními trubicemi z pěnového polyetylenu PE přilepenými v příčných a podélných spojích, tloušťky izolace do 6 mm, vnitřního průměru izolace DN přes 22 do 32 mm</t>
  </si>
  <si>
    <t>-1696101734</t>
  </si>
  <si>
    <t>721290111</t>
  </si>
  <si>
    <t>Zkouška těsnosti kanalizace v objektech vodou do DN 125</t>
  </si>
  <si>
    <t>42322968</t>
  </si>
  <si>
    <t>998721202</t>
  </si>
  <si>
    <t>Přesun hmot pro vnitřní kanalizace stanovený procentní sazbou (%) z ceny vodorovná dopravní vzdálenost do 50 m v objektech výšky přes 6 do 12 m</t>
  </si>
  <si>
    <t>-478144732</t>
  </si>
  <si>
    <t>D.1.4. ZT - Zdravotechnika - voda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</si>
  <si>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</si>
  <si>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</si>
  <si>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</si>
  <si>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727 - Zdravotechnika - požární ochrana</t>
  </si>
  <si>
    <t>722</t>
  </si>
  <si>
    <t>Zdravotechnika - vnitřní vodovod</t>
  </si>
  <si>
    <t>722130233</t>
  </si>
  <si>
    <t>Potrubí z ocelových trubek pozinkovaných závitových svařovaných běžných DN 25</t>
  </si>
  <si>
    <t>1963086741</t>
  </si>
  <si>
    <t>722130234</t>
  </si>
  <si>
    <t>Potrubí z ocelových trubek pozinkovaných závitových svařovaných běžných DN 32</t>
  </si>
  <si>
    <t>-209781513</t>
  </si>
  <si>
    <t>722130913</t>
  </si>
  <si>
    <t>Opravy vodovodního potrubí z ocelových trubek pozinkovaných závitových přeřezání ocelové trubky do DN 25</t>
  </si>
  <si>
    <t>-292993792</t>
  </si>
  <si>
    <t>722131931</t>
  </si>
  <si>
    <t>Opravy vodovodního potrubí z ocelových trubek pozinkovaných závitových propojení dosavadního potrubí DN 15</t>
  </si>
  <si>
    <t>-1822131326</t>
  </si>
  <si>
    <t>722174022e</t>
  </si>
  <si>
    <t>Potrubí z plastových trubek z polypropylenu typu 4 (PP-RCT) svařovaných polyfuzně PN 22 (SDR 9) D 20 x 2,3</t>
  </si>
  <si>
    <t>-1573312989</t>
  </si>
  <si>
    <t>"3.NP"1</t>
  </si>
  <si>
    <t>"2.NP"7.5+9+6.5+4+7+13.5+5+9.5+8+5+8+5+1.5</t>
  </si>
  <si>
    <t>"1.NP"7.5+12+5.5+7+11+3+4+2+4+2+6+2</t>
  </si>
  <si>
    <t>722174023e</t>
  </si>
  <si>
    <t>Potrubí z plastových trubek z polypropylenu typu 4 (PP-RCT) svařovaných polyfuzně PN 22 (SDR 9) D 25 x 2,8</t>
  </si>
  <si>
    <t>221835571</t>
  </si>
  <si>
    <t>"3.NP"35+14</t>
  </si>
  <si>
    <t>"2.NP"4+2.5+24+22</t>
  </si>
  <si>
    <t>"1.NP"5.5+12+12+2.5+5.5</t>
  </si>
  <si>
    <t>722174024e</t>
  </si>
  <si>
    <t>Potrubí z plastových trubek z polypropylenu typu 4 (PP-RCT) svařovaných polyfuzně PN 22 (SDR 9) D 32 x 3,6</t>
  </si>
  <si>
    <t>-1561089597</t>
  </si>
  <si>
    <t>"3.NP"6.5+15</t>
  </si>
  <si>
    <t>"2.NP"3.5</t>
  </si>
  <si>
    <t>"1.NP"9</t>
  </si>
  <si>
    <t>722181231</t>
  </si>
  <si>
    <t>Ochrana potrubí termoizolačními trubicemi z pěnového polyetylenu PE přilepenými v příčných a podélných spojích, tloušťky izolace přes 9 do 13 mm, vnitřního průměru izolace DN do 22 mm</t>
  </si>
  <si>
    <t>1441858927</t>
  </si>
  <si>
    <t>722181232</t>
  </si>
  <si>
    <t>Ochrana potrubí termoizolačními trubicemi z pěnového polyetylenu PE přilepenými v příčných a podélných spojích, tloušťky izolace přes 9 do 13 mm, vnitřního průměru izolace DN přes 22 do 45 mm</t>
  </si>
  <si>
    <t>-925782946</t>
  </si>
  <si>
    <t>104+34</t>
  </si>
  <si>
    <t>722181241</t>
  </si>
  <si>
    <t>Ochrana potrubí termoizolačními trubicemi z pěnového polyetylenu PE přilepenými v příčných a podélných spojích, tloušťky izolace přes 13 do 20 mm, vnitřního průměru izolace DN do 22 mm</t>
  </si>
  <si>
    <t>-834146790</t>
  </si>
  <si>
    <t>722181242</t>
  </si>
  <si>
    <t>Ochrana potrubí termoizolačními trubicemi z pěnového polyetylenu PE přilepenými v příčných a podélných spojích, tloušťky izolace přes 13 do 20 mm, vnitřního průměru izolace DN přes 22 do 45 mm</t>
  </si>
  <si>
    <t>-1206896245</t>
  </si>
  <si>
    <t>722182011</t>
  </si>
  <si>
    <t>Podpůrný žlab pro potrubí průměru D 20</t>
  </si>
  <si>
    <t>-567613938</t>
  </si>
  <si>
    <t>5+10+3+5+9+2+4</t>
  </si>
  <si>
    <t>722182012</t>
  </si>
  <si>
    <t>Podpůrný žlab pro potrubí průměru D 25</t>
  </si>
  <si>
    <t>122157039</t>
  </si>
  <si>
    <t>34+26</t>
  </si>
  <si>
    <t>722182013</t>
  </si>
  <si>
    <t>Podpůrný žlab pro potrubí průměru D 32</t>
  </si>
  <si>
    <t>-1183913683</t>
  </si>
  <si>
    <t>12+8</t>
  </si>
  <si>
    <t>722190401</t>
  </si>
  <si>
    <t>Zřízení přípojek na potrubí vyvedení a upevnění výpustek do DN 25</t>
  </si>
  <si>
    <t>961815654</t>
  </si>
  <si>
    <t>722220111</t>
  </si>
  <si>
    <t>Armatury s jedním závitem nástěnky pro výtokový ventil G 1/2"</t>
  </si>
  <si>
    <t>-303966765</t>
  </si>
  <si>
    <t>722220121</t>
  </si>
  <si>
    <t>Armatury s jedním závitem nástěnky pro baterii G 1/2"</t>
  </si>
  <si>
    <t>pár</t>
  </si>
  <si>
    <t>392764477</t>
  </si>
  <si>
    <t>722230101</t>
  </si>
  <si>
    <t>Armatury se dvěma závity ventily přímé (Ke 83 T) G 1/2</t>
  </si>
  <si>
    <t>-320715250</t>
  </si>
  <si>
    <t>722230101a</t>
  </si>
  <si>
    <t>Průchozí objímkový ventil 1/2" se dvěmi závity</t>
  </si>
  <si>
    <t>1667642515</t>
  </si>
  <si>
    <t>722230102</t>
  </si>
  <si>
    <t>Armatury se dvěma závity ventily přímé G 3/4"</t>
  </si>
  <si>
    <t>2109886643</t>
  </si>
  <si>
    <t>722230111</t>
  </si>
  <si>
    <t>Armatury se dvěma závity ventily přímé s odvodňovacím ventilem G 1/2"</t>
  </si>
  <si>
    <t>-933233982</t>
  </si>
  <si>
    <t>722230112</t>
  </si>
  <si>
    <t>Armatury se dvěma závity ventily přímé s odvodňovacím ventilem G 3/4"</t>
  </si>
  <si>
    <t>-592178705</t>
  </si>
  <si>
    <t>722230113</t>
  </si>
  <si>
    <t>Armatury se dvěma závity ventily přímé s odvodňovacím ventilem G 1"</t>
  </si>
  <si>
    <t>92918815</t>
  </si>
  <si>
    <t>722231073</t>
  </si>
  <si>
    <t>Armatury se dvěma závity ventily zpětné mosazné PN 10 do 110°C G 3/4"</t>
  </si>
  <si>
    <t>1250119286</t>
  </si>
  <si>
    <t>722232042</t>
  </si>
  <si>
    <t>Armatury se dvěma závity kulové kohouty PN 42 do 185 °C přímé vnitřní závit G 3/8"</t>
  </si>
  <si>
    <t>494862599</t>
  </si>
  <si>
    <t>722232043</t>
  </si>
  <si>
    <t>Armatury se dvěma závity kulové kohouty PN 42 do 185 °C přímé vnitřní závit G 1/2"</t>
  </si>
  <si>
    <t>-1721611838</t>
  </si>
  <si>
    <t>722232044</t>
  </si>
  <si>
    <t>Armatury se dvěma závity kulové kohouty PN 42 do 185 °C přímé vnitřní závit G 3/4"</t>
  </si>
  <si>
    <t>-131552811</t>
  </si>
  <si>
    <t>722234264</t>
  </si>
  <si>
    <t>Armatury se dvěma závity filtry mosazný PN 20 do 80 °C G 3/4"</t>
  </si>
  <si>
    <t>-1579725720</t>
  </si>
  <si>
    <t>722240</t>
  </si>
  <si>
    <t>Rychlospojka pro Selecta pistoli</t>
  </si>
  <si>
    <t>-1716652052</t>
  </si>
  <si>
    <t>722240101p</t>
  </si>
  <si>
    <t>Plastový průchozí uzávěr zakončený vývodkou s vnějším závitem 3/4"</t>
  </si>
  <si>
    <t>-1729036262</t>
  </si>
  <si>
    <t>722240122</t>
  </si>
  <si>
    <t>Armatury z plastických hmot kohouty (PPR) kulové DN 20</t>
  </si>
  <si>
    <t>2007497301</t>
  </si>
  <si>
    <t>722240123</t>
  </si>
  <si>
    <t>Armatury z plastických hmot kohouty (PPR) kulové DN 25</t>
  </si>
  <si>
    <t>-998349167</t>
  </si>
  <si>
    <t>722240124</t>
  </si>
  <si>
    <t>Armatury z plastických hmot kohouty (PPR) kulové DN 32</t>
  </si>
  <si>
    <t>-2130685481</t>
  </si>
  <si>
    <t>722250133</t>
  </si>
  <si>
    <t>Požární příslušenství a armatury hydrantový systém s tvarově stálou hadicí celoplechový D 25 x 30 m</t>
  </si>
  <si>
    <t>-127145749</t>
  </si>
  <si>
    <t>7222902</t>
  </si>
  <si>
    <t>Zkoušky, proplach a desinfekce vodovodního potrubí - zkrácený laboratorní rozbor vody</t>
  </si>
  <si>
    <t>1016079823</t>
  </si>
  <si>
    <t>722290226</t>
  </si>
  <si>
    <t>Zkoušky, proplach a desinfekce vodovodního potrubí zkoušky těsnosti vodovodního potrubí závitového do DN 50</t>
  </si>
  <si>
    <t>6346393</t>
  </si>
  <si>
    <t>19+11+156.5+139+34</t>
  </si>
  <si>
    <t>722290234</t>
  </si>
  <si>
    <t>Zkoušky, proplach a desinfekce vodovodního potrubí proplach a desinfekce vodovodního potrubí do DN 80</t>
  </si>
  <si>
    <t>-1590140041</t>
  </si>
  <si>
    <t>998722202</t>
  </si>
  <si>
    <t>Přesun hmot pro vnitřní vodovod stanovený procentní sazbou (%) z ceny vodorovná dopravní vzdálenost do 50 m v objektech výšky přes 6 do 12 m</t>
  </si>
  <si>
    <t>-2145423502</t>
  </si>
  <si>
    <t>725</t>
  </si>
  <si>
    <t>Zdravotechnika - zařizovací předměty</t>
  </si>
  <si>
    <t>725112022</t>
  </si>
  <si>
    <t>Zařízení záchodů klozety keramické závěsné na nosné stěny s hlubokým splachováním odpad vodorovný</t>
  </si>
  <si>
    <t>-1255552755</t>
  </si>
  <si>
    <t>6000022280</t>
  </si>
  <si>
    <t>Závěsný klozet  pro ZTP, 365x360x700, hluboké splachování, duroplast.  sedátko, prodlužovací přívodní trubka</t>
  </si>
  <si>
    <t>1679932262</t>
  </si>
  <si>
    <t>725121530a</t>
  </si>
  <si>
    <t>Zdroj napětí pro max. 4 ventily, 24V DC</t>
  </si>
  <si>
    <t>-1585333881</t>
  </si>
  <si>
    <t>725121531</t>
  </si>
  <si>
    <t>MTZ a dodávka propoj. kabelů CYKY 2Ax1.5 vč. ochranné trubky</t>
  </si>
  <si>
    <t>-862813626</t>
  </si>
  <si>
    <t>725210821</t>
  </si>
  <si>
    <t>Demontáž umyvadel bez výtokových armatur umyvadel</t>
  </si>
  <si>
    <t>-796326104</t>
  </si>
  <si>
    <t>725219102</t>
  </si>
  <si>
    <t>Umyvadla montáž umyvadel ostatních typů na šrouby</t>
  </si>
  <si>
    <t>-1508222131</t>
  </si>
  <si>
    <t>137140001041</t>
  </si>
  <si>
    <t>Zdravot umyv bílé 640x550, bez otvoru pro baterii (lékařské)</t>
  </si>
  <si>
    <t>970507034</t>
  </si>
  <si>
    <t>137140001042</t>
  </si>
  <si>
    <t>Zdravot umyv bílé 640x550, s otvorem pro baterii (pro ZTP)</t>
  </si>
  <si>
    <t>-1705466475</t>
  </si>
  <si>
    <t>143830001041</t>
  </si>
  <si>
    <t>Umyvadlo  600x450, bílé, bez otvoru pro baterii, instalační sada</t>
  </si>
  <si>
    <t>373397032</t>
  </si>
  <si>
    <t>143830001042</t>
  </si>
  <si>
    <t>Umyvadlo  600x450, bílé, s otvorem pro baterii, instalační sada</t>
  </si>
  <si>
    <t>-1154728180</t>
  </si>
  <si>
    <t>725240812</t>
  </si>
  <si>
    <t>Demontáž sprchových kabin a vaniček bez výtokových armatur vaniček</t>
  </si>
  <si>
    <t>-605357839</t>
  </si>
  <si>
    <t>725319111</t>
  </si>
  <si>
    <t>Dřezy bez výtokových armatur montáž dřezů ostatních typů</t>
  </si>
  <si>
    <t>1062022566</t>
  </si>
  <si>
    <t>552313630</t>
  </si>
  <si>
    <t>dřez velkokapacitní nerezový na nohou , povrch matný, materiál AISI 304, rozměry 1200x68, velikost dřezů 500x500</t>
  </si>
  <si>
    <t>1736955413</t>
  </si>
  <si>
    <t>552313630a</t>
  </si>
  <si>
    <t>stůl mycí- velkokapacitní dřez nerezový na nohách, povrch matný, materiál AISI 304, rozměry 1400x600</t>
  </si>
  <si>
    <t>-1027706154</t>
  </si>
  <si>
    <t>725331221</t>
  </si>
  <si>
    <t>Výlevka kombinovaná s umyvadlem, nerezová, závěsná 640x540x1000, ruční páková baterie pro výlevku, umyvadlo s automatickou umyvadlovou baterií, odpad 75mm</t>
  </si>
  <si>
    <t>-1198123012</t>
  </si>
  <si>
    <t>725331222</t>
  </si>
  <si>
    <t>Zdroj napětí 12V,50HZ</t>
  </si>
  <si>
    <t>1790209230</t>
  </si>
  <si>
    <t>725339111</t>
  </si>
  <si>
    <t>Výlevky montáž výlevky¨kombinované</t>
  </si>
  <si>
    <t>505996237</t>
  </si>
  <si>
    <t>725339111a</t>
  </si>
  <si>
    <t>montáž mycího žlabu</t>
  </si>
  <si>
    <t>-1011233015</t>
  </si>
  <si>
    <t>725411111</t>
  </si>
  <si>
    <t>Mycí nerezový žlab lékařský dl. 2m,š.450mm,povrch matný materiál AISI 304,vč. sifonu, upevňovacího materiálu</t>
  </si>
  <si>
    <t>298157131</t>
  </si>
  <si>
    <t>725531101b</t>
  </si>
  <si>
    <t>Elektrické ohřívače zásobníkové beztlakové přepadové, pod umyvadlo, objem nádrže (příkon) 5 l (2,0 kW) včetně beztlakové stojánkové baterie</t>
  </si>
  <si>
    <t>-1848163612</t>
  </si>
  <si>
    <t>725590812</t>
  </si>
  <si>
    <t>Vnitrostaveništní přemístění vybouraných (demontovaných) hmot zařizovacích předmětů vodorovně do 100 m v objektech výšky přes 6 do 12 m</t>
  </si>
  <si>
    <t>-981161018</t>
  </si>
  <si>
    <t>725813111</t>
  </si>
  <si>
    <t>Ventily rohové bez připojovací trubičky nebo flexi hadičky G 1/2"</t>
  </si>
  <si>
    <t>-806952013</t>
  </si>
  <si>
    <t>725820802</t>
  </si>
  <si>
    <t>Demontáž baterií stojánkových do 1 otvoru</t>
  </si>
  <si>
    <t>174073170</t>
  </si>
  <si>
    <t>725821315a</t>
  </si>
  <si>
    <t>Baterie umyvadlové nástěnné pákové s lékařskou pákou, s otáčivým plochým ústím a délkou ramínka 225 mm</t>
  </si>
  <si>
    <t>-518549908</t>
  </si>
  <si>
    <t>725821316</t>
  </si>
  <si>
    <t>Baterie dřezové nástěnné pákové s otáčivým plochým ústím a délkou ramínka 300 mm</t>
  </si>
  <si>
    <t>-617423044</t>
  </si>
  <si>
    <t>"Ub,Ud"9+3</t>
  </si>
  <si>
    <t>"Dn2,DDn2,Dn,DDn"1+2+1+3</t>
  </si>
  <si>
    <t>725821325</t>
  </si>
  <si>
    <t>Baterie dřezové stojánkové pákové s otáčivým ústím a délkou ramínka 220 mm</t>
  </si>
  <si>
    <t>-1342759915</t>
  </si>
  <si>
    <t>"Dn2"2</t>
  </si>
  <si>
    <t>725822611</t>
  </si>
  <si>
    <t>Baterie umyvadlové stojánkové pákové, s dlouhou ovládací pákou, bez výpusti, k Ubi</t>
  </si>
  <si>
    <t>-1531967926</t>
  </si>
  <si>
    <t>725822642</t>
  </si>
  <si>
    <t>Baterie umyvadlová nástěnná senzorová termostatická s přívodem teplé a studené vody s nerezovým krytem 160x180x3mm, s montážní krabicí se zabudovaným el.mg. ventilem a termostatickým ventilem, výtokovým ramínkem 250mm, pojistka proti opaření, 24V DC</t>
  </si>
  <si>
    <t>209158422</t>
  </si>
  <si>
    <t>2+2</t>
  </si>
  <si>
    <t>725829132</t>
  </si>
  <si>
    <t>Montáž baterie umyvadlové nástěnné automatické senzorové ostatní typ</t>
  </si>
  <si>
    <t>-229098055</t>
  </si>
  <si>
    <t>725840850</t>
  </si>
  <si>
    <t>Demontáž baterií sprchových diferenciálních do G 3/4 x 1</t>
  </si>
  <si>
    <t>1682320717</t>
  </si>
  <si>
    <t>725849411</t>
  </si>
  <si>
    <t>Baterie sprchové montáž nástěnných baterií s nastavitelnou výškou sprchy</t>
  </si>
  <si>
    <t>-2089193341</t>
  </si>
  <si>
    <t>55145403</t>
  </si>
  <si>
    <t>baterie sprchová s ruční sprchou 1/2"x150mm, sprch. tyč, držák sprchy, mýdelník</t>
  </si>
  <si>
    <t>-652000447</t>
  </si>
  <si>
    <t>725860811</t>
  </si>
  <si>
    <t>Demontáž zápachových uzávěrek pro zařizovací předměty jednoduchých</t>
  </si>
  <si>
    <t>-389047556</t>
  </si>
  <si>
    <t>725861103h</t>
  </si>
  <si>
    <t>Zápachová uzávěrka pro umyvadla DN 40 - plastová nábytková, prostorově úsporná</t>
  </si>
  <si>
    <t>-919719412</t>
  </si>
  <si>
    <t>"Ud, Ubi"3+1</t>
  </si>
  <si>
    <t>55161321</t>
  </si>
  <si>
    <t>uzávěrka zápachová umyvadlová s krycí růžicí odtoku DN 32, plastová</t>
  </si>
  <si>
    <t>-454520218</t>
  </si>
  <si>
    <t>"Ub+EO"1</t>
  </si>
  <si>
    <t>55162001</t>
  </si>
  <si>
    <t>uzávěrka zápachová umyvadlová s celokovovým kulatým designem DN 32</t>
  </si>
  <si>
    <t>-1378738502</t>
  </si>
  <si>
    <t>"Ub"9+2</t>
  </si>
  <si>
    <t>725862103</t>
  </si>
  <si>
    <t>Zápachové uzávěrky zařizovacích předmětů pro dřezy DN 40/50</t>
  </si>
  <si>
    <t>-1486093870</t>
  </si>
  <si>
    <t>1+3+2</t>
  </si>
  <si>
    <t>725862123</t>
  </si>
  <si>
    <t>Zápachové uzávěrky zařizovacích předmětů pro dvojdřezy DN 40/50</t>
  </si>
  <si>
    <t>1594422445</t>
  </si>
  <si>
    <t>1+1</t>
  </si>
  <si>
    <t>725869101</t>
  </si>
  <si>
    <t>Zápachové uzávěrky zařizovacích předmětů montáž zápachových uzávěrek umyvadlových do DN 40</t>
  </si>
  <si>
    <t>-839517742</t>
  </si>
  <si>
    <t>725980122</t>
  </si>
  <si>
    <t>Dvířka 15/20</t>
  </si>
  <si>
    <t>1230627890</t>
  </si>
  <si>
    <t>998725202</t>
  </si>
  <si>
    <t>Přesun hmot pro zařizovací předměty stanovený procentní sazbou (%) z ceny vodorovná dopravní vzdálenost do 50 m v objektech výšky přes 6 do 12 m</t>
  </si>
  <si>
    <t>1827590443</t>
  </si>
  <si>
    <t>726</t>
  </si>
  <si>
    <t>Zdravotechnika - předstěnové instalace</t>
  </si>
  <si>
    <t>726131001</t>
  </si>
  <si>
    <t>Předstěnové instalační systémy do lehkých stěn s kovovou konstrukcí pro umyvadla stavební výšky do 1120 mm se stojánkovou baterií</t>
  </si>
  <si>
    <t>2037147853</t>
  </si>
  <si>
    <t>726131001n</t>
  </si>
  <si>
    <t>Předstěnové instalační systémy do lehkých stěn s kovovou konstrukcí pro umyvadla stavební výšky do 1120 mm s nástěnnou baterií</t>
  </si>
  <si>
    <t>-1078275718</t>
  </si>
  <si>
    <t>726131031</t>
  </si>
  <si>
    <t>Předstěnové instalační systémy do lehkých stěn s kovovou konstrukcí pro podpěrné prvky a madla stavební výška 1120 mm</t>
  </si>
  <si>
    <t>1471470942</t>
  </si>
  <si>
    <t>726131033</t>
  </si>
  <si>
    <t>Předstěnové instalační systémy do lehkých stěn s kovovou konstrukcí pro pro nástěnné armatury - baterie, sifony</t>
  </si>
  <si>
    <t>-1843730947</t>
  </si>
  <si>
    <t>4+4</t>
  </si>
  <si>
    <t>726131033a</t>
  </si>
  <si>
    <t>Předstěnové instalační systémy do lehkých stěn s kovovou konstrukcí pro nástěnnou celonerezovou kombinovanou výlevku</t>
  </si>
  <si>
    <t>-556791327</t>
  </si>
  <si>
    <t>726131033b</t>
  </si>
  <si>
    <t>Předstěnové instalační systémy do lehkých stěn s kovovou konstrukcí pro nástěnný mycí lékařský žlab</t>
  </si>
  <si>
    <t>-1693895762</t>
  </si>
  <si>
    <t>726131041</t>
  </si>
  <si>
    <t>Předstěnové instalační systémy do lehkých stěn s kovovou konstrukcí pro závěsné klozety ovládání zepředu, stavební výšky 1120 mm</t>
  </si>
  <si>
    <t>333152718</t>
  </si>
  <si>
    <t>726131043</t>
  </si>
  <si>
    <t>Předstěnové instalační systémy do lehkých stěn s kovovou konstrukcí pro závěsné klozety ovládání zepředu, stavební výšky 1120 mm pro tělesně postižené, oddálené splachování</t>
  </si>
  <si>
    <t>-1824652459</t>
  </si>
  <si>
    <t>998726212</t>
  </si>
  <si>
    <t>Přesun hmot pro instalační prefabrikáty stanovený procentní sazbou (%) z ceny vodorovná dopravní vzdálenost do 50 m v objektech výšky přes 6 do 12 m</t>
  </si>
  <si>
    <t>1504620850</t>
  </si>
  <si>
    <t>727</t>
  </si>
  <si>
    <t>Zdravotechnika - požární ochrana</t>
  </si>
  <si>
    <t>727111423</t>
  </si>
  <si>
    <t>Prostup plastového potrubí D 20-40 mm požárně dělící konstrukcí - požární tmel v kartuši 310 ml, EI 120</t>
  </si>
  <si>
    <t>1712715127</t>
  </si>
  <si>
    <t>727121131</t>
  </si>
  <si>
    <t>Protipožární ochranné manžety z jedné strany dělící konstrukce požární odolnost EI 120 D 50</t>
  </si>
  <si>
    <t>-5421475</t>
  </si>
  <si>
    <t>727121133</t>
  </si>
  <si>
    <t>Protipožární manžeta D 75 mm z jedné strany dělící konstrukce požární odolnost EI 120</t>
  </si>
  <si>
    <t>2090164768</t>
  </si>
  <si>
    <t>727121135</t>
  </si>
  <si>
    <t>Protipožární manžeta D 110 mm z jedné strany dělící konstrukce požární odolnost EI 120</t>
  </si>
  <si>
    <t>-2142724794</t>
  </si>
  <si>
    <t>727121136</t>
  </si>
  <si>
    <t>Protipožární manžeta D 125 mm z jedné strany dělící konstrukce požární odolnost EI 120</t>
  </si>
  <si>
    <t>-84883821</t>
  </si>
  <si>
    <t>nemocnicedknlsaly1 - ZAŘÍZENÍ PRO VYTÁPĚNÍ STAVEB</t>
  </si>
  <si>
    <t>DVŮR KRÁLOVÉ NAD LABEM</t>
  </si>
  <si>
    <t>KRÁLOVÉHRADECKÝ KRAJ</t>
  </si>
  <si>
    <t>11016019</t>
  </si>
  <si>
    <t>Jiří Vik Tepelná technika</t>
  </si>
  <si>
    <t>CZ45092711</t>
  </si>
  <si>
    <t>JVIK</t>
  </si>
  <si>
    <t xml:space="preserve">    713 - Izolace tepelné</t>
  </si>
  <si>
    <t xml:space="preserve">    732 - Ústřední vytápění - strojovny</t>
  </si>
  <si>
    <t xml:space="preserve">    734 - Ústřední vytápění - armatury</t>
  </si>
  <si>
    <t xml:space="preserve">    735 - Ústřední vytápění - otopná tělesa</t>
  </si>
  <si>
    <t xml:space="preserve">    733 - Ústřední vytápění - rozvodné potrubí</t>
  </si>
  <si>
    <t xml:space="preserve">      HZS - Hodinové zúčtovací sazby</t>
  </si>
  <si>
    <t>Izolace tepelné</t>
  </si>
  <si>
    <t>713311221</t>
  </si>
  <si>
    <t>Montáž izolace tepelné těles plocha tvarová 1x pásy s Al fólií</t>
  </si>
  <si>
    <t>-1100497666</t>
  </si>
  <si>
    <t>631417840</t>
  </si>
  <si>
    <t>pás izolační minerální s AL folí tl.50 mm</t>
  </si>
  <si>
    <t>-1112774383</t>
  </si>
  <si>
    <t>5*0,95 'Přepočtené koeficientem množství</t>
  </si>
  <si>
    <t>713463211</t>
  </si>
  <si>
    <t>Montáž izolace tepelné potrubí potrubními pouzdry s Al fólií staženými Al páskou 1x D do 50 mm</t>
  </si>
  <si>
    <t>1187069946</t>
  </si>
  <si>
    <t>61+23+83+100</t>
  </si>
  <si>
    <t>631545750</t>
  </si>
  <si>
    <t>pouzdro potrubní izolační minerální s AL folí 60/40 mm</t>
  </si>
  <si>
    <t>-417858459</t>
  </si>
  <si>
    <t>631546070</t>
  </si>
  <si>
    <t>pouzdro potrubní izolační minerální s AL folí76/50 mm</t>
  </si>
  <si>
    <t>1293563189</t>
  </si>
  <si>
    <t>631546080</t>
  </si>
  <si>
    <t>pouzdro potrubní izolační minerální s AL folí 89/70 mm</t>
  </si>
  <si>
    <t>618131487</t>
  </si>
  <si>
    <t>631545740</t>
  </si>
  <si>
    <t>pouzdro potrubní izolační minerální s AL folí 48/30 mm</t>
  </si>
  <si>
    <t>-1176411991</t>
  </si>
  <si>
    <t>631546200</t>
  </si>
  <si>
    <t>páska samolepící ALS šířka 50 mm, délka 50 m</t>
  </si>
  <si>
    <t>-522585139</t>
  </si>
  <si>
    <t>998713101</t>
  </si>
  <si>
    <t>Přesun hmot tonážní pro izolace tepelné v objektech v do 6 m</t>
  </si>
  <si>
    <t>293166171</t>
  </si>
  <si>
    <t>998713192</t>
  </si>
  <si>
    <t>Příplatek k přesunu hmot tonážní 713 za zvětšený přesun do 100 m</t>
  </si>
  <si>
    <t>614167539</t>
  </si>
  <si>
    <t>713463411</t>
  </si>
  <si>
    <t>Montáž izolace tepelné potrubí a ohybů návlekovými izolačními pouzdry</t>
  </si>
  <si>
    <t>663727166</t>
  </si>
  <si>
    <t>377+27+149+93+15</t>
  </si>
  <si>
    <t>283770950</t>
  </si>
  <si>
    <t>izolace potrubí PE návleková 15 x 13 mm</t>
  </si>
  <si>
    <t>-838192271</t>
  </si>
  <si>
    <t>283771060</t>
  </si>
  <si>
    <t>izolace potrubí PE návleková 18 x 20 mm</t>
  </si>
  <si>
    <t>912216719</t>
  </si>
  <si>
    <t>283770450</t>
  </si>
  <si>
    <t>izolace potrubí PE návleková 22 x 20 mm</t>
  </si>
  <si>
    <t>-1177954706</t>
  </si>
  <si>
    <t>283770480</t>
  </si>
  <si>
    <t>izolace potrubí PE návleková 28 x 20 mm</t>
  </si>
  <si>
    <t>1377781540</t>
  </si>
  <si>
    <t>283770560</t>
  </si>
  <si>
    <t>izolace potrubí PE návleková 35 x 25 mm</t>
  </si>
  <si>
    <t>121029854</t>
  </si>
  <si>
    <t>283771300</t>
  </si>
  <si>
    <t>spona na PE izolaci</t>
  </si>
  <si>
    <t>-1344556449</t>
  </si>
  <si>
    <t>283771350</t>
  </si>
  <si>
    <t>páska samolepící na PE izolaci 20 m</t>
  </si>
  <si>
    <t>1201469111</t>
  </si>
  <si>
    <t>727111147</t>
  </si>
  <si>
    <t>Prostup požární potrubí do D 76 mm stěnou tl 15-30 cm odolnost dle PBR</t>
  </si>
  <si>
    <t>14511841</t>
  </si>
  <si>
    <t>727111149</t>
  </si>
  <si>
    <t>Prostup požární potrubí do D 110 mm stěnou tl 15-30 cm odolnost dle PBR</t>
  </si>
  <si>
    <t>-1195577618</t>
  </si>
  <si>
    <t>732</t>
  </si>
  <si>
    <t>Ústřední vytápění - strojovny</t>
  </si>
  <si>
    <t>732111316</t>
  </si>
  <si>
    <t>Trubková hrdla rozdělovačů a sběračů bez přírub DN 40</t>
  </si>
  <si>
    <t>-697358403</t>
  </si>
  <si>
    <t>732111325</t>
  </si>
  <si>
    <t>Trubková hrdla rozdělovačů a sběračů bez přírub DN 80</t>
  </si>
  <si>
    <t>-2126544156</t>
  </si>
  <si>
    <t>732112235</t>
  </si>
  <si>
    <t>Rozdělovač sdružený hydraulický DN 100 závitový</t>
  </si>
  <si>
    <t>1573855257</t>
  </si>
  <si>
    <t>732199100</t>
  </si>
  <si>
    <t>Montáž a dodávka orientačních štítků</t>
  </si>
  <si>
    <t>627832119</t>
  </si>
  <si>
    <t>732421412</t>
  </si>
  <si>
    <t>Čerpadlo teplovodní mokroběžné závitové oběhové DN 25 výtlak do 6,0 m průtok 2,8 m3/h pro vytápění</t>
  </si>
  <si>
    <t>-611875506</t>
  </si>
  <si>
    <t>732421415</t>
  </si>
  <si>
    <t>Čerpadlo teplovodní mokroběžné závitové oběhové DN 25 výtlak do 6,0 m průtok 4,5 m3/h pro vytápění</t>
  </si>
  <si>
    <t>1047869680</t>
  </si>
  <si>
    <t>732421453</t>
  </si>
  <si>
    <t>Čerpadlo teplovodní mokroběžné závitové oběhové DN 32 výtlak do 6,0 m průtok 4,5 m3/h pro vytápění</t>
  </si>
  <si>
    <t>-2075328510</t>
  </si>
  <si>
    <t>732421454</t>
  </si>
  <si>
    <t>Čerpadlo teplovodní mokroběžné závitové oběhové DN 32 výtlak do 6,0 m průtok 7,0 m3/h pro vytápění</t>
  </si>
  <si>
    <t>-2087708458</t>
  </si>
  <si>
    <t>732429212</t>
  </si>
  <si>
    <t>Montáž čerpadla oběhového mokroběžného závitového DN 25</t>
  </si>
  <si>
    <t>1595171952</t>
  </si>
  <si>
    <t>732429215</t>
  </si>
  <si>
    <t>Montáž čerpadla oběhového mokroběžného závitového DN 32</t>
  </si>
  <si>
    <t>-29924256</t>
  </si>
  <si>
    <t>998732101</t>
  </si>
  <si>
    <t>Přesun hmot tonážní pro strojovny v objektech v do 6 m</t>
  </si>
  <si>
    <t>-2107775597</t>
  </si>
  <si>
    <t>998732193</t>
  </si>
  <si>
    <t>Příplatek k přesunu hmot tonážní 732 za zvětšený přesun do 500 m</t>
  </si>
  <si>
    <t>1592706979</t>
  </si>
  <si>
    <t>734</t>
  </si>
  <si>
    <t>Ústřední vytápění - armatury</t>
  </si>
  <si>
    <t>734109216</t>
  </si>
  <si>
    <t>Montáž armatury přírubové se dvěma přírubami PN 16 DN 80</t>
  </si>
  <si>
    <t>876547880</t>
  </si>
  <si>
    <t>734163428</t>
  </si>
  <si>
    <t>Filtr DN 80 PN 16 do 300°C z uhlíkové oceli s vypouštěcí přírubou</t>
  </si>
  <si>
    <t>-64931887</t>
  </si>
  <si>
    <t>10001</t>
  </si>
  <si>
    <t>Hadice připojovací tlaková nerezová flexi DN 15/1000</t>
  </si>
  <si>
    <t>1216248121</t>
  </si>
  <si>
    <t>10002</t>
  </si>
  <si>
    <t>Hadice připojovací tlaková nerezová flexi DN 20/1000</t>
  </si>
  <si>
    <t>-1036918048</t>
  </si>
  <si>
    <t>10004</t>
  </si>
  <si>
    <t>Hadice připojovací tlaková nerezová flexi DN 32/1000</t>
  </si>
  <si>
    <t>-1196578626</t>
  </si>
  <si>
    <t>10003</t>
  </si>
  <si>
    <t>Hadice připojovací tlaková nerezová flexi DN 50/1000</t>
  </si>
  <si>
    <t>705535988</t>
  </si>
  <si>
    <t>734173417</t>
  </si>
  <si>
    <t>Spoj přírubový PN 16/I do 200°C DN 80</t>
  </si>
  <si>
    <t>461543282</t>
  </si>
  <si>
    <t>734192317</t>
  </si>
  <si>
    <t>Klapka přírubová zpětná DN 80 PN 16 do 100°C samočinná</t>
  </si>
  <si>
    <t>1332625403</t>
  </si>
  <si>
    <t>734193116</t>
  </si>
  <si>
    <t>Klapka mezipřírubová uzavírací DN 80 PN 16 do 120°C disk tvárná litina</t>
  </si>
  <si>
    <t>-1546475704</t>
  </si>
  <si>
    <t>734209102</t>
  </si>
  <si>
    <t>Montáž armatury závitové s jedním závitem G 3/8</t>
  </si>
  <si>
    <t>1302842977</t>
  </si>
  <si>
    <t>734209103</t>
  </si>
  <si>
    <t>Montáž armatury závitové s jedním závitem G 1/2</t>
  </si>
  <si>
    <t>-1149494134</t>
  </si>
  <si>
    <t>734209112</t>
  </si>
  <si>
    <t>Montáž armatury závitové s dvěma závity G 3/8</t>
  </si>
  <si>
    <t>-1582806294</t>
  </si>
  <si>
    <t>734209113</t>
  </si>
  <si>
    <t>Montáž armatury závitové s dvěma závity G 1/2</t>
  </si>
  <si>
    <t>1633148121</t>
  </si>
  <si>
    <t>734209114</t>
  </si>
  <si>
    <t>Montáž armatury závitové s dvěma závity G 3/4</t>
  </si>
  <si>
    <t>390890996</t>
  </si>
  <si>
    <t>734209116</t>
  </si>
  <si>
    <t>Montáž armatury závitové s dvěma závity G 5/4</t>
  </si>
  <si>
    <t>1601351265</t>
  </si>
  <si>
    <t>734209117</t>
  </si>
  <si>
    <t>Montáž armatury závitové s dvěma závity G 6/4</t>
  </si>
  <si>
    <t>1179597372</t>
  </si>
  <si>
    <t>734209118</t>
  </si>
  <si>
    <t>Montáž armatury závitové s dvěma závity G 2</t>
  </si>
  <si>
    <t>-1636692640</t>
  </si>
  <si>
    <t>734209123</t>
  </si>
  <si>
    <t>Montáž armatury závitové s třemi závity G 1/2</t>
  </si>
  <si>
    <t>-761221321</t>
  </si>
  <si>
    <t>734209124</t>
  </si>
  <si>
    <t>Montáž armatury závitové s třemi závity G 3/4</t>
  </si>
  <si>
    <t>-897985878</t>
  </si>
  <si>
    <t>734209125</t>
  </si>
  <si>
    <t>Montáž armatury závitové s třemi závity G 1</t>
  </si>
  <si>
    <t>391479040</t>
  </si>
  <si>
    <t>734211113</t>
  </si>
  <si>
    <t>Ventil závitový odvzdušňovací G 3/8 PN 10 do 120°C otopných těles</t>
  </si>
  <si>
    <t>-1720562451</t>
  </si>
  <si>
    <t>734211120</t>
  </si>
  <si>
    <t>Ventil závitový odvzdušňovací G 1/2 PN 14 do 120°C automatický</t>
  </si>
  <si>
    <t>95663019</t>
  </si>
  <si>
    <t>734220101</t>
  </si>
  <si>
    <t>Ventil závitový regulační přímý G 3/4 PN 20 do 100°C vyvažovací</t>
  </si>
  <si>
    <t>476897450</t>
  </si>
  <si>
    <t>734220101a</t>
  </si>
  <si>
    <t>Ventil závitový regulační přímý G 3/8 PN 20 do 100°C vyvažovací</t>
  </si>
  <si>
    <t>265906252</t>
  </si>
  <si>
    <t>734220101b</t>
  </si>
  <si>
    <t>Ventil závitový regulační přímý G1/2 PN 20 do 100°C vyvažovací</t>
  </si>
  <si>
    <t>-14251827</t>
  </si>
  <si>
    <t>734220103</t>
  </si>
  <si>
    <t>Ventil závitový regulační přímý G 5/4 PN 20 do 100°C vyvažovací</t>
  </si>
  <si>
    <t>1374777257</t>
  </si>
  <si>
    <t>734220104</t>
  </si>
  <si>
    <t>Ventil závitový regulační přímý G 6/4 PN 20 do 100°C vyvažovací</t>
  </si>
  <si>
    <t>-163370525</t>
  </si>
  <si>
    <t>734261403</t>
  </si>
  <si>
    <t>Armatura připojovací rohová G 3/4x18 PN 10 do 110°C radiátorů typu VK</t>
  </si>
  <si>
    <t>-1655891560</t>
  </si>
  <si>
    <t>734261403a</t>
  </si>
  <si>
    <t>Armatura připojovací rohová G 3/4x18 PN 10 do 110°C radiátorů typu MK</t>
  </si>
  <si>
    <t>1565963025</t>
  </si>
  <si>
    <t>734291123</t>
  </si>
  <si>
    <t>Kohout plnící a vypouštěcí G 1/2 PN 10 do 110°C závitový</t>
  </si>
  <si>
    <t>-1790184754</t>
  </si>
  <si>
    <t>734291242</t>
  </si>
  <si>
    <t>Filtr závitový přímý G 1/2 PN 16 do 130°C s vnitřními závity</t>
  </si>
  <si>
    <t>-1578567125</t>
  </si>
  <si>
    <t>734291243</t>
  </si>
  <si>
    <t>Filtr závitový přímý G 3/4 PN 16 do 130°C s vnitřními závity</t>
  </si>
  <si>
    <t>553375138</t>
  </si>
  <si>
    <t>734291245</t>
  </si>
  <si>
    <t>Filtr závitový přímý G 1 1/4 PN 16 do 130°C s vnitřními závity</t>
  </si>
  <si>
    <t>346231913</t>
  </si>
  <si>
    <t>734291246</t>
  </si>
  <si>
    <t>Filtr závitový přímý G 1 1/2 PN 16 do 130°C s vnitřními závity</t>
  </si>
  <si>
    <t>-629418903</t>
  </si>
  <si>
    <t>734291247</t>
  </si>
  <si>
    <t>Filtr závitový přímý G 2 PN 16 do 130°C s vnitřními závity</t>
  </si>
  <si>
    <t>-537942846</t>
  </si>
  <si>
    <t>734292713</t>
  </si>
  <si>
    <t>Kohout kulový přímý G 1/2 PN 42 do 185°C vnitřní závit</t>
  </si>
  <si>
    <t>142145969</t>
  </si>
  <si>
    <t>734292714</t>
  </si>
  <si>
    <t>Kohout kulový přímý G 3/4 PN 42 do 185°C vnitřní závit</t>
  </si>
  <si>
    <t>-154090809</t>
  </si>
  <si>
    <t>734292716</t>
  </si>
  <si>
    <t>Kohout kulový přímý G 1 1/4 PN 42 do 185°C vnitřní závit</t>
  </si>
  <si>
    <t>-1981494108</t>
  </si>
  <si>
    <t>734292717</t>
  </si>
  <si>
    <t>Kohout kulový přímý G 1 1/2 PN 42 do 185°C vnitřní závit</t>
  </si>
  <si>
    <t>-1553662381</t>
  </si>
  <si>
    <t>734292718</t>
  </si>
  <si>
    <t>Kohout kulový přímý G 2 PN 42 do 185°C vnitřní závit</t>
  </si>
  <si>
    <t>-1761391270</t>
  </si>
  <si>
    <t>734295021</t>
  </si>
  <si>
    <t>Směšovací armatura závitová trojcestná DN 20 KV 4 se servomotorem 0-10V</t>
  </si>
  <si>
    <t>1857428189</t>
  </si>
  <si>
    <t>734295021a</t>
  </si>
  <si>
    <t>Směšovací armatura závitová trojcestná DN 15 KV1,6 se servomotorem 0-10V</t>
  </si>
  <si>
    <t>-592142454</t>
  </si>
  <si>
    <t>734295022</t>
  </si>
  <si>
    <t>Směšovací armatura závitová trojcestná DN 25 KV 10 se servomotorem 0-10V</t>
  </si>
  <si>
    <t>380665488</t>
  </si>
  <si>
    <t>734411114</t>
  </si>
  <si>
    <t>Teploměr technický s pevným stonkem a jímkou zadní připojení průměr 80 mm délky 75 mm</t>
  </si>
  <si>
    <t>471762076</t>
  </si>
  <si>
    <t>734411131</t>
  </si>
  <si>
    <t>Teploměr technický s pevným stonkem a jímkou spodní připojení délky 50 mm</t>
  </si>
  <si>
    <t>399084152</t>
  </si>
  <si>
    <t>734411601</t>
  </si>
  <si>
    <t>Ochranná jímka se závitem do G 1</t>
  </si>
  <si>
    <t>-865363811</t>
  </si>
  <si>
    <t>734421101</t>
  </si>
  <si>
    <t>Tlakoměr s pevným stonkem a zpětnou klapkou tlak 0-16 bar průměr 50 mm spodní připojení</t>
  </si>
  <si>
    <t>-1114856727</t>
  </si>
  <si>
    <t>734424101</t>
  </si>
  <si>
    <t>Kondenzační smyčka k přivaření zahnutá PN 250 do 300°C</t>
  </si>
  <si>
    <t>911762826</t>
  </si>
  <si>
    <t>998734101</t>
  </si>
  <si>
    <t>Přesun hmot tonážní pro armatury v objektech v do 6 m</t>
  </si>
  <si>
    <t>1780091521</t>
  </si>
  <si>
    <t>998734193</t>
  </si>
  <si>
    <t>Příplatek k přesunu hmot tonážní 734 za zvětšený přesun do 500 m</t>
  </si>
  <si>
    <t>202351187</t>
  </si>
  <si>
    <t>735</t>
  </si>
  <si>
    <t>Ústřední vytápění - otopná tělesa</t>
  </si>
  <si>
    <t>735152392</t>
  </si>
  <si>
    <t>Otopné těleso panelové pro čisté provozy Clean typ 20S VK výška/délka 700/500 mm</t>
  </si>
  <si>
    <t>1937489952</t>
  </si>
  <si>
    <t>735152393</t>
  </si>
  <si>
    <t>Otopné těleso panelové pro čisté provozy Clean typ 20S VK výška/délka 700/600 mm</t>
  </si>
  <si>
    <t>188826652</t>
  </si>
  <si>
    <t>735152394</t>
  </si>
  <si>
    <t>Otopné těleso panelové pro čisté provozy Clean typ 20S VK výška/délka 700/700 mm</t>
  </si>
  <si>
    <t>-1459317545</t>
  </si>
  <si>
    <t>735152481</t>
  </si>
  <si>
    <t>Otopné těleso panelové  s plochou přední deskou plan typ 21 VK výška/délka 600/1800 mm</t>
  </si>
  <si>
    <t>-35149815</t>
  </si>
  <si>
    <t>735152523</t>
  </si>
  <si>
    <t>Otopné těleso panelové s plochou přední deskou plan typ 22 VK výška/délka 300/2000 mm</t>
  </si>
  <si>
    <t>-309032236</t>
  </si>
  <si>
    <t>735152573</t>
  </si>
  <si>
    <t>Otopné těleso panelové  plochou přední deskou plan typ typ 22 VK výška/délka 600/600 mm</t>
  </si>
  <si>
    <t>-1927803862</t>
  </si>
  <si>
    <t>735152573a</t>
  </si>
  <si>
    <t>Otopné těleso panelové  typ 22 VK výška/délka 600/600 mm</t>
  </si>
  <si>
    <t>476305937</t>
  </si>
  <si>
    <t>735152573p</t>
  </si>
  <si>
    <t>Otopné těleso panelové s polochou přední deskou plan  typ 22 VK výška/délka 600/600 mm</t>
  </si>
  <si>
    <t>1855249724</t>
  </si>
  <si>
    <t>735152581</t>
  </si>
  <si>
    <t>Otopné těleso panelové se středním připojením typ 21 VKM výška/délka 600/1600 mm</t>
  </si>
  <si>
    <t>1373736300</t>
  </si>
  <si>
    <t>735152583</t>
  </si>
  <si>
    <t>Otopné těleso panelové  typ 22 VK výška/délka 600/2000 mm</t>
  </si>
  <si>
    <t>-170092281</t>
  </si>
  <si>
    <t>735152672</t>
  </si>
  <si>
    <t>Otopné těleso panelové pro čisté provozy Clean typ 30S VK výška/délka 700/500 mm</t>
  </si>
  <si>
    <t>-764265347</t>
  </si>
  <si>
    <t>735152674</t>
  </si>
  <si>
    <t>Otopné těleso panelové pro čisté provozy Clean typ 30S VK výška/délka 700/700 mm</t>
  </si>
  <si>
    <t>-1126552714</t>
  </si>
  <si>
    <t>735152676</t>
  </si>
  <si>
    <t>Otopné těleso panelové pro čisté provozy Clean typ 30 VK výška/délka 700/900 mm</t>
  </si>
  <si>
    <t>-2076999896</t>
  </si>
  <si>
    <t>735152678</t>
  </si>
  <si>
    <t>Otopné těleso panelové pro čisté provozy Clean typ 30 VK výška/délka 700/1100 mm</t>
  </si>
  <si>
    <t>309983278</t>
  </si>
  <si>
    <t>735152680</t>
  </si>
  <si>
    <t>Otopné těleso panelové pro čisté provozy Clean typ 30 VK výška/délka 700/1400 mm</t>
  </si>
  <si>
    <t>1156601246</t>
  </si>
  <si>
    <t>735152680a</t>
  </si>
  <si>
    <t>Otopné těleso panelové se středovým připojením s plochou přední deskou typ 22 VKM výška/délka 700/1600 mm</t>
  </si>
  <si>
    <t>939911484</t>
  </si>
  <si>
    <t>735152680ab</t>
  </si>
  <si>
    <t>Otopné těleso panelové se středovým připojením s plochou přední deskou typ 33 VKM výška/délka 900/1400 mm</t>
  </si>
  <si>
    <t>-1229505868</t>
  </si>
  <si>
    <t>735152680ac</t>
  </si>
  <si>
    <t>Otopné těleso panelové se středovým připojením s plochou přední deskou typ 21 VKM výška/délka 600/1800 mm</t>
  </si>
  <si>
    <t>-1972210789</t>
  </si>
  <si>
    <t>735164262</t>
  </si>
  <si>
    <t>Otopné těleso trubkové  výška/délka 1500/450 mm</t>
  </si>
  <si>
    <t>1596220500</t>
  </si>
  <si>
    <t>735164262a</t>
  </si>
  <si>
    <t>Otopné těleso trubkové  výška/délka 900/450 mm</t>
  </si>
  <si>
    <t>907636329</t>
  </si>
  <si>
    <t>783614551</t>
  </si>
  <si>
    <t>Základní jednonásobný syntetický nátěr potrubí do DN 50 mm</t>
  </si>
  <si>
    <t>594357675</t>
  </si>
  <si>
    <t>783614561</t>
  </si>
  <si>
    <t>Základní jednonásobný syntetický nátěr potrubí do DN 100 mm</t>
  </si>
  <si>
    <t>-1774622161</t>
  </si>
  <si>
    <t>783617501</t>
  </si>
  <si>
    <t>Krycí jednonásobný syntetický nátěr armatur do DN 100 mm</t>
  </si>
  <si>
    <t>575403495</t>
  </si>
  <si>
    <t>783617601</t>
  </si>
  <si>
    <t>Krycí jednonásobný syntetický nátěr potrubí do DN 50 mm</t>
  </si>
  <si>
    <t>-112536848</t>
  </si>
  <si>
    <t>733</t>
  </si>
  <si>
    <t>Ústřední vytápění - rozvodné potrubí</t>
  </si>
  <si>
    <t>733111103</t>
  </si>
  <si>
    <t>Potrubí ocelové závitové bezešvé běžné nízkotlaké DN 15</t>
  </si>
  <si>
    <t>1623351531</t>
  </si>
  <si>
    <t>8+30+10</t>
  </si>
  <si>
    <t>733111104</t>
  </si>
  <si>
    <t>Potrubí ocelové závitové bezešvé běžné nízkotlaké DN 20</t>
  </si>
  <si>
    <t>-2017006740</t>
  </si>
  <si>
    <t>24+10+15</t>
  </si>
  <si>
    <t>733111105</t>
  </si>
  <si>
    <t>Potrubí ocelové závitové bezešvé běžné nízkotlaké DN 25</t>
  </si>
  <si>
    <t>1381191379</t>
  </si>
  <si>
    <t>733111106</t>
  </si>
  <si>
    <t>Potrubí ocelové závitové bezešvé běžné nízkotlaké DN 32</t>
  </si>
  <si>
    <t>-867024549</t>
  </si>
  <si>
    <t>36+10+22</t>
  </si>
  <si>
    <t>733111108</t>
  </si>
  <si>
    <t>Potrubí ocelové závitové bezešvé běžné nízkotlaké DN 50</t>
  </si>
  <si>
    <t>1891132132</t>
  </si>
  <si>
    <t>46+15</t>
  </si>
  <si>
    <t>733121124</t>
  </si>
  <si>
    <t>Potrubí ocelové hladké bezešvé běžné nízkotlaké D 76x3,6</t>
  </si>
  <si>
    <t>-461364796</t>
  </si>
  <si>
    <t>8+15</t>
  </si>
  <si>
    <t>733121125</t>
  </si>
  <si>
    <t>Potrubí ocelové hladké bezešvé běžné nízkotlaké D 89x3,6</t>
  </si>
  <si>
    <t>998288217</t>
  </si>
  <si>
    <t>58+15+10</t>
  </si>
  <si>
    <t>733123110</t>
  </si>
  <si>
    <t>Příplatek k potrubí ocelovému hladkému za zhotovení přípojky z trubek ocelových hladkých D 22x2,6</t>
  </si>
  <si>
    <t>846875474</t>
  </si>
  <si>
    <t>733123112</t>
  </si>
  <si>
    <t>Příplatek k potrubí ocelovému hladkému za zhotovení přípojky z trubek ocelových hladkých D 28x2,6</t>
  </si>
  <si>
    <t>902686425</t>
  </si>
  <si>
    <t>733123116</t>
  </si>
  <si>
    <t>Příplatek k potrubí ocelovému hladkému za zhotovení přípojky z trubek ocelových hladkých D 44,5x2,6</t>
  </si>
  <si>
    <t>-2044351503</t>
  </si>
  <si>
    <t>733123118</t>
  </si>
  <si>
    <t>Příplatek k potrubí ocelovému hladkému za zhotovení přípojky z trubek ocelových hladkých D 57x2,9</t>
  </si>
  <si>
    <t>-593246569</t>
  </si>
  <si>
    <t>733141102</t>
  </si>
  <si>
    <t>Odvzdušňovací nádoba z trubek ocelových do DN 50</t>
  </si>
  <si>
    <t>-1410909739</t>
  </si>
  <si>
    <t>733190107</t>
  </si>
  <si>
    <t>Zkouška těsnosti potrubí ocelové závitové do DN 40</t>
  </si>
  <si>
    <t>1642667789</t>
  </si>
  <si>
    <t>48+49+15+68</t>
  </si>
  <si>
    <t>733190108</t>
  </si>
  <si>
    <t>Zkouška těsnosti potrubí ocelové závitové do DN 50</t>
  </si>
  <si>
    <t>1052176458</t>
  </si>
  <si>
    <t>733190225</t>
  </si>
  <si>
    <t>Zkouška těsnosti potrubí ocelové hladké přes D 60,3x2,9 do D 89x5,0</t>
  </si>
  <si>
    <t>-912039878</t>
  </si>
  <si>
    <t>734221682</t>
  </si>
  <si>
    <t>Termostatická hlavice kapalinová PN 10 do 110°C otopných těles VK</t>
  </si>
  <si>
    <t>940331618</t>
  </si>
  <si>
    <t>733222202</t>
  </si>
  <si>
    <t>Potrubí měděné polotvrdé spojované tvrdým pájením D 15x1</t>
  </si>
  <si>
    <t>819538363</t>
  </si>
  <si>
    <t>342+35</t>
  </si>
  <si>
    <t>733222203</t>
  </si>
  <si>
    <t>Potrubí měděné polotvrdé spojované tvrdým pájením D 18x1</t>
  </si>
  <si>
    <t>1840553954</t>
  </si>
  <si>
    <t>12+15</t>
  </si>
  <si>
    <t>733222204</t>
  </si>
  <si>
    <t>Potrubí měděné polotvrdé spojované tvrdým pájením D 22x1</t>
  </si>
  <si>
    <t>-1050731416</t>
  </si>
  <si>
    <t>90+11</t>
  </si>
  <si>
    <t>733222205</t>
  </si>
  <si>
    <t>Potrubí měděné polotvrdé spojované tvrdým pájením D 28x1</t>
  </si>
  <si>
    <t>2023726567</t>
  </si>
  <si>
    <t>34+11</t>
  </si>
  <si>
    <t>733223207</t>
  </si>
  <si>
    <t>Potrubí měděné tvrdé spojované tvrdým pájením D 42x1,5</t>
  </si>
  <si>
    <t>895326575</t>
  </si>
  <si>
    <t>20+12</t>
  </si>
  <si>
    <t>733224222</t>
  </si>
  <si>
    <t>Příplatek k potrubí měděnému za zhotovení přípojky z trubek měděných D 15x1</t>
  </si>
  <si>
    <t>-82700113</t>
  </si>
  <si>
    <t>733291101</t>
  </si>
  <si>
    <t>Zkouška těsnosti potrubí měděné do D 35x1,5</t>
  </si>
  <si>
    <t>-333912721</t>
  </si>
  <si>
    <t>377+27+414+45</t>
  </si>
  <si>
    <t>733291102</t>
  </si>
  <si>
    <t>Zkouška těsnosti potrubí měděné do D 64x2</t>
  </si>
  <si>
    <t>1230334116</t>
  </si>
  <si>
    <t>HZS</t>
  </si>
  <si>
    <t>Hodinové zúčtovací sazby</t>
  </si>
  <si>
    <t>HZS1301</t>
  </si>
  <si>
    <t>Hodinová zúčtovací sazba zedník</t>
  </si>
  <si>
    <t>512</t>
  </si>
  <si>
    <t>-798418966</t>
  </si>
  <si>
    <t>HZS4211</t>
  </si>
  <si>
    <t>Hodinová zúčtovací sazba revizní technik topná zkouška</t>
  </si>
  <si>
    <t>-167167288</t>
  </si>
  <si>
    <t>TSB SILNOPROUD - TSB Silnoproud</t>
  </si>
  <si>
    <t xml:space="preserve">D1 - Elektro </t>
  </si>
  <si>
    <t>D2 - Nátěry</t>
  </si>
  <si>
    <t>D3 - Zemní práce</t>
  </si>
  <si>
    <t>D1</t>
  </si>
  <si>
    <t xml:space="preserve">Elektro </t>
  </si>
  <si>
    <t>Pol367</t>
  </si>
  <si>
    <t>Trojfázový olejový hermetizovaný transformátor 35/0,42kV 630 kVA</t>
  </si>
  <si>
    <t>Pol368</t>
  </si>
  <si>
    <t>Rozváděč NN pro transformovny do 1000V; RST-0440/3423-B/N</t>
  </si>
  <si>
    <t>Pol369</t>
  </si>
  <si>
    <t>konstrukce TSB 630-2sloup (2x bet sloup 10,5/10)</t>
  </si>
  <si>
    <t>Pol370</t>
  </si>
  <si>
    <t>stupačka na stožár TSB</t>
  </si>
  <si>
    <t>Pol371</t>
  </si>
  <si>
    <t>kotevní řetězec JK 7/550 do 50mm2</t>
  </si>
  <si>
    <t>Pol372</t>
  </si>
  <si>
    <t>izolátor VPA 180/0,8</t>
  </si>
  <si>
    <t>Pol373</t>
  </si>
  <si>
    <t>třmenový vaz</t>
  </si>
  <si>
    <t>Pol374</t>
  </si>
  <si>
    <t>ukončení vodiče na TS</t>
  </si>
  <si>
    <t>Pol375</t>
  </si>
  <si>
    <t>výstražná tabulka</t>
  </si>
  <si>
    <t>Pol376</t>
  </si>
  <si>
    <t>konzoly pojistek VN</t>
  </si>
  <si>
    <t>Pol377</t>
  </si>
  <si>
    <t>konzoly pod rozváděč NN</t>
  </si>
  <si>
    <t>Pol378</t>
  </si>
  <si>
    <t>nosič trubek</t>
  </si>
  <si>
    <t>Pol379</t>
  </si>
  <si>
    <t>svodová trubka</t>
  </si>
  <si>
    <t>Pol380</t>
  </si>
  <si>
    <t>tyč U-jakost 11 373, U 50mm (5,59kg/m)</t>
  </si>
  <si>
    <t>Pol381</t>
  </si>
  <si>
    <t>spojovací vedení Al tyčí Al 40x5mm (0,54kg/m)</t>
  </si>
  <si>
    <t>Pol382</t>
  </si>
  <si>
    <t>AYKY 3x240+120 mm2, pevně</t>
  </si>
  <si>
    <t>Pol383</t>
  </si>
  <si>
    <t>Ukončení kabelů s vývodkou do 1kV (4x185 až 300)</t>
  </si>
  <si>
    <t>Pol384</t>
  </si>
  <si>
    <t>Omezovač přepětí 36kV</t>
  </si>
  <si>
    <t>Pol385</t>
  </si>
  <si>
    <t>pásek FeZn 30x4mm</t>
  </si>
  <si>
    <t>Pol386</t>
  </si>
  <si>
    <t>svorka SRO3 pro FeZn 30x4</t>
  </si>
  <si>
    <t>Pol387</t>
  </si>
  <si>
    <t>svorka připojopvací SP1</t>
  </si>
  <si>
    <t>Pol388</t>
  </si>
  <si>
    <t>svorka zkušební SZ</t>
  </si>
  <si>
    <t>Pol389</t>
  </si>
  <si>
    <t>pojistková patrona VN 37/20</t>
  </si>
  <si>
    <t>Pol390</t>
  </si>
  <si>
    <t>Vodič AlFe 42/7 včetně napojení na stáv vedení (30m)</t>
  </si>
  <si>
    <t>Pol3901</t>
  </si>
  <si>
    <t>Třmenový výložník na sloup, 750 mm</t>
  </si>
  <si>
    <t>-1695711432</t>
  </si>
  <si>
    <t>Pol3902</t>
  </si>
  <si>
    <t xml:space="preserve">Kloubová redukce </t>
  </si>
  <si>
    <t>397936117</t>
  </si>
  <si>
    <t>Pol3903</t>
  </si>
  <si>
    <t>Kabel CYKY 3J*1,5</t>
  </si>
  <si>
    <t>1060498813</t>
  </si>
  <si>
    <t>Pol3904</t>
  </si>
  <si>
    <t>LED jednoduché překážkové návěstidlo nízké svítivosti, typ B, 120-240 VAC, červené</t>
  </si>
  <si>
    <t>-1606169831</t>
  </si>
  <si>
    <t>Pol391</t>
  </si>
  <si>
    <t>spolupráce s dodavatelem při zapojování</t>
  </si>
  <si>
    <t>Pol392</t>
  </si>
  <si>
    <t>revizní technik</t>
  </si>
  <si>
    <t>Pol393</t>
  </si>
  <si>
    <t>spolupráce s revizním technikem</t>
  </si>
  <si>
    <t>Pol394</t>
  </si>
  <si>
    <t>práce nespecifikované</t>
  </si>
  <si>
    <t>Pol395</t>
  </si>
  <si>
    <t>Montážní práce</t>
  </si>
  <si>
    <t>Pol396</t>
  </si>
  <si>
    <t>Demontáž stávající stožárové trafostanice včetně odvozu a ekolog. likvidace</t>
  </si>
  <si>
    <t>D2</t>
  </si>
  <si>
    <t>Nátěry</t>
  </si>
  <si>
    <t>Pol397</t>
  </si>
  <si>
    <t>Kartacovani ocelovym kartacem</t>
  </si>
  <si>
    <t>Pol398</t>
  </si>
  <si>
    <t>Oprasovani</t>
  </si>
  <si>
    <t>Pol399</t>
  </si>
  <si>
    <t>Základní nátěr jednosložkový vč. barvy a ředidla</t>
  </si>
  <si>
    <t>Pol400</t>
  </si>
  <si>
    <t>Krycí nátěr jednoslozkovy vč. barvy a ředidla</t>
  </si>
  <si>
    <t>Pol401</t>
  </si>
  <si>
    <t>Písmomalířské práce- číslice,pismena do 100mm</t>
  </si>
  <si>
    <t>D3</t>
  </si>
  <si>
    <t>Zemní práce</t>
  </si>
  <si>
    <t>Pol402</t>
  </si>
  <si>
    <t>Výkop jámy pro stožár, betonový základ a jiné zařízení, zem.tř. 3-4,strojně</t>
  </si>
  <si>
    <t>Pol403</t>
  </si>
  <si>
    <t>Betonový základ do bednění</t>
  </si>
  <si>
    <t>Pol404</t>
  </si>
  <si>
    <t>Zához jámy</t>
  </si>
  <si>
    <t>Pol405</t>
  </si>
  <si>
    <t>Odvoz zeminy, naložení,rozhoz,úprava povrchu</t>
  </si>
  <si>
    <t>Pol406</t>
  </si>
  <si>
    <t>Nadbetonování sloupů TSB</t>
  </si>
  <si>
    <t>Pol407</t>
  </si>
  <si>
    <t>Hloubení rýhy - šíře 350mm,hloubka do 800mm</t>
  </si>
  <si>
    <t>Pol408</t>
  </si>
  <si>
    <t>Zához rýhy šíře 350mm,hloubka do 800mm</t>
  </si>
  <si>
    <t>TSB PŘELOŽKA - TSB PŘELOŽENÍ NN</t>
  </si>
  <si>
    <t>D2 - Zemní práce</t>
  </si>
  <si>
    <t>Pol409</t>
  </si>
  <si>
    <t>Přeložení stáv. kabelů AYKY 3x240+120 do nové trasy, délka trasy 6m</t>
  </si>
  <si>
    <t>Pol410</t>
  </si>
  <si>
    <t>Ukončení kabelů NN do 4x240</t>
  </si>
  <si>
    <t>Pol411</t>
  </si>
  <si>
    <t>Kabelové plastové ochranné desky (1x0,3m)</t>
  </si>
  <si>
    <t>Pol412</t>
  </si>
  <si>
    <t>spolupráce s dodavatelem při přeložce kabelů NN</t>
  </si>
  <si>
    <t>Pol413</t>
  </si>
  <si>
    <t>Pol414</t>
  </si>
  <si>
    <t>Odkopání stávajících kabelů NN (vývody z TS) - 5x kabel, 10m rýha</t>
  </si>
  <si>
    <t>Pol415</t>
  </si>
  <si>
    <t>Výkop rýhy pro uložení kabelů do nové trasy - šíře 1m, hloubka do 0,8m</t>
  </si>
  <si>
    <t>Pol416</t>
  </si>
  <si>
    <t>Zához zeminy</t>
  </si>
  <si>
    <t>Pol417</t>
  </si>
  <si>
    <t>Odvoz přebytečné zeminy</t>
  </si>
  <si>
    <t>Pol418</t>
  </si>
  <si>
    <t>Pískové lože</t>
  </si>
  <si>
    <t>MR - MĚŘENÍ A REGULACE</t>
  </si>
  <si>
    <t xml:space="preserve">D1 -  ŘÍDÍCÍ SYSTÉM (DTV1) </t>
  </si>
  <si>
    <t xml:space="preserve">D2 -  ŘÍDÍCÍ SYSTÉM (DTV3) </t>
  </si>
  <si>
    <t xml:space="preserve">D3 -  DISPEČERSKÉ PRACOVIŠTĚ </t>
  </si>
  <si>
    <t xml:space="preserve">D4 -  PERIFERIE </t>
  </si>
  <si>
    <t xml:space="preserve">D5 -  ROZVADĚČ  DTV1 (DOPLNĚNÍ STÁVAJÍCÍHO ROZVADĚČE MaR V 1.NP) </t>
  </si>
  <si>
    <t xml:space="preserve">D6 -  ROZVADĚČ  DTV3 </t>
  </si>
  <si>
    <t xml:space="preserve">D7 -  MONTÁŽ </t>
  </si>
  <si>
    <t>D10 - Ostatní</t>
  </si>
  <si>
    <t xml:space="preserve"> ŘÍDÍCÍ SYSTÉM (DTV1) </t>
  </si>
  <si>
    <t>MMIO</t>
  </si>
  <si>
    <t>Kombinovaný modul - 4AI, 2AO, 4DI, 7DO – triak, protokol Mod-bus</t>
  </si>
  <si>
    <t>Pol1</t>
  </si>
  <si>
    <t>SOFTWAROVÉ OŽIVENÍ (ROZŠÍŘENÍ STÁVAJÍCÍHO ŘÍDÍCÍHO SYSTÉMU)</t>
  </si>
  <si>
    <t>db</t>
  </si>
  <si>
    <t xml:space="preserve"> ŘÍDÍCÍ SYSTÉM (DTV3) </t>
  </si>
  <si>
    <t>HT200</t>
  </si>
  <si>
    <t>Procesní stanice s kapacitním dotykovým displejem 7“, 800x480, ARM, 256MB RAM, Ethernet, mikroSD (není součástí dodávky), Linux, 9-36Vss, bez zdroje</t>
  </si>
  <si>
    <t>markMX</t>
  </si>
  <si>
    <t>Kombinovaný I/O modul s řídící deskou MiniPLC 88 I/O (16 AI, 8 AO, 32 DI, 32 DO), bez displeje</t>
  </si>
  <si>
    <t>MXIO</t>
  </si>
  <si>
    <t>Maxi kombinovaný modul, 16 AI, 8 AO, 32 DI, 32 DO, Modbus / RS485</t>
  </si>
  <si>
    <t>M610</t>
  </si>
  <si>
    <t>MODUL 8 ANALOGOVÝCH VÝSTUPŮ (0-10V)</t>
  </si>
  <si>
    <t>M420</t>
  </si>
  <si>
    <t>MODUL 16 DI 24V</t>
  </si>
  <si>
    <t>R220</t>
  </si>
  <si>
    <t>Modul 12 reléových výstupů, max. 8 A / 250 V st nebo 8A / 24 V ss, protokol Modbus</t>
  </si>
  <si>
    <t>IES-150B - SWITCH</t>
  </si>
  <si>
    <t>Průmyslový switch 5x10/100TX (RJ-45), neřízený, rozšířený rozsah prac.teploty</t>
  </si>
  <si>
    <t>Pol2</t>
  </si>
  <si>
    <t>SOFTWAROVÉ OŽIVENÍ</t>
  </si>
  <si>
    <t>Pol3</t>
  </si>
  <si>
    <t>SOFTWAROVÉ OŽIVENÍ (ROZŠÍŘENÍ SW O PERIFERIE MODBUS)</t>
  </si>
  <si>
    <t xml:space="preserve"> DISPEČERSKÉ PRACOVIŠTĚ </t>
  </si>
  <si>
    <t>Pol4</t>
  </si>
  <si>
    <t>GRAFICKÁ CENTRÁLA – PC v min. Konfiguraci  s dvoujádrovým procesorem Intel Core i3-3220 (3.3 GHz, 3MB Cache, Ivy Bridge), 4GB operační paměti DDR3, pevný disk s kapacitou 500 GB (7200 ot./min), mechanika DVD+/-RW, grafická karta AMD Radeon HD 7570 s 2 GB</t>
  </si>
  <si>
    <t>RcWare Vision 2000</t>
  </si>
  <si>
    <t>Licence pro grafiku pro max. 2000 datových bodů</t>
  </si>
  <si>
    <t>Pol5</t>
  </si>
  <si>
    <t>Vytvoření vizualizace na vzdáleném ovládání technologie z pc správce objektu</t>
  </si>
  <si>
    <t>Pol6</t>
  </si>
  <si>
    <t>Doplnění vizualizace o zařízení m-bus na vzdáleném ovládání technologie z pc správce objektu</t>
  </si>
  <si>
    <t>D4</t>
  </si>
  <si>
    <t xml:space="preserve"> PERIFERIE </t>
  </si>
  <si>
    <t>QAC22</t>
  </si>
  <si>
    <t>VENKOVNÍ TEPLOTNÍ ČIDLO Ni1000 – TA1</t>
  </si>
  <si>
    <t>GCA321.1E</t>
  </si>
  <si>
    <t>KLAP. POHON 18Nm 230V, 2BOD. Havarijní – KE1, KO1, KE2, KO2, KE3, KO3, KE4, KO4, KE11, KE12, KO12.1, KO12.2, KE13</t>
  </si>
  <si>
    <t>QBM81</t>
  </si>
  <si>
    <t>DIFERENČNÍ TLAKOVÝ SPÍNAČ PRO VZDUCH – DPF1.1, DP1.2, DPF1.4, DP1.1, DPF1.2, DPF1.3, DPF2.1, DP2.2, DPF2.4, DP2.1, DPF2.2, DPF2.3, DPF3.1, DP3.2, DPF3.4, DP3.1, DPF3.2, DPF3.3, DPF4.1, DP4.2, DPF4.3, DP4.1, DPF4.2, DP7.1, DP8.1, DP6.1, DPF11, DP11, DPF12,</t>
  </si>
  <si>
    <t>GEB161.1E</t>
  </si>
  <si>
    <t>KLAP. POHON 15Nm 24V 0-10V – KOB1, KOB2, KOB3, KOB4</t>
  </si>
  <si>
    <t>QAM2120.040</t>
  </si>
  <si>
    <t>KANÁLOVÉ TEPLOTNÍ ČIDLO Ni1000, 0,4m – TOR1, TOR2, TOR3, TP3.214, TP3.236, TP3.237, TOR4, TP4.207, TP11, TP12, TP13</t>
  </si>
  <si>
    <t>SAS61.03</t>
  </si>
  <si>
    <t>SERVOPOHON 24V 0-10V SIG., 400N – SRV1, SRV2, SRV3, SRV4, SRV11, SRV12, SRVT2</t>
  </si>
  <si>
    <t>VXG44.15-4</t>
  </si>
  <si>
    <t>TROJCESTNÝ SMĚŠ. VENTIL DN15, KV4 – SRV1, SRV2, SRV4, SRVT2</t>
  </si>
  <si>
    <t>ALG153</t>
  </si>
  <si>
    <t>ZÁVITOVÉ ŠROUBENÍ S PLOCHÝM TĚSNĚNÍM, TEMPEROVANÁ LITINA – SRV1, SRV2, SRV4, SRVT2</t>
  </si>
  <si>
    <t>VXG44.25-10</t>
  </si>
  <si>
    <t>TROJCESTNÝ SMĚŠ. VENTIL DN25, KV10 – SRV3</t>
  </si>
  <si>
    <t>ALG253</t>
  </si>
  <si>
    <t>ZÁVITOVÉ ŠROUBENÍ S PLOCHÝM TĚSNĚNÍM, TEMPEROVANÁ LITINA – SRV3</t>
  </si>
  <si>
    <t>VXG44.15-1</t>
  </si>
  <si>
    <t>TROJCESTNÝ SMĚŠ. VENTIL DN15, KV1 – SRV11, SRV12</t>
  </si>
  <si>
    <t>ALG153.1</t>
  </si>
  <si>
    <t>ZÁVITOVÉ ŠROUBENÍ S PLOCHÝM TĚSNĚNÍM, TEMPEROVANÁ LITINA – SRV11, SRV12</t>
  </si>
  <si>
    <t>QAD22</t>
  </si>
  <si>
    <t>PŘÍLOŽNÉ TEPLOTNÍ ČIDLO Ni1000 – TOHV1, TOHV2, TOHV3, TOHV4, TOHV11, TOHV12, TV2</t>
  </si>
  <si>
    <t>QAF81.6</t>
  </si>
  <si>
    <t>PROTIMRAZOVÁ OCHRANA, DÉLKA KAPIL. 6M – TOH1, TOH2, TOH3, TOH4, TOH11, TOH12</t>
  </si>
  <si>
    <t>QFM81.21</t>
  </si>
  <si>
    <t>KANÁLOVÝ HYGROSTAT – SH1, SH2, SH3, SH4</t>
  </si>
  <si>
    <t>QFM2160</t>
  </si>
  <si>
    <t>KANÁLOVÉ ČIDLO TEPLOTY A RELATIVNÍ VLHKOSTI, AC24, DC13,5...35V, výstup 0-10V – THP1.1, THO1, THP1.2, THP2.1, THO2, THP2.2, THP3, THO3, THP4, THO4</t>
  </si>
  <si>
    <t>QFA2060</t>
  </si>
  <si>
    <t>PROSTOROVÝ SNÍMAČ TEPLOTY A VLHKOSTI,  AC24, DC13,5...35V, výstup 0-10V THI1, THI2</t>
  </si>
  <si>
    <t>QBM65</t>
  </si>
  <si>
    <t>DIF. SNÍMAČ TLAKU 4-20mA VYŠŠÍ PŘESNOST MĚŘENÍ – DPI1, DPI2</t>
  </si>
  <si>
    <t>UI041</t>
  </si>
  <si>
    <t>POKOJOVÝ OVLADAČ, RS485, t, rH -DISPLEJ 60x60mm OTOČNÝ KNOFLÍK S TLAČÍTKEM, MĚŘENÍ TEPLOTY A VLHKOSTI, NASTAVENÍ HODNOT, PŘEPÍNÁNÍ A INDIKACE STAVŮ, KOMUNIKACE Modbus – PP3.214, PP3.236, PP3.237, PP4.207</t>
  </si>
  <si>
    <t>QAA24</t>
  </si>
  <si>
    <t>PROSTOROVÉ TEPLOTNÍ ČIDLO Ni1000 – TI11, TI12, TI13</t>
  </si>
  <si>
    <t>Pol7</t>
  </si>
  <si>
    <t>SADA PRO MÍSTNÍ OVLÁDÁNÍ (TLAČÍTKO/SIGNÁLKA) – MS11, MS12, MS13</t>
  </si>
  <si>
    <t>D5</t>
  </si>
  <si>
    <t xml:space="preserve"> ROZVADĚČ  DTV1 (DOPLNĚNÍ STÁVAJÍCÍHO ROZVADĚČE MaR V 1.NP) </t>
  </si>
  <si>
    <t>Pol8</t>
  </si>
  <si>
    <t>VÝVODKA PG16 S MATICÍ</t>
  </si>
  <si>
    <t>C2/1</t>
  </si>
  <si>
    <t>JISTIČ 2A 1POL.</t>
  </si>
  <si>
    <t>BM900001</t>
  </si>
  <si>
    <t>POMOCNÝ KONT.</t>
  </si>
  <si>
    <t>PT570524</t>
  </si>
  <si>
    <t>MINIATURNÍ RELÉ PT, CÍVKA 24V AC</t>
  </si>
  <si>
    <t>YPT78704</t>
  </si>
  <si>
    <t>PATICE, 4 PÓL.,6A</t>
  </si>
  <si>
    <t>MM216863</t>
  </si>
  <si>
    <t>OVLÁDAČ 3-POLOHOVY, S ARETACÍ ČERNÝ I-0-II, OTOČNÝ</t>
  </si>
  <si>
    <t>MM216374</t>
  </si>
  <si>
    <t>UPEVŇOVACÍ ADAPTÉR 3 POZICE</t>
  </si>
  <si>
    <t>MM216376</t>
  </si>
  <si>
    <t>ZAPÍNACÍ KONTAKT</t>
  </si>
  <si>
    <t>CBD 4</t>
  </si>
  <si>
    <t>SVORKA ŘADOVÁ 0,5 - 4</t>
  </si>
  <si>
    <t>SFR.4</t>
  </si>
  <si>
    <t>POJISTKOVÁ SVORKA</t>
  </si>
  <si>
    <t>Pol9</t>
  </si>
  <si>
    <t>POMOCNÝ MATERIÁL</t>
  </si>
  <si>
    <t>sb.</t>
  </si>
  <si>
    <t>Pol10</t>
  </si>
  <si>
    <t>MONTÁŽ ROZVADĚČE</t>
  </si>
  <si>
    <t>D6</t>
  </si>
  <si>
    <t xml:space="preserve"> ROZVADĚČ  DTV3 </t>
  </si>
  <si>
    <t>AS201040-5</t>
  </si>
  <si>
    <t>ROZVADĚČ AS+SOKL2000x1000x400 + PODSTAVEC</t>
  </si>
  <si>
    <t>ASSW2004</t>
  </si>
  <si>
    <t>BOČNICE K ROZVADĚČI AS 2000x400 VČETNĚ PODSTAVCE</t>
  </si>
  <si>
    <t>SB115</t>
  </si>
  <si>
    <t>SVÍTIDLO 15W S VYPÍNAČEM</t>
  </si>
  <si>
    <t>Pol11</t>
  </si>
  <si>
    <t>ZÁSUVKA SOKLOVÁ 230V</t>
  </si>
  <si>
    <t>MC110131</t>
  </si>
  <si>
    <t>JISTIČ  100A 3POL.</t>
  </si>
  <si>
    <t>MC199744</t>
  </si>
  <si>
    <t>VYRÁŽ. CÍVKA 230V</t>
  </si>
  <si>
    <t>MC196730</t>
  </si>
  <si>
    <t>PŘÍPOJ. SVORKY</t>
  </si>
  <si>
    <t>A40/1</t>
  </si>
  <si>
    <t>MODUL. VYPÍNAČ 40A 1PÓL.</t>
  </si>
  <si>
    <t>BM900006</t>
  </si>
  <si>
    <t>VYPÍNACÍ CÍVKA B-FA/230</t>
  </si>
  <si>
    <t>MM216847</t>
  </si>
  <si>
    <t>HŘIBOVÉ TLAČÍTKO BEZ ARETACE ČERVENÉ</t>
  </si>
  <si>
    <t>Pol12</t>
  </si>
  <si>
    <t>SVODIČ PŘEPĚTÍ COMBTEC BC TNS 275/12,5 VČETNĚ SIGNALIZACE</t>
  </si>
  <si>
    <t>DF16A</t>
  </si>
  <si>
    <t>SALTEK OCHRANA DA-275 DF 16A</t>
  </si>
  <si>
    <t>DR-100-24</t>
  </si>
  <si>
    <t>SÍŤOVÝ ZDROJ SPÍNANÝ, 100W, 88÷264V~/24V/4.2A=, NA DIN35</t>
  </si>
  <si>
    <t>LP822025</t>
  </si>
  <si>
    <t>TRANSFORMÁTOR 230/24V 250VA</t>
  </si>
  <si>
    <t>B16/1</t>
  </si>
  <si>
    <t>JISTIČ 16A 1POL.</t>
  </si>
  <si>
    <t>B20/3</t>
  </si>
  <si>
    <t>JISTIČ 20A 3POL.</t>
  </si>
  <si>
    <t>B16/3</t>
  </si>
  <si>
    <t>JISTIČ 16A 3POL.</t>
  </si>
  <si>
    <t>B10/3</t>
  </si>
  <si>
    <t>JISTIČ 10A 3POL.</t>
  </si>
  <si>
    <t>B10/1</t>
  </si>
  <si>
    <t>JISTIČ 10A 1POL.</t>
  </si>
  <si>
    <t>PT570730</t>
  </si>
  <si>
    <t>MINIATURNÍ RELÉ PT, CÍVKA 230V AC</t>
  </si>
  <si>
    <t>MM216774</t>
  </si>
  <si>
    <t>HLAVICE PRO SIGNÁLKY NÍZKÉ - ŽLUTÁ</t>
  </si>
  <si>
    <t>MM216557</t>
  </si>
  <si>
    <t>LED 12-30V AC/DC BÍLÁ</t>
  </si>
  <si>
    <t>MM216773</t>
  </si>
  <si>
    <t>HLAVICE PRO SIGNÁLKY NÍZKÉ - ZELENÁ</t>
  </si>
  <si>
    <t>MM216559</t>
  </si>
  <si>
    <t>LED 12-30V AC/DC ZELENÁ</t>
  </si>
  <si>
    <t>Pol13</t>
  </si>
  <si>
    <t>Pol14</t>
  </si>
  <si>
    <t>D7</t>
  </si>
  <si>
    <t xml:space="preserve"> MONTÁŽ </t>
  </si>
  <si>
    <t>Pol15</t>
  </si>
  <si>
    <t>kabel PRAFlaDur 4x4</t>
  </si>
  <si>
    <t>Pol16</t>
  </si>
  <si>
    <t>kabel CMFM 4x4</t>
  </si>
  <si>
    <t>Pol17</t>
  </si>
  <si>
    <t>kabel PRAFlaDur 4x2,5</t>
  </si>
  <si>
    <t>Pol18</t>
  </si>
  <si>
    <t>kabel CMFM 4x2,5</t>
  </si>
  <si>
    <t>Pol19</t>
  </si>
  <si>
    <t>kabel PRAFlaDur 5x1,5</t>
  </si>
  <si>
    <t>Pol20</t>
  </si>
  <si>
    <t>kabel PRAFlaDur 4x1,5</t>
  </si>
  <si>
    <t>Pol21</t>
  </si>
  <si>
    <t>kabel CMFM 4x1,5</t>
  </si>
  <si>
    <t>Pol22</t>
  </si>
  <si>
    <t>kabel PRAFlaDur 3x1,5</t>
  </si>
  <si>
    <t>Pol23</t>
  </si>
  <si>
    <t>kabel PRAFlaGuard 2x2x0,8</t>
  </si>
  <si>
    <t>Pol24</t>
  </si>
  <si>
    <t>kabel PRAFlaGuard 4x2x0,8</t>
  </si>
  <si>
    <t>Pol25</t>
  </si>
  <si>
    <t>POKLÁDKA KABELŮ</t>
  </si>
  <si>
    <t>Pol26</t>
  </si>
  <si>
    <t>NAPOJENÍ  A OZNAČENÍ KABELŮ</t>
  </si>
  <si>
    <t>Pol27</t>
  </si>
  <si>
    <t>VODIČ CY6 ŽLUTOZEL.</t>
  </si>
  <si>
    <t>Pol28</t>
  </si>
  <si>
    <t>ŽLAB DRÁTĚNÝ MERKUR M2 250/100 VČETNĚ KONSTRUKČNÍCH DÍLŮ NA ZEĎ</t>
  </si>
  <si>
    <t>Pol29</t>
  </si>
  <si>
    <t>ŽLAB DRÁTĚNÝ MERKUR M2 150/50 VČETNĚ KONSTRUKČNÍCH DÍLŮ NA ZEĎ</t>
  </si>
  <si>
    <t>Pol30</t>
  </si>
  <si>
    <t>LIŠTA VKLÁDACÍ PVC 40x40</t>
  </si>
  <si>
    <t>Pol31</t>
  </si>
  <si>
    <t>LIŠTA VKLÁDACÍ PVC 20x20</t>
  </si>
  <si>
    <t>Pol32</t>
  </si>
  <si>
    <t>TRUBKA OHEBNÁ PVC P35</t>
  </si>
  <si>
    <t>Pol33</t>
  </si>
  <si>
    <t>DRŽÁK SVAZKOVÝ GRIP 2031M/30</t>
  </si>
  <si>
    <t>Pol34</t>
  </si>
  <si>
    <t>DRŽÁK SVAZKOVÝ GRIP 2031M/15</t>
  </si>
  <si>
    <t>Pol35</t>
  </si>
  <si>
    <t>OSAZENÍ PERIFERIÍ</t>
  </si>
  <si>
    <t>Pol36</t>
  </si>
  <si>
    <t>ZAPOJENÍ A ZPROVOZNĚNÍ FREKVENČNÍCH MĚNIČŮ</t>
  </si>
  <si>
    <t>Pol37</t>
  </si>
  <si>
    <t>PROTIPOŽÁRNÍ TMEL</t>
  </si>
  <si>
    <t>Pol38</t>
  </si>
  <si>
    <t>DROBNÝ INSTALAČNÍ MATERIÁL</t>
  </si>
  <si>
    <t>Pol39</t>
  </si>
  <si>
    <t>MONTÁŽNÍ PRÁCE</t>
  </si>
  <si>
    <t>D10</t>
  </si>
  <si>
    <t>Ostatní</t>
  </si>
  <si>
    <t>Pol40</t>
  </si>
  <si>
    <t>DOPRAVA</t>
  </si>
  <si>
    <t>Pol41</t>
  </si>
  <si>
    <t>REVIZE</t>
  </si>
  <si>
    <t>Pol42</t>
  </si>
  <si>
    <t>OŽIVENÍ A ZKUŠEBNÍ PROVOZ</t>
  </si>
  <si>
    <t>Pol43</t>
  </si>
  <si>
    <t>ZAŠKOLENÍ OBSLUHY</t>
  </si>
  <si>
    <t>Pol44</t>
  </si>
  <si>
    <t>PROJEKTOVÁ DOKUMENTACE (dílenské výkresy, DSPS)</t>
  </si>
  <si>
    <t>VZT - VZDUCHOTECHNIKA</t>
  </si>
  <si>
    <t>D1 - Zařízení 1</t>
  </si>
  <si>
    <t xml:space="preserve">    D3 - KLIMAJEDNOTKA DENCO HAPPEL</t>
  </si>
  <si>
    <t xml:space="preserve">    D4 - KONDENZAČNÍ JEDNOTKA TEPELNÉ ČERPADLO</t>
  </si>
  <si>
    <t xml:space="preserve">    D5 - PARNÍ ZVLHČOVAČ FLAIR</t>
  </si>
  <si>
    <t xml:space="preserve">    D6 - TLUMIČ HLUKU BUŇKOVÝ</t>
  </si>
  <si>
    <t xml:space="preserve">    D7 - CHLADÍCÍ DÍL VÝPARNÍKOVÝ ALTEKO</t>
  </si>
  <si>
    <t xml:space="preserve">    D8 - OHŘÍVACÍ DÍL ELEKTRICKÝ ALTEKO</t>
  </si>
  <si>
    <t xml:space="preserve">    D9 - REGULATOR PRUTOKU TVJ-Easy TROX</t>
  </si>
  <si>
    <t xml:space="preserve">    D10 - PROTIDEŠŤOVÉ ŽALUZIE POZINKOVANÉ IMOS-PZZN</t>
  </si>
  <si>
    <t xml:space="preserve">    D11 - REGULAČNÍ KLAPKA  TPM 009/00.01 MANDÍK</t>
  </si>
  <si>
    <t xml:space="preserve">    D12 - REGULAČNÍ KLAPKA JEDNOLISTÁ ELEKTRODESIGN</t>
  </si>
  <si>
    <t xml:space="preserve">    D13 - POŽÁRNÍ KLAPKA MADÍK</t>
  </si>
  <si>
    <t xml:space="preserve">    D14 - OHEBNÁ HADICE Z PVC ELEKTRODESIGN</t>
  </si>
  <si>
    <t xml:space="preserve">    D15 - ČTYŘHRANNÉ POTRUBÍ SKUPINY I. MATERIÁL POZINKOVANÝ PLECH</t>
  </si>
  <si>
    <t xml:space="preserve">    D16 - ZASLEPENÍ ČTYŘHRANNÉ TROUBY SKUPINY I. Z POZINKOVANÉHO PLECHU</t>
  </si>
  <si>
    <t xml:space="preserve">    D17 - KRUHOVÉ POTRUBÍ SKUPINY I. MATERIÁL POZINKOVANÝ PLECH</t>
  </si>
  <si>
    <t xml:space="preserve">    D18 - TEPELNÉ IZOLACE POTRUBÍ DLE OZNAČENÍ NA VÝKRESU: IZOLACE POTRUBÍ DESKOU Z MINERÁLNÍ PLSTI  1x POLEP </t>
  </si>
  <si>
    <t>D19 - Zařízení  2</t>
  </si>
  <si>
    <t>D20 - Zařízení 3</t>
  </si>
  <si>
    <t xml:space="preserve">    D21 - ELEKTRICKÝ OHŘÍVAČ ELEKTRODESIGN</t>
  </si>
  <si>
    <t xml:space="preserve">    D22 - PROTIDAŽĎOVÉ ŽALUZIE ZINKOVÉ IMOS-PZZN</t>
  </si>
  <si>
    <t>D23 - Zařízení 4</t>
  </si>
  <si>
    <t xml:space="preserve">    D24 - VÍŘIVÁ VYÚSŤ ČTYŘHRANNÁ VVM TPM 001/96 MANDÍK</t>
  </si>
  <si>
    <t xml:space="preserve">    D25 - STĚNOVÁ MŘÍŽKA</t>
  </si>
  <si>
    <t xml:space="preserve">    D26 - PROTIPOŽÁRNÍ IZOLACE POTRUBÍ DLE OZNAČENÍ NA VÝKRESU: IZOLACE DESKOU Z MINERÁLNÍ PLSTI 1x POLEP. AL </t>
  </si>
  <si>
    <t>D27 - Zařízení 5</t>
  </si>
  <si>
    <t xml:space="preserve">    D28 - SYSTÉM VRV</t>
  </si>
  <si>
    <t>D29 - Zařízení 6</t>
  </si>
  <si>
    <t xml:space="preserve">    D30 - DIAGONÁLNÍ VENTILÁTOR DO KRUHOVÉHO POTRUBÍ IP44 ELEKTRODESIGN</t>
  </si>
  <si>
    <t xml:space="preserve">    D31 - TLUMIČ HLUKU ELEKTRODESIGN</t>
  </si>
  <si>
    <t xml:space="preserve">    D32 - LAKOVANÝ TALÍŘOVÝ VENTIL ODVODNÍ ELEKTRODESIGN</t>
  </si>
  <si>
    <t xml:space="preserve">    D33 - ZPĚTNÁ KLAPKA ELEKTRODESIGN</t>
  </si>
  <si>
    <t>D34 - Zařízení 7</t>
  </si>
  <si>
    <t>D35 - Zařízení 8</t>
  </si>
  <si>
    <t>D36 - Zařízení 9</t>
  </si>
  <si>
    <t xml:space="preserve">    D37 - RADIÁLNÍ VENTILÁTOR KOVOVÝ DO KRUHOVÉHO POTRUBÍ ELEKTRODESIGN</t>
  </si>
  <si>
    <t xml:space="preserve">    D38 - VYÚSTKA NASTAVITELNÁ VNM   TPM  015/01 MANDÍK</t>
  </si>
  <si>
    <t xml:space="preserve">    D39 - REGULAČNÍ KLAPKA  TPM 009/00.09 MANDÍK</t>
  </si>
  <si>
    <t>D40 - Zařízení 10</t>
  </si>
  <si>
    <t xml:space="preserve">    D41 - AXIÁLNÍ POTRUBNÍ VENTILÁTOR S HLINÍKOVÝM OBĚŽNÝM KOLEM ELEKTRODESIGN</t>
  </si>
  <si>
    <t xml:space="preserve">    D42 - OCHRANNÁ MŘÍŽKA ELEKTRODESIGN</t>
  </si>
  <si>
    <t>D43 - Zařízení 11</t>
  </si>
  <si>
    <t xml:space="preserve">    D44 - VENTILÁTOROVÝ DÍL PŘÍMÝ ALTEKO</t>
  </si>
  <si>
    <t xml:space="preserve">    D45 - PRUŽNÁ VLOŽKA  ALTEKO</t>
  </si>
  <si>
    <t xml:space="preserve">    D46 - OHŘÍVACÍ DÍL VODNÍ ALTEKO</t>
  </si>
  <si>
    <t xml:space="preserve">    D47 - FILTRAČNÍ DÍL ALTEKO</t>
  </si>
  <si>
    <t xml:space="preserve">    D48 - TLUMIČ HLUKU ALTEKO</t>
  </si>
  <si>
    <t xml:space="preserve">    D49 - SAMOTÍŽNÁ ŽALUZIE POZINK ELEKTRODESIGN</t>
  </si>
  <si>
    <t xml:space="preserve">    D50 - KLAPKA REGULAČNÍ ALTEKO</t>
  </si>
  <si>
    <t xml:space="preserve">    D51 - ŽALUZIE-H-Z ALTEKO</t>
  </si>
  <si>
    <t>D52 - Zařízení 12</t>
  </si>
  <si>
    <t>D53 - Zařízení 13</t>
  </si>
  <si>
    <t xml:space="preserve">    D54 - ELEKTRICKÝ OHŘÍVAČ S REGULACÍ ELEKTRODESIGN</t>
  </si>
  <si>
    <t xml:space="preserve">    D55 - FILTRAČNÍ KAZETA ELEKTRODESIGN</t>
  </si>
  <si>
    <t xml:space="preserve">    D56 - LAKOVANÝ TALÍŘOVÝ VENTIL PŘÍVODNÍ ELEKTRODESIGN</t>
  </si>
  <si>
    <t xml:space="preserve">    D57 - PROTIDEŠŤOVÁ ŽALUZIE POZINK ELEKTRODESIGN</t>
  </si>
  <si>
    <t>D58 - Zařízení 14</t>
  </si>
  <si>
    <t xml:space="preserve">    D59 - Zařízení 15</t>
  </si>
  <si>
    <t xml:space="preserve">    D60 - ROTAČNÍ VENTILAČNÍ HLAVICE ELEKTRODESIGN</t>
  </si>
  <si>
    <t xml:space="preserve">    D61 - KRYCIE MRIEŽKY IMOS-KM /kruhová/</t>
  </si>
  <si>
    <t>D62 - Zařízení 16</t>
  </si>
  <si>
    <t xml:space="preserve">    D63 - VENTILÁTOR PRO ČTYŘHRANNÉ POTRUBÍ IZOLOVANÝ SYSTEMAIR</t>
  </si>
  <si>
    <t xml:space="preserve">    D64 - REGULAČNÍ KLAPKA TĚSNÁ   TPM 012/00.09 MANDÍK</t>
  </si>
  <si>
    <t xml:space="preserve">    D65 - PROTIDEŠŤOVÁ ŽALUZIE ZINKOVÉ IMOS-PZZN</t>
  </si>
  <si>
    <t xml:space="preserve">    D66 - PŘEPOUŠTĚCÍ MŘÍŽKA SYSTEMAIR</t>
  </si>
  <si>
    <t xml:space="preserve">    D67 - TEPELNÁ IZOLACE</t>
  </si>
  <si>
    <t>D68 - Ostatní položky</t>
  </si>
  <si>
    <t>Zařízení 1</t>
  </si>
  <si>
    <t>KLIMAJEDNOTKA DENCO HAPPEL</t>
  </si>
  <si>
    <t>Pol419</t>
  </si>
  <si>
    <t>Vzduchotechnická jednotka vnitřní v hygienickém provedení ve složení: PŘÍVOD - pružná manžeta, uzavírací žaluziová klapka, komora tlumiče hluku, filtračí komora s kapsovým filtrem o počáteční odlučivosti G4, ZZT - deskový rekuperátor, Přímý výparník - dvo</t>
  </si>
  <si>
    <t>KONDENZAČNÍ JEDNOTKA TEPELNÉ ČERPADLO</t>
  </si>
  <si>
    <t>Pol420</t>
  </si>
  <si>
    <t>Kondenzační jednotka ARUN080LTE5, včetně 2 ks antivibračního pozemního základu (1000x95x130 mm)</t>
  </si>
  <si>
    <t>Pol421</t>
  </si>
  <si>
    <t>Kondenzační jednotka UU24W U44,  včetně 2 ks antivibračního pozemního základu (400x95x130 mm)</t>
  </si>
  <si>
    <t>Pol422</t>
  </si>
  <si>
    <t>Komunikační modul KM 113.22MV2</t>
  </si>
  <si>
    <t>Pol423</t>
  </si>
  <si>
    <t>Komunikační modul KM 113.27-UU</t>
  </si>
  <si>
    <t>Pol424</t>
  </si>
  <si>
    <t>EX5-U21 ALCO (Expanzní ventil) + EXV-M30/3m (Připojovací kabel)</t>
  </si>
  <si>
    <t>Pol425</t>
  </si>
  <si>
    <t>Rozvody chladu mezi kondenzační jednotkou a výparníkem</t>
  </si>
  <si>
    <t>bm</t>
  </si>
  <si>
    <t>PARNÍ ZVLHČOVAČ FLAIR</t>
  </si>
  <si>
    <t>Pol426</t>
  </si>
  <si>
    <t>Parní zvlhčovač o výkonu 30 kg/h páry Condair EL 30 včetně příslušenství: Distribuční trubice do VZT potrubí, Parní hadice, kondenzátní hadice. Parní zvlhčovač je vybaven vestavěným chlazením odpadní vody. Parní zvlhčovač bude osazen na nosné jeklové kons</t>
  </si>
  <si>
    <t>TLUMIČ HLUKU BUŇKOVÝ</t>
  </si>
  <si>
    <t>Pol427</t>
  </si>
  <si>
    <t>Tlumič hluku v hygienickém provedení 700x500/délka 1500 mm, (počet buňek = 3, šířka buňky 200 mm, výška buňky 500 mm), buňky jsou v provedení s náběhem a výběhem.</t>
  </si>
  <si>
    <t>Pol428</t>
  </si>
  <si>
    <t>Tlumič hluku v hygienickém provedení 700x500/délka 2000 mm, (počet buňek = 3, šířka buňky 200 mm, výška buňky 500 mm), buňky jsou v provedení s náběhem a výběhem.</t>
  </si>
  <si>
    <t>Pol429</t>
  </si>
  <si>
    <t>Tlumič hluku v hygienickém provedení 800x500/délka 1500 mm, (počet buňek = 4, šířka buňky 200 mm, výška buňky 500 mm), buňky jsou v provedení s náběhem a výběhem.</t>
  </si>
  <si>
    <t>Pol430</t>
  </si>
  <si>
    <t>Tlumič hluku v hygienickém provedení 800x500/délka 2000 mm, (počet buňek = 4, šířka buňky 200 mm, výška buňky 500 mm), buňky jsou v provedení s náběhem a výběhem.</t>
  </si>
  <si>
    <t>Pol431</t>
  </si>
  <si>
    <t>Tlumič hluku v hygienickém provedení 600x500/délka 700 mm (volná příruba), (počet buňek = 3, šířka buňky 200 mm, výška buňky 500 mm, délka buněk 600), buňky jsou v provedení s náběhem a výběhem.</t>
  </si>
  <si>
    <t>Pol432</t>
  </si>
  <si>
    <t>Tlumič hluku v hygienickém provedení 600x500/délka 2000 mm, (počet buňek = 3, šířka buňky 200 mm, výška buňky 500 mm), buňky jsou v provedení s náběhem a výběhem.</t>
  </si>
  <si>
    <t>Pol433</t>
  </si>
  <si>
    <t>Tlumič hluku v hygienickém provedení 450x250/délka 750 mm (volná příruba), (počet buňek = 1, šířka buňky 250 mm, výška buňky 450 mm, délka buňky 600 mm), buňky jsou v provedení s náběhem a výběhem.</t>
  </si>
  <si>
    <t>Pol434</t>
  </si>
  <si>
    <t>Tlumič hluku v hygienickém provedení 450x250/délka 2000 mm, (počet buňek = 1, šířka buňky 250 mm, výška buňky 450 mm), buňky jsou v provedení s náběhem a výběhem.</t>
  </si>
  <si>
    <t>CHLADÍCÍ DÍL VÝPARNÍKOVÝ ALTEKO</t>
  </si>
  <si>
    <t>Pol435</t>
  </si>
  <si>
    <t>TERNO-S 355-CH4-P-Z</t>
  </si>
  <si>
    <t>D8</t>
  </si>
  <si>
    <t>OHŘÍVACÍ DÍL ELEKTRICKÝ ALTEKO</t>
  </si>
  <si>
    <t>Pol436</t>
  </si>
  <si>
    <t>TERNO-S 280-EL-6-T</t>
  </si>
  <si>
    <t>D9</t>
  </si>
  <si>
    <t>REGULATOR PRUTOKU TVJ-Easy TROX</t>
  </si>
  <si>
    <t>Pol437</t>
  </si>
  <si>
    <t>TVJ-Easy/300x200</t>
  </si>
  <si>
    <t>Pol438</t>
  </si>
  <si>
    <t>TVJ-Easy/400x400</t>
  </si>
  <si>
    <t>PROTIDEŠŤOVÉ ŽALUZIE POZINKOVANÉ IMOS-PZZN</t>
  </si>
  <si>
    <t>Pol439</t>
  </si>
  <si>
    <t>PZZN-800x1120</t>
  </si>
  <si>
    <t>Pol440</t>
  </si>
  <si>
    <t>PZZN-800x630</t>
  </si>
  <si>
    <t>D11</t>
  </si>
  <si>
    <t>REGULAČNÍ KLAPKA  TPM 009/00.01 MANDÍK</t>
  </si>
  <si>
    <t>Pol441</t>
  </si>
  <si>
    <t>RKM 200x200</t>
  </si>
  <si>
    <t>Pol442</t>
  </si>
  <si>
    <t>RKM 450x200</t>
  </si>
  <si>
    <t>Pol443</t>
  </si>
  <si>
    <t>RKM 560x355</t>
  </si>
  <si>
    <t>D12</t>
  </si>
  <si>
    <t>REGULAČNÍ KLAPKA JEDNOLISTÁ ELEKTRODESIGN</t>
  </si>
  <si>
    <t>Pol444</t>
  </si>
  <si>
    <t>MSK 315   škrticí klapka</t>
  </si>
  <si>
    <t>Pol445</t>
  </si>
  <si>
    <t>MSK 160   škrtící klapka</t>
  </si>
  <si>
    <t>D13</t>
  </si>
  <si>
    <t>POŽÁRNÍ KLAPKA MADÍK</t>
  </si>
  <si>
    <t>Pol446</t>
  </si>
  <si>
    <t>PKTM 90-C 600x500/375 - .11 TPM 018/01</t>
  </si>
  <si>
    <t>Pol447</t>
  </si>
  <si>
    <t>PKTM 90-C 560x500/375 - .11 TPM 018/01</t>
  </si>
  <si>
    <t>Pol448</t>
  </si>
  <si>
    <t>PKTM 90-C 450x250/375 - .11 TPM 018/01</t>
  </si>
  <si>
    <t>D14</t>
  </si>
  <si>
    <t>OHEBNÁ HADICE Z PVC ELEKTRODESIGN</t>
  </si>
  <si>
    <t>Pol449</t>
  </si>
  <si>
    <t>GREYFLEX 160  ohebná PVC hadice</t>
  </si>
  <si>
    <t>Pol450</t>
  </si>
  <si>
    <t>GREYFLEX 203  ohebná PVC hadice</t>
  </si>
  <si>
    <t>Pol451</t>
  </si>
  <si>
    <t>GREYFLEX 315 ohebná PVC hadice</t>
  </si>
  <si>
    <t>D15</t>
  </si>
  <si>
    <t>ČTYŘHRANNÉ POTRUBÍ SKUPINY I. MATERIÁL POZINKOVANÝ PLECH</t>
  </si>
  <si>
    <t>Pol452</t>
  </si>
  <si>
    <t>do obvodu 1050 10% tvarovek</t>
  </si>
  <si>
    <t>Pol453</t>
  </si>
  <si>
    <t>do obvodu 1500 20% tvarovek</t>
  </si>
  <si>
    <t>Pol454</t>
  </si>
  <si>
    <t>do obvodu 1890 30% tvarovek</t>
  </si>
  <si>
    <t>Pol455</t>
  </si>
  <si>
    <t>do obvodu 2630 50% tvarovek</t>
  </si>
  <si>
    <t>Pol456</t>
  </si>
  <si>
    <t>do obvodu 3500 100% tvarovek</t>
  </si>
  <si>
    <t>D16</t>
  </si>
  <si>
    <t>ZASLEPENÍ ČTYŘHRANNÉ TROUBY SKUPINY I. Z POZINKOVANÉHO PLECHU</t>
  </si>
  <si>
    <t>Pol457</t>
  </si>
  <si>
    <t>do obvodu 1050</t>
  </si>
  <si>
    <t>Pol458</t>
  </si>
  <si>
    <t>do obvodu 1500</t>
  </si>
  <si>
    <t>D17</t>
  </si>
  <si>
    <t>KRUHOVÉ POTRUBÍ SKUPINY I. MATERIÁL POZINKOVANÝ PLECH</t>
  </si>
  <si>
    <t>Pol459</t>
  </si>
  <si>
    <t>do průměru200 40% tvarovek</t>
  </si>
  <si>
    <t>Pol460</t>
  </si>
  <si>
    <t>do průměru400 40% tvarovek</t>
  </si>
  <si>
    <t>D18</t>
  </si>
  <si>
    <t xml:space="preserve">TEPELNÉ IZOLACE POTRUBÍ DLE OZNAČENÍ NA VÝKRESU: IZOLACE POTRUBÍ DESKOU Z MINERÁLNÍ PLSTI  1x POLEP </t>
  </si>
  <si>
    <t>Pol461</t>
  </si>
  <si>
    <t>tl 40mm</t>
  </si>
  <si>
    <t>Pol462</t>
  </si>
  <si>
    <t>tl 60 mm</t>
  </si>
  <si>
    <t>D19</t>
  </si>
  <si>
    <t>Zařízení  2</t>
  </si>
  <si>
    <t>Pol463</t>
  </si>
  <si>
    <t>Tlumič hluku v hygienickém provedení 600x500/délka 700 mm (volná příruba), (počet buňek = 3, šířka buňky 200 mm, výška buňky 500 mm, délka buněk 600 mm), buňky jsou v provedení s náběhem a výběhem.</t>
  </si>
  <si>
    <t>Pol464</t>
  </si>
  <si>
    <t>Tlumič hluku v hygienickém provedení 450x250/délka 750 mm (volná příruva), (počet buňek = 1, šířka buňky 250 mm, výška buňky 450 mm, délka buňky 600 mm), buňky jsou v provedení s náběhem a výběhem.</t>
  </si>
  <si>
    <t>Pol465</t>
  </si>
  <si>
    <t>Pol466</t>
  </si>
  <si>
    <t>Pol467</t>
  </si>
  <si>
    <t>RKM 500x400</t>
  </si>
  <si>
    <t>Pol468</t>
  </si>
  <si>
    <t>do průměru200 50% tvarovek</t>
  </si>
  <si>
    <t>Pol469</t>
  </si>
  <si>
    <t>do průměru400 60% tvarovek</t>
  </si>
  <si>
    <t>D20</t>
  </si>
  <si>
    <t>Zařízení 3</t>
  </si>
  <si>
    <t>Pol470</t>
  </si>
  <si>
    <t>Pol471</t>
  </si>
  <si>
    <t>Kondenzační jednotka ARUN0120LTE5, včetně 2 ks antivibračního pozemního základu (1000x95x130 mm)</t>
  </si>
  <si>
    <t>Pol472</t>
  </si>
  <si>
    <t>Parní zvlhčovač o výkonu 80 kg/h páry Condair EL 80 včetně příslušenství: Distribučních trubic do VZT potrubí, Parních hadic, kondenzátních hadic. Parní zvlhčovač je vybaven vestavěným chlazením odpadní vody. Parní zvlhčovač bude osazen na nosné jeklové k</t>
  </si>
  <si>
    <t>Pol473</t>
  </si>
  <si>
    <t>Tlumič hluku v hygienickém provedení 900x800/délka 1000 mm, (počet buňek = 8, šířka buňky 200 mm, výška buňky 450 mm), buňky jsou v provedení s náběhem a výběhem.</t>
  </si>
  <si>
    <t>Pol474</t>
  </si>
  <si>
    <t>Tlumič hluku v hygienickém provedení 900x800/délka 1500 mm, (počet buňek = 8, šířka buňky 200 mm, výška buňky 450 mm), buňky jsou v provedení s náběhem a výběhem.</t>
  </si>
  <si>
    <t>Pol475</t>
  </si>
  <si>
    <t>Tlumič hluku v hygienickém provedení 900x800/délka 2000 mm, (počet buňek = 8, šířka buňky 200 mm, výška buňky 450 mm), buňky jsou v provedení s náběhem a výběhem.</t>
  </si>
  <si>
    <t>Pol476</t>
  </si>
  <si>
    <t>Tlumič hluku v hygienickém provedení 900x800/délka 1800 mm, (počet buňek = 8, šířka buňky 200 mm, výška buňky 450 mm), buňky jsou v provedení s náběhem a výběhem.</t>
  </si>
  <si>
    <t>Pol477</t>
  </si>
  <si>
    <t>TERNO-S 280-EL-4-T</t>
  </si>
  <si>
    <t>D21</t>
  </si>
  <si>
    <t>ELEKTRICKÝ OHŘÍVAČ ELEKTRODESIGN</t>
  </si>
  <si>
    <t>Pol478</t>
  </si>
  <si>
    <t>MBE 250/2,0 el.ohřívač</t>
  </si>
  <si>
    <t>D22</t>
  </si>
  <si>
    <t>PROTIDAŽĎOVÉ ŽALUZIE ZINKOVÉ IMOS-PZZN</t>
  </si>
  <si>
    <t>Pol479</t>
  </si>
  <si>
    <t>PZZN-900x1000</t>
  </si>
  <si>
    <t>Pol480</t>
  </si>
  <si>
    <t>RKM 450x280</t>
  </si>
  <si>
    <t>Pol481</t>
  </si>
  <si>
    <t>RKM 450x355</t>
  </si>
  <si>
    <t>Pol482</t>
  </si>
  <si>
    <t>MSK 125   škrtící klapka</t>
  </si>
  <si>
    <t>Pol483</t>
  </si>
  <si>
    <t>MSK 200   škrticí klapka</t>
  </si>
  <si>
    <t>Pol484</t>
  </si>
  <si>
    <t>MSK 250   škrticí klapka</t>
  </si>
  <si>
    <t>Pol485</t>
  </si>
  <si>
    <t>PKTM 90-C 710x710/375 - .11 TPM 018/01</t>
  </si>
  <si>
    <t>Pol486</t>
  </si>
  <si>
    <t>PKTM 90-C 560x280/375 - .11 TPM 018/01</t>
  </si>
  <si>
    <t>Pol487</t>
  </si>
  <si>
    <t>PKTM 90-C 315x280/375 - .11 TPM 018/01</t>
  </si>
  <si>
    <t>Pol488</t>
  </si>
  <si>
    <t>PKTM 90-C 400x355/375 - .11 TPM 018/01</t>
  </si>
  <si>
    <t>Pol489</t>
  </si>
  <si>
    <t>PKTM 90-C 500x300/375 - .11 TPM 018/01</t>
  </si>
  <si>
    <t>Pol490</t>
  </si>
  <si>
    <t>GREYFLEX 127  ohebná PVC hadice</t>
  </si>
  <si>
    <t>Pol491</t>
  </si>
  <si>
    <t>GREYFLEX 254  ohebná PVC hadice</t>
  </si>
  <si>
    <t>Pol492</t>
  </si>
  <si>
    <t>do obvodu 1050 20% tvarovek</t>
  </si>
  <si>
    <t>Pol493</t>
  </si>
  <si>
    <t>do obvodu 1890 20% tvarovek</t>
  </si>
  <si>
    <t>Pol494</t>
  </si>
  <si>
    <t>do obvodu 2630 40% tvarovek</t>
  </si>
  <si>
    <t>Pol495</t>
  </si>
  <si>
    <t>do obvodu 3500 70% tvarovek</t>
  </si>
  <si>
    <t>Pol496</t>
  </si>
  <si>
    <t>do obvodu 4000 80% tvarovek</t>
  </si>
  <si>
    <t>Pol497</t>
  </si>
  <si>
    <t>do obvodu 4460 100% tvarovek</t>
  </si>
  <si>
    <t>Pol498</t>
  </si>
  <si>
    <t>do obvodu 5600 100% tvarovek</t>
  </si>
  <si>
    <t>Pol499</t>
  </si>
  <si>
    <t>do průměru140 100% tvarovek</t>
  </si>
  <si>
    <t>Pol500</t>
  </si>
  <si>
    <t>do průměru200 60% tvarovek</t>
  </si>
  <si>
    <t>Pol501</t>
  </si>
  <si>
    <t>do průměru280 20% tvarovek</t>
  </si>
  <si>
    <t>Pol502</t>
  </si>
  <si>
    <t>do průměru400 10% tvarovek</t>
  </si>
  <si>
    <t>D23</t>
  </si>
  <si>
    <t>Zařízení 4</t>
  </si>
  <si>
    <t>Pol503</t>
  </si>
  <si>
    <t>Pol504</t>
  </si>
  <si>
    <t>Pol505</t>
  </si>
  <si>
    <t>Parní zvlhčovač o výkonu 40 kg/h páry Condair EL 40 včetně příslušenství: Distribuční trubice do VZT potrubí, Parní hadice, kondenzátní hadice. Parní zvlhčovač je vybaven vestavěným chlazením odpadní vody. Parní zvlhčovač bude osazen na nosné jeklové kons</t>
  </si>
  <si>
    <t>Pol506</t>
  </si>
  <si>
    <t>Tlumič hluku v hygienickém provedení 800x500/délka 1000 mm, (počet buňek = 4, šířka buňky 200 mm, výška buňky 500mm), buňky jsou v provedení s náběhem a výběhem.</t>
  </si>
  <si>
    <t>Pol507</t>
  </si>
  <si>
    <t>Tlumič hluku v hygienickém provedení 800x500/délka 1500 mm, (počet buňek = 4, šířka buňky 200 mm, výška buňky 50 mm), buňky jsou v provedení s náběhem a výběhem.</t>
  </si>
  <si>
    <t>Pol508</t>
  </si>
  <si>
    <t>Tlumič hluku v hygienickém provedení 800x500/délka 1800 mm, (počet buňek = 4, šířka buňky 200 mm, výška buňky 500 mm), buňky jsou v provedení s náběhem a výběhem.</t>
  </si>
  <si>
    <t>D24</t>
  </si>
  <si>
    <t>VÍŘIVÁ VYÚSŤ ČTYŘHRANNÁ VVM TPM 001/96 MANDÍK</t>
  </si>
  <si>
    <t>Pol509</t>
  </si>
  <si>
    <t>C/V/P/8/R- 300</t>
  </si>
  <si>
    <t>Pol510</t>
  </si>
  <si>
    <t>C/V/P/16/R-400</t>
  </si>
  <si>
    <t>Pol511</t>
  </si>
  <si>
    <t>C/V/P/24/R-500</t>
  </si>
  <si>
    <t>Pol512</t>
  </si>
  <si>
    <t>C/V/P/24/R-600</t>
  </si>
  <si>
    <t>Pol513</t>
  </si>
  <si>
    <t>C/V/O/8/R- 300</t>
  </si>
  <si>
    <t>Pol514</t>
  </si>
  <si>
    <t>C/V/O/16/R-400</t>
  </si>
  <si>
    <t>Pol515</t>
  </si>
  <si>
    <t>C/V/O/24/R-500</t>
  </si>
  <si>
    <t>Pol516</t>
  </si>
  <si>
    <t>C/V/O/24/R-600</t>
  </si>
  <si>
    <t>Pol517</t>
  </si>
  <si>
    <t>Pol518</t>
  </si>
  <si>
    <t>PZZN-1000x1400</t>
  </si>
  <si>
    <t>Pol519</t>
  </si>
  <si>
    <t>RKM 280x280</t>
  </si>
  <si>
    <t>Pol520</t>
  </si>
  <si>
    <t>RKM 500x300</t>
  </si>
  <si>
    <t>Pol521</t>
  </si>
  <si>
    <t>PKTM 90-C 500x560/375 - .11 TPM 018/01</t>
  </si>
  <si>
    <t>Pol522</t>
  </si>
  <si>
    <t>PKTM 90-C 500x500/375 - .11 TPM 018/01</t>
  </si>
  <si>
    <t>D25</t>
  </si>
  <si>
    <t>STĚNOVÁ MŘÍŽKA</t>
  </si>
  <si>
    <t>Pol523</t>
  </si>
  <si>
    <t>NOVA-L-1-1-200x200-R1-H-2-12,5</t>
  </si>
  <si>
    <t>Pol524</t>
  </si>
  <si>
    <t>do obvodu 650 100% tvarovek</t>
  </si>
  <si>
    <t>Pol525</t>
  </si>
  <si>
    <t>do obvodu 1050 100% tvarovek</t>
  </si>
  <si>
    <t>Pol526</t>
  </si>
  <si>
    <t>do obvodu 1500 10% tvarovek</t>
  </si>
  <si>
    <t>Pol527</t>
  </si>
  <si>
    <t>do obvodu 3500 90% tvarovek</t>
  </si>
  <si>
    <t>Pol528</t>
  </si>
  <si>
    <t>do průměru200 20% tvarovek</t>
  </si>
  <si>
    <t>Pol529</t>
  </si>
  <si>
    <t>do průměru280 50% tvarovek</t>
  </si>
  <si>
    <t>D26</t>
  </si>
  <si>
    <t xml:space="preserve">PROTIPOŽÁRNÍ IZOLACE POTRUBÍ DLE OZNAČENÍ NA VÝKRESU: IZOLACE DESKOU Z MINERÁLNÍ PLSTI 1x POLEP. AL </t>
  </si>
  <si>
    <t>Pol530</t>
  </si>
  <si>
    <t>odolnost 30 min.</t>
  </si>
  <si>
    <t>D27</t>
  </si>
  <si>
    <t>Zařízení 5</t>
  </si>
  <si>
    <t>D28</t>
  </si>
  <si>
    <t>SYSTÉM VRV</t>
  </si>
  <si>
    <t>Pol531</t>
  </si>
  <si>
    <t>Venkovní jednotka VRV - RXYSQ6TY9, Qch=15,5 kW, Qt=18 kW</t>
  </si>
  <si>
    <t>Pol532</t>
  </si>
  <si>
    <t>Vnitřní jednotka VRV - FXZQ20A, Qch=2,0 kW, Qt=2,5 kW</t>
  </si>
  <si>
    <t>Pol533</t>
  </si>
  <si>
    <t>Vnitřní jednotka VRV - FXZQ25A, Qch=2,5 kW, Qt=3,2 kW</t>
  </si>
  <si>
    <t>Pol534</t>
  </si>
  <si>
    <t>Refnet - KHRQ22M20T</t>
  </si>
  <si>
    <t>Pol535</t>
  </si>
  <si>
    <t>Kabelový ovladač - BRC1E53A</t>
  </si>
  <si>
    <t>Pol536</t>
  </si>
  <si>
    <t>Dekorační panel - BYFQ60CW</t>
  </si>
  <si>
    <t>Pol537</t>
  </si>
  <si>
    <t>Dodatečná náplň chladiva R410A</t>
  </si>
  <si>
    <t>Pol538</t>
  </si>
  <si>
    <t>Potrubí 6,4</t>
  </si>
  <si>
    <t>Pol539</t>
  </si>
  <si>
    <t>Potrubí 9,5</t>
  </si>
  <si>
    <t>Pol540</t>
  </si>
  <si>
    <t>Potrubí 12,7</t>
  </si>
  <si>
    <t>Pol541</t>
  </si>
  <si>
    <t>Potrubí 15,9</t>
  </si>
  <si>
    <t>Pol542</t>
  </si>
  <si>
    <t>Potrubí 19,1</t>
  </si>
  <si>
    <t>D29</t>
  </si>
  <si>
    <t>Zařízení 6</t>
  </si>
  <si>
    <t>D30</t>
  </si>
  <si>
    <t>DIAGONÁLNÍ VENTILÁTOR DO KRUHOVÉHO POTRUBÍ IP44 ELEKTRODESIGN</t>
  </si>
  <si>
    <t>Pol543</t>
  </si>
  <si>
    <t>TD 500/160   IP44 tříotáčkový ventilátor</t>
  </si>
  <si>
    <t>D31</t>
  </si>
  <si>
    <t>TLUMIČ HLUKU ELEKTRODESIGN</t>
  </si>
  <si>
    <t>Pol544</t>
  </si>
  <si>
    <t>MAA 160/600 ED  tlumič hluku</t>
  </si>
  <si>
    <t>D32</t>
  </si>
  <si>
    <t>LAKOVANÝ TALÍŘOVÝ VENTIL ODVODNÍ ELEKTRODESIGN</t>
  </si>
  <si>
    <t>Pol545</t>
  </si>
  <si>
    <t>KK 160  tal.ventil kov.odvod</t>
  </si>
  <si>
    <t>Pol546</t>
  </si>
  <si>
    <t>KK 125  tal.ventil kov.odvod</t>
  </si>
  <si>
    <t>D33</t>
  </si>
  <si>
    <t>ZPĚTNÁ KLAPKA ELEKTRODESIGN</t>
  </si>
  <si>
    <t>Pol547</t>
  </si>
  <si>
    <t>RSK 160 ED zpětná klapka</t>
  </si>
  <si>
    <t>Pol548</t>
  </si>
  <si>
    <t>do průměru140 40% tvarovek</t>
  </si>
  <si>
    <t>D34</t>
  </si>
  <si>
    <t>Zařízení 7</t>
  </si>
  <si>
    <t>Pol549</t>
  </si>
  <si>
    <t>KK 200  tal.ventil kov.odvod</t>
  </si>
  <si>
    <t>D35</t>
  </si>
  <si>
    <t>Zařízení 8</t>
  </si>
  <si>
    <t>Pol550</t>
  </si>
  <si>
    <t>D36</t>
  </si>
  <si>
    <t>Zařízení 9</t>
  </si>
  <si>
    <t>D37</t>
  </si>
  <si>
    <t>RADIÁLNÍ VENTILÁTOR KOVOVÝ DO KRUHOVÉHO POTRUBÍ ELEKTRODESIGN</t>
  </si>
  <si>
    <t>Pol551</t>
  </si>
  <si>
    <t>RM 200 L  IP44 radiál. vent. kovový</t>
  </si>
  <si>
    <t>D38</t>
  </si>
  <si>
    <t>VYÚSTKA NASTAVITELNÁ VNM   TPM  015/01 MANDÍK</t>
  </si>
  <si>
    <t>Pol552</t>
  </si>
  <si>
    <t>400x325 1</t>
  </si>
  <si>
    <t>D39</t>
  </si>
  <si>
    <t>REGULAČNÍ KLAPKA  TPM 009/00.09 MANDÍK</t>
  </si>
  <si>
    <t>Pol553</t>
  </si>
  <si>
    <t>RKM 300x400</t>
  </si>
  <si>
    <t>Pol554</t>
  </si>
  <si>
    <t>MSK 280   škrticí klapka</t>
  </si>
  <si>
    <t>Pol555</t>
  </si>
  <si>
    <t>do obvodu 1500 60% tvarovek</t>
  </si>
  <si>
    <t>Pol556</t>
  </si>
  <si>
    <t>do průměru280 70% tvarovek</t>
  </si>
  <si>
    <t>D40</t>
  </si>
  <si>
    <t>Zařízení 10</t>
  </si>
  <si>
    <t>D41</t>
  </si>
  <si>
    <t>AXIÁLNÍ POTRUBNÍ VENTILÁTOR S HLINÍKOVÝM OBĚŽNÝM KOLEM ELEKTRODESIGN</t>
  </si>
  <si>
    <t>Pol557</t>
  </si>
  <si>
    <t>TCBT/4-450 H IP65, 70°C IP65 axiální ventilátor</t>
  </si>
  <si>
    <t>D42</t>
  </si>
  <si>
    <t>OCHRANNÁ MŘÍŽKA ELEKTRODESIGN</t>
  </si>
  <si>
    <t>Pol558</t>
  </si>
  <si>
    <t>DEF-T 450  ochranná mřížka</t>
  </si>
  <si>
    <t>Pol559</t>
  </si>
  <si>
    <t>RKM 630x630</t>
  </si>
  <si>
    <t>Pol560</t>
  </si>
  <si>
    <t>PZZN-1000x650</t>
  </si>
  <si>
    <t>Pol561</t>
  </si>
  <si>
    <t>do obvodu 2630 60% tvarovek</t>
  </si>
  <si>
    <t>Pol562</t>
  </si>
  <si>
    <t>do průměru560 rovné</t>
  </si>
  <si>
    <t>D43</t>
  </si>
  <si>
    <t>Zařízení 11</t>
  </si>
  <si>
    <t>D44</t>
  </si>
  <si>
    <t>VENTILÁTOROVÝ DÍL PŘÍMÝ ALTEKO</t>
  </si>
  <si>
    <t>Pol563</t>
  </si>
  <si>
    <t>TERNO-S 280 K-15/0,6-VTR-Z, včetně FM</t>
  </si>
  <si>
    <t>D45</t>
  </si>
  <si>
    <t>PRUŽNÁ VLOŽKA  ALTEKO</t>
  </si>
  <si>
    <t>Pol564</t>
  </si>
  <si>
    <t>PV 500x300</t>
  </si>
  <si>
    <t>D46</t>
  </si>
  <si>
    <t>OHŘÍVACÍ DÍL VODNÍ ALTEKO</t>
  </si>
  <si>
    <t>Pol565</t>
  </si>
  <si>
    <t>TERNO-S 280-V2-Z</t>
  </si>
  <si>
    <t>D47</t>
  </si>
  <si>
    <t>FILTRAČNÍ DÍL ALTEKO</t>
  </si>
  <si>
    <t>Pol566</t>
  </si>
  <si>
    <t>TERNO-S 280-F-EU4-Z</t>
  </si>
  <si>
    <t>D48</t>
  </si>
  <si>
    <t>TLUMIČ HLUKU ALTEKO</t>
  </si>
  <si>
    <t>Pol567</t>
  </si>
  <si>
    <t>REA 280</t>
  </si>
  <si>
    <t>D49</t>
  </si>
  <si>
    <t>SAMOTÍŽNÁ ŽALUZIE POZINK ELEKTRODESIGN</t>
  </si>
  <si>
    <t>Pol568</t>
  </si>
  <si>
    <t>TRKS 355 ED samotížná žaluzie</t>
  </si>
  <si>
    <t>Pol569</t>
  </si>
  <si>
    <t>820x325 1</t>
  </si>
  <si>
    <t>D50</t>
  </si>
  <si>
    <t>KLAPKA REGULAČNÍ ALTEKO</t>
  </si>
  <si>
    <t>Pol570</t>
  </si>
  <si>
    <t>RK 280 VH</t>
  </si>
  <si>
    <t>D51</t>
  </si>
  <si>
    <t>ŽALUZIE-H-Z ALTEKO</t>
  </si>
  <si>
    <t>Pol571</t>
  </si>
  <si>
    <t>TERNO-S 280 ŽALUZIE-H-Z</t>
  </si>
  <si>
    <t>Pol572</t>
  </si>
  <si>
    <t>do obvodu 2630 80% tvarovek</t>
  </si>
  <si>
    <t>Pol573</t>
  </si>
  <si>
    <t>do obvodu 1890</t>
  </si>
  <si>
    <t>480</t>
  </si>
  <si>
    <t>D52</t>
  </si>
  <si>
    <t>Zařízení 12</t>
  </si>
  <si>
    <t>482</t>
  </si>
  <si>
    <t>484</t>
  </si>
  <si>
    <t>486</t>
  </si>
  <si>
    <t>488</t>
  </si>
  <si>
    <t>490</t>
  </si>
  <si>
    <t>Pol574</t>
  </si>
  <si>
    <t>400x200 1</t>
  </si>
  <si>
    <t>492</t>
  </si>
  <si>
    <t>494</t>
  </si>
  <si>
    <t>496</t>
  </si>
  <si>
    <t>Pol575</t>
  </si>
  <si>
    <t>do obvodu 1050 rovné</t>
  </si>
  <si>
    <t>498</t>
  </si>
  <si>
    <t>Pol576</t>
  </si>
  <si>
    <t>do obvodu 1500 30% tvarovek</t>
  </si>
  <si>
    <t>500</t>
  </si>
  <si>
    <t>502</t>
  </si>
  <si>
    <t>504</t>
  </si>
  <si>
    <t>506</t>
  </si>
  <si>
    <t>D53</t>
  </si>
  <si>
    <t>Zařízení 13</t>
  </si>
  <si>
    <t>508</t>
  </si>
  <si>
    <t>D54</t>
  </si>
  <si>
    <t>ELEKTRICKÝ OHŘÍVAČ S REGULACÍ ELEKTRODESIGN</t>
  </si>
  <si>
    <t>Pol577</t>
  </si>
  <si>
    <t>MBE 160/2,1 R2 elektrický ohřívač</t>
  </si>
  <si>
    <t>510</t>
  </si>
  <si>
    <t>D55</t>
  </si>
  <si>
    <t>FILTRAČNÍ KAZETA ELEKTRODESIGN</t>
  </si>
  <si>
    <t>Pol578</t>
  </si>
  <si>
    <t>MFL 160  filtr.kazeta vč.vložky EU 3 (G4)</t>
  </si>
  <si>
    <t>514</t>
  </si>
  <si>
    <t>Pol579</t>
  </si>
  <si>
    <t>TRK 200 ED  samotížná žaluzie do 7m/s</t>
  </si>
  <si>
    <t>516</t>
  </si>
  <si>
    <t>D56</t>
  </si>
  <si>
    <t>LAKOVANÝ TALÍŘOVÝ VENTIL PŘÍVODNÍ ELEKTRODESIGN</t>
  </si>
  <si>
    <t>Pol580</t>
  </si>
  <si>
    <t>KE 160  tal.ventil kov.přívod</t>
  </si>
  <si>
    <t>518</t>
  </si>
  <si>
    <t>D57</t>
  </si>
  <si>
    <t>PROTIDEŠŤOVÁ ŽALUZIE POZINK ELEKTRODESIGN</t>
  </si>
  <si>
    <t>Pol581</t>
  </si>
  <si>
    <t>TWG 200  protidešť.žaluzie</t>
  </si>
  <si>
    <t>520</t>
  </si>
  <si>
    <t>Pol582</t>
  </si>
  <si>
    <t>do obvodu 1050 50% tvarovek</t>
  </si>
  <si>
    <t>522</t>
  </si>
  <si>
    <t>524</t>
  </si>
  <si>
    <t>D58</t>
  </si>
  <si>
    <t>Zařízení 14</t>
  </si>
  <si>
    <t>Pol583</t>
  </si>
  <si>
    <t>TWG 250  protidešť.žaluzie</t>
  </si>
  <si>
    <t>526</t>
  </si>
  <si>
    <t>D59</t>
  </si>
  <si>
    <t>Zařízení 15</t>
  </si>
  <si>
    <t>D60</t>
  </si>
  <si>
    <t>ROTAČNÍ VENTILAČNÍ HLAVICE ELEKTRODESIGN</t>
  </si>
  <si>
    <t>Pol584</t>
  </si>
  <si>
    <t>TU 250 B-S potrubní vent. hlavice</t>
  </si>
  <si>
    <t>528</t>
  </si>
  <si>
    <t>D61</t>
  </si>
  <si>
    <t>KRYCIE MRIEŽKY IMOS-KM /kruhová/</t>
  </si>
  <si>
    <t>Pol585</t>
  </si>
  <si>
    <t>KM-K-250</t>
  </si>
  <si>
    <t>530</t>
  </si>
  <si>
    <t>Pol586</t>
  </si>
  <si>
    <t>do průměru280 rovné</t>
  </si>
  <si>
    <t>532</t>
  </si>
  <si>
    <t>D62</t>
  </si>
  <si>
    <t>Zařízení 16</t>
  </si>
  <si>
    <t>D63</t>
  </si>
  <si>
    <t>VENTILÁTOR PRO ČTYŘHRANNÉ POTRUBÍ IZOLOVANÝ SYSTEMAIR</t>
  </si>
  <si>
    <t>Pol587</t>
  </si>
  <si>
    <t>MUB 042 400E4-SILEO</t>
  </si>
  <si>
    <t>534</t>
  </si>
  <si>
    <t>Pol588</t>
  </si>
  <si>
    <t>Ochranná stříška WSD-MUB042</t>
  </si>
  <si>
    <t>536</t>
  </si>
  <si>
    <t>Pol589</t>
  </si>
  <si>
    <t>konstrukce pod ventilátor</t>
  </si>
  <si>
    <t>538</t>
  </si>
  <si>
    <t>D64</t>
  </si>
  <si>
    <t>REGULAČNÍ KLAPKA TĚSNÁ   TPM 012/00.09 MANDÍK</t>
  </si>
  <si>
    <t>Pol590</t>
  </si>
  <si>
    <t>RKTM 400x400</t>
  </si>
  <si>
    <t>540</t>
  </si>
  <si>
    <t>D65</t>
  </si>
  <si>
    <t>PROTIDEŠŤOVÁ ŽALUZIE ZINKOVÉ IMOS-PZZN</t>
  </si>
  <si>
    <t>Pol591</t>
  </si>
  <si>
    <t>PZZN-550x550</t>
  </si>
  <si>
    <t>542</t>
  </si>
  <si>
    <t>D66</t>
  </si>
  <si>
    <t>PŘEPOUŠTĚCÍ MŘÍŽKA SYSTEMAIR</t>
  </si>
  <si>
    <t>Pol592</t>
  </si>
  <si>
    <t>NOVA-E 525x525 RAL 9010</t>
  </si>
  <si>
    <t>544</t>
  </si>
  <si>
    <t>Pol593</t>
  </si>
  <si>
    <t>546</t>
  </si>
  <si>
    <t>Pol594</t>
  </si>
  <si>
    <t>do obvodu 2630 70% tvarovek</t>
  </si>
  <si>
    <t>548</t>
  </si>
  <si>
    <t>D67</t>
  </si>
  <si>
    <t>TEPELNÁ IZOLACE</t>
  </si>
  <si>
    <t>Pol595</t>
  </si>
  <si>
    <t>Tepelní izolace z minerální vaty tl. 40 mm, s AL polepem</t>
  </si>
  <si>
    <t>550</t>
  </si>
  <si>
    <t>D68</t>
  </si>
  <si>
    <t>Ostatní položky</t>
  </si>
  <si>
    <t>Pol596</t>
  </si>
  <si>
    <t>Závěsy, závěsné lišty, závitové tyče, kruhové závěsy, hmoždinky  (2,6% z dodávky potrubí)</t>
  </si>
  <si>
    <t>552</t>
  </si>
  <si>
    <t>Pol597</t>
  </si>
  <si>
    <t>Spojovací a těsnící materiál  (šrouby, matice, podložky, samolepící těsnění VITOLEN 4x9)</t>
  </si>
  <si>
    <t>554</t>
  </si>
  <si>
    <t>Pol598</t>
  </si>
  <si>
    <t>Uvedení zařízení do provozu</t>
  </si>
  <si>
    <t>556</t>
  </si>
  <si>
    <t>Pol599</t>
  </si>
  <si>
    <t>Komplexní vyzkoušení zařízení</t>
  </si>
  <si>
    <t>558</t>
  </si>
  <si>
    <t>Pol600</t>
  </si>
  <si>
    <t>Zaregulování VZT systému</t>
  </si>
  <si>
    <t>560</t>
  </si>
  <si>
    <t>Pol601</t>
  </si>
  <si>
    <t>Zpracování skutečného provedení stavby (zaznamenání veškerých změn oproti projektové dokumentace)</t>
  </si>
  <si>
    <t>562</t>
  </si>
  <si>
    <t>Pol602</t>
  </si>
  <si>
    <t>Předávací dokumentace (certifikáty, technická dokumentace, záruční listy, prohlášení o shodě atd.)</t>
  </si>
  <si>
    <t>564</t>
  </si>
  <si>
    <t>Pol603</t>
  </si>
  <si>
    <t>Zaškolení obsluhy</t>
  </si>
  <si>
    <t>566</t>
  </si>
  <si>
    <t>Pol604</t>
  </si>
  <si>
    <t>Provozní řád VZT</t>
  </si>
  <si>
    <t>568</t>
  </si>
  <si>
    <t>Pol605</t>
  </si>
  <si>
    <t>Doprava</t>
  </si>
  <si>
    <t>570</t>
  </si>
  <si>
    <t>ELEKTRO - SILNOPROUD - SILNOPROUD</t>
  </si>
  <si>
    <t xml:space="preserve">    1 - Zemní práce</t>
  </si>
  <si>
    <t>121112003</t>
  </si>
  <si>
    <t>Sejmutí ornice tl vrstvy do 200 mm ručně</t>
  </si>
  <si>
    <t>1430065328</t>
  </si>
  <si>
    <t>132212112</t>
  </si>
  <si>
    <t>Hloubení rýh š do 800 mm v nesoudržných horninách třídy těžitelnosti I, skupiny 3 ručně</t>
  </si>
  <si>
    <t>-1575118729</t>
  </si>
  <si>
    <t>161111502</t>
  </si>
  <si>
    <t>Svislé přemístění výkopku z horniny třídy těžitelnosti I, skupiny 1 až 3 hl výkopu přes 3 do 6 m nošením</t>
  </si>
  <si>
    <t>1774745460</t>
  </si>
  <si>
    <t>174111101</t>
  </si>
  <si>
    <t>Zásyp jam, šachet rýh nebo kolem objektů sypaninou se zhutněním ručně</t>
  </si>
  <si>
    <t>2051390115</t>
  </si>
  <si>
    <t>181912112</t>
  </si>
  <si>
    <t>Úprava pláně v hornině třídy těžitelnosti I, skupiny 3 se zhutněním ručně</t>
  </si>
  <si>
    <t>883402694</t>
  </si>
  <si>
    <t>58156546</t>
  </si>
  <si>
    <t>písek křemičitý frakce 0,3/0,8mm</t>
  </si>
  <si>
    <t>-426123066</t>
  </si>
  <si>
    <t>210902015</t>
  </si>
  <si>
    <t>Montáž kabelu Al do 1 kV plný kulatý průřezu 4x70 mm2 uložených volně (např. AYKY)</t>
  </si>
  <si>
    <t>1604020720</t>
  </si>
  <si>
    <t>34113080</t>
  </si>
  <si>
    <t>kabel silový jádro Al izolace PVC plášť PVC 0,6/1kV (1-AYKY) 4x70mm2</t>
  </si>
  <si>
    <t>920675435</t>
  </si>
  <si>
    <t>210902047</t>
  </si>
  <si>
    <t>Montáž kabelu Al do 1 kV plný kulatý průřezu 3x240+120 mm2 uložených volně (např. AYKY)</t>
  </si>
  <si>
    <t>-1436726810</t>
  </si>
  <si>
    <t>34113241</t>
  </si>
  <si>
    <t>kabel silový jádro Al izolace PVC plášť PVC 0,6/1kV (1-AYKY) 3x240+120mm2</t>
  </si>
  <si>
    <t>-369811088</t>
  </si>
  <si>
    <t>460661512</t>
  </si>
  <si>
    <t>Kabelové lože z písku pro kabely nn kryté plastovou fólií š lože do 50 cm</t>
  </si>
  <si>
    <t>-111007791</t>
  </si>
  <si>
    <t>uklid pracoviste</t>
  </si>
  <si>
    <t>-394202487</t>
  </si>
  <si>
    <t>vypracovani revizni zpravy</t>
  </si>
  <si>
    <t>-380145990</t>
  </si>
  <si>
    <t>koordinace s reviznim technikem</t>
  </si>
  <si>
    <t>-1677931012</t>
  </si>
  <si>
    <t>koordinace s ostatnimi profesemi</t>
  </si>
  <si>
    <t>-1411299145</t>
  </si>
  <si>
    <t>Napojeni technologickych zarizeni</t>
  </si>
  <si>
    <t>-938679964</t>
  </si>
  <si>
    <t>Mereni intenzity umeleho osvetleni a nouz.osvetleni</t>
  </si>
  <si>
    <t>869291199</t>
  </si>
  <si>
    <t>Zpracování skutečného provedení elektroinstalace</t>
  </si>
  <si>
    <t>-560217014</t>
  </si>
  <si>
    <t>Vyjádření TIČR</t>
  </si>
  <si>
    <t>-1837418172</t>
  </si>
  <si>
    <t>Montáž modulu dálkové signalizace, inf. panelu MDS+TOM</t>
  </si>
  <si>
    <t>-776757989</t>
  </si>
  <si>
    <t>Modul dálk.signalizace,inf.panel,MDS+TOM</t>
  </si>
  <si>
    <t>1884528965</t>
  </si>
  <si>
    <t>210020813</t>
  </si>
  <si>
    <t>Montáž se zhotovením přepážek ve stropním průchodu</t>
  </si>
  <si>
    <t>-1252541658</t>
  </si>
  <si>
    <t>Minerální vata, tmel pro zřízení požární ucpávky</t>
  </si>
  <si>
    <t>-696788306</t>
  </si>
  <si>
    <t>Zednické přípomoce (vysekání kapes pro vedení a jejich začištění, zhotovení montážních otvorů pro kabelové lávky, prostupy pro kabelové trasy ve zdech nebo stropech)</t>
  </si>
  <si>
    <t>82330361</t>
  </si>
  <si>
    <t>228.1</t>
  </si>
  <si>
    <t>Uzemnění nového DA</t>
  </si>
  <si>
    <t>-732298613</t>
  </si>
  <si>
    <t>741110001</t>
  </si>
  <si>
    <t>Montáž trubka plastová tuhá D přes 16 do 23 mm uložená pevně</t>
  </si>
  <si>
    <t>-1767072727</t>
  </si>
  <si>
    <t>trubka tuhá pevnostní instal. PVC 1523HA vč. Upevňovacího materiálu na stěnu/strop</t>
  </si>
  <si>
    <t>1617185759</t>
  </si>
  <si>
    <t>741110002</t>
  </si>
  <si>
    <t>Montáž trubka plastová tuhá D přes 23 do 35 mm uložená pevně</t>
  </si>
  <si>
    <t>58042248</t>
  </si>
  <si>
    <t>trubka tuhá pevnostní instal. PVC 1532 HA vč. Upevňovacího materiálu na stěnu/strop</t>
  </si>
  <si>
    <t>-1523871</t>
  </si>
  <si>
    <t>741110061</t>
  </si>
  <si>
    <t>Montáž trubka plastová ohebná D přes 11 do 23 mm uložená pod omítku</t>
  </si>
  <si>
    <t>-1049667439</t>
  </si>
  <si>
    <t>trubka ohebna instal. PVC 2316 R 16</t>
  </si>
  <si>
    <t>765673960</t>
  </si>
  <si>
    <t>trubka ohebna instal. PVC 2323 R 23</t>
  </si>
  <si>
    <t>738333454</t>
  </si>
  <si>
    <t>trubka ohebna pevnostní instal. PVC 2323 R 23 vč. Upevňovacího materiálu na stěnu/strop</t>
  </si>
  <si>
    <t>1832467436</t>
  </si>
  <si>
    <t>741110062</t>
  </si>
  <si>
    <t>Montáž trubka plastová ohebná D přes 23 do 35 mm uložená pod omítku</t>
  </si>
  <si>
    <t>623963880</t>
  </si>
  <si>
    <t>trubka ohebna instal. PVC 2329 R 29</t>
  </si>
  <si>
    <t>665450615</t>
  </si>
  <si>
    <t>trubka ohebna instal. PVC 2332 R 32</t>
  </si>
  <si>
    <t>-1571820955</t>
  </si>
  <si>
    <t>741112003</t>
  </si>
  <si>
    <t>Montáž krabice zapuštěná plastová čtyřhranná</t>
  </si>
  <si>
    <t>440315165</t>
  </si>
  <si>
    <t>34571524</t>
  </si>
  <si>
    <t>krabice pod omítku PVC odbočná čtvercová 125x125mm s víčkem</t>
  </si>
  <si>
    <t>-544505005</t>
  </si>
  <si>
    <t>krabice KT 250</t>
  </si>
  <si>
    <t>1582799897</t>
  </si>
  <si>
    <t>741112061</t>
  </si>
  <si>
    <t>Montáž krabice přístrojová zapuštěná plastová kruhová</t>
  </si>
  <si>
    <t>-414457064</t>
  </si>
  <si>
    <t>34571451</t>
  </si>
  <si>
    <t>krabice pod omítku PVC přístrojová kruhová D 70mm hluboká</t>
  </si>
  <si>
    <t>498186339</t>
  </si>
  <si>
    <t>34571458</t>
  </si>
  <si>
    <t>krabice pod omítku PVC odbočná kruhová D 100mm s víčkem</t>
  </si>
  <si>
    <t>-130961812</t>
  </si>
  <si>
    <t>741112101</t>
  </si>
  <si>
    <t>Montáž rozvodka zapuštěná plastová kruhová</t>
  </si>
  <si>
    <t>742277658</t>
  </si>
  <si>
    <t>34571521</t>
  </si>
  <si>
    <t>krabice pod omítku PVC odbočná kruhová D 70mm s víčkem a svorkovnicí</t>
  </si>
  <si>
    <t>1968276149</t>
  </si>
  <si>
    <t>34571563</t>
  </si>
  <si>
    <t>krabice pod omítku PVC odbočná kruhová D 100mm s víčkem a svorkovnicí</t>
  </si>
  <si>
    <t>-1938303772</t>
  </si>
  <si>
    <t>krabice pod omítku prům.97 P90-R</t>
  </si>
  <si>
    <t>-869144106</t>
  </si>
  <si>
    <t>741112104</t>
  </si>
  <si>
    <t>Montáž rozvodka zapuštěná plastová čtyřhranná bez svorkovnic</t>
  </si>
  <si>
    <t>-144569187</t>
  </si>
  <si>
    <t>krabice KO 125, vč.přípojnice na pospojení místnosti</t>
  </si>
  <si>
    <t>-513240524</t>
  </si>
  <si>
    <t>Krabice elektroinstalační pro osazení zkušební svorky hromosvodu</t>
  </si>
  <si>
    <t>1179479754</t>
  </si>
  <si>
    <t>krabice KT 250, vč.PA a PE přípojnice</t>
  </si>
  <si>
    <t>-1952250154</t>
  </si>
  <si>
    <t>krabice 6455-11</t>
  </si>
  <si>
    <t>-967117079</t>
  </si>
  <si>
    <t>741120001</t>
  </si>
  <si>
    <t>Montáž vodič Cu izolovaný plný a laněný žíla 0,35-6 mm2 pod omítku (např. CY)</t>
  </si>
  <si>
    <t>717893719</t>
  </si>
  <si>
    <t>7.2</t>
  </si>
  <si>
    <t>Vodič H07Z-U 2,5zž, B2ca,s1, d0</t>
  </si>
  <si>
    <t>-874665432</t>
  </si>
  <si>
    <t>8.1</t>
  </si>
  <si>
    <t>Vodič H07Z-U 4zž, B2ca,s1, d0</t>
  </si>
  <si>
    <t>-786413889</t>
  </si>
  <si>
    <t>Vodič H07Z-U 6zž, B2ca,s1, d0</t>
  </si>
  <si>
    <t>392642497</t>
  </si>
  <si>
    <t>741120003</t>
  </si>
  <si>
    <t>Montáž vodič Cu izolovaný plný a laněný žíla 10-16 mm2 pod omítku (např. CY)</t>
  </si>
  <si>
    <t>-1935850316</t>
  </si>
  <si>
    <t>Vodič H07Z-U 10zž, B2ca,s1, d0</t>
  </si>
  <si>
    <t>664430303</t>
  </si>
  <si>
    <t>Vodič H07Z-U 16zž, B2ca,s1, d0</t>
  </si>
  <si>
    <t>-367096117</t>
  </si>
  <si>
    <t>741120005</t>
  </si>
  <si>
    <t>Montáž vodič Cu izolovaný plný a laněný žíla 25-35 mm2 pod omítku (např. CY)</t>
  </si>
  <si>
    <t>1830236157</t>
  </si>
  <si>
    <t>Vodič H07Z-U 25zž, B2ca,s1, d0</t>
  </si>
  <si>
    <t>-2084959509</t>
  </si>
  <si>
    <t>741120313</t>
  </si>
  <si>
    <t>Montáž vodič Cu izolovaný plný a laněný s PVC pláštěm žíla 240-300 mm2 pevně (např. CY, CHAH-V)</t>
  </si>
  <si>
    <t>2058842144</t>
  </si>
  <si>
    <t>Kabel Safe 1x240</t>
  </si>
  <si>
    <t>-1447479764</t>
  </si>
  <si>
    <t>741122015</t>
  </si>
  <si>
    <t>Montáž kabel Cu bez ukončení uložený pod omítku plný kulatý 3x1,5 mm2 (např. CYKY)</t>
  </si>
  <si>
    <t>363847411</t>
  </si>
  <si>
    <t>Kabel Safe 3Ax1.5, B2ca,s1, d0</t>
  </si>
  <si>
    <t>-2031558126</t>
  </si>
  <si>
    <t>Kabel Safe 3Cx1.5, B2ca,s1, d0</t>
  </si>
  <si>
    <t>996440749</t>
  </si>
  <si>
    <t>Kabel DUR 3Ax1.5 P90-R</t>
  </si>
  <si>
    <t>2111070714</t>
  </si>
  <si>
    <t>Kabel DUR 3Cx1.5  P90-R</t>
  </si>
  <si>
    <t>-759386938</t>
  </si>
  <si>
    <t>741122016</t>
  </si>
  <si>
    <t>Montáž kabel Cu bez ukončení uložený pod omítku plný kulatý 3x2,5 až 6 mm2 (např. CYKY)</t>
  </si>
  <si>
    <t>-1159084122</t>
  </si>
  <si>
    <t>Kabel Safe 3Cx2.5, B2ca,s1, d0</t>
  </si>
  <si>
    <t>1741269681</t>
  </si>
  <si>
    <t>Kabel DUR 3Cx2.5  P90-R</t>
  </si>
  <si>
    <t>-1188461589</t>
  </si>
  <si>
    <t>741122031</t>
  </si>
  <si>
    <t>Montáž kabel Cu bez ukončení uložený pod omítku plný kulatý 5x1,5 až 2,5 mm2 (např. CYKY)</t>
  </si>
  <si>
    <t>-1905211662</t>
  </si>
  <si>
    <t>kabel JYTY 5x1</t>
  </si>
  <si>
    <t>-810389137</t>
  </si>
  <si>
    <t>Kabel Safe 5Cx1.5, B2ca,s1, d0</t>
  </si>
  <si>
    <t>-380014298</t>
  </si>
  <si>
    <t>Kabel Safe 5Cx2.5, B2ca,s1, d0</t>
  </si>
  <si>
    <t>1527351199</t>
  </si>
  <si>
    <t>741122032</t>
  </si>
  <si>
    <t>Montáž kabel Cu bez ukončení uložený pod omítku plný kulatý 5x4 až 6 mm2 (např. CYKY)</t>
  </si>
  <si>
    <t>678674542</t>
  </si>
  <si>
    <t>Kabel Safe 5Cx4, B2ca,s1, d0</t>
  </si>
  <si>
    <t>1476467216</t>
  </si>
  <si>
    <t>Kabel Safe 5Cx6, B2ca,s1, d0</t>
  </si>
  <si>
    <t>1455229138</t>
  </si>
  <si>
    <t>741122041</t>
  </si>
  <si>
    <t>Montáž kabel Cu bez ukončení uložený pod omítku plný kulatý 7x1,5 až 2,5 mm2 (např. CYKY)</t>
  </si>
  <si>
    <t>1750783356</t>
  </si>
  <si>
    <t>Kabel Safe 7Cx1.5, B2ca,s1, d0</t>
  </si>
  <si>
    <t>-1638499361</t>
  </si>
  <si>
    <t>741122632</t>
  </si>
  <si>
    <t>Montáž kabel Cu plný kulatý žíla 3x50+35 až 95+50 mm2 uložený pevně (např. CYKY)</t>
  </si>
  <si>
    <t>2119222283</t>
  </si>
  <si>
    <t>Kabel YY 3x95+70</t>
  </si>
  <si>
    <t>-1231576942</t>
  </si>
  <si>
    <t>741122643</t>
  </si>
  <si>
    <t>Montáž kabel Cu plný kulatý žíla 5x10 mm2 uložený pevně (např. CYKY)</t>
  </si>
  <si>
    <t>-1694286355</t>
  </si>
  <si>
    <t>Kabel Safe 5Cx10, B2ca,s1, d0</t>
  </si>
  <si>
    <t>1691749071</t>
  </si>
  <si>
    <t>Kabel DUR 5Cx10 P90-R</t>
  </si>
  <si>
    <t>-1265799979</t>
  </si>
  <si>
    <t>741122644</t>
  </si>
  <si>
    <t>Montáž kabel Cu plný kulatý žíla 5x16 mm2 uložený pevně (např. CYKY)</t>
  </si>
  <si>
    <t>-897298553</t>
  </si>
  <si>
    <t>Kabel Safe 5Cx16, B2ca,s1, d0</t>
  </si>
  <si>
    <t>886327432</t>
  </si>
  <si>
    <t>Kabel DUR 5Cx16  P90-R</t>
  </si>
  <si>
    <t>662000579</t>
  </si>
  <si>
    <t>741210201</t>
  </si>
  <si>
    <t>Montáž rozváděč skříňový nebo panelový dělitelný pole do 200 kg</t>
  </si>
  <si>
    <t>2039662283</t>
  </si>
  <si>
    <t>Rozvaděč R1 (části MDO, DO a VDO), dle schematu zapojení</t>
  </si>
  <si>
    <t>-855898935</t>
  </si>
  <si>
    <t>Rozvaděč R-OS (části MDO, DO a VDO), dle schematu zapojení</t>
  </si>
  <si>
    <t>290801831</t>
  </si>
  <si>
    <t>Rozvaděč R-3Tp (části MDO a VDO), dle schematu zapojení</t>
  </si>
  <si>
    <t>769512729</t>
  </si>
  <si>
    <t>Rozvaděč RH-MDO, dle schématu zapojení</t>
  </si>
  <si>
    <t>1825130415</t>
  </si>
  <si>
    <t>Rozvaděč R-UPS</t>
  </si>
  <si>
    <t>238793138</t>
  </si>
  <si>
    <t>úprava rozvaděče RH-DO</t>
  </si>
  <si>
    <t>-1775781848</t>
  </si>
  <si>
    <t>741210205</t>
  </si>
  <si>
    <t>Montáž rozváděč skříňový nebo panelový dělitelný pole do 600 kg</t>
  </si>
  <si>
    <t>-676096046</t>
  </si>
  <si>
    <t>Kompenzační hrazený rozvaděč, RK, 250kVAr, 4 stupně</t>
  </si>
  <si>
    <t>-890070462</t>
  </si>
  <si>
    <t>741211853</t>
  </si>
  <si>
    <t>Demontáž rozvodnic kovových volně stojících s krytím do IPx4 plochou přes 1 m2</t>
  </si>
  <si>
    <t>-1746734915</t>
  </si>
  <si>
    <t>úprava UB (přidání 3x výstupu pro nouzové osvětlení, doplnění kapacity baterií)</t>
  </si>
  <si>
    <t>279716951</t>
  </si>
  <si>
    <t>UPS, 50/35kVA/400V,180min,vč.bat.,vč.mont.a oživ.,viz PD</t>
  </si>
  <si>
    <t>1037955862</t>
  </si>
  <si>
    <t>DA 200kVA/180kW,ATS pro DA,vč. ATS, hlukové studie, mont.a oživ.,viz PD</t>
  </si>
  <si>
    <t>878869420</t>
  </si>
  <si>
    <t>741310101</t>
  </si>
  <si>
    <t>Montáž vypínač (polo)zapuštěný bezšroubové připojení 1-jednopólový</t>
  </si>
  <si>
    <t>-2123195745</t>
  </si>
  <si>
    <t>vypinac zap.01, IP20,zdravotnictvi</t>
  </si>
  <si>
    <t>-314022474</t>
  </si>
  <si>
    <t>741310112</t>
  </si>
  <si>
    <t>Montáž ovladač (polo)zapuštěný bezšroubové připojení 1/0-tlačítkový zapínací</t>
  </si>
  <si>
    <t>1558779870</t>
  </si>
  <si>
    <t>tlačítko zap. 01, IP20, zdravotnictví</t>
  </si>
  <si>
    <t>-994552924</t>
  </si>
  <si>
    <t>Tlačítko s krycím sklem (Požár)</t>
  </si>
  <si>
    <t>-102121578</t>
  </si>
  <si>
    <t>741310121</t>
  </si>
  <si>
    <t>Montáž přepínač (polo)zapuštěný bezšroubové připojení 5-seriový</t>
  </si>
  <si>
    <t>-553239619</t>
  </si>
  <si>
    <t>vypinac zap.05, IP20,zdravotnictvi</t>
  </si>
  <si>
    <t>1333591757</t>
  </si>
  <si>
    <t>741310122</t>
  </si>
  <si>
    <t>Montáž přepínač (polo)zapuštěný bezšroubové připojení 6-střídavý</t>
  </si>
  <si>
    <t>1417441858</t>
  </si>
  <si>
    <t>vypinac zap.06, IP20,zdravotnictvi</t>
  </si>
  <si>
    <t>797427693</t>
  </si>
  <si>
    <t>741310126</t>
  </si>
  <si>
    <t>Montáž přepínač (polo)zapuštěný bezšroubové připojení 7-křížový</t>
  </si>
  <si>
    <t>-980594950</t>
  </si>
  <si>
    <t>vypinac zap.07, IP20,zdravotnictvi</t>
  </si>
  <si>
    <t>-1160561265</t>
  </si>
  <si>
    <t>741310413</t>
  </si>
  <si>
    <t>Montáž spínač tří/čtyřpólový nástěnný do 63 A venkovní nebo mokré</t>
  </si>
  <si>
    <t>-3616100</t>
  </si>
  <si>
    <t>Průmyslový vypínač přisaz.,400V,32A,IP44</t>
  </si>
  <si>
    <t>-1525890781</t>
  </si>
  <si>
    <t>Průmyslový vypínač přisaz.,400V,63A,IP44</t>
  </si>
  <si>
    <t>342133958</t>
  </si>
  <si>
    <t>741311004</t>
  </si>
  <si>
    <t>Montáž čidlo pohybu nástěnné se zapojením vodičů</t>
  </si>
  <si>
    <t>-214405240</t>
  </si>
  <si>
    <t>pohybové čidlo přisazené, bíle, 10A/230V, IP20</t>
  </si>
  <si>
    <t>1484447888</t>
  </si>
  <si>
    <t>741313002</t>
  </si>
  <si>
    <t>Montáž zásuvka (polo)zapuštěná bezšroubové připojení 2P+PE dvojí zapojení - průběžná</t>
  </si>
  <si>
    <t>508930033</t>
  </si>
  <si>
    <t>zásuvka chráň.zap.víčko,pro RTG, 230V,16A,zdravotni.</t>
  </si>
  <si>
    <t>1713416700</t>
  </si>
  <si>
    <t>Svorka pro vyrovnání potenciálů dvojnásobná, zapušt.</t>
  </si>
  <si>
    <t>820172897</t>
  </si>
  <si>
    <t>zásuvka 16A/230V zap.,IP20,bílá,zdravotnictví</t>
  </si>
  <si>
    <t>713790318</t>
  </si>
  <si>
    <t>zásuvka 16A/230V zap.,IP20,oranž.+sign.,zdravotnictví</t>
  </si>
  <si>
    <t>-394974703</t>
  </si>
  <si>
    <t>zásuvka 16A/230V zap.,IP20,zelená,zdravotnictví</t>
  </si>
  <si>
    <t>-124083327</t>
  </si>
  <si>
    <t>zásuvka 16A/230V zap.,IP20,žlut.+sign.,zdravotnictví</t>
  </si>
  <si>
    <t>-518386083</t>
  </si>
  <si>
    <t>zásuvka 16A/250V zap., bílá, dle standardu, IP20</t>
  </si>
  <si>
    <t>876089098</t>
  </si>
  <si>
    <t>741313003</t>
  </si>
  <si>
    <t>Montáž zásuvka (polo)zapuštěná bezšroubové připojení 2x(2P+PE) dvojnásobná</t>
  </si>
  <si>
    <t>-1625492432</t>
  </si>
  <si>
    <t>dvojzasuvka 16A/250V zap., bílá, dle standardu, IP20</t>
  </si>
  <si>
    <t>1592013166</t>
  </si>
  <si>
    <t>741313005</t>
  </si>
  <si>
    <t>Montáž zásuvka (polo)zapuštěná bezšroubové připojení 2P + PE s přepěťovou ochranou</t>
  </si>
  <si>
    <t>-972853112</t>
  </si>
  <si>
    <t>zásuvka 16A/230V zap.,IP20,bílá,sv.III,zdravotnictví</t>
  </si>
  <si>
    <t>11438429</t>
  </si>
  <si>
    <t>zásuvka 16A/230V zap.,IP20,oranž,sv.III,zdravotnictví</t>
  </si>
  <si>
    <t>-1946142988</t>
  </si>
  <si>
    <t>zásuvka 16A/230V zap.,IP20,zelená,sv.III,zdravotnictví</t>
  </si>
  <si>
    <t>1563833112</t>
  </si>
  <si>
    <t>zásuvka 16A/230V zap.,IP20,žlut.,sv.III.,zdravotnictví</t>
  </si>
  <si>
    <t>599528702</t>
  </si>
  <si>
    <t>741313151</t>
  </si>
  <si>
    <t>Montáž zásuvek průmyslových spojovacích provedení IP 44 3P+N+PE 16 A</t>
  </si>
  <si>
    <t>1189283407</t>
  </si>
  <si>
    <t>zasuvka 16A/400V zap.,PE/A, dle standardu.,IP44</t>
  </si>
  <si>
    <t>-626926106</t>
  </si>
  <si>
    <t>741322151</t>
  </si>
  <si>
    <t>Montáž svodiče přepětí nn typ 3 jednopólových do elektroinstalačních krabic</t>
  </si>
  <si>
    <t>-1042441145</t>
  </si>
  <si>
    <t>Svodič přepětí tř.III, do ins.krab.</t>
  </si>
  <si>
    <t>665114239</t>
  </si>
  <si>
    <t>741372012</t>
  </si>
  <si>
    <t>Montáž svítidlo LED bytové přisazené nástěnné reflektorové bez čidla</t>
  </si>
  <si>
    <t>633194656</t>
  </si>
  <si>
    <t>N1,Nouzové svítidlo včetně sv.zdroje, LED, 3,5W, adresný systém, napojeno na stávající UB nouz. Osv.</t>
  </si>
  <si>
    <t>1496094782</t>
  </si>
  <si>
    <t>741372062</t>
  </si>
  <si>
    <t>Montáž svítidlo LED bytové přisazené stropní panelové do 0,36 m2</t>
  </si>
  <si>
    <t>-92220607</t>
  </si>
  <si>
    <t>EL1,svítidlo včetně sv.zdroje, 35W, 230V, viz legenda, barvu chromatičnosti koordinovat s profesí čisté vestavby</t>
  </si>
  <si>
    <t>-1888498709</t>
  </si>
  <si>
    <t>EL2,svítidlo včetně sv.zdroje, 55W, 230V, viz legenda, barvu chromatičnosti koordinovat s profesí čisté vestavby</t>
  </si>
  <si>
    <t>-1526461860</t>
  </si>
  <si>
    <t>EL3,svítidlo včetně sv.zdroje, 2x35W, 230V, viz legenda</t>
  </si>
  <si>
    <t>-1441256227</t>
  </si>
  <si>
    <t>EL3,svítidlo včetně sv.zdroje, 2x35W, 230V, viz legenda, s nouz. zdrojem 3hod.</t>
  </si>
  <si>
    <t>2022158553</t>
  </si>
  <si>
    <t>EL4,svítidlo včetně sv.zdroje, 15W, 230V, viz legenda</t>
  </si>
  <si>
    <t>1328048432</t>
  </si>
  <si>
    <t>EL5,svítidlo včetně sv.zdroje, 21W, 230V, viz legenda</t>
  </si>
  <si>
    <t>-1384042229</t>
  </si>
  <si>
    <t>EL6,svítidlo včetně sv.zdroje, 18W, 230V, viz legenda</t>
  </si>
  <si>
    <t>965620055</t>
  </si>
  <si>
    <t>EL7,svítidlo včetně sv.zdroje, 15W, 230V, viz legenda</t>
  </si>
  <si>
    <t>-384494765</t>
  </si>
  <si>
    <t>EL8,svítidlo včetně sv.zdroje, 36W, 230V, viz legenda</t>
  </si>
  <si>
    <t>1710704480</t>
  </si>
  <si>
    <t>EL9,svítidlo včetně sv.zdroje, 55W, 230V, viz legenda</t>
  </si>
  <si>
    <t>1555817735</t>
  </si>
  <si>
    <t>EL11,svítidlo včetně sv.zdroje, 55W, 230V, viz legenda</t>
  </si>
  <si>
    <t>-904019580</t>
  </si>
  <si>
    <t>741378003</t>
  </si>
  <si>
    <t>Zřízení upevňovacích bodů pro svítidlo s osazením závěsného háku v betonu</t>
  </si>
  <si>
    <t>212419306</t>
  </si>
  <si>
    <t>741410003</t>
  </si>
  <si>
    <t>Montáž vodič uzemňovací drát nebo lano D do 10 mm na povrchu</t>
  </si>
  <si>
    <t>115916421</t>
  </si>
  <si>
    <t>Drát AlMgSi 8mm</t>
  </si>
  <si>
    <t>1568480521</t>
  </si>
  <si>
    <t>Podpěra vedení drátu AlMgSi po střeše včetně podložky, izolační výška min s=0,4m</t>
  </si>
  <si>
    <t>-1844520596</t>
  </si>
  <si>
    <t>Podpěra vedení drátu AlMgSi po střeše včetně podložky, izolační výška min s=0,7m</t>
  </si>
  <si>
    <t>69146015</t>
  </si>
  <si>
    <t>Podpěra vedení drátu AlMgSi po střeše včetně podložky, izolační výška min s=0,9m</t>
  </si>
  <si>
    <t>-1686201004</t>
  </si>
  <si>
    <t>741410021</t>
  </si>
  <si>
    <t>Montáž vodič uzemňovací pásek průřezu do 120 mm2 v městské zástavbě v zemi</t>
  </si>
  <si>
    <t>73757463</t>
  </si>
  <si>
    <t>Zemnící pásek FeZn 30x4mm</t>
  </si>
  <si>
    <t>-214300529</t>
  </si>
  <si>
    <t>741410041</t>
  </si>
  <si>
    <t>Montáž vodič uzemňovací drát nebo lano D do 10 mm v městské zástavbě</t>
  </si>
  <si>
    <t>884577578</t>
  </si>
  <si>
    <t>Drát FeZn 10mm</t>
  </si>
  <si>
    <t>1436435919</t>
  </si>
  <si>
    <t>741410062</t>
  </si>
  <si>
    <t>Montáž pospojování ochranné trubka s pláštěm vodiče oboustranně</t>
  </si>
  <si>
    <t>-1369073791</t>
  </si>
  <si>
    <t>pospoj.svorka na potrubi + pasek Cu</t>
  </si>
  <si>
    <t>1821843743</t>
  </si>
  <si>
    <t>741420002</t>
  </si>
  <si>
    <t>Montáž drát nebo lano hromosvodné svodové D přes 10 mm s podpěrou</t>
  </si>
  <si>
    <t>-1666970847</t>
  </si>
  <si>
    <t>Svodový vodič AL s vysokonapěťovou izolací (sekv=0,85m ve vzduchu), průřez Al 28mm2, délka 4m, se zakončením a svorkou pro řízení potenciálu</t>
  </si>
  <si>
    <t>-1135706398</t>
  </si>
  <si>
    <t>Svodový vodič AL s vysokonapěťovou izolací (sekv=0,85m ve vzduchu), průřez Al 28mm2, délka 10m, se zakončením a svorkou pro řízení potenciálu</t>
  </si>
  <si>
    <t>-338022069</t>
  </si>
  <si>
    <t>Svodový vodič AL s vysokonapěťovou izolací (sekv=0,85m ve vzduchu), průřez Al 28mm2, délka 9m, se zakončením a svorkou pro řízení potenciálu</t>
  </si>
  <si>
    <t>2099213952</t>
  </si>
  <si>
    <t>Svodový vodič AL s vysokonapěťovou izolací (sekv=0,85m ve vzduchu), průřez Al 28mm2, délka 13m, se zakončením a svorkou pro řízení potenciálu</t>
  </si>
  <si>
    <t>1243299714</t>
  </si>
  <si>
    <t>Podpěra svodových vedení drátu s vysokonapěťovou izolací, včetně podložky, vrutu a hmoždinky)</t>
  </si>
  <si>
    <t>103663348</t>
  </si>
  <si>
    <t>Dielektrický koberec 17kV</t>
  </si>
  <si>
    <t>-456553635</t>
  </si>
  <si>
    <t>741420021</t>
  </si>
  <si>
    <t>Montáž svorka hromosvodná se 2 šrouby</t>
  </si>
  <si>
    <t>-1104965271</t>
  </si>
  <si>
    <t>Svorka pro spojení zemnícího pásku a drátu FeZn 10mm</t>
  </si>
  <si>
    <t>245087080</t>
  </si>
  <si>
    <t>Zkušební svorkovnice dvoušroubová, AlMgSi</t>
  </si>
  <si>
    <t>91218893</t>
  </si>
  <si>
    <t>Svorka univerzální, Nerez</t>
  </si>
  <si>
    <t>-606516</t>
  </si>
  <si>
    <t>Svorka okapová, nerez</t>
  </si>
  <si>
    <t>-1719700130</t>
  </si>
  <si>
    <t>741420083</t>
  </si>
  <si>
    <t>Montáž vedení hromosvodné-štítek k označení svodu</t>
  </si>
  <si>
    <t>-1991451142</t>
  </si>
  <si>
    <t>Označovací šťítek na svody</t>
  </si>
  <si>
    <t>-1139069693</t>
  </si>
  <si>
    <t>741440032</t>
  </si>
  <si>
    <t>Montáž tyč zemnicí délky do 4,5 m</t>
  </si>
  <si>
    <t>1866401595</t>
  </si>
  <si>
    <t>Jímací tyč 2m + 1m izolovaná (oddálená 1m od střešní konstrukce) AlMgSi, včetně podstavce a podložky</t>
  </si>
  <si>
    <t>2026668716</t>
  </si>
  <si>
    <t>741910412</t>
  </si>
  <si>
    <t>Montáž žlab kovový šířky do 100 mm bez víka</t>
  </si>
  <si>
    <t>338429784</t>
  </si>
  <si>
    <t>sběrný kabelový ocelový držák pro funkční kabelovou trasu 100x50mm vč. up. materiálu</t>
  </si>
  <si>
    <t>1608600873</t>
  </si>
  <si>
    <t>drátěný žlab 100/50,vč.konsolí,spoj.mat., zavěš.od strop., funkční integrita při požáru 90min</t>
  </si>
  <si>
    <t>1238369657</t>
  </si>
  <si>
    <t>741910414</t>
  </si>
  <si>
    <t>Montáž žlab kovový šířky do 250 mm bez víka</t>
  </si>
  <si>
    <t>272587093</t>
  </si>
  <si>
    <t>7.1</t>
  </si>
  <si>
    <t>sběrný kabelový ocelový držák pro funkční kabelovou trasu 150x100mm, vč. up. materiálu</t>
  </si>
  <si>
    <t>-805528642</t>
  </si>
  <si>
    <t>drátěný žlab 150/50,vč.konsolí,spoj.mat., na zeď</t>
  </si>
  <si>
    <t>-656234662</t>
  </si>
  <si>
    <t>drátěný žlab 250/100,vč.konsolí,spoj.mat., na zeď, funkční integrita při požáru 90min</t>
  </si>
  <si>
    <t>846271835</t>
  </si>
  <si>
    <t>741910415</t>
  </si>
  <si>
    <t>Montáž žlab kovový šířky do 500 mm bez víka</t>
  </si>
  <si>
    <t>142075290</t>
  </si>
  <si>
    <t>drátěný žlab 500/10,vč.konsolí,spoj.mat., na zeď, funkční integrita při požáru 90min</t>
  </si>
  <si>
    <t>-1242015103</t>
  </si>
  <si>
    <t>742121001</t>
  </si>
  <si>
    <t>Montáž kabelů sdělovacích pro vnitřní rozvody do 15 žil</t>
  </si>
  <si>
    <t>-1611815593</t>
  </si>
  <si>
    <t>kabel SYKFY 4x2x0,5</t>
  </si>
  <si>
    <t>-1992423338</t>
  </si>
  <si>
    <t>HZS2232</t>
  </si>
  <si>
    <t>Hodinová zúčtovací sazba elektrikář odborný</t>
  </si>
  <si>
    <t>-1546217970</t>
  </si>
  <si>
    <t>venkovní čidlo instalačního termostatu pro ovládání EH2</t>
  </si>
  <si>
    <t>1908461628</t>
  </si>
  <si>
    <t>zadzdění stávajícího okna v prostoru nového DA (1,2x1m, tl.400mm) včetně začištění</t>
  </si>
  <si>
    <t>1799836444</t>
  </si>
  <si>
    <t>-1467006092</t>
  </si>
  <si>
    <t>Zhotovení stavebního otvoru pro sání DA</t>
  </si>
  <si>
    <t>198119440</t>
  </si>
  <si>
    <t>-1061977551</t>
  </si>
  <si>
    <t>Zhotovení stavebního otvoru pro výfuk DA</t>
  </si>
  <si>
    <t>-1587356399</t>
  </si>
  <si>
    <t>-1434106627</t>
  </si>
  <si>
    <t>R741122624.1</t>
  </si>
  <si>
    <t>Montáž kabel Cu plný kulatý žíla 5x16 až 25 mm2 uložený pevně (např. CYKY)</t>
  </si>
  <si>
    <t>1724236794</t>
  </si>
  <si>
    <t>Kabel Safe 5Cx25, B2ca,s1, d0</t>
  </si>
  <si>
    <t>-1294856637</t>
  </si>
  <si>
    <t>Kabel DUR 5Cx25  P90-R</t>
  </si>
  <si>
    <t>-703002594</t>
  </si>
  <si>
    <t>R741122632.1</t>
  </si>
  <si>
    <t>Montáž kabel Cu plný kulatý žíla 5x50 až 5x70 mm2 uložený pevně (např. CYKY)</t>
  </si>
  <si>
    <t>-132598349</t>
  </si>
  <si>
    <t>Kabel Safe 5Cx70, B2ca,s1, d0</t>
  </si>
  <si>
    <t>-1261244085</t>
  </si>
  <si>
    <t>Kabel Safe 5Cx50, B2ca,s1, d0</t>
  </si>
  <si>
    <t>752596705</t>
  </si>
  <si>
    <t>Kabel Safe 5Cx120, B2ca,s1, d0</t>
  </si>
  <si>
    <t>-1097576127</t>
  </si>
  <si>
    <t>SLABOPROUD - SLABOPROUD + EPS</t>
  </si>
  <si>
    <t>SLP_EPS - EPS</t>
  </si>
  <si>
    <t>D1 - Ústředna EPS1</t>
  </si>
  <si>
    <t>D2 - Náhradní díly</t>
  </si>
  <si>
    <t>D3 - Testovací sada</t>
  </si>
  <si>
    <t>D4 - Kabely a úložné trasy</t>
  </si>
  <si>
    <t xml:space="preserve">D5 - Ostatní </t>
  </si>
  <si>
    <t>Ústředna EPS1</t>
  </si>
  <si>
    <t>Pol316</t>
  </si>
  <si>
    <t>Kompaktní ústředna pro montáž na stěnu, až 4 kruhová vedení, možnost rozšíření deskou až na 8 kruhových vedení, max. 1000 adres. Obsahuje základní desku, zdroj (24VDC/5A), zobrazovací a ovládací panel s barevným dotykovým displejem. Prostor pro 2 akumulát</t>
  </si>
  <si>
    <t>Pol317</t>
  </si>
  <si>
    <t>Provozní kniha EPS</t>
  </si>
  <si>
    <t>Pol318</t>
  </si>
  <si>
    <t>Sada štítků - Sada CZ štítků pro ústředny a tabla obsluhy  se skupinovými LED.</t>
  </si>
  <si>
    <t>Pol319</t>
  </si>
  <si>
    <t>Přepěťová ochrana+stínění výměnný modul - Přepěťová ochrana (hrubá+jemná) pro adresovatelná vedení vč. ochrany stínění ústředen s výměnným modulem. Ochrana stínění. Po zásahu je nutné vyměnit pouze modul. Montáž DIN 35.</t>
  </si>
  <si>
    <t>Pol320</t>
  </si>
  <si>
    <t>Přepěťová ochrana 230VAC SPD typ 3 s vf filtrem - Přepěťová ochrana napájecího napětí 230VAC/6A SPD typ 3 s vf filtrem ústředen  s optickou signalizací. Po zásahu je nutné vyměnit pouze modul. Montáž DIN 35.</t>
  </si>
  <si>
    <t>Pol321</t>
  </si>
  <si>
    <t>Senzor interaktivní - Adresovatelný interaktivní optický senzor, dálkové servisní funkce pomocí IR komunikace s programovacím přístrojem.</t>
  </si>
  <si>
    <t>Pol322</t>
  </si>
  <si>
    <t>Zásuvka pro navržené senzory.</t>
  </si>
  <si>
    <t>Pol323</t>
  </si>
  <si>
    <t>Tlačítkový hlásič s izolátorem, vnitř. - červený - Adresovatelný tlačítkový hlásič požáru vnitřní s izolátorem, červený, 135x135x32mm.</t>
  </si>
  <si>
    <t>Pol324</t>
  </si>
  <si>
    <t>Adresovatelná zásuvka se sirénou dle EN54-3 napájená z adresovatelného vedení. Integrovaný izolátor, volba 16 různých tónů a hlasitosti v rozsahu 60 až 90dB, vše softwarově nastavitelné, montuje se na omítku.</t>
  </si>
  <si>
    <t>Pol325</t>
  </si>
  <si>
    <t>Krytka, pro adresovatelné zásuvky pokud jsou použity bez hlásiče. Balení 5ks</t>
  </si>
  <si>
    <t>sada</t>
  </si>
  <si>
    <t>Pol326</t>
  </si>
  <si>
    <t>Vstupně výstupní prvek - Násobný vstupně výstupní prvek - 3 volně programovatelné vstupy hlídané na přerušení a zkrat a 4 volně programovatelné výstupy (2 x přepínací bezpotenciálový reléový kontakt, zatížitelnost 24VDC/2A nebo výstup pro HVR800 + 2x výst</t>
  </si>
  <si>
    <t>Pol327</t>
  </si>
  <si>
    <t>Montážní krabice - Krabice bez víka pro prvky adresovatelného vedení, bílý plast, montáž na omítku.</t>
  </si>
  <si>
    <t>Pol328</t>
  </si>
  <si>
    <t>Víko pro montážní krabici</t>
  </si>
  <si>
    <t>Pol329</t>
  </si>
  <si>
    <t>Montážní krabice - Krabice s víkem pro prvky adresovatelného vedení, šedý plast, okénko pro LED, montáž na omítku, IP65.</t>
  </si>
  <si>
    <t>Pol330</t>
  </si>
  <si>
    <t>Výstupní relé 250VAC - Neadresovatelný prvek (relé), zatížitelnost reléového kontaktu 250VAC/10A. Bez krabice.</t>
  </si>
  <si>
    <t>Pol331</t>
  </si>
  <si>
    <t>Akumulátor PS12260 (12V/26Ah)</t>
  </si>
  <si>
    <t>Pol332</t>
  </si>
  <si>
    <t>Držák samolepky pro vyznačení adresy  - Slouží pro označení senzoru (zásuvky senzoru) HW adresou, prevence proti záměně senzorů. Příslušné samolepky s čísly adres se dodávají v 8 barvách - pro snazší identifikaci kruhového vedení 1 až 8. Balení 100ks (cen</t>
  </si>
  <si>
    <t>Pol333</t>
  </si>
  <si>
    <t>Samolepky s čísly adres 1 až 250</t>
  </si>
  <si>
    <t>Náhradní díly</t>
  </si>
  <si>
    <t>Pol334</t>
  </si>
  <si>
    <t>Pol335</t>
  </si>
  <si>
    <t>Náhradní sklo pro nové tlačítkové hlásiče dle EN54-11. Balení 10ks.</t>
  </si>
  <si>
    <t>Testovací sada</t>
  </si>
  <si>
    <t>Pol336</t>
  </si>
  <si>
    <t>Zkušební zařízení pro zkoušení kouřových a CO hlásičů a senzorů  (v kombinaci s příslušným zkušebním plynem).</t>
  </si>
  <si>
    <t>Pol337</t>
  </si>
  <si>
    <t>Zkušební plyn pro kouřové hlásiče</t>
  </si>
  <si>
    <t>Pol338</t>
  </si>
  <si>
    <t>Univerzální montážní zařízení pro montáž a demontáž automatických senzorů a hlásičů</t>
  </si>
  <si>
    <t>Pol339</t>
  </si>
  <si>
    <t>Tyč pro montážní a zkušební zařízení, délka 1,13m</t>
  </si>
  <si>
    <t>Kabely a úložné trasy</t>
  </si>
  <si>
    <t>Pol340</t>
  </si>
  <si>
    <t>Hnědý stíněný kabel 2x2x0,8 PH120-R B2caS1D1</t>
  </si>
  <si>
    <t>Pol341</t>
  </si>
  <si>
    <t>Hnědý kabel 2x1.5 PH120-R B2caS1D1</t>
  </si>
  <si>
    <t>Pol342</t>
  </si>
  <si>
    <t>Trubka PVC LPE-2 2323</t>
  </si>
  <si>
    <t>Pol343</t>
  </si>
  <si>
    <t>instalace trubky ohebnéP23 do zdi, cihla</t>
  </si>
  <si>
    <t>Pol344</t>
  </si>
  <si>
    <t>Úložný elektroinstalační kovový kanál s děrováním dna 20x30x2000, St, pásově zinkováno / plastový potah, čistě bílá, 9010, požární úložná trasa P15-R, nenormová konstrukce</t>
  </si>
  <si>
    <t>Pol345</t>
  </si>
  <si>
    <t>Spojka pro navržený kovový kanál</t>
  </si>
  <si>
    <t>Pol346</t>
  </si>
  <si>
    <t>Protipožární šroubová kotva, bit T30 6x50mm, St, galvanicky zinkováno</t>
  </si>
  <si>
    <t>Pol347</t>
  </si>
  <si>
    <t>Jednostranná příchytka s certifikátem na P90-R pro kabel pr. 10mm, s dírou 8mm</t>
  </si>
  <si>
    <t>Pol348</t>
  </si>
  <si>
    <t>Dvoustranná příchytka s certifikátem na P90-R pro dva kabely pr. 10mm, s dírou 8mm</t>
  </si>
  <si>
    <t>Pol349</t>
  </si>
  <si>
    <t>Šroub 7,5x52 s certifikátem na P90-R do betonu pro přichycení příchytek s certifikátem na P90-R</t>
  </si>
  <si>
    <t>Pol270</t>
  </si>
  <si>
    <t>Krabice přístrojová rozvodná KPR 68 ( pro přístroje s větší hloubkou )</t>
  </si>
  <si>
    <t>Pol350</t>
  </si>
  <si>
    <t>průraz D20 - 300mm, cihla</t>
  </si>
  <si>
    <t>Pol351</t>
  </si>
  <si>
    <t>průraz D40 - do 650mm, cihla</t>
  </si>
  <si>
    <t>Pol352</t>
  </si>
  <si>
    <t>Protipožární ucpávka  otvor do průměru 40mm tloušťka zdi do 650 mm</t>
  </si>
  <si>
    <t>Pol353</t>
  </si>
  <si>
    <t>Napájecí přívody elektro pro ústřednu EPS z hlavního rozvaděče objektu, Hnědý kabel 3x1.5 PH120-R B2caS1D1, jistič 10A, úprava ve stávajícím rozvaděči, revize</t>
  </si>
  <si>
    <t>Pol354</t>
  </si>
  <si>
    <t>Oživení systému</t>
  </si>
  <si>
    <t>Pol355</t>
  </si>
  <si>
    <t>Programování ústředny</t>
  </si>
  <si>
    <t>Pol356</t>
  </si>
  <si>
    <t>Revize systému, funkční zkouška</t>
  </si>
  <si>
    <t>Pol357</t>
  </si>
  <si>
    <t>TIČR - stanoviska - inspekční zpráva - posouzení technického stavu (kontrola, prohlídka, zkouška)</t>
  </si>
  <si>
    <t xml:space="preserve">Ostatní </t>
  </si>
  <si>
    <t>Pol358</t>
  </si>
  <si>
    <t>podružný materiál</t>
  </si>
  <si>
    <t>Pol359</t>
  </si>
  <si>
    <t>Kompletace</t>
  </si>
  <si>
    <t>Pol360</t>
  </si>
  <si>
    <t>Stavební přípomoci</t>
  </si>
  <si>
    <t>Pol361</t>
  </si>
  <si>
    <t>Spolupráce s ostatními profesemi stavby</t>
  </si>
  <si>
    <t>Pol362</t>
  </si>
  <si>
    <t>Pol363</t>
  </si>
  <si>
    <t>Ekologická likvidace odpadu</t>
  </si>
  <si>
    <t>Pol364</t>
  </si>
  <si>
    <t>Zaškolení uživatele</t>
  </si>
  <si>
    <t>Pol365</t>
  </si>
  <si>
    <t>vedlejší náklady - cestovné + dopravné</t>
  </si>
  <si>
    <t>Pol366</t>
  </si>
  <si>
    <t>inženýrská činnost, projekt skutečného provedení</t>
  </si>
  <si>
    <t>SLP_JC - Jednotný čas</t>
  </si>
  <si>
    <t>D1 - Systém jednotného času</t>
  </si>
  <si>
    <t>D2 - Ostatní náklady</t>
  </si>
  <si>
    <t>Systém jednotného času</t>
  </si>
  <si>
    <t>Pol307</t>
  </si>
  <si>
    <t>Jednostranné šestimístné interiérové digitální hodiny, barva číslic červená v nerezovém rámu, výška číslic hodin a minut 57 mm, sekund 38 mm, čitelnost na vzdálenost 25m, synchronizace NTP, možnost střídavého zobrazení datum / čas, po připojení teplotního</t>
  </si>
  <si>
    <t>Pol308</t>
  </si>
  <si>
    <t>Jednostranné ručičkové hodiny, synchronizace NTP, napájení PoE, nástěnná montáž.</t>
  </si>
  <si>
    <t>Pol309</t>
  </si>
  <si>
    <t>Pol310</t>
  </si>
  <si>
    <t>Pol311</t>
  </si>
  <si>
    <t>Oživení a nastavení systému</t>
  </si>
  <si>
    <t>Pol312</t>
  </si>
  <si>
    <t>Pol313</t>
  </si>
  <si>
    <t>Ekologická likvidace odpadu (kpl)</t>
  </si>
  <si>
    <t>Pol314</t>
  </si>
  <si>
    <t>Pol315</t>
  </si>
  <si>
    <t>SLP_MON - Monitoring tepl...</t>
  </si>
  <si>
    <t>D1 - Technologie monitoringu</t>
  </si>
  <si>
    <t>Technologie monitoringu</t>
  </si>
  <si>
    <t>Pol287</t>
  </si>
  <si>
    <t>Teplotní snímač kabelový -50 °C až +100 °C</t>
  </si>
  <si>
    <t>Pol288</t>
  </si>
  <si>
    <t>Měrná kádinka s glycerolem a držákem</t>
  </si>
  <si>
    <t>Pol289</t>
  </si>
  <si>
    <t>Kalibrace teplotního snímače výchozí, 3 body</t>
  </si>
  <si>
    <t>Pol290</t>
  </si>
  <si>
    <t>Dveřní snímač</t>
  </si>
  <si>
    <t>Pol291</t>
  </si>
  <si>
    <t>Měřící modul, F-Net</t>
  </si>
  <si>
    <t>Pol292</t>
  </si>
  <si>
    <t>Datalogger, výstup Ethernet</t>
  </si>
  <si>
    <t>Pol293</t>
  </si>
  <si>
    <t>Ethernet rozhraní pro moduly</t>
  </si>
  <si>
    <t>Pol294</t>
  </si>
  <si>
    <t>Rozhraní pro sběrnicové moduly</t>
  </si>
  <si>
    <t>Pol295</t>
  </si>
  <si>
    <t>Záložní zdroj pro moduly</t>
  </si>
  <si>
    <t>Pol296</t>
  </si>
  <si>
    <t>SW klient</t>
  </si>
  <si>
    <t>Pol297</t>
  </si>
  <si>
    <t>Konfigurace Monitorovacího SW</t>
  </si>
  <si>
    <t>Pol298</t>
  </si>
  <si>
    <t>Montážní a instalační materiál</t>
  </si>
  <si>
    <t>Pol299</t>
  </si>
  <si>
    <t>Pol300</t>
  </si>
  <si>
    <t>materiálová rezerva</t>
  </si>
  <si>
    <t>Pol301</t>
  </si>
  <si>
    <t>Pol302</t>
  </si>
  <si>
    <t>Pol303</t>
  </si>
  <si>
    <t>Pol304</t>
  </si>
  <si>
    <t>Pol305</t>
  </si>
  <si>
    <t>Pol306</t>
  </si>
  <si>
    <t>SLP_STA - Společná televi...</t>
  </si>
  <si>
    <t>D1 - Příjem signálu</t>
  </si>
  <si>
    <t>D2 - Zpracování, distribuce signálu, zásuvky</t>
  </si>
  <si>
    <t>D3 - Elektroinstalační materiál</t>
  </si>
  <si>
    <t>D4 - Ostatní</t>
  </si>
  <si>
    <t>Příjem signálu</t>
  </si>
  <si>
    <t>Pol260</t>
  </si>
  <si>
    <t>Přemístění stožáru a antén do 3.NP</t>
  </si>
  <si>
    <t>Zpracování, distribuce signálu, zásuvky</t>
  </si>
  <si>
    <t>Pol263</t>
  </si>
  <si>
    <t>Rozbočovač signálu STA</t>
  </si>
  <si>
    <t>Pol264</t>
  </si>
  <si>
    <t>Přístroj zásuvky televizní, rozhlasové koncový</t>
  </si>
  <si>
    <t>Pol265</t>
  </si>
  <si>
    <t>Kryt zásuvky televizní, rozhlasové a satelitní, bílá</t>
  </si>
  <si>
    <t>Pol266</t>
  </si>
  <si>
    <t>Rámeček - bílý jednoduchý</t>
  </si>
  <si>
    <t>Elektroinstalační materiál</t>
  </si>
  <si>
    <t>Pol267</t>
  </si>
  <si>
    <t>Koaxiální kabel s pěnovým dielektrikem, vnější průměr 6,5 mm, vnitřní kabelové rozvody 75 Ω</t>
  </si>
  <si>
    <t>Pol268</t>
  </si>
  <si>
    <t>Ohebná PVC trubka pro montáž na povrch i pod omítku, vnější průměr 28,5mm, vnitřní průměr 22,9mm,, nízká mechanická odolnost, barva bílá</t>
  </si>
  <si>
    <t>Pol269</t>
  </si>
  <si>
    <t>instalace trubky ohebné  P23 do zdi, cihla</t>
  </si>
  <si>
    <t>Pol274</t>
  </si>
  <si>
    <t>Přemístění rozvaděče RSTA do 3.NP, včetně technologie, oživení</t>
  </si>
  <si>
    <t>Pol275</t>
  </si>
  <si>
    <t>Kompresní F konektor pro zakončení koaxiálního kabelu</t>
  </si>
  <si>
    <t>Pol276</t>
  </si>
  <si>
    <t>Pol277</t>
  </si>
  <si>
    <t>Průrazy zdí a stropů</t>
  </si>
  <si>
    <t>Pol278</t>
  </si>
  <si>
    <t>Protipožární ucpávky</t>
  </si>
  <si>
    <t>Pol279</t>
  </si>
  <si>
    <t>Pol280</t>
  </si>
  <si>
    <t>Pol281</t>
  </si>
  <si>
    <t>Pol282</t>
  </si>
  <si>
    <t>Pol283</t>
  </si>
  <si>
    <t>Pol284</t>
  </si>
  <si>
    <t>Pol285</t>
  </si>
  <si>
    <t>Pol286</t>
  </si>
  <si>
    <t>SLP_AP - Aktivní prvky sítě</t>
  </si>
  <si>
    <t>PSV - PSV</t>
  </si>
  <si>
    <t xml:space="preserve">    D1 - Aktivní prvky sítě</t>
  </si>
  <si>
    <t>RD04</t>
  </si>
  <si>
    <t>D-LINK DGS-1210-24P Profesionální Smart přepínač, 24 portů 10/100/1000 a 4x Gigabit SFP port, přepínací výkon 56Gb/s, PoE pro 12 portů (30W), management: web, CLI, SmartConsole, D-View SNMP síťový management, QoS, provedení do 19“ racku.</t>
  </si>
  <si>
    <t>Pol250</t>
  </si>
  <si>
    <t>1G SFP LC LX Transceiver pro DGS-1210</t>
  </si>
  <si>
    <t>Pol251</t>
  </si>
  <si>
    <t>Kabel propoj FO SM 9 SC/LC DPX 2m</t>
  </si>
  <si>
    <t>Pol252</t>
  </si>
  <si>
    <t>Pol253</t>
  </si>
  <si>
    <t>Zaškolení uživetele</t>
  </si>
  <si>
    <t>Pol254</t>
  </si>
  <si>
    <t>Pol255</t>
  </si>
  <si>
    <t>SLP_SK - Strukturovaná ka...</t>
  </si>
  <si>
    <t>D1 - Datový rozvaděč RD 4</t>
  </si>
  <si>
    <t>D2 - Hlasová komunikace - vrátník</t>
  </si>
  <si>
    <t>D3 - Trasy</t>
  </si>
  <si>
    <t>Datový rozvaděč RD 4</t>
  </si>
  <si>
    <t>Pol197</t>
  </si>
  <si>
    <t>Panel propoj UTP C6 24 portů</t>
  </si>
  <si>
    <t>Pol198</t>
  </si>
  <si>
    <t>Zaústění kabelu do rozvaděče</t>
  </si>
  <si>
    <t>Pol199</t>
  </si>
  <si>
    <t>Ukončení kabelu v rozvaděči - UTP</t>
  </si>
  <si>
    <t>Pol200</t>
  </si>
  <si>
    <t>proměření TP kabelu, měřící protokol</t>
  </si>
  <si>
    <t>Pol201</t>
  </si>
  <si>
    <t>Datová zásuvka 1xRJ45 UTP kat.6, úhlový, bílý, 22,5x45mm</t>
  </si>
  <si>
    <t>Pol202</t>
  </si>
  <si>
    <t>Datová zásuvka, 1xRJ45 kat.6 UTP</t>
  </si>
  <si>
    <t>Pol203</t>
  </si>
  <si>
    <t>Datová zásuvka, 2xRJ45 kat.6 UTP</t>
  </si>
  <si>
    <t>Pol204</t>
  </si>
  <si>
    <t>Kryt zásuvky komunikační s popisovým polem</t>
  </si>
  <si>
    <t>Pol205</t>
  </si>
  <si>
    <t>Rámeček pro elektroinstalační přístroje, jednonásobný</t>
  </si>
  <si>
    <t>Pol206</t>
  </si>
  <si>
    <t>Krabice přístrojová jednonásobná, povrchová montáž, 42mm</t>
  </si>
  <si>
    <t>Pol207</t>
  </si>
  <si>
    <t>Kabel UTP C6 4páry LSZH</t>
  </si>
  <si>
    <t>Pol208</t>
  </si>
  <si>
    <t>Číselné návleky</t>
  </si>
  <si>
    <t>Pol209</t>
  </si>
  <si>
    <t>Panel vyvazovací 1U 5úchytů(ring run)</t>
  </si>
  <si>
    <t>Pol210</t>
  </si>
  <si>
    <t>Police ukládací 19" hloubka 450mm, max. nosnost do 80kg</t>
  </si>
  <si>
    <t>Pol211</t>
  </si>
  <si>
    <t>Kabel propoj UTP C6 2m zelený</t>
  </si>
  <si>
    <t>Pol212</t>
  </si>
  <si>
    <t>Kabel propoj UTP C6 3m šedý</t>
  </si>
  <si>
    <t>Pol213</t>
  </si>
  <si>
    <t>Kabel propoj UTP C6 5m šedý</t>
  </si>
  <si>
    <t>Hlasová komunikace - vrátník</t>
  </si>
  <si>
    <t>Pol214</t>
  </si>
  <si>
    <t>dveřní komunikátor 3x2 tl. + okénko pro čtečku karet</t>
  </si>
  <si>
    <t>Pol215</t>
  </si>
  <si>
    <t>adaptér pro ústředny Siemens</t>
  </si>
  <si>
    <t>Pol216</t>
  </si>
  <si>
    <t>napájecí zdroj 12V/2A pro video a podsvětlení tlačítek</t>
  </si>
  <si>
    <t>Pol217</t>
  </si>
  <si>
    <t>přídavný spínač</t>
  </si>
  <si>
    <t>Pol218</t>
  </si>
  <si>
    <t>zápustná krabice se stříškou pro 1 modul</t>
  </si>
  <si>
    <t>Pol219</t>
  </si>
  <si>
    <t>Elektrický dveřní zámek</t>
  </si>
  <si>
    <t>Trasy</t>
  </si>
  <si>
    <t>Pol220</t>
  </si>
  <si>
    <t>Žlab drátěný 50/50</t>
  </si>
  <si>
    <t>Pol221</t>
  </si>
  <si>
    <t>Žlab drátěný 100/100</t>
  </si>
  <si>
    <t>Pol222</t>
  </si>
  <si>
    <t>Žlab drátěný 200/100</t>
  </si>
  <si>
    <t>Pol223</t>
  </si>
  <si>
    <t>Nosník drátěného žlabu NDž 50</t>
  </si>
  <si>
    <t>Pol224</t>
  </si>
  <si>
    <t>Nosník drátěného žlabu NDž 100</t>
  </si>
  <si>
    <t>Pol225</t>
  </si>
  <si>
    <t>Nosník drátěného žlabu NDž 200</t>
  </si>
  <si>
    <t>Pol226</t>
  </si>
  <si>
    <t>Spojka žlab drátěného - šroubová SDž2</t>
  </si>
  <si>
    <t>Pol227</t>
  </si>
  <si>
    <t>Tyč závitová M8 1m</t>
  </si>
  <si>
    <t>Pol228</t>
  </si>
  <si>
    <t>Kovová natloukací hmoždinka s vnitřním závitem M8, délka 30</t>
  </si>
  <si>
    <t>Pol229</t>
  </si>
  <si>
    <t>Závěs drátěného žlabu ZA DZ 200</t>
  </si>
  <si>
    <t>Pol230</t>
  </si>
  <si>
    <t>montáž závěsu pro žlab</t>
  </si>
  <si>
    <t>Pol231</t>
  </si>
  <si>
    <t>Svazkový držák, materiál kov, pro instalaci na stěnu i na strop, 33x60x30mm, včetně montážního materiálu</t>
  </si>
  <si>
    <t>Pol232</t>
  </si>
  <si>
    <t>Ohebná PVC trubka pro montáž na povrch i pod omítku, vnější průměr 28,5mm, vnitřní průměr 22,9mm, nízká mechanická odolnost, barva bílá</t>
  </si>
  <si>
    <t>Pol233</t>
  </si>
  <si>
    <t>instalace trubky ohebné P23 do zdi, cihla</t>
  </si>
  <si>
    <t>Pol234</t>
  </si>
  <si>
    <t>Trubka PVC FX 32 IEC</t>
  </si>
  <si>
    <t>Pol235</t>
  </si>
  <si>
    <t>instalace trubky PVCP29 na povrch</t>
  </si>
  <si>
    <t>Pol236</t>
  </si>
  <si>
    <t>Příchytka CL 32 pro VR...</t>
  </si>
  <si>
    <t>Pol237</t>
  </si>
  <si>
    <t>Pol238</t>
  </si>
  <si>
    <t>Pásek stahovací 4x360mm</t>
  </si>
  <si>
    <t>Pol239</t>
  </si>
  <si>
    <t>Pol240</t>
  </si>
  <si>
    <t>Pol241</t>
  </si>
  <si>
    <t>Pol242</t>
  </si>
  <si>
    <t>Pol243</t>
  </si>
  <si>
    <t>Pol244</t>
  </si>
  <si>
    <t>Pol245</t>
  </si>
  <si>
    <t>Pol246</t>
  </si>
  <si>
    <t>Pol247</t>
  </si>
  <si>
    <t>Pol248</t>
  </si>
  <si>
    <t>Pol249</t>
  </si>
  <si>
    <t>MP - MEDICIÁLNÍ PLYNY</t>
  </si>
  <si>
    <t>MP - KOMPRES STANICE</t>
  </si>
  <si>
    <t xml:space="preserve">    D1 - Kompresorová stanice</t>
  </si>
  <si>
    <t>Kompresorová stanice</t>
  </si>
  <si>
    <t>Pol120</t>
  </si>
  <si>
    <t>měděná trubka 12x1</t>
  </si>
  <si>
    <t>-1210879116</t>
  </si>
  <si>
    <t>Pol121</t>
  </si>
  <si>
    <t>měděná trubka 18x1</t>
  </si>
  <si>
    <t>-438749224</t>
  </si>
  <si>
    <t>Pol125</t>
  </si>
  <si>
    <t>Ag pájka 45+pasta</t>
  </si>
  <si>
    <t>g</t>
  </si>
  <si>
    <t>-1780936247</t>
  </si>
  <si>
    <t>Pol130</t>
  </si>
  <si>
    <t>tvarovky Cu do pr.28</t>
  </si>
  <si>
    <t>-1817752985</t>
  </si>
  <si>
    <t>Pol131</t>
  </si>
  <si>
    <t>konzole jednoduchá</t>
  </si>
  <si>
    <t>-1266136367</t>
  </si>
  <si>
    <t>Pol134</t>
  </si>
  <si>
    <t>značení potrubí</t>
  </si>
  <si>
    <t>67824668</t>
  </si>
  <si>
    <t>Pol137</t>
  </si>
  <si>
    <t>propláchnutí rozvodu dusíkem</t>
  </si>
  <si>
    <t>1487415538</t>
  </si>
  <si>
    <t>Pol141</t>
  </si>
  <si>
    <t>kulový kohout DN10 vč.šroubení</t>
  </si>
  <si>
    <t>359036805</t>
  </si>
  <si>
    <t>Pol142</t>
  </si>
  <si>
    <t>kulový kohout DN15 vč.šroubení</t>
  </si>
  <si>
    <t>322920821</t>
  </si>
  <si>
    <t>Pol145</t>
  </si>
  <si>
    <t>lahvový uzavírací ventil</t>
  </si>
  <si>
    <t>-1720605491</t>
  </si>
  <si>
    <t>Pol147</t>
  </si>
  <si>
    <t>manometr pr.100 rozsah 0-1MPa</t>
  </si>
  <si>
    <t>-2010160364</t>
  </si>
  <si>
    <t>Pol170</t>
  </si>
  <si>
    <t>ochraný plyn pro pájení Cu trubek</t>
  </si>
  <si>
    <t>1206870639</t>
  </si>
  <si>
    <t>Pol171</t>
  </si>
  <si>
    <t>závěr./úsek./tlak.zkouška</t>
  </si>
  <si>
    <t>1489277335</t>
  </si>
  <si>
    <t>Pol177</t>
  </si>
  <si>
    <t>dokumentace skut.stavu (3x paré, 1x CD)</t>
  </si>
  <si>
    <t>1718807697</t>
  </si>
  <si>
    <t>Pol178</t>
  </si>
  <si>
    <t>zahájení,ukončení a předání</t>
  </si>
  <si>
    <t>2142693426</t>
  </si>
  <si>
    <t>Pol179</t>
  </si>
  <si>
    <t>přesun hmot</t>
  </si>
  <si>
    <t>223604787</t>
  </si>
  <si>
    <t>Pol180</t>
  </si>
  <si>
    <t>zkoušky a revize</t>
  </si>
  <si>
    <t>-2013355819</t>
  </si>
  <si>
    <t>Pol181</t>
  </si>
  <si>
    <t>prořez trubek 3%</t>
  </si>
  <si>
    <t>1668182404</t>
  </si>
  <si>
    <t>Pol182</t>
  </si>
  <si>
    <t>čidlo signalizace</t>
  </si>
  <si>
    <t>332145104</t>
  </si>
  <si>
    <t>Pol183</t>
  </si>
  <si>
    <t>nouzový vstup pro údržbu</t>
  </si>
  <si>
    <t>838622488</t>
  </si>
  <si>
    <t>Pol184</t>
  </si>
  <si>
    <t>zpětný ventil DN10</t>
  </si>
  <si>
    <t>303066680</t>
  </si>
  <si>
    <t>Pol185</t>
  </si>
  <si>
    <t>tlaková hadice ke kompresoru DN10 délka 1500mm</t>
  </si>
  <si>
    <t>-1906435784</t>
  </si>
  <si>
    <t>Pol186</t>
  </si>
  <si>
    <t>kompresorová jednotka o výkonu 3,6m3/hod, 7bar na zásobníku 24l</t>
  </si>
  <si>
    <t>-226284506</t>
  </si>
  <si>
    <t>Pol187</t>
  </si>
  <si>
    <t>vymrazovací sušička o výkonu 36m3/hod</t>
  </si>
  <si>
    <t>-1068477394</t>
  </si>
  <si>
    <t>Pol188</t>
  </si>
  <si>
    <t>rám pod sušičku</t>
  </si>
  <si>
    <t>-564773704</t>
  </si>
  <si>
    <t>Pol189</t>
  </si>
  <si>
    <t>elektroinstalace vč.elektrorozvaděče</t>
  </si>
  <si>
    <t>-121671471</t>
  </si>
  <si>
    <t>MP ROZV - ROZVODY</t>
  </si>
  <si>
    <t xml:space="preserve">    D1 - Rozvody</t>
  </si>
  <si>
    <t>Rozvody</t>
  </si>
  <si>
    <t>Pol119</t>
  </si>
  <si>
    <t>měděná trubka 8x1</t>
  </si>
  <si>
    <t>-13791804</t>
  </si>
  <si>
    <t>-1319668556</t>
  </si>
  <si>
    <t>-1148226969</t>
  </si>
  <si>
    <t>Pol122</t>
  </si>
  <si>
    <t>měděná trubka 22x1</t>
  </si>
  <si>
    <t>-2038207242</t>
  </si>
  <si>
    <t>Pol123</t>
  </si>
  <si>
    <t>měděná trubka 28x1</t>
  </si>
  <si>
    <t>-1735284974</t>
  </si>
  <si>
    <t>Pol124</t>
  </si>
  <si>
    <t>-660307983</t>
  </si>
  <si>
    <t>200601877</t>
  </si>
  <si>
    <t>Pol126</t>
  </si>
  <si>
    <t>chránička potrubí-oc.trubka 31.8x2.6 (0,5m)</t>
  </si>
  <si>
    <t>1977119138</t>
  </si>
  <si>
    <t>Pol127</t>
  </si>
  <si>
    <t>chránička potrubí-oc.trubka 38x2.6 (0,5m)</t>
  </si>
  <si>
    <t>1706180083</t>
  </si>
  <si>
    <t>Pol128</t>
  </si>
  <si>
    <t>chránička potrubí-oc.trubka 44.5x3.2 (0,5m)</t>
  </si>
  <si>
    <t>1417891003</t>
  </si>
  <si>
    <t>Pol129</t>
  </si>
  <si>
    <t>protipožární ucpávky</t>
  </si>
  <si>
    <t>-1500961450</t>
  </si>
  <si>
    <t>795161878</t>
  </si>
  <si>
    <t>497032152</t>
  </si>
  <si>
    <t>Pol132</t>
  </si>
  <si>
    <t>konzole středně složitá</t>
  </si>
  <si>
    <t>1744000424</t>
  </si>
  <si>
    <t>Pol133</t>
  </si>
  <si>
    <t>konzole složitá</t>
  </si>
  <si>
    <t>-1467751979</t>
  </si>
  <si>
    <t>-1310034597</t>
  </si>
  <si>
    <t>Pol135</t>
  </si>
  <si>
    <t>zaslepení potrubí</t>
  </si>
  <si>
    <t>-1165787302</t>
  </si>
  <si>
    <t>Pol136</t>
  </si>
  <si>
    <t>ochranný plyn pro pájení Cu trubek</t>
  </si>
  <si>
    <t>869695019</t>
  </si>
  <si>
    <t>2112828222</t>
  </si>
  <si>
    <t>Pol138</t>
  </si>
  <si>
    <t>napojení na stávající rozvod vč.odstavení části rozvodu</t>
  </si>
  <si>
    <t>887039478</t>
  </si>
  <si>
    <t>Pol139</t>
  </si>
  <si>
    <t>úseková tlaková zkouška</t>
  </si>
  <si>
    <t>-867610601</t>
  </si>
  <si>
    <t>Pol140</t>
  </si>
  <si>
    <t>závěrečná tlaková zkouška</t>
  </si>
  <si>
    <t>1011699423</t>
  </si>
  <si>
    <t>1076680069</t>
  </si>
  <si>
    <t>-46696536</t>
  </si>
  <si>
    <t>Pol143</t>
  </si>
  <si>
    <t>kulový kohout DN20 vč.šroubení</t>
  </si>
  <si>
    <t>-1332876287</t>
  </si>
  <si>
    <t>Pol144</t>
  </si>
  <si>
    <t>kulový kohout DN25 vč.šroubení</t>
  </si>
  <si>
    <t>-1124450655</t>
  </si>
  <si>
    <t>-338541693</t>
  </si>
  <si>
    <t>Pol146</t>
  </si>
  <si>
    <t>odvodňovací lahev pro vakuum</t>
  </si>
  <si>
    <t>-938340603</t>
  </si>
  <si>
    <t>1997118667</t>
  </si>
  <si>
    <t>Pol148</t>
  </si>
  <si>
    <t>manometr pr.100 rozsah 0-1.6MPa</t>
  </si>
  <si>
    <t>-580509603</t>
  </si>
  <si>
    <t>Pol149</t>
  </si>
  <si>
    <t>vakuometr pr.100 rozsah 0--100kPa</t>
  </si>
  <si>
    <t>1106120780</t>
  </si>
  <si>
    <t>Pol150</t>
  </si>
  <si>
    <t>čidlo signalizace středotl.</t>
  </si>
  <si>
    <t>-2098887028</t>
  </si>
  <si>
    <t>Pol151</t>
  </si>
  <si>
    <t>čidlo signalizace pro vakuum</t>
  </si>
  <si>
    <t>1270665309</t>
  </si>
  <si>
    <t>Pol152</t>
  </si>
  <si>
    <t>ventil.krabice pro 3 plyny kompletní (3xuzav.ventil,3xpřip.zálohy,3xčidlo snímání tlaku)</t>
  </si>
  <si>
    <t>3500895</t>
  </si>
  <si>
    <t>Pol153</t>
  </si>
  <si>
    <t>monitorovací zařízení s dotyk.displejem pro max.12 vstupů</t>
  </si>
  <si>
    <t>-554940632</t>
  </si>
  <si>
    <t>Pol154</t>
  </si>
  <si>
    <t>kabel signalizace</t>
  </si>
  <si>
    <t>29646640</t>
  </si>
  <si>
    <t>Pol155</t>
  </si>
  <si>
    <t>podružná redukční skříň pro O2 výst.0,4MPa  PV 0,6MPa</t>
  </si>
  <si>
    <t>-1788931111</t>
  </si>
  <si>
    <t>Pol156</t>
  </si>
  <si>
    <t>podružná redukční skříň pro SV výst.0,4MPa  PV 0,6MPa</t>
  </si>
  <si>
    <t>-1916242094</t>
  </si>
  <si>
    <t>Pol157</t>
  </si>
  <si>
    <t>podružná redukční skříň pro SV výst.0,8MPa  PV 1MPa</t>
  </si>
  <si>
    <t>-2040687279</t>
  </si>
  <si>
    <t>Pol158</t>
  </si>
  <si>
    <t>lékařský nástěnný panel s terminální jednotkou  pod omítku</t>
  </si>
  <si>
    <t>-290694518</t>
  </si>
  <si>
    <t>Pol159</t>
  </si>
  <si>
    <t>zdrojový most stropní pro 3 lůžka,   výbava pro 1 lůžko : 1x O2, 1x SV04, 1x VAC, 4x zásuvka VDO-LED, 12x zásuvka DO-ZIS, 8x zdířka ochr.pospojení, 2x zásuvka RJ45, osvětlení 1x přímé (ovládané z mostu), 1x nepřímé (ovládané ode dveří), 1x noční (ovládané</t>
  </si>
  <si>
    <t>21804293</t>
  </si>
  <si>
    <t>Pol160</t>
  </si>
  <si>
    <t>otočný  stropní kyvný dvouramenný stativ anesteziologický  výbava : rameno 800/800mm, 1x O2, 1x SV04, 1x VAC, 1x N2O, 1x AGSS, 2x zásuvka VDO-LED, 16x zásuvka DO-ZIS, 9x zdířka ochr.pospojení, 2x zásuvka RJ45, 2x policová tyč, 2x police</t>
  </si>
  <si>
    <t>227896058</t>
  </si>
  <si>
    <t>Pol161</t>
  </si>
  <si>
    <t>otočný stropní kyvný dvouramenný stativ chirurgický , výbava: rameno 800/800mm, 1x O2, 2x SV04, 2x VAC, 1x CO2, 1x pohon, 4x zásuvka VDO-LED, 16x zásuvka DO-ZIS, 10x zdířka ochr.pospojení, 2x zásuvka RJ45, 2x police</t>
  </si>
  <si>
    <t>-404655648</t>
  </si>
  <si>
    <t>Pol162</t>
  </si>
  <si>
    <t>kotvení do stropu pro zdrojový most</t>
  </si>
  <si>
    <t>890550039</t>
  </si>
  <si>
    <t>Pol163</t>
  </si>
  <si>
    <t>kotvení do stropu pro otočný stativ</t>
  </si>
  <si>
    <t>-2068299797</t>
  </si>
  <si>
    <t>Pol164</t>
  </si>
  <si>
    <t>756043622</t>
  </si>
  <si>
    <t>Pol165</t>
  </si>
  <si>
    <t>785059562</t>
  </si>
  <si>
    <t>Pol166</t>
  </si>
  <si>
    <t>1018940005</t>
  </si>
  <si>
    <t>Pol167</t>
  </si>
  <si>
    <t>LEK 15 - zkouška čistoty medic.stl.vzduchu dle čl.3.2 odst.c</t>
  </si>
  <si>
    <t>-1488489828</t>
  </si>
  <si>
    <t>Pol168</t>
  </si>
  <si>
    <t>1651131258</t>
  </si>
  <si>
    <t>MP VAK - VAK. STANICE</t>
  </si>
  <si>
    <t xml:space="preserve">    D1 - Vakuum</t>
  </si>
  <si>
    <t>Vakuum</t>
  </si>
  <si>
    <t>-1238303166</t>
  </si>
  <si>
    <t>-1183921403</t>
  </si>
  <si>
    <t>-768862957</t>
  </si>
  <si>
    <t>1053720174</t>
  </si>
  <si>
    <t>-341412668</t>
  </si>
  <si>
    <t>-489610636</t>
  </si>
  <si>
    <t>1358902130</t>
  </si>
  <si>
    <t>1584508247</t>
  </si>
  <si>
    <t>-175893452</t>
  </si>
  <si>
    <t>Pol169</t>
  </si>
  <si>
    <t>1704453723</t>
  </si>
  <si>
    <t>-269674090</t>
  </si>
  <si>
    <t>1133838003</t>
  </si>
  <si>
    <t>Pol172</t>
  </si>
  <si>
    <t>720948944</t>
  </si>
  <si>
    <t>Pol173</t>
  </si>
  <si>
    <t>soustava 3 vývěv o výkonu 3x 65m3/hod na zásobníku o objemu 600 l vč.integr.filtrace a řízení</t>
  </si>
  <si>
    <t>-1953323352</t>
  </si>
  <si>
    <t>Pol174</t>
  </si>
  <si>
    <t>1120529159</t>
  </si>
  <si>
    <t>Pol175</t>
  </si>
  <si>
    <t>PVC trubka pr.110  vč.kolen</t>
  </si>
  <si>
    <t>1805362641</t>
  </si>
  <si>
    <t>Pol176</t>
  </si>
  <si>
    <t>přechodka Cu/PVC</t>
  </si>
  <si>
    <t>-1992732307</t>
  </si>
  <si>
    <t>445548976</t>
  </si>
  <si>
    <t>-22547073</t>
  </si>
  <si>
    <t>-625139389</t>
  </si>
  <si>
    <t>196773608</t>
  </si>
  <si>
    <t>MP LZC - LZCO 2</t>
  </si>
  <si>
    <t>HSV - HSV</t>
  </si>
  <si>
    <t xml:space="preserve">    D1 - Lahvový zdroj CO2</t>
  </si>
  <si>
    <t>Lahvový zdroj CO2</t>
  </si>
  <si>
    <t>1363853740</t>
  </si>
  <si>
    <t>-969832351</t>
  </si>
  <si>
    <t>512930115</t>
  </si>
  <si>
    <t>250472685</t>
  </si>
  <si>
    <t>-2106919223</t>
  </si>
  <si>
    <t>-406353034</t>
  </si>
  <si>
    <t>-854928951</t>
  </si>
  <si>
    <t>-90730211</t>
  </si>
  <si>
    <t>1818144209</t>
  </si>
  <si>
    <t>-1948452699</t>
  </si>
  <si>
    <t>Pol190</t>
  </si>
  <si>
    <t>-448581918</t>
  </si>
  <si>
    <t>Pol191</t>
  </si>
  <si>
    <t>chránička potrubí-oc.trubka 31.8x2.6</t>
  </si>
  <si>
    <t>-307227474</t>
  </si>
  <si>
    <t>Pol192</t>
  </si>
  <si>
    <t>-593528121</t>
  </si>
  <si>
    <t>Pol193</t>
  </si>
  <si>
    <t>tlaková zkouška</t>
  </si>
  <si>
    <t>1991689744</t>
  </si>
  <si>
    <t>Pol194</t>
  </si>
  <si>
    <t>zdroj N2O 1+1 lahví  přes automatické přepínání vč.signalizace a výstupního ventilu</t>
  </si>
  <si>
    <t>-1343549712</t>
  </si>
  <si>
    <t>Pol195</t>
  </si>
  <si>
    <t>záložní zdroj 1 lahev přes redukční panel</t>
  </si>
  <si>
    <t>-414779536</t>
  </si>
  <si>
    <t>MP LZN - LZN 20</t>
  </si>
  <si>
    <t xml:space="preserve">    D1 - Lahvový zdroj N20</t>
  </si>
  <si>
    <t>Lahvový zdroj N20</t>
  </si>
  <si>
    <t>1466981317</t>
  </si>
  <si>
    <t>-209602023</t>
  </si>
  <si>
    <t>-1921464552</t>
  </si>
  <si>
    <t>-1302660571</t>
  </si>
  <si>
    <t>1835960276</t>
  </si>
  <si>
    <t>-1872839752</t>
  </si>
  <si>
    <t>1162063978</t>
  </si>
  <si>
    <t>530515269</t>
  </si>
  <si>
    <t>-1754010751</t>
  </si>
  <si>
    <t>1872334692</t>
  </si>
  <si>
    <t>-398846551</t>
  </si>
  <si>
    <t>-903003870</t>
  </si>
  <si>
    <t>-932720346</t>
  </si>
  <si>
    <t>-767916144</t>
  </si>
  <si>
    <t>-515078043</t>
  </si>
  <si>
    <t>1579194883</t>
  </si>
  <si>
    <t>CP (1) - ČISTÉ PROSTORY</t>
  </si>
  <si>
    <t>D1 - VESTAVBA ČISTÝCH PROSTOR</t>
  </si>
  <si>
    <t xml:space="preserve">    D2 - PODHLED</t>
  </si>
  <si>
    <t xml:space="preserve">    D3 - FABION</t>
  </si>
  <si>
    <t xml:space="preserve">    D4 - STĚNOVÉ PANELY</t>
  </si>
  <si>
    <t xml:space="preserve">    D5 - OBKLADOVÝ SYSTÉM INWALL</t>
  </si>
  <si>
    <t xml:space="preserve">    D6 - SVÍTIDLA</t>
  </si>
  <si>
    <t xml:space="preserve">    D7 - VÝSUVNÉ PROKLÁDACÉ OKNO</t>
  </si>
  <si>
    <t xml:space="preserve">    D8 - DVEŘE</t>
  </si>
  <si>
    <t xml:space="preserve">    D9 - LAMINÁRNÍ, OPERAČNÍ POLE</t>
  </si>
  <si>
    <t xml:space="preserve">    D10 - SIGNALIZACE</t>
  </si>
  <si>
    <t xml:space="preserve">    D11 - PŘETLAKOMĚR</t>
  </si>
  <si>
    <t xml:space="preserve">    D12 - MONITOROVACÍ PANEL PRO OPERAČNÍ SÁLY</t>
  </si>
  <si>
    <t xml:space="preserve">    D13 - ČISTÝ NÁSTAVEC</t>
  </si>
  <si>
    <t xml:space="preserve">    D14 - STĚNOVÁ MŘÍŽKA</t>
  </si>
  <si>
    <t>D15 - VYBAVENÍ</t>
  </si>
  <si>
    <t>D16 - OSTATNÍ</t>
  </si>
  <si>
    <t>VESTAVBA ČISTÝCH PROSTOR</t>
  </si>
  <si>
    <t>PODHLED</t>
  </si>
  <si>
    <t>Pol45</t>
  </si>
  <si>
    <t>Podhled kovový kazetový se skrytým rastrem 625 x 625 mm, pohledová strana kazet – plech oboustranně pozinkovaný hladký tl. 0,75 mm s úpravou pohledové strany polyesterovým lakem v odstínu RAL 9010. Podhled je včetně lemovacích lišt a závěsného systému (dé</t>
  </si>
  <si>
    <t>FABION</t>
  </si>
  <si>
    <t>Pol46</t>
  </si>
  <si>
    <t>Profil horní RF, délka 3,8m (rádiusový přechod stěna-strop)</t>
  </si>
  <si>
    <t>STĚNOVÉ PANELY</t>
  </si>
  <si>
    <t>Pol47</t>
  </si>
  <si>
    <t>Stěnový panel provedení sendvičové konstrukce s tepelně izolační výplní (minerální vlna) mezi dvěma pozinkovanými plášti. Všechny viditelné části sendvičových příček jsou opatřeny epoxidovým práškovým nátěrem RAL 1013. Výška panelu 3100 mm. Tloušťka sendv</t>
  </si>
  <si>
    <t>Pol48</t>
  </si>
  <si>
    <t>Stěnový panel pharma provedení sendvičové konstrukce s tepelně izolační výplní (minerální vlna) mezi dvěma pozinkovanými plášti. Všechny viditelné části sendvičových příček jsou opatřeny epoxidovým práškovým nátěrem RAL 1013. Výška panelu 3100 mm. Tloušťk</t>
  </si>
  <si>
    <t>Pol49</t>
  </si>
  <si>
    <t>Stěnový panel provedení sendvičové konstrukce s tepelně izolační výplní (minerální vlna) mezi dvěma pozinkovanými plášti. Všechny viditelné části sendvičových příček jsou opatřeny epoxidovým práškovým nátěrem RAL 6019. Výška panelu 3100 mm. Tloušťka sendv</t>
  </si>
  <si>
    <t>Pol50</t>
  </si>
  <si>
    <t>Stěnový panel provedení sendvičové konstrukce s tepelně izolační výplní (minerální vlna) mezi dvěma pozinkovanými plášti. Všechny viditelné části sendvičových příček jsou opatřeny epoxidovým práškovým nátěrem z jedné strany RAL1013, z duhé strany RAL 6019</t>
  </si>
  <si>
    <t>OBKLADOVÝ SYSTÉM INWALL</t>
  </si>
  <si>
    <t>Pol51</t>
  </si>
  <si>
    <t>Oblkadový stěnový panel z ocelového pozinkovaného plechu s vlepenou sádrokartonovou deskou. Všechny viditelné části obkladového panelu jsou opatřeny epoxidovým práškovým nátěrem RAL 1013. Výška panel 3100 mm. Tloušťka obkladu činí 16 mm. Celá konstrukce v</t>
  </si>
  <si>
    <t>Pol52</t>
  </si>
  <si>
    <t>Spodní vodící profil pod stěnové panely tl. 60 mm</t>
  </si>
  <si>
    <t>Pol53</t>
  </si>
  <si>
    <t>Spodní vodící profil pod stěnové panely tl. 32 mm</t>
  </si>
  <si>
    <t>Pol54</t>
  </si>
  <si>
    <t>Spodní vodící profil pod objkladový systém Invall tl. 16 mm</t>
  </si>
  <si>
    <t>SVÍTIDLA</t>
  </si>
  <si>
    <t>Pol55</t>
  </si>
  <si>
    <t>LED svítidla do čistých prostor ZCLED4G54Q840/M623-OPAL-IP65 do rastru 625x625 zapuštěná 1x54W</t>
  </si>
  <si>
    <t>Pol56</t>
  </si>
  <si>
    <t>LED svítidla do čistých prostor ZCLED4G54Q840/M623-OPAL-IP65+NZ do rastru 625x625 zapuštěná 1x54W včetně nouzového zdroje</t>
  </si>
  <si>
    <t>Pol57</t>
  </si>
  <si>
    <t>LED svítidla do čistých prostor ZCLED4G54Q840/M623-OPAL-IP65+DimDALI do rastru 625x625 zapuštěná 1x54W, svítidla jsou se stmíváním</t>
  </si>
  <si>
    <t>VÝSUVNÉ PROKLÁDACÉ OKNO</t>
  </si>
  <si>
    <t>Pol58</t>
  </si>
  <si>
    <t>Systémové provedení výsuvného prokládacího okna pro osazení do stěnových sendvičových příček o prokládacích rozměrech 600x500 mm</t>
  </si>
  <si>
    <t>DVEŘE</t>
  </si>
  <si>
    <t>Pol59</t>
  </si>
  <si>
    <t>Dveře posuvné, automatické, sendvičové konstrukce s tepelně izolační výplní, povrchová úprava RAL 1013. Plné 1100x2100 jednokřídlé levé. Ovládání dveří s pomocí bezdotikového spínače umístěného v příčce vedle dveří.</t>
  </si>
  <si>
    <t>Pol60</t>
  </si>
  <si>
    <t>Dveře posuvné, automatické, sendvičové konstrukce s tepelně izolační výplní, povrchová úprava z přední strany RAL 1013, ze zadní strany RAL 6019. Plné 1100x2100 jednokřídlé pravé. Ovládání dveří s pomocí bezdotikového spínače umístěného v příčce vedle dve</t>
  </si>
  <si>
    <t>Pol61</t>
  </si>
  <si>
    <t>Dveře posuvné, automatické, sendvičové konstrukce s tepelně izolační výplní, povrchová úprava RAL 1013. Prosklené (čiré sklo) z 1/3, 1300x2100 dvoukřídlé. Ovládání dveří s pomocí bezdotikového spínače umístěného v příčce vedle dveří.</t>
  </si>
  <si>
    <t>Pol62</t>
  </si>
  <si>
    <t>Dveře posuvné, automatické, sendvičové konstrukce s tepelně izolační výplní, povrchová úprava RAL 6019. Prosklené (čiré sklo) z 1/3, 1300x2100 dvoukřídlé. Ovládání dveří s pomocí bezdotikového spínače umístěného v příčce vedle dveří.</t>
  </si>
  <si>
    <t>Pol63</t>
  </si>
  <si>
    <t>Dveře posuvné, automatické, sendvičové konstrukce s tepelně izolační výplní, povrchová úprava RAL 1013. Prosklené (matné sklo - neprůhledné) z 1/3, 1300x2100 dvoukřídlé. Ovládání dveří s pomocí bezdotikového spínače umístěného v příčce vedle dveří.</t>
  </si>
  <si>
    <t>Pol64</t>
  </si>
  <si>
    <t>Dveře posuvné, automatické, sendvičové konstrukce s tepelně izolační výplní, povrchová úprava z přední strany RAL 1013, ze zadní strany RAL 6019. Prosklené (matné sklo - neprůhledné) z 1/3, 1300x2100 dvoukřídlé. Ovládání dveří s pomocí bezdotikového spína</t>
  </si>
  <si>
    <t>Pol65</t>
  </si>
  <si>
    <t>Dveře otočné, automatické, sendvičové konstrukce s tepelně izolační výplní, povrchová úprava dveřního křídla RAL 1013, zárubně RAL 1013. Prosklené (čiré sklo) 800x2103  jednokřídlé pravé včetně kování (klika-klika) a těsnící lišty. Ovládání dveří s pomocí</t>
  </si>
  <si>
    <t>Pol66</t>
  </si>
  <si>
    <t>Dveře otočné, automatické, sendvičové konstrukce s tepelně izolační výplní, povrchová úprava dveřního křídla z přední strany RAL 1013, ze zadní strany RAL 6019, zárubně RAL 1013. Prosklené (čiré sklo) 800x2103  jednokřídlé pravé včetně kování (klika-klika</t>
  </si>
  <si>
    <t>Pol67</t>
  </si>
  <si>
    <t>Dveře otočné, automatické, sendvičové konstrukce s tepelně izolační výplní, povrchová úprava dveřního křídla RAL 6019, zárubně RAL1013. Prosklené (čiré sklo) 800x2103  jednokřídlé pravé včetně kování (klika-klika) a těsnící lišty. Ovládání dveří s pomocí</t>
  </si>
  <si>
    <t>Pol68</t>
  </si>
  <si>
    <t>Dveře otočné, automatické, sendvičové konstrukce s tepelně izolační výplní, povrchová úprava dveřního křídla RAL 1013, zárubně RAL 1013. Prosklené (čiré sklo) 800x2103  jednokřídlé levé včetně kování (klika-klika) a těsnící lišty. Ovládání dveří s pomocí</t>
  </si>
  <si>
    <t>Pol69</t>
  </si>
  <si>
    <t>Dveře otočné, automatické, sendvičové konstrukce s tepelně izolační výplní, povrchová úprava dveřního křídla RAL 1013, zárubně RAL 1013. Prosklené (matné sklo - neprůhledné) 800x2103  jednokřídlé levé včetně kování (klika-klika) a těsnící lišty. Ovládání</t>
  </si>
  <si>
    <t>Pol70</t>
  </si>
  <si>
    <t>Dveře otočné, automatické, sendvičové konstrukce s tepelně izolační výplní, povrchová úprava dveřního kříádla z přední strany RAL 1013, ze zadní strany RAL 6019, zárubně RAL 1013. Prosklené (matné sklo - neprůhledné) 800x2103  jednokřídlé pravé včetně kov</t>
  </si>
  <si>
    <t>Pol71</t>
  </si>
  <si>
    <t>Dveře otočné, automatické, sendvičové konstrukce s tepelně izolační výplní, povrchová úprava dveřního křídla RAL 1013, zárubně RAL 1013. Prosklené (matné sklo - neprůhledné) 900x2103  jednokřídlé pravé včetně kování (klika-klika) a těsnící lišty. Ovládání</t>
  </si>
  <si>
    <t>Pol72</t>
  </si>
  <si>
    <t>Dveře mechanicky otočné sendvičové konstrukce s tepelně izolační výplní, povrchová úprava dveřního křídla RAL 1013, zárubně RAL 1013. Plné 800x2103  jednokřídlé pravé včetně kování (klika-klika) a těsnící lišty</t>
  </si>
  <si>
    <t>Pol73</t>
  </si>
  <si>
    <t>Dveře mechanicky otočné sendvičové konstrukce s tepelně izolační výplní, povrchová úprava dveřního křídla RAL 1013, zárubně RAL 1013. Plné 800x2103  jednokřídlé levé včetně kování (klika-klika) a těsnící lišty</t>
  </si>
  <si>
    <t>Pol74</t>
  </si>
  <si>
    <t>Dveře mechanicky otočné sendvičové konstrukce s tepelně izolační výplní, povrchová úprava dveřního křídla RAL 1013, zárubně RAL 1013. Prosklené (čiré sklo) 900x2103  jednokřídlé pravé včetně kování (klika-klika) a těsnící lišty</t>
  </si>
  <si>
    <t>Pol75</t>
  </si>
  <si>
    <t>Dveře mechanicky otočné sendvičové konstrukce s tepelně izolační výplní, povrchová úprava dveřního křídla RAL 1013, zárubně RAL 1013. Prosklené (čiré sklo) 900x2103  jednokřídlé levé včetně kování (klika-klika) a těsnící lišty</t>
  </si>
  <si>
    <t>Pol76</t>
  </si>
  <si>
    <t>Dveře mechanicky otočné sendvičové konstrukce s tepelně izolační výplní, povrchová úprava dveřního křídla RAL 1013, zárubně 1013. Plné 900x2103  jednokřídlé levé včetně kování (klika-klika) a těsnící lišty</t>
  </si>
  <si>
    <t>Pol77</t>
  </si>
  <si>
    <t>Dveře s požární odolností (EI 30 DP1 -Sm-C) mechanicky otočné se samozavíračem sendvičové konstrukce s tepelně izolační výplní, povrchová úprava dveřního křídla RAL 1013, zárubně 1013. Plné 900x2103  jednokřídlé levé včetně kování (klika-klika) a těsnící</t>
  </si>
  <si>
    <t>Pol78</t>
  </si>
  <si>
    <t>Dveře mechanicky otočné sendvičové konstrukce s tepelně izolační výplní, povrchová úprava dveřního křídla RAL 1013, zárubně RAL 1013. Plné 1080x2103  jednokřídlé levé včetně kování (klika-klika) a těsnící lišty</t>
  </si>
  <si>
    <t>Pol79</t>
  </si>
  <si>
    <t>Dveře mechanicky otočné sendvičové konstrukce s tepelně izolační výplní, povrchová úprava dveřního křídla RAL 1013, zárubně RAL 1013. Prosklené (čiré sklo) 1080x2103  jednokřídlé levé včetně kování (klika-klika) a těsnící lišty</t>
  </si>
  <si>
    <t>LAMINÁRNÍ, OPERAČNÍ POLE</t>
  </si>
  <si>
    <t>Pol80</t>
  </si>
  <si>
    <t>Laminární, operační pole o rozměrech 1400x2400, s možností osazení a průchodu tubusu. V rámci laminárního pole jsou osazena dvě LED svítidla s možností stmívání (1-10V). Filtrační vložky třídy filtrace H13, uvažovaný průtok vzduchu 2800 m3/h, přívodní hrd</t>
  </si>
  <si>
    <t>SIGNALIZACE</t>
  </si>
  <si>
    <t>Pol81</t>
  </si>
  <si>
    <t>Elektronická signalizace stavu dveří, optická, vizuální a akustická signalizace, dle výkresové dokumentace.</t>
  </si>
  <si>
    <t>PŘETLAKOMĚR</t>
  </si>
  <si>
    <t>Pol82</t>
  </si>
  <si>
    <t>Diferenční přetlakoměr Magnehelic 0-60Pa včetně propojovacích hadiček, nerez. koncovkami montážního mat.</t>
  </si>
  <si>
    <t>MONITOROVACÍ PANEL PRO OPERAČNÍ SÁLY</t>
  </si>
  <si>
    <t>Pol83</t>
  </si>
  <si>
    <t>Monitorovací panel MP10 pro ovládání a monitorování provozu na operačním sále. K zobrazování údajů a ovládání slouží 22" dotykový displej. Skládá se z těchto základních částí: - Ovládací panel pro operační lampu - Ovládací panel pro žaluzie v oknech dveří</t>
  </si>
  <si>
    <t>ČISTÝ NÁSTAVEC</t>
  </si>
  <si>
    <t>Pol84</t>
  </si>
  <si>
    <t>CGF-H0/318(160)/K/D22 - 78</t>
  </si>
  <si>
    <t>Pol85</t>
  </si>
  <si>
    <t>CGF-H0/470(200)/K/D22 - 78</t>
  </si>
  <si>
    <t>Pol86</t>
  </si>
  <si>
    <t>CGF-H0/470(200)/K/A - 78</t>
  </si>
  <si>
    <t>Pol87</t>
  </si>
  <si>
    <t>CGO-H0/470(200)/K/D22 - 78</t>
  </si>
  <si>
    <t>Pol88</t>
  </si>
  <si>
    <t>CGF-H0/587(250)/K/D22 - 78</t>
  </si>
  <si>
    <t>Pol89</t>
  </si>
  <si>
    <t>CGO-H0/587(250)/K/D22 - 78</t>
  </si>
  <si>
    <t>Pol90</t>
  </si>
  <si>
    <t>M13FS-210/AG1 305/305/78 - průtok 130 m3/h</t>
  </si>
  <si>
    <t>Pol91</t>
  </si>
  <si>
    <t>M13FS-420/AG1 457/457/78 - průtok 250 m3/h</t>
  </si>
  <si>
    <t>Pol92</t>
  </si>
  <si>
    <t>M13FS-530/AG1 457/457/78 - průtok 320 m3/h</t>
  </si>
  <si>
    <t>Pol93</t>
  </si>
  <si>
    <t>M13FS-700/AG1 575/575/78 - průtok 420 m3/h</t>
  </si>
  <si>
    <t>Pol94</t>
  </si>
  <si>
    <t>M13FS-880/AG1 575/575/78 - průtok 530 m3/h</t>
  </si>
  <si>
    <t>Pol95</t>
  </si>
  <si>
    <t>VPR 200x400 RAL 1013</t>
  </si>
  <si>
    <t>Pol96</t>
  </si>
  <si>
    <t>VPR 200x500 RAL 1013</t>
  </si>
  <si>
    <t>Pol97</t>
  </si>
  <si>
    <t>VPR 300x400 RAL 1013</t>
  </si>
  <si>
    <t>Pol98</t>
  </si>
  <si>
    <t>VPR 300x700 RAL 1013</t>
  </si>
  <si>
    <t>Pol99</t>
  </si>
  <si>
    <t>VPR 400x650 RAL 1013</t>
  </si>
  <si>
    <t>Pol100</t>
  </si>
  <si>
    <t>VPR 500x300 RAL 1013</t>
  </si>
  <si>
    <t>Pol101</t>
  </si>
  <si>
    <t>VPR 650x500 RAL 1013</t>
  </si>
  <si>
    <t>Pol102</t>
  </si>
  <si>
    <t>VPR 650x600 RAL 1013</t>
  </si>
  <si>
    <t>VYBAVENÍ</t>
  </si>
  <si>
    <t>Pol103</t>
  </si>
  <si>
    <t>Nerezová police kotvená ke stěnovým příčkám. Rozměry: 300 x 2250 mm Výška osazení police: 900 mm Materiál: nerez AISI 316 Nosnost police: 50 kg</t>
  </si>
  <si>
    <t>Pol104</t>
  </si>
  <si>
    <t>Nerezová police kotvená ke stěnovým příčkám. Rozměry: 600 x 2400 mm Výška osazení police: 900 mm Materiál: nerez AISI 316 Nosnost police: 50 kg</t>
  </si>
  <si>
    <t>Pol105</t>
  </si>
  <si>
    <t>Nerezový parapet (AISI 316), plech tl. 1,5 mm, tvaru L, půdorysné rozměry: 1990 x 355 mm</t>
  </si>
  <si>
    <t>Pol106</t>
  </si>
  <si>
    <t>Nerezový parapet (AISI 316), plech tl. 1,5 mm, tvaru L, půdorysné rozměry: 3990 x 285 mm</t>
  </si>
  <si>
    <t>Pol107</t>
  </si>
  <si>
    <t>Nerezový parapet (AISI 316), plech tl. 1,5 mm, tvaru L, půdorysné rozměry: 1390 x 285 mm</t>
  </si>
  <si>
    <t>Pol108</t>
  </si>
  <si>
    <t>Nerezový parapet (AISI 316), plech tl. 1,5 mm, tvaru L, půdorysné rozměry: 1990 x 315 mm</t>
  </si>
  <si>
    <t>Pol109</t>
  </si>
  <si>
    <t>V místnostech č. 218, 219, 220 a 214 budou připraveny vodítka pod nábytek (nábytek není součástí dodávky). Vodítka budou stejné výšky jako vodící profily pro stěnovými panely a bude na ně vytažena fabionem podlahová krytina tak, jako u stěnových příček. P</t>
  </si>
  <si>
    <t>OSTATNÍ</t>
  </si>
  <si>
    <t>Pol110</t>
  </si>
  <si>
    <t>Materiál pro doplechování ke stavebním stavebním konstrukcím, doplechování ke stavbenám oknům.</t>
  </si>
  <si>
    <t>Pol111</t>
  </si>
  <si>
    <t>Montážní materiál (tmely, profily, doměrky atd.)</t>
  </si>
  <si>
    <t>Pol112</t>
  </si>
  <si>
    <t>Zpracování výrobní a dílenské dokumentace</t>
  </si>
  <si>
    <t>Pol113</t>
  </si>
  <si>
    <t>Zpracování skutečného provedení stavby (zaznamenání veškerých změn oproti projektové dokumentace) (3x v tištěné podobě, 1x v digitálně na CD - formáty dwg, Pdf, doc, xls)</t>
  </si>
  <si>
    <t>Pol114</t>
  </si>
  <si>
    <t>Pol115</t>
  </si>
  <si>
    <t>Validace čistých prostor v rozsahu instalační a operační kvalifikace</t>
  </si>
  <si>
    <t>Pol116</t>
  </si>
  <si>
    <t>Pol117</t>
  </si>
  <si>
    <t>Provozní řád ČP</t>
  </si>
  <si>
    <t>Pol118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</si>
</sst>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0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22" xfId="0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38" fillId="2" borderId="19" xfId="0" applyFont="1" applyFill="1" applyBorder="1" applyAlignment="1" applyProtection="1">
      <alignment horizontal="left" vertical="center"/>
      <protection locked="0"/>
    </xf>
    <xf numFmtId="0" fontId="38" fillId="0" borderId="20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2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18</v>
      </c>
    </row>
    <row r="7" spans="2:71" s="1" customFormat="1" ht="12" customHeight="1">
      <c r="B7" s="22"/>
      <c r="C7" s="23"/>
      <c r="D7" s="33" t="s">
        <v>19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21</v>
      </c>
    </row>
    <row r="8" spans="2:71" s="1" customFormat="1" ht="12" customHeight="1">
      <c r="B8" s="22"/>
      <c r="C8" s="23"/>
      <c r="D8" s="33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24</v>
      </c>
      <c r="AL8" s="23"/>
      <c r="AM8" s="23"/>
      <c r="AN8" s="34" t="s">
        <v>25</v>
      </c>
      <c r="AO8" s="23"/>
      <c r="AP8" s="23"/>
      <c r="AQ8" s="23"/>
      <c r="AR8" s="21"/>
      <c r="BE8" s="32"/>
      <c r="BS8" s="18" t="s">
        <v>26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27</v>
      </c>
    </row>
    <row r="10" spans="2:71" s="1" customFormat="1" ht="12" customHeight="1">
      <c r="B10" s="22"/>
      <c r="C10" s="23"/>
      <c r="D10" s="33" t="s">
        <v>28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29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18</v>
      </c>
    </row>
    <row r="11" spans="2:71" s="1" customFormat="1" ht="18.45" customHeight="1">
      <c r="B11" s="22"/>
      <c r="C11" s="23"/>
      <c r="D11" s="23"/>
      <c r="E11" s="28" t="s">
        <v>30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31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18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18</v>
      </c>
    </row>
    <row r="13" spans="2:71" s="1" customFormat="1" ht="12" customHeight="1">
      <c r="B13" s="22"/>
      <c r="C13" s="23"/>
      <c r="D13" s="33" t="s">
        <v>32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29</v>
      </c>
      <c r="AL13" s="23"/>
      <c r="AM13" s="23"/>
      <c r="AN13" s="35" t="s">
        <v>33</v>
      </c>
      <c r="AO13" s="23"/>
      <c r="AP13" s="23"/>
      <c r="AQ13" s="23"/>
      <c r="AR13" s="21"/>
      <c r="BE13" s="32"/>
      <c r="BS13" s="18" t="s">
        <v>18</v>
      </c>
    </row>
    <row r="14" spans="2:71" ht="12">
      <c r="B14" s="22"/>
      <c r="C14" s="23"/>
      <c r="D14" s="23"/>
      <c r="E14" s="35" t="s">
        <v>33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31</v>
      </c>
      <c r="AL14" s="23"/>
      <c r="AM14" s="23"/>
      <c r="AN14" s="35" t="s">
        <v>33</v>
      </c>
      <c r="AO14" s="23"/>
      <c r="AP14" s="23"/>
      <c r="AQ14" s="23"/>
      <c r="AR14" s="21"/>
      <c r="BE14" s="32"/>
      <c r="BS14" s="18" t="s">
        <v>18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34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29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35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31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36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29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38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31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36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39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40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41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42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43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44</v>
      </c>
      <c r="E29" s="48"/>
      <c r="F29" s="33" t="s">
        <v>45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46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47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48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49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50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51</v>
      </c>
      <c r="U35" s="55"/>
      <c r="V35" s="55"/>
      <c r="W35" s="55"/>
      <c r="X35" s="57" t="s">
        <v>52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53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54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55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56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55</v>
      </c>
      <c r="AI60" s="43"/>
      <c r="AJ60" s="43"/>
      <c r="AK60" s="43"/>
      <c r="AL60" s="43"/>
      <c r="AM60" s="65" t="s">
        <v>56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57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58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55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56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55</v>
      </c>
      <c r="AI75" s="43"/>
      <c r="AJ75" s="43"/>
      <c r="AK75" s="43"/>
      <c r="AL75" s="43"/>
      <c r="AM75" s="65" t="s">
        <v>56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59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DVURNASTAVBA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NÁSTAVBA OPER. SÁLŮ A STERILIZACE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22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MĚSTSKÁ NEMOCNICE DVŮR. KRÁLOVÉ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24</v>
      </c>
      <c r="AJ87" s="41"/>
      <c r="AK87" s="41"/>
      <c r="AL87" s="41"/>
      <c r="AM87" s="80" t="str">
        <f>IF(AN8="","",AN8)</f>
        <v>3. 3. 2021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25.65" customHeight="1">
      <c r="A89" s="39"/>
      <c r="B89" s="40"/>
      <c r="C89" s="33" t="s">
        <v>28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 xml:space="preserve"> 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34</v>
      </c>
      <c r="AJ89" s="41"/>
      <c r="AK89" s="41"/>
      <c r="AL89" s="41"/>
      <c r="AM89" s="81" t="str">
        <f>IF(E17="","",E17)</f>
        <v>ATELIER H1§ ATELIER HÁJEK</v>
      </c>
      <c r="AN89" s="72"/>
      <c r="AO89" s="72"/>
      <c r="AP89" s="72"/>
      <c r="AQ89" s="41"/>
      <c r="AR89" s="45"/>
      <c r="AS89" s="82" t="s">
        <v>60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32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37</v>
      </c>
      <c r="AJ90" s="41"/>
      <c r="AK90" s="41"/>
      <c r="AL90" s="41"/>
      <c r="AM90" s="81" t="str">
        <f>IF(E20="","",E20)</f>
        <v>ERŠILOVÁ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61</v>
      </c>
      <c r="D92" s="95"/>
      <c r="E92" s="95"/>
      <c r="F92" s="95"/>
      <c r="G92" s="95"/>
      <c r="H92" s="96"/>
      <c r="I92" s="97" t="s">
        <v>62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63</v>
      </c>
      <c r="AH92" s="95"/>
      <c r="AI92" s="95"/>
      <c r="AJ92" s="95"/>
      <c r="AK92" s="95"/>
      <c r="AL92" s="95"/>
      <c r="AM92" s="95"/>
      <c r="AN92" s="97" t="s">
        <v>64</v>
      </c>
      <c r="AO92" s="95"/>
      <c r="AP92" s="99"/>
      <c r="AQ92" s="100" t="s">
        <v>65</v>
      </c>
      <c r="AR92" s="45"/>
      <c r="AS92" s="101" t="s">
        <v>66</v>
      </c>
      <c r="AT92" s="102" t="s">
        <v>67</v>
      </c>
      <c r="AU92" s="102" t="s">
        <v>68</v>
      </c>
      <c r="AV92" s="102" t="s">
        <v>69</v>
      </c>
      <c r="AW92" s="102" t="s">
        <v>70</v>
      </c>
      <c r="AX92" s="102" t="s">
        <v>71</v>
      </c>
      <c r="AY92" s="102" t="s">
        <v>72</v>
      </c>
      <c r="AZ92" s="102" t="s">
        <v>73</v>
      </c>
      <c r="BA92" s="102" t="s">
        <v>74</v>
      </c>
      <c r="BB92" s="102" t="s">
        <v>75</v>
      </c>
      <c r="BC92" s="102" t="s">
        <v>76</v>
      </c>
      <c r="BD92" s="103" t="s">
        <v>77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78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ROUND(AG95+AG96+SUM(AG99:AG105)+AG112+AG118,2)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ROUND(AS95+AS96+SUM(AS99:AS105)+AS112+AS118,2)</f>
        <v>0</v>
      </c>
      <c r="AT94" s="115">
        <f>ROUND(SUM(AV94:AW94),2)</f>
        <v>0</v>
      </c>
      <c r="AU94" s="116">
        <f>ROUND(AU95+AU96+SUM(AU99:AU105)+AU112+AU118,5)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ROUND(AZ95+AZ96+SUM(AZ99:AZ105)+AZ112+AZ118,2)</f>
        <v>0</v>
      </c>
      <c r="BA94" s="115">
        <f>ROUND(BA95+BA96+SUM(BA99:BA105)+BA112+BA118,2)</f>
        <v>0</v>
      </c>
      <c r="BB94" s="115">
        <f>ROUND(BB95+BB96+SUM(BB99:BB105)+BB112+BB118,2)</f>
        <v>0</v>
      </c>
      <c r="BC94" s="115">
        <f>ROUND(BC95+BC96+SUM(BC99:BC105)+BC112+BC118,2)</f>
        <v>0</v>
      </c>
      <c r="BD94" s="117">
        <f>ROUND(BD95+BD96+SUM(BD99:BD105)+BD112+BD118,2)</f>
        <v>0</v>
      </c>
      <c r="BE94" s="6"/>
      <c r="BS94" s="118" t="s">
        <v>79</v>
      </c>
      <c r="BT94" s="118" t="s">
        <v>80</v>
      </c>
      <c r="BU94" s="119" t="s">
        <v>81</v>
      </c>
      <c r="BV94" s="118" t="s">
        <v>82</v>
      </c>
      <c r="BW94" s="118" t="s">
        <v>5</v>
      </c>
      <c r="BX94" s="118" t="s">
        <v>83</v>
      </c>
      <c r="CL94" s="118" t="s">
        <v>1</v>
      </c>
    </row>
    <row r="95" spans="1:91" s="7" customFormat="1" ht="37.5" customHeight="1">
      <c r="A95" s="120" t="s">
        <v>84</v>
      </c>
      <c r="B95" s="121"/>
      <c r="C95" s="122"/>
      <c r="D95" s="123" t="s">
        <v>85</v>
      </c>
      <c r="E95" s="123"/>
      <c r="F95" s="123"/>
      <c r="G95" s="123"/>
      <c r="H95" s="123"/>
      <c r="I95" s="124"/>
      <c r="J95" s="123" t="s">
        <v>86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'DVŮR NEMOCNICE - NÁSTAVBA...'!J30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87</v>
      </c>
      <c r="AR95" s="127"/>
      <c r="AS95" s="128">
        <v>0</v>
      </c>
      <c r="AT95" s="129">
        <f>ROUND(SUM(AV95:AW95),2)</f>
        <v>0</v>
      </c>
      <c r="AU95" s="130">
        <f>'DVŮR NEMOCNICE - NÁSTAVBA...'!P147</f>
        <v>0</v>
      </c>
      <c r="AV95" s="129">
        <f>'DVŮR NEMOCNICE - NÁSTAVBA...'!J33</f>
        <v>0</v>
      </c>
      <c r="AW95" s="129">
        <f>'DVŮR NEMOCNICE - NÁSTAVBA...'!J34</f>
        <v>0</v>
      </c>
      <c r="AX95" s="129">
        <f>'DVŮR NEMOCNICE - NÁSTAVBA...'!J35</f>
        <v>0</v>
      </c>
      <c r="AY95" s="129">
        <f>'DVŮR NEMOCNICE - NÁSTAVBA...'!J36</f>
        <v>0</v>
      </c>
      <c r="AZ95" s="129">
        <f>'DVŮR NEMOCNICE - NÁSTAVBA...'!F33</f>
        <v>0</v>
      </c>
      <c r="BA95" s="129">
        <f>'DVŮR NEMOCNICE - NÁSTAVBA...'!F34</f>
        <v>0</v>
      </c>
      <c r="BB95" s="129">
        <f>'DVŮR NEMOCNICE - NÁSTAVBA...'!F35</f>
        <v>0</v>
      </c>
      <c r="BC95" s="129">
        <f>'DVŮR NEMOCNICE - NÁSTAVBA...'!F36</f>
        <v>0</v>
      </c>
      <c r="BD95" s="131">
        <f>'DVŮR NEMOCNICE - NÁSTAVBA...'!F37</f>
        <v>0</v>
      </c>
      <c r="BE95" s="7"/>
      <c r="BT95" s="132" t="s">
        <v>21</v>
      </c>
      <c r="BV95" s="132" t="s">
        <v>82</v>
      </c>
      <c r="BW95" s="132" t="s">
        <v>88</v>
      </c>
      <c r="BX95" s="132" t="s">
        <v>5</v>
      </c>
      <c r="CL95" s="132" t="s">
        <v>1</v>
      </c>
      <c r="CM95" s="132" t="s">
        <v>89</v>
      </c>
    </row>
    <row r="96" spans="1:91" s="7" customFormat="1" ht="37.5" customHeight="1">
      <c r="A96" s="7"/>
      <c r="B96" s="121"/>
      <c r="C96" s="122"/>
      <c r="D96" s="123" t="s">
        <v>90</v>
      </c>
      <c r="E96" s="123"/>
      <c r="F96" s="123"/>
      <c r="G96" s="123"/>
      <c r="H96" s="123"/>
      <c r="I96" s="124"/>
      <c r="J96" s="123" t="s">
        <v>90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33">
        <f>ROUND(SUM(AG97:AG98),2)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87</v>
      </c>
      <c r="AR96" s="127"/>
      <c r="AS96" s="128">
        <f>ROUND(SUM(AS97:AS98),2)</f>
        <v>0</v>
      </c>
      <c r="AT96" s="129">
        <f>ROUND(SUM(AV96:AW96),2)</f>
        <v>0</v>
      </c>
      <c r="AU96" s="130">
        <f>ROUND(SUM(AU97:AU98),5)</f>
        <v>0</v>
      </c>
      <c r="AV96" s="129">
        <f>ROUND(AZ96*L29,2)</f>
        <v>0</v>
      </c>
      <c r="AW96" s="129">
        <f>ROUND(BA96*L30,2)</f>
        <v>0</v>
      </c>
      <c r="AX96" s="129">
        <f>ROUND(BB96*L29,2)</f>
        <v>0</v>
      </c>
      <c r="AY96" s="129">
        <f>ROUND(BC96*L30,2)</f>
        <v>0</v>
      </c>
      <c r="AZ96" s="129">
        <f>ROUND(SUM(AZ97:AZ98),2)</f>
        <v>0</v>
      </c>
      <c r="BA96" s="129">
        <f>ROUND(SUM(BA97:BA98),2)</f>
        <v>0</v>
      </c>
      <c r="BB96" s="129">
        <f>ROUND(SUM(BB97:BB98),2)</f>
        <v>0</v>
      </c>
      <c r="BC96" s="129">
        <f>ROUND(SUM(BC97:BC98),2)</f>
        <v>0</v>
      </c>
      <c r="BD96" s="131">
        <f>ROUND(SUM(BD97:BD98),2)</f>
        <v>0</v>
      </c>
      <c r="BE96" s="7"/>
      <c r="BS96" s="132" t="s">
        <v>79</v>
      </c>
      <c r="BT96" s="132" t="s">
        <v>21</v>
      </c>
      <c r="BU96" s="132" t="s">
        <v>81</v>
      </c>
      <c r="BV96" s="132" t="s">
        <v>82</v>
      </c>
      <c r="BW96" s="132" t="s">
        <v>91</v>
      </c>
      <c r="BX96" s="132" t="s">
        <v>5</v>
      </c>
      <c r="CL96" s="132" t="s">
        <v>1</v>
      </c>
      <c r="CM96" s="132" t="s">
        <v>89</v>
      </c>
    </row>
    <row r="97" spans="1:90" s="4" customFormat="1" ht="16.5" customHeight="1">
      <c r="A97" s="120" t="s">
        <v>84</v>
      </c>
      <c r="B97" s="71"/>
      <c r="C97" s="134"/>
      <c r="D97" s="134"/>
      <c r="E97" s="135" t="s">
        <v>92</v>
      </c>
      <c r="F97" s="135"/>
      <c r="G97" s="135"/>
      <c r="H97" s="135"/>
      <c r="I97" s="135"/>
      <c r="J97" s="134"/>
      <c r="K97" s="135" t="s">
        <v>93</v>
      </c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6">
        <f>'D.1.4.ZT - Zdravotechnika...'!J32</f>
        <v>0</v>
      </c>
      <c r="AH97" s="134"/>
      <c r="AI97" s="134"/>
      <c r="AJ97" s="134"/>
      <c r="AK97" s="134"/>
      <c r="AL97" s="134"/>
      <c r="AM97" s="134"/>
      <c r="AN97" s="136">
        <f>SUM(AG97,AT97)</f>
        <v>0</v>
      </c>
      <c r="AO97" s="134"/>
      <c r="AP97" s="134"/>
      <c r="AQ97" s="137" t="s">
        <v>94</v>
      </c>
      <c r="AR97" s="73"/>
      <c r="AS97" s="138">
        <v>0</v>
      </c>
      <c r="AT97" s="139">
        <f>ROUND(SUM(AV97:AW97),2)</f>
        <v>0</v>
      </c>
      <c r="AU97" s="140">
        <f>'D.1.4.ZT - Zdravotechnika...'!P122</f>
        <v>0</v>
      </c>
      <c r="AV97" s="139">
        <f>'D.1.4.ZT - Zdravotechnika...'!J35</f>
        <v>0</v>
      </c>
      <c r="AW97" s="139">
        <f>'D.1.4.ZT - Zdravotechnika...'!J36</f>
        <v>0</v>
      </c>
      <c r="AX97" s="139">
        <f>'D.1.4.ZT - Zdravotechnika...'!J37</f>
        <v>0</v>
      </c>
      <c r="AY97" s="139">
        <f>'D.1.4.ZT - Zdravotechnika...'!J38</f>
        <v>0</v>
      </c>
      <c r="AZ97" s="139">
        <f>'D.1.4.ZT - Zdravotechnika...'!F35</f>
        <v>0</v>
      </c>
      <c r="BA97" s="139">
        <f>'D.1.4.ZT - Zdravotechnika...'!F36</f>
        <v>0</v>
      </c>
      <c r="BB97" s="139">
        <f>'D.1.4.ZT - Zdravotechnika...'!F37</f>
        <v>0</v>
      </c>
      <c r="BC97" s="139">
        <f>'D.1.4.ZT - Zdravotechnika...'!F38</f>
        <v>0</v>
      </c>
      <c r="BD97" s="141">
        <f>'D.1.4.ZT - Zdravotechnika...'!F39</f>
        <v>0</v>
      </c>
      <c r="BE97" s="4"/>
      <c r="BT97" s="142" t="s">
        <v>89</v>
      </c>
      <c r="BV97" s="142" t="s">
        <v>82</v>
      </c>
      <c r="BW97" s="142" t="s">
        <v>95</v>
      </c>
      <c r="BX97" s="142" t="s">
        <v>91</v>
      </c>
      <c r="CL97" s="142" t="s">
        <v>1</v>
      </c>
    </row>
    <row r="98" spans="1:90" s="4" customFormat="1" ht="23.25" customHeight="1">
      <c r="A98" s="120" t="s">
        <v>84</v>
      </c>
      <c r="B98" s="71"/>
      <c r="C98" s="134"/>
      <c r="D98" s="134"/>
      <c r="E98" s="135" t="s">
        <v>96</v>
      </c>
      <c r="F98" s="135"/>
      <c r="G98" s="135"/>
      <c r="H98" s="135"/>
      <c r="I98" s="135"/>
      <c r="J98" s="134"/>
      <c r="K98" s="135" t="s">
        <v>97</v>
      </c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6">
        <f>'D.1.4. ZT - Zdravotechnik...'!J32</f>
        <v>0</v>
      </c>
      <c r="AH98" s="134"/>
      <c r="AI98" s="134"/>
      <c r="AJ98" s="134"/>
      <c r="AK98" s="134"/>
      <c r="AL98" s="134"/>
      <c r="AM98" s="134"/>
      <c r="AN98" s="136">
        <f>SUM(AG98,AT98)</f>
        <v>0</v>
      </c>
      <c r="AO98" s="134"/>
      <c r="AP98" s="134"/>
      <c r="AQ98" s="137" t="s">
        <v>94</v>
      </c>
      <c r="AR98" s="73"/>
      <c r="AS98" s="138">
        <v>0</v>
      </c>
      <c r="AT98" s="139">
        <f>ROUND(SUM(AV98:AW98),2)</f>
        <v>0</v>
      </c>
      <c r="AU98" s="140">
        <f>'D.1.4. ZT - Zdravotechnik...'!P125</f>
        <v>0</v>
      </c>
      <c r="AV98" s="139">
        <f>'D.1.4. ZT - Zdravotechnik...'!J35</f>
        <v>0</v>
      </c>
      <c r="AW98" s="139">
        <f>'D.1.4. ZT - Zdravotechnik...'!J36</f>
        <v>0</v>
      </c>
      <c r="AX98" s="139">
        <f>'D.1.4. ZT - Zdravotechnik...'!J37</f>
        <v>0</v>
      </c>
      <c r="AY98" s="139">
        <f>'D.1.4. ZT - Zdravotechnik...'!J38</f>
        <v>0</v>
      </c>
      <c r="AZ98" s="139">
        <f>'D.1.4. ZT - Zdravotechnik...'!F35</f>
        <v>0</v>
      </c>
      <c r="BA98" s="139">
        <f>'D.1.4. ZT - Zdravotechnik...'!F36</f>
        <v>0</v>
      </c>
      <c r="BB98" s="139">
        <f>'D.1.4. ZT - Zdravotechnik...'!F37</f>
        <v>0</v>
      </c>
      <c r="BC98" s="139">
        <f>'D.1.4. ZT - Zdravotechnik...'!F38</f>
        <v>0</v>
      </c>
      <c r="BD98" s="141">
        <f>'D.1.4. ZT - Zdravotechnik...'!F39</f>
        <v>0</v>
      </c>
      <c r="BE98" s="4"/>
      <c r="BT98" s="142" t="s">
        <v>89</v>
      </c>
      <c r="BV98" s="142" t="s">
        <v>82</v>
      </c>
      <c r="BW98" s="142" t="s">
        <v>98</v>
      </c>
      <c r="BX98" s="142" t="s">
        <v>91</v>
      </c>
      <c r="CL98" s="142" t="s">
        <v>1</v>
      </c>
    </row>
    <row r="99" spans="1:91" s="7" customFormat="1" ht="37.5" customHeight="1">
      <c r="A99" s="120" t="s">
        <v>84</v>
      </c>
      <c r="B99" s="121"/>
      <c r="C99" s="122"/>
      <c r="D99" s="123" t="s">
        <v>99</v>
      </c>
      <c r="E99" s="123"/>
      <c r="F99" s="123"/>
      <c r="G99" s="123"/>
      <c r="H99" s="123"/>
      <c r="I99" s="124"/>
      <c r="J99" s="123" t="s">
        <v>100</v>
      </c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5">
        <f>'nemocnicedknlsaly1 - ZAŘÍ...'!J30</f>
        <v>0</v>
      </c>
      <c r="AH99" s="124"/>
      <c r="AI99" s="124"/>
      <c r="AJ99" s="124"/>
      <c r="AK99" s="124"/>
      <c r="AL99" s="124"/>
      <c r="AM99" s="124"/>
      <c r="AN99" s="125">
        <f>SUM(AG99,AT99)</f>
        <v>0</v>
      </c>
      <c r="AO99" s="124"/>
      <c r="AP99" s="124"/>
      <c r="AQ99" s="126" t="s">
        <v>87</v>
      </c>
      <c r="AR99" s="127"/>
      <c r="AS99" s="128">
        <v>0</v>
      </c>
      <c r="AT99" s="129">
        <f>ROUND(SUM(AV99:AW99),2)</f>
        <v>0</v>
      </c>
      <c r="AU99" s="130">
        <f>'nemocnicedknlsaly1 - ZAŘÍ...'!P125</f>
        <v>0</v>
      </c>
      <c r="AV99" s="129">
        <f>'nemocnicedknlsaly1 - ZAŘÍ...'!J33</f>
        <v>0</v>
      </c>
      <c r="AW99" s="129">
        <f>'nemocnicedknlsaly1 - ZAŘÍ...'!J34</f>
        <v>0</v>
      </c>
      <c r="AX99" s="129">
        <f>'nemocnicedknlsaly1 - ZAŘÍ...'!J35</f>
        <v>0</v>
      </c>
      <c r="AY99" s="129">
        <f>'nemocnicedknlsaly1 - ZAŘÍ...'!J36</f>
        <v>0</v>
      </c>
      <c r="AZ99" s="129">
        <f>'nemocnicedknlsaly1 - ZAŘÍ...'!F33</f>
        <v>0</v>
      </c>
      <c r="BA99" s="129">
        <f>'nemocnicedknlsaly1 - ZAŘÍ...'!F34</f>
        <v>0</v>
      </c>
      <c r="BB99" s="129">
        <f>'nemocnicedknlsaly1 - ZAŘÍ...'!F35</f>
        <v>0</v>
      </c>
      <c r="BC99" s="129">
        <f>'nemocnicedknlsaly1 - ZAŘÍ...'!F36</f>
        <v>0</v>
      </c>
      <c r="BD99" s="131">
        <f>'nemocnicedknlsaly1 - ZAŘÍ...'!F37</f>
        <v>0</v>
      </c>
      <c r="BE99" s="7"/>
      <c r="BT99" s="132" t="s">
        <v>21</v>
      </c>
      <c r="BV99" s="132" t="s">
        <v>82</v>
      </c>
      <c r="BW99" s="132" t="s">
        <v>101</v>
      </c>
      <c r="BX99" s="132" t="s">
        <v>5</v>
      </c>
      <c r="CL99" s="132" t="s">
        <v>1</v>
      </c>
      <c r="CM99" s="132" t="s">
        <v>89</v>
      </c>
    </row>
    <row r="100" spans="1:91" s="7" customFormat="1" ht="37.5" customHeight="1">
      <c r="A100" s="120" t="s">
        <v>84</v>
      </c>
      <c r="B100" s="121"/>
      <c r="C100" s="122"/>
      <c r="D100" s="123" t="s">
        <v>102</v>
      </c>
      <c r="E100" s="123"/>
      <c r="F100" s="123"/>
      <c r="G100" s="123"/>
      <c r="H100" s="123"/>
      <c r="I100" s="124"/>
      <c r="J100" s="123" t="s">
        <v>103</v>
      </c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5">
        <f>'TSB SILNOPROUD - TSB Siln...'!J30</f>
        <v>0</v>
      </c>
      <c r="AH100" s="124"/>
      <c r="AI100" s="124"/>
      <c r="AJ100" s="124"/>
      <c r="AK100" s="124"/>
      <c r="AL100" s="124"/>
      <c r="AM100" s="124"/>
      <c r="AN100" s="125">
        <f>SUM(AG100,AT100)</f>
        <v>0</v>
      </c>
      <c r="AO100" s="124"/>
      <c r="AP100" s="124"/>
      <c r="AQ100" s="126" t="s">
        <v>87</v>
      </c>
      <c r="AR100" s="127"/>
      <c r="AS100" s="128">
        <v>0</v>
      </c>
      <c r="AT100" s="129">
        <f>ROUND(SUM(AV100:AW100),2)</f>
        <v>0</v>
      </c>
      <c r="AU100" s="130">
        <f>'TSB SILNOPROUD - TSB Siln...'!P119</f>
        <v>0</v>
      </c>
      <c r="AV100" s="129">
        <f>'TSB SILNOPROUD - TSB Siln...'!J33</f>
        <v>0</v>
      </c>
      <c r="AW100" s="129">
        <f>'TSB SILNOPROUD - TSB Siln...'!J34</f>
        <v>0</v>
      </c>
      <c r="AX100" s="129">
        <f>'TSB SILNOPROUD - TSB Siln...'!J35</f>
        <v>0</v>
      </c>
      <c r="AY100" s="129">
        <f>'TSB SILNOPROUD - TSB Siln...'!J36</f>
        <v>0</v>
      </c>
      <c r="AZ100" s="129">
        <f>'TSB SILNOPROUD - TSB Siln...'!F33</f>
        <v>0</v>
      </c>
      <c r="BA100" s="129">
        <f>'TSB SILNOPROUD - TSB Siln...'!F34</f>
        <v>0</v>
      </c>
      <c r="BB100" s="129">
        <f>'TSB SILNOPROUD - TSB Siln...'!F35</f>
        <v>0</v>
      </c>
      <c r="BC100" s="129">
        <f>'TSB SILNOPROUD - TSB Siln...'!F36</f>
        <v>0</v>
      </c>
      <c r="BD100" s="131">
        <f>'TSB SILNOPROUD - TSB Siln...'!F37</f>
        <v>0</v>
      </c>
      <c r="BE100" s="7"/>
      <c r="BT100" s="132" t="s">
        <v>21</v>
      </c>
      <c r="BV100" s="132" t="s">
        <v>82</v>
      </c>
      <c r="BW100" s="132" t="s">
        <v>104</v>
      </c>
      <c r="BX100" s="132" t="s">
        <v>5</v>
      </c>
      <c r="CL100" s="132" t="s">
        <v>1</v>
      </c>
      <c r="CM100" s="132" t="s">
        <v>89</v>
      </c>
    </row>
    <row r="101" spans="1:91" s="7" customFormat="1" ht="37.5" customHeight="1">
      <c r="A101" s="120" t="s">
        <v>84</v>
      </c>
      <c r="B101" s="121"/>
      <c r="C101" s="122"/>
      <c r="D101" s="123" t="s">
        <v>105</v>
      </c>
      <c r="E101" s="123"/>
      <c r="F101" s="123"/>
      <c r="G101" s="123"/>
      <c r="H101" s="123"/>
      <c r="I101" s="124"/>
      <c r="J101" s="123" t="s">
        <v>106</v>
      </c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5">
        <f>'TSB PŘELOŽKA - TSB PŘELOŽ...'!J30</f>
        <v>0</v>
      </c>
      <c r="AH101" s="124"/>
      <c r="AI101" s="124"/>
      <c r="AJ101" s="124"/>
      <c r="AK101" s="124"/>
      <c r="AL101" s="124"/>
      <c r="AM101" s="124"/>
      <c r="AN101" s="125">
        <f>SUM(AG101,AT101)</f>
        <v>0</v>
      </c>
      <c r="AO101" s="124"/>
      <c r="AP101" s="124"/>
      <c r="AQ101" s="126" t="s">
        <v>87</v>
      </c>
      <c r="AR101" s="127"/>
      <c r="AS101" s="128">
        <v>0</v>
      </c>
      <c r="AT101" s="129">
        <f>ROUND(SUM(AV101:AW101),2)</f>
        <v>0</v>
      </c>
      <c r="AU101" s="130">
        <f>'TSB PŘELOŽKA - TSB PŘELOŽ...'!P118</f>
        <v>0</v>
      </c>
      <c r="AV101" s="129">
        <f>'TSB PŘELOŽKA - TSB PŘELOŽ...'!J33</f>
        <v>0</v>
      </c>
      <c r="AW101" s="129">
        <f>'TSB PŘELOŽKA - TSB PŘELOŽ...'!J34</f>
        <v>0</v>
      </c>
      <c r="AX101" s="129">
        <f>'TSB PŘELOŽKA - TSB PŘELOŽ...'!J35</f>
        <v>0</v>
      </c>
      <c r="AY101" s="129">
        <f>'TSB PŘELOŽKA - TSB PŘELOŽ...'!J36</f>
        <v>0</v>
      </c>
      <c r="AZ101" s="129">
        <f>'TSB PŘELOŽKA - TSB PŘELOŽ...'!F33</f>
        <v>0</v>
      </c>
      <c r="BA101" s="129">
        <f>'TSB PŘELOŽKA - TSB PŘELOŽ...'!F34</f>
        <v>0</v>
      </c>
      <c r="BB101" s="129">
        <f>'TSB PŘELOŽKA - TSB PŘELOŽ...'!F35</f>
        <v>0</v>
      </c>
      <c r="BC101" s="129">
        <f>'TSB PŘELOŽKA - TSB PŘELOŽ...'!F36</f>
        <v>0</v>
      </c>
      <c r="BD101" s="131">
        <f>'TSB PŘELOŽKA - TSB PŘELOŽ...'!F37</f>
        <v>0</v>
      </c>
      <c r="BE101" s="7"/>
      <c r="BT101" s="132" t="s">
        <v>21</v>
      </c>
      <c r="BV101" s="132" t="s">
        <v>82</v>
      </c>
      <c r="BW101" s="132" t="s">
        <v>107</v>
      </c>
      <c r="BX101" s="132" t="s">
        <v>5</v>
      </c>
      <c r="CL101" s="132" t="s">
        <v>1</v>
      </c>
      <c r="CM101" s="132" t="s">
        <v>89</v>
      </c>
    </row>
    <row r="102" spans="1:91" s="7" customFormat="1" ht="16.5" customHeight="1">
      <c r="A102" s="120" t="s">
        <v>84</v>
      </c>
      <c r="B102" s="121"/>
      <c r="C102" s="122"/>
      <c r="D102" s="123" t="s">
        <v>108</v>
      </c>
      <c r="E102" s="123"/>
      <c r="F102" s="123"/>
      <c r="G102" s="123"/>
      <c r="H102" s="123"/>
      <c r="I102" s="124"/>
      <c r="J102" s="123" t="s">
        <v>109</v>
      </c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5">
        <f>'MR - MĚŘENÍ A REGULACE'!J30</f>
        <v>0</v>
      </c>
      <c r="AH102" s="124"/>
      <c r="AI102" s="124"/>
      <c r="AJ102" s="124"/>
      <c r="AK102" s="124"/>
      <c r="AL102" s="124"/>
      <c r="AM102" s="124"/>
      <c r="AN102" s="125">
        <f>SUM(AG102,AT102)</f>
        <v>0</v>
      </c>
      <c r="AO102" s="124"/>
      <c r="AP102" s="124"/>
      <c r="AQ102" s="126" t="s">
        <v>87</v>
      </c>
      <c r="AR102" s="127"/>
      <c r="AS102" s="128">
        <v>0</v>
      </c>
      <c r="AT102" s="129">
        <f>ROUND(SUM(AV102:AW102),2)</f>
        <v>0</v>
      </c>
      <c r="AU102" s="130">
        <f>'MR - MĚŘENÍ A REGULACE'!P124</f>
        <v>0</v>
      </c>
      <c r="AV102" s="129">
        <f>'MR - MĚŘENÍ A REGULACE'!J33</f>
        <v>0</v>
      </c>
      <c r="AW102" s="129">
        <f>'MR - MĚŘENÍ A REGULACE'!J34</f>
        <v>0</v>
      </c>
      <c r="AX102" s="129">
        <f>'MR - MĚŘENÍ A REGULACE'!J35</f>
        <v>0</v>
      </c>
      <c r="AY102" s="129">
        <f>'MR - MĚŘENÍ A REGULACE'!J36</f>
        <v>0</v>
      </c>
      <c r="AZ102" s="129">
        <f>'MR - MĚŘENÍ A REGULACE'!F33</f>
        <v>0</v>
      </c>
      <c r="BA102" s="129">
        <f>'MR - MĚŘENÍ A REGULACE'!F34</f>
        <v>0</v>
      </c>
      <c r="BB102" s="129">
        <f>'MR - MĚŘENÍ A REGULACE'!F35</f>
        <v>0</v>
      </c>
      <c r="BC102" s="129">
        <f>'MR - MĚŘENÍ A REGULACE'!F36</f>
        <v>0</v>
      </c>
      <c r="BD102" s="131">
        <f>'MR - MĚŘENÍ A REGULACE'!F37</f>
        <v>0</v>
      </c>
      <c r="BE102" s="7"/>
      <c r="BT102" s="132" t="s">
        <v>21</v>
      </c>
      <c r="BV102" s="132" t="s">
        <v>82</v>
      </c>
      <c r="BW102" s="132" t="s">
        <v>110</v>
      </c>
      <c r="BX102" s="132" t="s">
        <v>5</v>
      </c>
      <c r="CL102" s="132" t="s">
        <v>1</v>
      </c>
      <c r="CM102" s="132" t="s">
        <v>89</v>
      </c>
    </row>
    <row r="103" spans="1:91" s="7" customFormat="1" ht="16.5" customHeight="1">
      <c r="A103" s="120" t="s">
        <v>84</v>
      </c>
      <c r="B103" s="121"/>
      <c r="C103" s="122"/>
      <c r="D103" s="123" t="s">
        <v>111</v>
      </c>
      <c r="E103" s="123"/>
      <c r="F103" s="123"/>
      <c r="G103" s="123"/>
      <c r="H103" s="123"/>
      <c r="I103" s="124"/>
      <c r="J103" s="123" t="s">
        <v>112</v>
      </c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5">
        <f>'VZT - VZDUCHOTECHNIKA'!J30</f>
        <v>0</v>
      </c>
      <c r="AH103" s="124"/>
      <c r="AI103" s="124"/>
      <c r="AJ103" s="124"/>
      <c r="AK103" s="124"/>
      <c r="AL103" s="124"/>
      <c r="AM103" s="124"/>
      <c r="AN103" s="125">
        <f>SUM(AG103,AT103)</f>
        <v>0</v>
      </c>
      <c r="AO103" s="124"/>
      <c r="AP103" s="124"/>
      <c r="AQ103" s="126" t="s">
        <v>87</v>
      </c>
      <c r="AR103" s="127"/>
      <c r="AS103" s="128">
        <v>0</v>
      </c>
      <c r="AT103" s="129">
        <f>ROUND(SUM(AV103:AW103),2)</f>
        <v>0</v>
      </c>
      <c r="AU103" s="130">
        <f>'VZT - VZDUCHOTECHNIKA'!P271</f>
        <v>0</v>
      </c>
      <c r="AV103" s="129">
        <f>'VZT - VZDUCHOTECHNIKA'!J33</f>
        <v>0</v>
      </c>
      <c r="AW103" s="129">
        <f>'VZT - VZDUCHOTECHNIKA'!J34</f>
        <v>0</v>
      </c>
      <c r="AX103" s="129">
        <f>'VZT - VZDUCHOTECHNIKA'!J35</f>
        <v>0</v>
      </c>
      <c r="AY103" s="129">
        <f>'VZT - VZDUCHOTECHNIKA'!J36</f>
        <v>0</v>
      </c>
      <c r="AZ103" s="129">
        <f>'VZT - VZDUCHOTECHNIKA'!F33</f>
        <v>0</v>
      </c>
      <c r="BA103" s="129">
        <f>'VZT - VZDUCHOTECHNIKA'!F34</f>
        <v>0</v>
      </c>
      <c r="BB103" s="129">
        <f>'VZT - VZDUCHOTECHNIKA'!F35</f>
        <v>0</v>
      </c>
      <c r="BC103" s="129">
        <f>'VZT - VZDUCHOTECHNIKA'!F36</f>
        <v>0</v>
      </c>
      <c r="BD103" s="131">
        <f>'VZT - VZDUCHOTECHNIKA'!F37</f>
        <v>0</v>
      </c>
      <c r="BE103" s="7"/>
      <c r="BT103" s="132" t="s">
        <v>21</v>
      </c>
      <c r="BV103" s="132" t="s">
        <v>82</v>
      </c>
      <c r="BW103" s="132" t="s">
        <v>113</v>
      </c>
      <c r="BX103" s="132" t="s">
        <v>5</v>
      </c>
      <c r="CL103" s="132" t="s">
        <v>1</v>
      </c>
      <c r="CM103" s="132" t="s">
        <v>89</v>
      </c>
    </row>
    <row r="104" spans="1:91" s="7" customFormat="1" ht="50.25" customHeight="1">
      <c r="A104" s="120" t="s">
        <v>84</v>
      </c>
      <c r="B104" s="121"/>
      <c r="C104" s="122"/>
      <c r="D104" s="123" t="s">
        <v>114</v>
      </c>
      <c r="E104" s="123"/>
      <c r="F104" s="123"/>
      <c r="G104" s="123"/>
      <c r="H104" s="123"/>
      <c r="I104" s="124"/>
      <c r="J104" s="123" t="s">
        <v>115</v>
      </c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5">
        <f>'ELEKTRO - SILNOPROUD - SI...'!J30</f>
        <v>0</v>
      </c>
      <c r="AH104" s="124"/>
      <c r="AI104" s="124"/>
      <c r="AJ104" s="124"/>
      <c r="AK104" s="124"/>
      <c r="AL104" s="124"/>
      <c r="AM104" s="124"/>
      <c r="AN104" s="125">
        <f>SUM(AG104,AT104)</f>
        <v>0</v>
      </c>
      <c r="AO104" s="124"/>
      <c r="AP104" s="124"/>
      <c r="AQ104" s="126" t="s">
        <v>87</v>
      </c>
      <c r="AR104" s="127"/>
      <c r="AS104" s="128">
        <v>0</v>
      </c>
      <c r="AT104" s="129">
        <f>ROUND(SUM(AV104:AW104),2)</f>
        <v>0</v>
      </c>
      <c r="AU104" s="130">
        <f>'ELEKTRO - SILNOPROUD - SI...'!P120</f>
        <v>0</v>
      </c>
      <c r="AV104" s="129">
        <f>'ELEKTRO - SILNOPROUD - SI...'!J33</f>
        <v>0</v>
      </c>
      <c r="AW104" s="129">
        <f>'ELEKTRO - SILNOPROUD - SI...'!J34</f>
        <v>0</v>
      </c>
      <c r="AX104" s="129">
        <f>'ELEKTRO - SILNOPROUD - SI...'!J35</f>
        <v>0</v>
      </c>
      <c r="AY104" s="129">
        <f>'ELEKTRO - SILNOPROUD - SI...'!J36</f>
        <v>0</v>
      </c>
      <c r="AZ104" s="129">
        <f>'ELEKTRO - SILNOPROUD - SI...'!F33</f>
        <v>0</v>
      </c>
      <c r="BA104" s="129">
        <f>'ELEKTRO - SILNOPROUD - SI...'!F34</f>
        <v>0</v>
      </c>
      <c r="BB104" s="129">
        <f>'ELEKTRO - SILNOPROUD - SI...'!F35</f>
        <v>0</v>
      </c>
      <c r="BC104" s="129">
        <f>'ELEKTRO - SILNOPROUD - SI...'!F36</f>
        <v>0</v>
      </c>
      <c r="BD104" s="131">
        <f>'ELEKTRO - SILNOPROUD - SI...'!F37</f>
        <v>0</v>
      </c>
      <c r="BE104" s="7"/>
      <c r="BT104" s="132" t="s">
        <v>21</v>
      </c>
      <c r="BV104" s="132" t="s">
        <v>82</v>
      </c>
      <c r="BW104" s="132" t="s">
        <v>116</v>
      </c>
      <c r="BX104" s="132" t="s">
        <v>5</v>
      </c>
      <c r="CL104" s="132" t="s">
        <v>1</v>
      </c>
      <c r="CM104" s="132" t="s">
        <v>89</v>
      </c>
    </row>
    <row r="105" spans="1:91" s="7" customFormat="1" ht="24.75" customHeight="1">
      <c r="A105" s="7"/>
      <c r="B105" s="121"/>
      <c r="C105" s="122"/>
      <c r="D105" s="123" t="s">
        <v>117</v>
      </c>
      <c r="E105" s="123"/>
      <c r="F105" s="123"/>
      <c r="G105" s="123"/>
      <c r="H105" s="123"/>
      <c r="I105" s="124"/>
      <c r="J105" s="123" t="s">
        <v>118</v>
      </c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33">
        <f>ROUND(SUM(AG106:AG111),2)</f>
        <v>0</v>
      </c>
      <c r="AH105" s="124"/>
      <c r="AI105" s="124"/>
      <c r="AJ105" s="124"/>
      <c r="AK105" s="124"/>
      <c r="AL105" s="124"/>
      <c r="AM105" s="124"/>
      <c r="AN105" s="125">
        <f>SUM(AG105,AT105)</f>
        <v>0</v>
      </c>
      <c r="AO105" s="124"/>
      <c r="AP105" s="124"/>
      <c r="AQ105" s="126" t="s">
        <v>87</v>
      </c>
      <c r="AR105" s="127"/>
      <c r="AS105" s="128">
        <f>ROUND(SUM(AS106:AS111),2)</f>
        <v>0</v>
      </c>
      <c r="AT105" s="129">
        <f>ROUND(SUM(AV105:AW105),2)</f>
        <v>0</v>
      </c>
      <c r="AU105" s="130">
        <f>ROUND(SUM(AU106:AU111),5)</f>
        <v>0</v>
      </c>
      <c r="AV105" s="129">
        <f>ROUND(AZ105*L29,2)</f>
        <v>0</v>
      </c>
      <c r="AW105" s="129">
        <f>ROUND(BA105*L30,2)</f>
        <v>0</v>
      </c>
      <c r="AX105" s="129">
        <f>ROUND(BB105*L29,2)</f>
        <v>0</v>
      </c>
      <c r="AY105" s="129">
        <f>ROUND(BC105*L30,2)</f>
        <v>0</v>
      </c>
      <c r="AZ105" s="129">
        <f>ROUND(SUM(AZ106:AZ111),2)</f>
        <v>0</v>
      </c>
      <c r="BA105" s="129">
        <f>ROUND(SUM(BA106:BA111),2)</f>
        <v>0</v>
      </c>
      <c r="BB105" s="129">
        <f>ROUND(SUM(BB106:BB111),2)</f>
        <v>0</v>
      </c>
      <c r="BC105" s="129">
        <f>ROUND(SUM(BC106:BC111),2)</f>
        <v>0</v>
      </c>
      <c r="BD105" s="131">
        <f>ROUND(SUM(BD106:BD111),2)</f>
        <v>0</v>
      </c>
      <c r="BE105" s="7"/>
      <c r="BS105" s="132" t="s">
        <v>79</v>
      </c>
      <c r="BT105" s="132" t="s">
        <v>21</v>
      </c>
      <c r="BU105" s="132" t="s">
        <v>81</v>
      </c>
      <c r="BV105" s="132" t="s">
        <v>82</v>
      </c>
      <c r="BW105" s="132" t="s">
        <v>119</v>
      </c>
      <c r="BX105" s="132" t="s">
        <v>5</v>
      </c>
      <c r="CL105" s="132" t="s">
        <v>1</v>
      </c>
      <c r="CM105" s="132" t="s">
        <v>89</v>
      </c>
    </row>
    <row r="106" spans="1:90" s="4" customFormat="1" ht="23.25" customHeight="1">
      <c r="A106" s="120" t="s">
        <v>84</v>
      </c>
      <c r="B106" s="71"/>
      <c r="C106" s="134"/>
      <c r="D106" s="134"/>
      <c r="E106" s="135" t="s">
        <v>120</v>
      </c>
      <c r="F106" s="135"/>
      <c r="G106" s="135"/>
      <c r="H106" s="135"/>
      <c r="I106" s="135"/>
      <c r="J106" s="134"/>
      <c r="K106" s="135" t="s">
        <v>121</v>
      </c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5"/>
      <c r="AG106" s="136">
        <f>'SLP_EPS - EPS'!J32</f>
        <v>0</v>
      </c>
      <c r="AH106" s="134"/>
      <c r="AI106" s="134"/>
      <c r="AJ106" s="134"/>
      <c r="AK106" s="134"/>
      <c r="AL106" s="134"/>
      <c r="AM106" s="134"/>
      <c r="AN106" s="136">
        <f>SUM(AG106,AT106)</f>
        <v>0</v>
      </c>
      <c r="AO106" s="134"/>
      <c r="AP106" s="134"/>
      <c r="AQ106" s="137" t="s">
        <v>94</v>
      </c>
      <c r="AR106" s="73"/>
      <c r="AS106" s="138">
        <v>0</v>
      </c>
      <c r="AT106" s="139">
        <f>ROUND(SUM(AV106:AW106),2)</f>
        <v>0</v>
      </c>
      <c r="AU106" s="140">
        <f>'SLP_EPS - EPS'!P125</f>
        <v>0</v>
      </c>
      <c r="AV106" s="139">
        <f>'SLP_EPS - EPS'!J35</f>
        <v>0</v>
      </c>
      <c r="AW106" s="139">
        <f>'SLP_EPS - EPS'!J36</f>
        <v>0</v>
      </c>
      <c r="AX106" s="139">
        <f>'SLP_EPS - EPS'!J37</f>
        <v>0</v>
      </c>
      <c r="AY106" s="139">
        <f>'SLP_EPS - EPS'!J38</f>
        <v>0</v>
      </c>
      <c r="AZ106" s="139">
        <f>'SLP_EPS - EPS'!F35</f>
        <v>0</v>
      </c>
      <c r="BA106" s="139">
        <f>'SLP_EPS - EPS'!F36</f>
        <v>0</v>
      </c>
      <c r="BB106" s="139">
        <f>'SLP_EPS - EPS'!F37</f>
        <v>0</v>
      </c>
      <c r="BC106" s="139">
        <f>'SLP_EPS - EPS'!F38</f>
        <v>0</v>
      </c>
      <c r="BD106" s="141">
        <f>'SLP_EPS - EPS'!F39</f>
        <v>0</v>
      </c>
      <c r="BE106" s="4"/>
      <c r="BT106" s="142" t="s">
        <v>89</v>
      </c>
      <c r="BV106" s="142" t="s">
        <v>82</v>
      </c>
      <c r="BW106" s="142" t="s">
        <v>122</v>
      </c>
      <c r="BX106" s="142" t="s">
        <v>119</v>
      </c>
      <c r="CL106" s="142" t="s">
        <v>1</v>
      </c>
    </row>
    <row r="107" spans="1:90" s="4" customFormat="1" ht="16.5" customHeight="1">
      <c r="A107" s="120" t="s">
        <v>84</v>
      </c>
      <c r="B107" s="71"/>
      <c r="C107" s="134"/>
      <c r="D107" s="134"/>
      <c r="E107" s="135" t="s">
        <v>123</v>
      </c>
      <c r="F107" s="135"/>
      <c r="G107" s="135"/>
      <c r="H107" s="135"/>
      <c r="I107" s="135"/>
      <c r="J107" s="134"/>
      <c r="K107" s="135" t="s">
        <v>124</v>
      </c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  <c r="AF107" s="135"/>
      <c r="AG107" s="136">
        <f>'SLP_JC - Jednotný čas'!J32</f>
        <v>0</v>
      </c>
      <c r="AH107" s="134"/>
      <c r="AI107" s="134"/>
      <c r="AJ107" s="134"/>
      <c r="AK107" s="134"/>
      <c r="AL107" s="134"/>
      <c r="AM107" s="134"/>
      <c r="AN107" s="136">
        <f>SUM(AG107,AT107)</f>
        <v>0</v>
      </c>
      <c r="AO107" s="134"/>
      <c r="AP107" s="134"/>
      <c r="AQ107" s="137" t="s">
        <v>94</v>
      </c>
      <c r="AR107" s="73"/>
      <c r="AS107" s="138">
        <v>0</v>
      </c>
      <c r="AT107" s="139">
        <f>ROUND(SUM(AV107:AW107),2)</f>
        <v>0</v>
      </c>
      <c r="AU107" s="140">
        <f>'SLP_JC - Jednotný čas'!P122</f>
        <v>0</v>
      </c>
      <c r="AV107" s="139">
        <f>'SLP_JC - Jednotný čas'!J35</f>
        <v>0</v>
      </c>
      <c r="AW107" s="139">
        <f>'SLP_JC - Jednotný čas'!J36</f>
        <v>0</v>
      </c>
      <c r="AX107" s="139">
        <f>'SLP_JC - Jednotný čas'!J37</f>
        <v>0</v>
      </c>
      <c r="AY107" s="139">
        <f>'SLP_JC - Jednotný čas'!J38</f>
        <v>0</v>
      </c>
      <c r="AZ107" s="139">
        <f>'SLP_JC - Jednotný čas'!F35</f>
        <v>0</v>
      </c>
      <c r="BA107" s="139">
        <f>'SLP_JC - Jednotný čas'!F36</f>
        <v>0</v>
      </c>
      <c r="BB107" s="139">
        <f>'SLP_JC - Jednotný čas'!F37</f>
        <v>0</v>
      </c>
      <c r="BC107" s="139">
        <f>'SLP_JC - Jednotný čas'!F38</f>
        <v>0</v>
      </c>
      <c r="BD107" s="141">
        <f>'SLP_JC - Jednotný čas'!F39</f>
        <v>0</v>
      </c>
      <c r="BE107" s="4"/>
      <c r="BT107" s="142" t="s">
        <v>89</v>
      </c>
      <c r="BV107" s="142" t="s">
        <v>82</v>
      </c>
      <c r="BW107" s="142" t="s">
        <v>125</v>
      </c>
      <c r="BX107" s="142" t="s">
        <v>119</v>
      </c>
      <c r="CL107" s="142" t="s">
        <v>1</v>
      </c>
    </row>
    <row r="108" spans="1:90" s="4" customFormat="1" ht="23.25" customHeight="1">
      <c r="A108" s="120" t="s">
        <v>84</v>
      </c>
      <c r="B108" s="71"/>
      <c r="C108" s="134"/>
      <c r="D108" s="134"/>
      <c r="E108" s="135" t="s">
        <v>126</v>
      </c>
      <c r="F108" s="135"/>
      <c r="G108" s="135"/>
      <c r="H108" s="135"/>
      <c r="I108" s="135"/>
      <c r="J108" s="134"/>
      <c r="K108" s="135" t="s">
        <v>127</v>
      </c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135"/>
      <c r="AE108" s="135"/>
      <c r="AF108" s="135"/>
      <c r="AG108" s="136">
        <f>'SLP_MON - Monitoring tepl...'!J32</f>
        <v>0</v>
      </c>
      <c r="AH108" s="134"/>
      <c r="AI108" s="134"/>
      <c r="AJ108" s="134"/>
      <c r="AK108" s="134"/>
      <c r="AL108" s="134"/>
      <c r="AM108" s="134"/>
      <c r="AN108" s="136">
        <f>SUM(AG108,AT108)</f>
        <v>0</v>
      </c>
      <c r="AO108" s="134"/>
      <c r="AP108" s="134"/>
      <c r="AQ108" s="137" t="s">
        <v>94</v>
      </c>
      <c r="AR108" s="73"/>
      <c r="AS108" s="138">
        <v>0</v>
      </c>
      <c r="AT108" s="139">
        <f>ROUND(SUM(AV108:AW108),2)</f>
        <v>0</v>
      </c>
      <c r="AU108" s="140">
        <f>'SLP_MON - Monitoring tepl...'!P122</f>
        <v>0</v>
      </c>
      <c r="AV108" s="139">
        <f>'SLP_MON - Monitoring tepl...'!J35</f>
        <v>0</v>
      </c>
      <c r="AW108" s="139">
        <f>'SLP_MON - Monitoring tepl...'!J36</f>
        <v>0</v>
      </c>
      <c r="AX108" s="139">
        <f>'SLP_MON - Monitoring tepl...'!J37</f>
        <v>0</v>
      </c>
      <c r="AY108" s="139">
        <f>'SLP_MON - Monitoring tepl...'!J38</f>
        <v>0</v>
      </c>
      <c r="AZ108" s="139">
        <f>'SLP_MON - Monitoring tepl...'!F35</f>
        <v>0</v>
      </c>
      <c r="BA108" s="139">
        <f>'SLP_MON - Monitoring tepl...'!F36</f>
        <v>0</v>
      </c>
      <c r="BB108" s="139">
        <f>'SLP_MON - Monitoring tepl...'!F37</f>
        <v>0</v>
      </c>
      <c r="BC108" s="139">
        <f>'SLP_MON - Monitoring tepl...'!F38</f>
        <v>0</v>
      </c>
      <c r="BD108" s="141">
        <f>'SLP_MON - Monitoring tepl...'!F39</f>
        <v>0</v>
      </c>
      <c r="BE108" s="4"/>
      <c r="BT108" s="142" t="s">
        <v>89</v>
      </c>
      <c r="BV108" s="142" t="s">
        <v>82</v>
      </c>
      <c r="BW108" s="142" t="s">
        <v>128</v>
      </c>
      <c r="BX108" s="142" t="s">
        <v>119</v>
      </c>
      <c r="CL108" s="142" t="s">
        <v>1</v>
      </c>
    </row>
    <row r="109" spans="1:90" s="4" customFormat="1" ht="16.5" customHeight="1">
      <c r="A109" s="120" t="s">
        <v>84</v>
      </c>
      <c r="B109" s="71"/>
      <c r="C109" s="134"/>
      <c r="D109" s="134"/>
      <c r="E109" s="135" t="s">
        <v>129</v>
      </c>
      <c r="F109" s="135"/>
      <c r="G109" s="135"/>
      <c r="H109" s="135"/>
      <c r="I109" s="135"/>
      <c r="J109" s="134"/>
      <c r="K109" s="135" t="s">
        <v>130</v>
      </c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6">
        <f>'SLP_STA - Společná televi...'!J32</f>
        <v>0</v>
      </c>
      <c r="AH109" s="134"/>
      <c r="AI109" s="134"/>
      <c r="AJ109" s="134"/>
      <c r="AK109" s="134"/>
      <c r="AL109" s="134"/>
      <c r="AM109" s="134"/>
      <c r="AN109" s="136">
        <f>SUM(AG109,AT109)</f>
        <v>0</v>
      </c>
      <c r="AO109" s="134"/>
      <c r="AP109" s="134"/>
      <c r="AQ109" s="137" t="s">
        <v>94</v>
      </c>
      <c r="AR109" s="73"/>
      <c r="AS109" s="138">
        <v>0</v>
      </c>
      <c r="AT109" s="139">
        <f>ROUND(SUM(AV109:AW109),2)</f>
        <v>0</v>
      </c>
      <c r="AU109" s="140">
        <f>'SLP_STA - Společná televi...'!P124</f>
        <v>0</v>
      </c>
      <c r="AV109" s="139">
        <f>'SLP_STA - Společná televi...'!J35</f>
        <v>0</v>
      </c>
      <c r="AW109" s="139">
        <f>'SLP_STA - Společná televi...'!J36</f>
        <v>0</v>
      </c>
      <c r="AX109" s="139">
        <f>'SLP_STA - Společná televi...'!J37</f>
        <v>0</v>
      </c>
      <c r="AY109" s="139">
        <f>'SLP_STA - Společná televi...'!J38</f>
        <v>0</v>
      </c>
      <c r="AZ109" s="139">
        <f>'SLP_STA - Společná televi...'!F35</f>
        <v>0</v>
      </c>
      <c r="BA109" s="139">
        <f>'SLP_STA - Společná televi...'!F36</f>
        <v>0</v>
      </c>
      <c r="BB109" s="139">
        <f>'SLP_STA - Společná televi...'!F37</f>
        <v>0</v>
      </c>
      <c r="BC109" s="139">
        <f>'SLP_STA - Společná televi...'!F38</f>
        <v>0</v>
      </c>
      <c r="BD109" s="141">
        <f>'SLP_STA - Společná televi...'!F39</f>
        <v>0</v>
      </c>
      <c r="BE109" s="4"/>
      <c r="BT109" s="142" t="s">
        <v>89</v>
      </c>
      <c r="BV109" s="142" t="s">
        <v>82</v>
      </c>
      <c r="BW109" s="142" t="s">
        <v>131</v>
      </c>
      <c r="BX109" s="142" t="s">
        <v>119</v>
      </c>
      <c r="CL109" s="142" t="s">
        <v>1</v>
      </c>
    </row>
    <row r="110" spans="1:90" s="4" customFormat="1" ht="16.5" customHeight="1">
      <c r="A110" s="120" t="s">
        <v>84</v>
      </c>
      <c r="B110" s="71"/>
      <c r="C110" s="134"/>
      <c r="D110" s="134"/>
      <c r="E110" s="135" t="s">
        <v>132</v>
      </c>
      <c r="F110" s="135"/>
      <c r="G110" s="135"/>
      <c r="H110" s="135"/>
      <c r="I110" s="135"/>
      <c r="J110" s="134"/>
      <c r="K110" s="135" t="s">
        <v>133</v>
      </c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135"/>
      <c r="AG110" s="136">
        <f>'SLP_AP - Aktivní prvky sítě'!J32</f>
        <v>0</v>
      </c>
      <c r="AH110" s="134"/>
      <c r="AI110" s="134"/>
      <c r="AJ110" s="134"/>
      <c r="AK110" s="134"/>
      <c r="AL110" s="134"/>
      <c r="AM110" s="134"/>
      <c r="AN110" s="136">
        <f>SUM(AG110,AT110)</f>
        <v>0</v>
      </c>
      <c r="AO110" s="134"/>
      <c r="AP110" s="134"/>
      <c r="AQ110" s="137" t="s">
        <v>94</v>
      </c>
      <c r="AR110" s="73"/>
      <c r="AS110" s="138">
        <v>0</v>
      </c>
      <c r="AT110" s="139">
        <f>ROUND(SUM(AV110:AW110),2)</f>
        <v>0</v>
      </c>
      <c r="AU110" s="140">
        <f>'SLP_AP - Aktivní prvky sítě'!P122</f>
        <v>0</v>
      </c>
      <c r="AV110" s="139">
        <f>'SLP_AP - Aktivní prvky sítě'!J35</f>
        <v>0</v>
      </c>
      <c r="AW110" s="139">
        <f>'SLP_AP - Aktivní prvky sítě'!J36</f>
        <v>0</v>
      </c>
      <c r="AX110" s="139">
        <f>'SLP_AP - Aktivní prvky sítě'!J37</f>
        <v>0</v>
      </c>
      <c r="AY110" s="139">
        <f>'SLP_AP - Aktivní prvky sítě'!J38</f>
        <v>0</v>
      </c>
      <c r="AZ110" s="139">
        <f>'SLP_AP - Aktivní prvky sítě'!F35</f>
        <v>0</v>
      </c>
      <c r="BA110" s="139">
        <f>'SLP_AP - Aktivní prvky sítě'!F36</f>
        <v>0</v>
      </c>
      <c r="BB110" s="139">
        <f>'SLP_AP - Aktivní prvky sítě'!F37</f>
        <v>0</v>
      </c>
      <c r="BC110" s="139">
        <f>'SLP_AP - Aktivní prvky sítě'!F38</f>
        <v>0</v>
      </c>
      <c r="BD110" s="141">
        <f>'SLP_AP - Aktivní prvky sítě'!F39</f>
        <v>0</v>
      </c>
      <c r="BE110" s="4"/>
      <c r="BT110" s="142" t="s">
        <v>89</v>
      </c>
      <c r="BV110" s="142" t="s">
        <v>82</v>
      </c>
      <c r="BW110" s="142" t="s">
        <v>134</v>
      </c>
      <c r="BX110" s="142" t="s">
        <v>119</v>
      </c>
      <c r="CL110" s="142" t="s">
        <v>1</v>
      </c>
    </row>
    <row r="111" spans="1:90" s="4" customFormat="1" ht="16.5" customHeight="1">
      <c r="A111" s="120" t="s">
        <v>84</v>
      </c>
      <c r="B111" s="71"/>
      <c r="C111" s="134"/>
      <c r="D111" s="134"/>
      <c r="E111" s="135" t="s">
        <v>135</v>
      </c>
      <c r="F111" s="135"/>
      <c r="G111" s="135"/>
      <c r="H111" s="135"/>
      <c r="I111" s="135"/>
      <c r="J111" s="134"/>
      <c r="K111" s="135" t="s">
        <v>136</v>
      </c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35"/>
      <c r="AF111" s="135"/>
      <c r="AG111" s="136">
        <f>'SLP_SK - Strukturovaná ka...'!J32</f>
        <v>0</v>
      </c>
      <c r="AH111" s="134"/>
      <c r="AI111" s="134"/>
      <c r="AJ111" s="134"/>
      <c r="AK111" s="134"/>
      <c r="AL111" s="134"/>
      <c r="AM111" s="134"/>
      <c r="AN111" s="136">
        <f>SUM(AG111,AT111)</f>
        <v>0</v>
      </c>
      <c r="AO111" s="134"/>
      <c r="AP111" s="134"/>
      <c r="AQ111" s="137" t="s">
        <v>94</v>
      </c>
      <c r="AR111" s="73"/>
      <c r="AS111" s="138">
        <v>0</v>
      </c>
      <c r="AT111" s="139">
        <f>ROUND(SUM(AV111:AW111),2)</f>
        <v>0</v>
      </c>
      <c r="AU111" s="140">
        <f>'SLP_SK - Strukturovaná ka...'!P124</f>
        <v>0</v>
      </c>
      <c r="AV111" s="139">
        <f>'SLP_SK - Strukturovaná ka...'!J35</f>
        <v>0</v>
      </c>
      <c r="AW111" s="139">
        <f>'SLP_SK - Strukturovaná ka...'!J36</f>
        <v>0</v>
      </c>
      <c r="AX111" s="139">
        <f>'SLP_SK - Strukturovaná ka...'!J37</f>
        <v>0</v>
      </c>
      <c r="AY111" s="139">
        <f>'SLP_SK - Strukturovaná ka...'!J38</f>
        <v>0</v>
      </c>
      <c r="AZ111" s="139">
        <f>'SLP_SK - Strukturovaná ka...'!F35</f>
        <v>0</v>
      </c>
      <c r="BA111" s="139">
        <f>'SLP_SK - Strukturovaná ka...'!F36</f>
        <v>0</v>
      </c>
      <c r="BB111" s="139">
        <f>'SLP_SK - Strukturovaná ka...'!F37</f>
        <v>0</v>
      </c>
      <c r="BC111" s="139">
        <f>'SLP_SK - Strukturovaná ka...'!F38</f>
        <v>0</v>
      </c>
      <c r="BD111" s="141">
        <f>'SLP_SK - Strukturovaná ka...'!F39</f>
        <v>0</v>
      </c>
      <c r="BE111" s="4"/>
      <c r="BT111" s="142" t="s">
        <v>89</v>
      </c>
      <c r="BV111" s="142" t="s">
        <v>82</v>
      </c>
      <c r="BW111" s="142" t="s">
        <v>137</v>
      </c>
      <c r="BX111" s="142" t="s">
        <v>119</v>
      </c>
      <c r="CL111" s="142" t="s">
        <v>1</v>
      </c>
    </row>
    <row r="112" spans="1:91" s="7" customFormat="1" ht="16.5" customHeight="1">
      <c r="A112" s="7"/>
      <c r="B112" s="121"/>
      <c r="C112" s="122"/>
      <c r="D112" s="123" t="s">
        <v>138</v>
      </c>
      <c r="E112" s="123"/>
      <c r="F112" s="123"/>
      <c r="G112" s="123"/>
      <c r="H112" s="123"/>
      <c r="I112" s="124"/>
      <c r="J112" s="123" t="s">
        <v>139</v>
      </c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33">
        <f>ROUND(SUM(AG113:AG117),2)</f>
        <v>0</v>
      </c>
      <c r="AH112" s="124"/>
      <c r="AI112" s="124"/>
      <c r="AJ112" s="124"/>
      <c r="AK112" s="124"/>
      <c r="AL112" s="124"/>
      <c r="AM112" s="124"/>
      <c r="AN112" s="125">
        <f>SUM(AG112,AT112)</f>
        <v>0</v>
      </c>
      <c r="AO112" s="124"/>
      <c r="AP112" s="124"/>
      <c r="AQ112" s="126" t="s">
        <v>87</v>
      </c>
      <c r="AR112" s="127"/>
      <c r="AS112" s="128">
        <f>ROUND(SUM(AS113:AS117),2)</f>
        <v>0</v>
      </c>
      <c r="AT112" s="129">
        <f>ROUND(SUM(AV112:AW112),2)</f>
        <v>0</v>
      </c>
      <c r="AU112" s="130">
        <f>ROUND(SUM(AU113:AU117),5)</f>
        <v>0</v>
      </c>
      <c r="AV112" s="129">
        <f>ROUND(AZ112*L29,2)</f>
        <v>0</v>
      </c>
      <c r="AW112" s="129">
        <f>ROUND(BA112*L30,2)</f>
        <v>0</v>
      </c>
      <c r="AX112" s="129">
        <f>ROUND(BB112*L29,2)</f>
        <v>0</v>
      </c>
      <c r="AY112" s="129">
        <f>ROUND(BC112*L30,2)</f>
        <v>0</v>
      </c>
      <c r="AZ112" s="129">
        <f>ROUND(SUM(AZ113:AZ117),2)</f>
        <v>0</v>
      </c>
      <c r="BA112" s="129">
        <f>ROUND(SUM(BA113:BA117),2)</f>
        <v>0</v>
      </c>
      <c r="BB112" s="129">
        <f>ROUND(SUM(BB113:BB117),2)</f>
        <v>0</v>
      </c>
      <c r="BC112" s="129">
        <f>ROUND(SUM(BC113:BC117),2)</f>
        <v>0</v>
      </c>
      <c r="BD112" s="131">
        <f>ROUND(SUM(BD113:BD117),2)</f>
        <v>0</v>
      </c>
      <c r="BE112" s="7"/>
      <c r="BS112" s="132" t="s">
        <v>79</v>
      </c>
      <c r="BT112" s="132" t="s">
        <v>21</v>
      </c>
      <c r="BU112" s="132" t="s">
        <v>81</v>
      </c>
      <c r="BV112" s="132" t="s">
        <v>82</v>
      </c>
      <c r="BW112" s="132" t="s">
        <v>140</v>
      </c>
      <c r="BX112" s="132" t="s">
        <v>5</v>
      </c>
      <c r="CL112" s="132" t="s">
        <v>1</v>
      </c>
      <c r="CM112" s="132" t="s">
        <v>89</v>
      </c>
    </row>
    <row r="113" spans="1:90" s="4" customFormat="1" ht="16.5" customHeight="1">
      <c r="A113" s="120" t="s">
        <v>84</v>
      </c>
      <c r="B113" s="71"/>
      <c r="C113" s="134"/>
      <c r="D113" s="134"/>
      <c r="E113" s="135" t="s">
        <v>138</v>
      </c>
      <c r="F113" s="135"/>
      <c r="G113" s="135"/>
      <c r="H113" s="135"/>
      <c r="I113" s="135"/>
      <c r="J113" s="134"/>
      <c r="K113" s="135" t="s">
        <v>141</v>
      </c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35"/>
      <c r="AE113" s="135"/>
      <c r="AF113" s="135"/>
      <c r="AG113" s="136">
        <f>'MP - KOMPRES STANICE'!J32</f>
        <v>0</v>
      </c>
      <c r="AH113" s="134"/>
      <c r="AI113" s="134"/>
      <c r="AJ113" s="134"/>
      <c r="AK113" s="134"/>
      <c r="AL113" s="134"/>
      <c r="AM113" s="134"/>
      <c r="AN113" s="136">
        <f>SUM(AG113,AT113)</f>
        <v>0</v>
      </c>
      <c r="AO113" s="134"/>
      <c r="AP113" s="134"/>
      <c r="AQ113" s="137" t="s">
        <v>94</v>
      </c>
      <c r="AR113" s="73"/>
      <c r="AS113" s="138">
        <v>0</v>
      </c>
      <c r="AT113" s="139">
        <f>ROUND(SUM(AV113:AW113),2)</f>
        <v>0</v>
      </c>
      <c r="AU113" s="140">
        <f>'MP - KOMPRES STANICE'!P122</f>
        <v>0</v>
      </c>
      <c r="AV113" s="139">
        <f>'MP - KOMPRES STANICE'!J35</f>
        <v>0</v>
      </c>
      <c r="AW113" s="139">
        <f>'MP - KOMPRES STANICE'!J36</f>
        <v>0</v>
      </c>
      <c r="AX113" s="139">
        <f>'MP - KOMPRES STANICE'!J37</f>
        <v>0</v>
      </c>
      <c r="AY113" s="139">
        <f>'MP - KOMPRES STANICE'!J38</f>
        <v>0</v>
      </c>
      <c r="AZ113" s="139">
        <f>'MP - KOMPRES STANICE'!F35</f>
        <v>0</v>
      </c>
      <c r="BA113" s="139">
        <f>'MP - KOMPRES STANICE'!F36</f>
        <v>0</v>
      </c>
      <c r="BB113" s="139">
        <f>'MP - KOMPRES STANICE'!F37</f>
        <v>0</v>
      </c>
      <c r="BC113" s="139">
        <f>'MP - KOMPRES STANICE'!F38</f>
        <v>0</v>
      </c>
      <c r="BD113" s="141">
        <f>'MP - KOMPRES STANICE'!F39</f>
        <v>0</v>
      </c>
      <c r="BE113" s="4"/>
      <c r="BT113" s="142" t="s">
        <v>89</v>
      </c>
      <c r="BV113" s="142" t="s">
        <v>82</v>
      </c>
      <c r="BW113" s="142" t="s">
        <v>142</v>
      </c>
      <c r="BX113" s="142" t="s">
        <v>140</v>
      </c>
      <c r="CL113" s="142" t="s">
        <v>1</v>
      </c>
    </row>
    <row r="114" spans="1:90" s="4" customFormat="1" ht="23.25" customHeight="1">
      <c r="A114" s="120" t="s">
        <v>84</v>
      </c>
      <c r="B114" s="71"/>
      <c r="C114" s="134"/>
      <c r="D114" s="134"/>
      <c r="E114" s="135" t="s">
        <v>143</v>
      </c>
      <c r="F114" s="135"/>
      <c r="G114" s="135"/>
      <c r="H114" s="135"/>
      <c r="I114" s="135"/>
      <c r="J114" s="134"/>
      <c r="K114" s="135" t="s">
        <v>144</v>
      </c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  <c r="AA114" s="135"/>
      <c r="AB114" s="135"/>
      <c r="AC114" s="135"/>
      <c r="AD114" s="135"/>
      <c r="AE114" s="135"/>
      <c r="AF114" s="135"/>
      <c r="AG114" s="136">
        <f>'MP ROZV - ROZVODY'!J32</f>
        <v>0</v>
      </c>
      <c r="AH114" s="134"/>
      <c r="AI114" s="134"/>
      <c r="AJ114" s="134"/>
      <c r="AK114" s="134"/>
      <c r="AL114" s="134"/>
      <c r="AM114" s="134"/>
      <c r="AN114" s="136">
        <f>SUM(AG114,AT114)</f>
        <v>0</v>
      </c>
      <c r="AO114" s="134"/>
      <c r="AP114" s="134"/>
      <c r="AQ114" s="137" t="s">
        <v>94</v>
      </c>
      <c r="AR114" s="73"/>
      <c r="AS114" s="138">
        <v>0</v>
      </c>
      <c r="AT114" s="139">
        <f>ROUND(SUM(AV114:AW114),2)</f>
        <v>0</v>
      </c>
      <c r="AU114" s="140">
        <f>'MP ROZV - ROZVODY'!P122</f>
        <v>0</v>
      </c>
      <c r="AV114" s="139">
        <f>'MP ROZV - ROZVODY'!J35</f>
        <v>0</v>
      </c>
      <c r="AW114" s="139">
        <f>'MP ROZV - ROZVODY'!J36</f>
        <v>0</v>
      </c>
      <c r="AX114" s="139">
        <f>'MP ROZV - ROZVODY'!J37</f>
        <v>0</v>
      </c>
      <c r="AY114" s="139">
        <f>'MP ROZV - ROZVODY'!J38</f>
        <v>0</v>
      </c>
      <c r="AZ114" s="139">
        <f>'MP ROZV - ROZVODY'!F35</f>
        <v>0</v>
      </c>
      <c r="BA114" s="139">
        <f>'MP ROZV - ROZVODY'!F36</f>
        <v>0</v>
      </c>
      <c r="BB114" s="139">
        <f>'MP ROZV - ROZVODY'!F37</f>
        <v>0</v>
      </c>
      <c r="BC114" s="139">
        <f>'MP ROZV - ROZVODY'!F38</f>
        <v>0</v>
      </c>
      <c r="BD114" s="141">
        <f>'MP ROZV - ROZVODY'!F39</f>
        <v>0</v>
      </c>
      <c r="BE114" s="4"/>
      <c r="BT114" s="142" t="s">
        <v>89</v>
      </c>
      <c r="BV114" s="142" t="s">
        <v>82</v>
      </c>
      <c r="BW114" s="142" t="s">
        <v>145</v>
      </c>
      <c r="BX114" s="142" t="s">
        <v>140</v>
      </c>
      <c r="CL114" s="142" t="s">
        <v>1</v>
      </c>
    </row>
    <row r="115" spans="1:90" s="4" customFormat="1" ht="23.25" customHeight="1">
      <c r="A115" s="120" t="s">
        <v>84</v>
      </c>
      <c r="B115" s="71"/>
      <c r="C115" s="134"/>
      <c r="D115" s="134"/>
      <c r="E115" s="135" t="s">
        <v>146</v>
      </c>
      <c r="F115" s="135"/>
      <c r="G115" s="135"/>
      <c r="H115" s="135"/>
      <c r="I115" s="135"/>
      <c r="J115" s="134"/>
      <c r="K115" s="135" t="s">
        <v>147</v>
      </c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  <c r="AF115" s="135"/>
      <c r="AG115" s="136">
        <f>'MP VAK - VAK. STANICE'!J32</f>
        <v>0</v>
      </c>
      <c r="AH115" s="134"/>
      <c r="AI115" s="134"/>
      <c r="AJ115" s="134"/>
      <c r="AK115" s="134"/>
      <c r="AL115" s="134"/>
      <c r="AM115" s="134"/>
      <c r="AN115" s="136">
        <f>SUM(AG115,AT115)</f>
        <v>0</v>
      </c>
      <c r="AO115" s="134"/>
      <c r="AP115" s="134"/>
      <c r="AQ115" s="137" t="s">
        <v>94</v>
      </c>
      <c r="AR115" s="73"/>
      <c r="AS115" s="138">
        <v>0</v>
      </c>
      <c r="AT115" s="139">
        <f>ROUND(SUM(AV115:AW115),2)</f>
        <v>0</v>
      </c>
      <c r="AU115" s="140">
        <f>'MP VAK - VAK. STANICE'!P122</f>
        <v>0</v>
      </c>
      <c r="AV115" s="139">
        <f>'MP VAK - VAK. STANICE'!J35</f>
        <v>0</v>
      </c>
      <c r="AW115" s="139">
        <f>'MP VAK - VAK. STANICE'!J36</f>
        <v>0</v>
      </c>
      <c r="AX115" s="139">
        <f>'MP VAK - VAK. STANICE'!J37</f>
        <v>0</v>
      </c>
      <c r="AY115" s="139">
        <f>'MP VAK - VAK. STANICE'!J38</f>
        <v>0</v>
      </c>
      <c r="AZ115" s="139">
        <f>'MP VAK - VAK. STANICE'!F35</f>
        <v>0</v>
      </c>
      <c r="BA115" s="139">
        <f>'MP VAK - VAK. STANICE'!F36</f>
        <v>0</v>
      </c>
      <c r="BB115" s="139">
        <f>'MP VAK - VAK. STANICE'!F37</f>
        <v>0</v>
      </c>
      <c r="BC115" s="139">
        <f>'MP VAK - VAK. STANICE'!F38</f>
        <v>0</v>
      </c>
      <c r="BD115" s="141">
        <f>'MP VAK - VAK. STANICE'!F39</f>
        <v>0</v>
      </c>
      <c r="BE115" s="4"/>
      <c r="BT115" s="142" t="s">
        <v>89</v>
      </c>
      <c r="BV115" s="142" t="s">
        <v>82</v>
      </c>
      <c r="BW115" s="142" t="s">
        <v>148</v>
      </c>
      <c r="BX115" s="142" t="s">
        <v>140</v>
      </c>
      <c r="CL115" s="142" t="s">
        <v>1</v>
      </c>
    </row>
    <row r="116" spans="1:90" s="4" customFormat="1" ht="16.5" customHeight="1">
      <c r="A116" s="120" t="s">
        <v>84</v>
      </c>
      <c r="B116" s="71"/>
      <c r="C116" s="134"/>
      <c r="D116" s="134"/>
      <c r="E116" s="135" t="s">
        <v>149</v>
      </c>
      <c r="F116" s="135"/>
      <c r="G116" s="135"/>
      <c r="H116" s="135"/>
      <c r="I116" s="135"/>
      <c r="J116" s="134"/>
      <c r="K116" s="135" t="s">
        <v>150</v>
      </c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  <c r="AA116" s="135"/>
      <c r="AB116" s="135"/>
      <c r="AC116" s="135"/>
      <c r="AD116" s="135"/>
      <c r="AE116" s="135"/>
      <c r="AF116" s="135"/>
      <c r="AG116" s="136">
        <f>'MP LZC - LZCO 2'!J32</f>
        <v>0</v>
      </c>
      <c r="AH116" s="134"/>
      <c r="AI116" s="134"/>
      <c r="AJ116" s="134"/>
      <c r="AK116" s="134"/>
      <c r="AL116" s="134"/>
      <c r="AM116" s="134"/>
      <c r="AN116" s="136">
        <f>SUM(AG116,AT116)</f>
        <v>0</v>
      </c>
      <c r="AO116" s="134"/>
      <c r="AP116" s="134"/>
      <c r="AQ116" s="137" t="s">
        <v>94</v>
      </c>
      <c r="AR116" s="73"/>
      <c r="AS116" s="138">
        <v>0</v>
      </c>
      <c r="AT116" s="139">
        <f>ROUND(SUM(AV116:AW116),2)</f>
        <v>0</v>
      </c>
      <c r="AU116" s="140">
        <f>'MP LZC - LZCO 2'!P122</f>
        <v>0</v>
      </c>
      <c r="AV116" s="139">
        <f>'MP LZC - LZCO 2'!J35</f>
        <v>0</v>
      </c>
      <c r="AW116" s="139">
        <f>'MP LZC - LZCO 2'!J36</f>
        <v>0</v>
      </c>
      <c r="AX116" s="139">
        <f>'MP LZC - LZCO 2'!J37</f>
        <v>0</v>
      </c>
      <c r="AY116" s="139">
        <f>'MP LZC - LZCO 2'!J38</f>
        <v>0</v>
      </c>
      <c r="AZ116" s="139">
        <f>'MP LZC - LZCO 2'!F35</f>
        <v>0</v>
      </c>
      <c r="BA116" s="139">
        <f>'MP LZC - LZCO 2'!F36</f>
        <v>0</v>
      </c>
      <c r="BB116" s="139">
        <f>'MP LZC - LZCO 2'!F37</f>
        <v>0</v>
      </c>
      <c r="BC116" s="139">
        <f>'MP LZC - LZCO 2'!F38</f>
        <v>0</v>
      </c>
      <c r="BD116" s="141">
        <f>'MP LZC - LZCO 2'!F39</f>
        <v>0</v>
      </c>
      <c r="BE116" s="4"/>
      <c r="BT116" s="142" t="s">
        <v>89</v>
      </c>
      <c r="BV116" s="142" t="s">
        <v>82</v>
      </c>
      <c r="BW116" s="142" t="s">
        <v>151</v>
      </c>
      <c r="BX116" s="142" t="s">
        <v>140</v>
      </c>
      <c r="CL116" s="142" t="s">
        <v>1</v>
      </c>
    </row>
    <row r="117" spans="1:90" s="4" customFormat="1" ht="16.5" customHeight="1">
      <c r="A117" s="120" t="s">
        <v>84</v>
      </c>
      <c r="B117" s="71"/>
      <c r="C117" s="134"/>
      <c r="D117" s="134"/>
      <c r="E117" s="135" t="s">
        <v>152</v>
      </c>
      <c r="F117" s="135"/>
      <c r="G117" s="135"/>
      <c r="H117" s="135"/>
      <c r="I117" s="135"/>
      <c r="J117" s="134"/>
      <c r="K117" s="135" t="s">
        <v>153</v>
      </c>
      <c r="L117" s="135"/>
      <c r="M117" s="135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  <c r="AF117" s="135"/>
      <c r="AG117" s="136">
        <f>'MP LZN - LZN 20'!J32</f>
        <v>0</v>
      </c>
      <c r="AH117" s="134"/>
      <c r="AI117" s="134"/>
      <c r="AJ117" s="134"/>
      <c r="AK117" s="134"/>
      <c r="AL117" s="134"/>
      <c r="AM117" s="134"/>
      <c r="AN117" s="136">
        <f>SUM(AG117,AT117)</f>
        <v>0</v>
      </c>
      <c r="AO117" s="134"/>
      <c r="AP117" s="134"/>
      <c r="AQ117" s="137" t="s">
        <v>94</v>
      </c>
      <c r="AR117" s="73"/>
      <c r="AS117" s="138">
        <v>0</v>
      </c>
      <c r="AT117" s="139">
        <f>ROUND(SUM(AV117:AW117),2)</f>
        <v>0</v>
      </c>
      <c r="AU117" s="140">
        <f>'MP LZN - LZN 20'!P122</f>
        <v>0</v>
      </c>
      <c r="AV117" s="139">
        <f>'MP LZN - LZN 20'!J35</f>
        <v>0</v>
      </c>
      <c r="AW117" s="139">
        <f>'MP LZN - LZN 20'!J36</f>
        <v>0</v>
      </c>
      <c r="AX117" s="139">
        <f>'MP LZN - LZN 20'!J37</f>
        <v>0</v>
      </c>
      <c r="AY117" s="139">
        <f>'MP LZN - LZN 20'!J38</f>
        <v>0</v>
      </c>
      <c r="AZ117" s="139">
        <f>'MP LZN - LZN 20'!F35</f>
        <v>0</v>
      </c>
      <c r="BA117" s="139">
        <f>'MP LZN - LZN 20'!F36</f>
        <v>0</v>
      </c>
      <c r="BB117" s="139">
        <f>'MP LZN - LZN 20'!F37</f>
        <v>0</v>
      </c>
      <c r="BC117" s="139">
        <f>'MP LZN - LZN 20'!F38</f>
        <v>0</v>
      </c>
      <c r="BD117" s="141">
        <f>'MP LZN - LZN 20'!F39</f>
        <v>0</v>
      </c>
      <c r="BE117" s="4"/>
      <c r="BT117" s="142" t="s">
        <v>89</v>
      </c>
      <c r="BV117" s="142" t="s">
        <v>82</v>
      </c>
      <c r="BW117" s="142" t="s">
        <v>154</v>
      </c>
      <c r="BX117" s="142" t="s">
        <v>140</v>
      </c>
      <c r="CL117" s="142" t="s">
        <v>1</v>
      </c>
    </row>
    <row r="118" spans="1:91" s="7" customFormat="1" ht="16.5" customHeight="1">
      <c r="A118" s="120" t="s">
        <v>84</v>
      </c>
      <c r="B118" s="121"/>
      <c r="C118" s="122"/>
      <c r="D118" s="123" t="s">
        <v>155</v>
      </c>
      <c r="E118" s="123"/>
      <c r="F118" s="123"/>
      <c r="G118" s="123"/>
      <c r="H118" s="123"/>
      <c r="I118" s="124"/>
      <c r="J118" s="123" t="s">
        <v>156</v>
      </c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  <c r="AF118" s="123"/>
      <c r="AG118" s="125">
        <f>'CP (1) - ČISTÉ PROSTORY'!J30</f>
        <v>0</v>
      </c>
      <c r="AH118" s="124"/>
      <c r="AI118" s="124"/>
      <c r="AJ118" s="124"/>
      <c r="AK118" s="124"/>
      <c r="AL118" s="124"/>
      <c r="AM118" s="124"/>
      <c r="AN118" s="125">
        <f>SUM(AG118,AT118)</f>
        <v>0</v>
      </c>
      <c r="AO118" s="124"/>
      <c r="AP118" s="124"/>
      <c r="AQ118" s="126" t="s">
        <v>87</v>
      </c>
      <c r="AR118" s="127"/>
      <c r="AS118" s="143">
        <v>0</v>
      </c>
      <c r="AT118" s="144">
        <f>ROUND(SUM(AV118:AW118),2)</f>
        <v>0</v>
      </c>
      <c r="AU118" s="145">
        <f>'CP (1) - ČISTÉ PROSTORY'!P132</f>
        <v>0</v>
      </c>
      <c r="AV118" s="144">
        <f>'CP (1) - ČISTÉ PROSTORY'!J33</f>
        <v>0</v>
      </c>
      <c r="AW118" s="144">
        <f>'CP (1) - ČISTÉ PROSTORY'!J34</f>
        <v>0</v>
      </c>
      <c r="AX118" s="144">
        <f>'CP (1) - ČISTÉ PROSTORY'!J35</f>
        <v>0</v>
      </c>
      <c r="AY118" s="144">
        <f>'CP (1) - ČISTÉ PROSTORY'!J36</f>
        <v>0</v>
      </c>
      <c r="AZ118" s="144">
        <f>'CP (1) - ČISTÉ PROSTORY'!F33</f>
        <v>0</v>
      </c>
      <c r="BA118" s="144">
        <f>'CP (1) - ČISTÉ PROSTORY'!F34</f>
        <v>0</v>
      </c>
      <c r="BB118" s="144">
        <f>'CP (1) - ČISTÉ PROSTORY'!F35</f>
        <v>0</v>
      </c>
      <c r="BC118" s="144">
        <f>'CP (1) - ČISTÉ PROSTORY'!F36</f>
        <v>0</v>
      </c>
      <c r="BD118" s="146">
        <f>'CP (1) - ČISTÉ PROSTORY'!F37</f>
        <v>0</v>
      </c>
      <c r="BE118" s="7"/>
      <c r="BT118" s="132" t="s">
        <v>21</v>
      </c>
      <c r="BV118" s="132" t="s">
        <v>82</v>
      </c>
      <c r="BW118" s="132" t="s">
        <v>157</v>
      </c>
      <c r="BX118" s="132" t="s">
        <v>5</v>
      </c>
      <c r="CL118" s="132" t="s">
        <v>1</v>
      </c>
      <c r="CM118" s="132" t="s">
        <v>89</v>
      </c>
    </row>
    <row r="119" spans="1:57" s="2" customFormat="1" ht="30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5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</row>
    <row r="120" spans="1:57" s="2" customFormat="1" ht="6.95" customHeight="1">
      <c r="A120" s="39"/>
      <c r="B120" s="67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45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</row>
  </sheetData>
  <sheetProtection password="CC35" sheet="1" objects="1" scenarios="1" formatColumns="0" formatRows="0"/>
  <mergeCells count="134">
    <mergeCell ref="L85:AO85"/>
    <mergeCell ref="I92:AF92"/>
    <mergeCell ref="C92:G92"/>
    <mergeCell ref="D95:H95"/>
    <mergeCell ref="J95:AF95"/>
    <mergeCell ref="J96:AF96"/>
    <mergeCell ref="D96:H96"/>
    <mergeCell ref="E97:I97"/>
    <mergeCell ref="K97:AF97"/>
    <mergeCell ref="K98:AF98"/>
    <mergeCell ref="E98:I98"/>
    <mergeCell ref="D99:H99"/>
    <mergeCell ref="J99:AF99"/>
    <mergeCell ref="J100:AF100"/>
    <mergeCell ref="D100:H100"/>
    <mergeCell ref="J101:AF101"/>
    <mergeCell ref="D101:H101"/>
    <mergeCell ref="J102:AF102"/>
    <mergeCell ref="D102:H102"/>
    <mergeCell ref="D103:H103"/>
    <mergeCell ref="J103:AF103"/>
    <mergeCell ref="AM87:AN87"/>
    <mergeCell ref="AM89:AP89"/>
    <mergeCell ref="AS89:AT91"/>
    <mergeCell ref="AM90:AP90"/>
    <mergeCell ref="AG92:AM92"/>
    <mergeCell ref="AN92:AP92"/>
    <mergeCell ref="AN95:AP95"/>
    <mergeCell ref="AG95:AM95"/>
    <mergeCell ref="AG96:AM96"/>
    <mergeCell ref="AN96:AP96"/>
    <mergeCell ref="AN97:AP97"/>
    <mergeCell ref="AG97:AM97"/>
    <mergeCell ref="AN98:AP98"/>
    <mergeCell ref="AG98:AM98"/>
    <mergeCell ref="AG99:AM99"/>
    <mergeCell ref="AN99:AP99"/>
    <mergeCell ref="AG100:AM100"/>
    <mergeCell ref="AN100:AP100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W30:AE30"/>
    <mergeCell ref="AK30:AO30"/>
    <mergeCell ref="L30:P30"/>
    <mergeCell ref="W31:AE31"/>
    <mergeCell ref="L31:P31"/>
    <mergeCell ref="AK31:AO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  <mergeCell ref="AN101:AP101"/>
    <mergeCell ref="AG101:AM101"/>
    <mergeCell ref="AG102:AM102"/>
    <mergeCell ref="AN102:AP102"/>
    <mergeCell ref="AG103:AM103"/>
    <mergeCell ref="AN103:AP103"/>
    <mergeCell ref="AG104:AM104"/>
    <mergeCell ref="AN104:AP104"/>
    <mergeCell ref="AN105:AP105"/>
    <mergeCell ref="AG105:AM105"/>
    <mergeCell ref="AN106:AP106"/>
    <mergeCell ref="AG106:AM106"/>
    <mergeCell ref="AG107:AM107"/>
    <mergeCell ref="AN107:AP107"/>
    <mergeCell ref="AN108:AP108"/>
    <mergeCell ref="AG108:AM108"/>
    <mergeCell ref="AN109:AP109"/>
    <mergeCell ref="AG109:AM109"/>
    <mergeCell ref="AG110:AM110"/>
    <mergeCell ref="AN110:AP110"/>
    <mergeCell ref="AG111:AM111"/>
    <mergeCell ref="AN111:AP111"/>
    <mergeCell ref="AG112:AM112"/>
    <mergeCell ref="AN112:AP112"/>
    <mergeCell ref="AG113:AM113"/>
    <mergeCell ref="AN113:AP113"/>
    <mergeCell ref="AN114:AP114"/>
    <mergeCell ref="AG114:AM114"/>
    <mergeCell ref="AG115:AM115"/>
    <mergeCell ref="AN115:AP115"/>
    <mergeCell ref="AN116:AP116"/>
    <mergeCell ref="AG116:AM116"/>
    <mergeCell ref="AN117:AP117"/>
    <mergeCell ref="AG117:AM117"/>
    <mergeCell ref="AN118:AP118"/>
    <mergeCell ref="AG118:AM118"/>
    <mergeCell ref="D104:H104"/>
    <mergeCell ref="J104:AF104"/>
    <mergeCell ref="D105:H105"/>
    <mergeCell ref="J105:AF105"/>
    <mergeCell ref="K106:AF106"/>
    <mergeCell ref="E106:I106"/>
    <mergeCell ref="K107:AF107"/>
    <mergeCell ref="E107:I107"/>
    <mergeCell ref="E108:I108"/>
    <mergeCell ref="K108:AF108"/>
    <mergeCell ref="K109:AF109"/>
    <mergeCell ref="E109:I109"/>
    <mergeCell ref="K110:AF110"/>
    <mergeCell ref="E110:I110"/>
    <mergeCell ref="E111:I111"/>
    <mergeCell ref="K111:AF111"/>
    <mergeCell ref="J112:AF112"/>
    <mergeCell ref="D112:H112"/>
    <mergeCell ref="K113:AF113"/>
    <mergeCell ref="E113:I113"/>
    <mergeCell ref="E114:I114"/>
    <mergeCell ref="K114:AF114"/>
    <mergeCell ref="K115:AF115"/>
    <mergeCell ref="E115:I115"/>
    <mergeCell ref="K116:AF116"/>
    <mergeCell ref="E116:I116"/>
    <mergeCell ref="K117:AF117"/>
    <mergeCell ref="E117:I117"/>
    <mergeCell ref="J118:AF118"/>
    <mergeCell ref="D118:H118"/>
  </mergeCells>
  <hyperlinks>
    <hyperlink ref="A95" location="'DVŮR NEMOCNICE - NÁSTAVBA...'!C2" display="/"/>
    <hyperlink ref="A97" location="'D.1.4.ZT - Zdravotechnika...'!C2" display="/"/>
    <hyperlink ref="A98" location="'D.1.4. ZT - Zdravotechnik...'!C2" display="/"/>
    <hyperlink ref="A99" location="'nemocnicedknlsaly1 - ZAŘÍ...'!C2" display="/"/>
    <hyperlink ref="A100" location="'TSB SILNOPROUD - TSB Siln...'!C2" display="/"/>
    <hyperlink ref="A101" location="'TSB PŘELOŽKA - TSB PŘELOŽ...'!C2" display="/"/>
    <hyperlink ref="A102" location="'MR - MĚŘENÍ A REGULACE'!C2" display="/"/>
    <hyperlink ref="A103" location="'VZT - VZDUCHOTECHNIKA'!C2" display="/"/>
    <hyperlink ref="A104" location="'ELEKTRO - SILNOPROUD - SI...'!C2" display="/"/>
    <hyperlink ref="A106" location="'SLP_EPS - EPS'!C2" display="/"/>
    <hyperlink ref="A107" location="'SLP_JC - Jednotný čas'!C2" display="/"/>
    <hyperlink ref="A108" location="'SLP_MON - Monitoring tepl...'!C2" display="/"/>
    <hyperlink ref="A109" location="'SLP_STA - Společná televi...'!C2" display="/"/>
    <hyperlink ref="A110" location="'SLP_AP - Aktivní prvky sítě'!C2" display="/"/>
    <hyperlink ref="A111" location="'SLP_SK - Strukturovaná ka...'!C2" display="/"/>
    <hyperlink ref="A113" location="'MP - KOMPRES STANICE'!C2" display="/"/>
    <hyperlink ref="A114" location="'MP ROZV - ROZVODY'!C2" display="/"/>
    <hyperlink ref="A115" location="'MP VAK - VAK. STANICE'!C2" display="/"/>
    <hyperlink ref="A116" location="'MP LZC - LZCO 2'!C2" display="/"/>
    <hyperlink ref="A117" location="'MP LZN - LZN 20'!C2" display="/"/>
    <hyperlink ref="A118" location="'CP (1) - ČISTÉ PROSTOR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116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1:31" s="2" customFormat="1" ht="12" customHeight="1">
      <c r="A8" s="39"/>
      <c r="B8" s="45"/>
      <c r="C8" s="39"/>
      <c r="D8" s="151" t="s">
        <v>159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53" t="s">
        <v>4920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51" t="s">
        <v>19</v>
      </c>
      <c r="E11" s="39"/>
      <c r="F11" s="142" t="s">
        <v>1</v>
      </c>
      <c r="G11" s="39"/>
      <c r="H11" s="39"/>
      <c r="I11" s="151" t="s">
        <v>20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1" t="s">
        <v>22</v>
      </c>
      <c r="E12" s="39"/>
      <c r="F12" s="142" t="s">
        <v>23</v>
      </c>
      <c r="G12" s="39"/>
      <c r="H12" s="39"/>
      <c r="I12" s="151" t="s">
        <v>24</v>
      </c>
      <c r="J12" s="154" t="str">
        <f>'Rekapitulace stavby'!AN8</f>
        <v>3. 3. 2021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28</v>
      </c>
      <c r="E14" s="39"/>
      <c r="F14" s="39"/>
      <c r="G14" s="39"/>
      <c r="H14" s="39"/>
      <c r="I14" s="151" t="s">
        <v>29</v>
      </c>
      <c r="J14" s="142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2" t="str">
        <f>IF('Rekapitulace stavby'!E11="","",'Rekapitulace stavby'!E11)</f>
        <v xml:space="preserve"> </v>
      </c>
      <c r="F15" s="39"/>
      <c r="G15" s="39"/>
      <c r="H15" s="39"/>
      <c r="I15" s="151" t="s">
        <v>31</v>
      </c>
      <c r="J15" s="142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51" t="s">
        <v>32</v>
      </c>
      <c r="E17" s="39"/>
      <c r="F17" s="39"/>
      <c r="G17" s="39"/>
      <c r="H17" s="39"/>
      <c r="I17" s="151" t="s">
        <v>29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1" t="s">
        <v>31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51" t="s">
        <v>34</v>
      </c>
      <c r="E20" s="39"/>
      <c r="F20" s="39"/>
      <c r="G20" s="39"/>
      <c r="H20" s="39"/>
      <c r="I20" s="151" t="s">
        <v>29</v>
      </c>
      <c r="J20" s="142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2" t="s">
        <v>161</v>
      </c>
      <c r="F21" s="39"/>
      <c r="G21" s="39"/>
      <c r="H21" s="39"/>
      <c r="I21" s="151" t="s">
        <v>31</v>
      </c>
      <c r="J21" s="142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51" t="s">
        <v>37</v>
      </c>
      <c r="E23" s="39"/>
      <c r="F23" s="39"/>
      <c r="G23" s="39"/>
      <c r="H23" s="39"/>
      <c r="I23" s="151" t="s">
        <v>29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2" t="s">
        <v>38</v>
      </c>
      <c r="F24" s="39"/>
      <c r="G24" s="39"/>
      <c r="H24" s="39"/>
      <c r="I24" s="151" t="s">
        <v>31</v>
      </c>
      <c r="J24" s="142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51" t="s">
        <v>39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9"/>
      <c r="E29" s="159"/>
      <c r="F29" s="159"/>
      <c r="G29" s="159"/>
      <c r="H29" s="159"/>
      <c r="I29" s="159"/>
      <c r="J29" s="159"/>
      <c r="K29" s="15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60" t="s">
        <v>40</v>
      </c>
      <c r="E30" s="39"/>
      <c r="F30" s="39"/>
      <c r="G30" s="39"/>
      <c r="H30" s="39"/>
      <c r="I30" s="39"/>
      <c r="J30" s="161">
        <f>ROUND(J120,2)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2" t="s">
        <v>42</v>
      </c>
      <c r="G32" s="39"/>
      <c r="H32" s="39"/>
      <c r="I32" s="162" t="s">
        <v>41</v>
      </c>
      <c r="J32" s="162" t="s">
        <v>43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3" t="s">
        <v>44</v>
      </c>
      <c r="E33" s="151" t="s">
        <v>45</v>
      </c>
      <c r="F33" s="164">
        <f>ROUND((SUM(BE120:BE327)),2)</f>
        <v>0</v>
      </c>
      <c r="G33" s="39"/>
      <c r="H33" s="39"/>
      <c r="I33" s="165">
        <v>0.21</v>
      </c>
      <c r="J33" s="164">
        <f>ROUND(((SUM(BE120:BE327))*I33),2)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51" t="s">
        <v>46</v>
      </c>
      <c r="F34" s="164">
        <f>ROUND((SUM(BF120:BF327)),2)</f>
        <v>0</v>
      </c>
      <c r="G34" s="39"/>
      <c r="H34" s="39"/>
      <c r="I34" s="165">
        <v>0.15</v>
      </c>
      <c r="J34" s="164">
        <f>ROUND(((SUM(BF120:BF327))*I34),2)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51" t="s">
        <v>47</v>
      </c>
      <c r="F35" s="164">
        <f>ROUND((SUM(BG120:BG327)),2)</f>
        <v>0</v>
      </c>
      <c r="G35" s="39"/>
      <c r="H35" s="39"/>
      <c r="I35" s="165">
        <v>0.21</v>
      </c>
      <c r="J35" s="164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1" t="s">
        <v>48</v>
      </c>
      <c r="F36" s="164">
        <f>ROUND((SUM(BH120:BH327)),2)</f>
        <v>0</v>
      </c>
      <c r="G36" s="39"/>
      <c r="H36" s="39"/>
      <c r="I36" s="165">
        <v>0.15</v>
      </c>
      <c r="J36" s="164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49</v>
      </c>
      <c r="F37" s="164">
        <f>ROUND((SUM(BI120:BI327)),2)</f>
        <v>0</v>
      </c>
      <c r="G37" s="39"/>
      <c r="H37" s="39"/>
      <c r="I37" s="165">
        <v>0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6"/>
      <c r="D39" s="167" t="s">
        <v>50</v>
      </c>
      <c r="E39" s="168"/>
      <c r="F39" s="168"/>
      <c r="G39" s="169" t="s">
        <v>51</v>
      </c>
      <c r="H39" s="170" t="s">
        <v>52</v>
      </c>
      <c r="I39" s="168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53</v>
      </c>
      <c r="E50" s="174"/>
      <c r="F50" s="174"/>
      <c r="G50" s="173" t="s">
        <v>54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55</v>
      </c>
      <c r="E61" s="176"/>
      <c r="F61" s="177" t="s">
        <v>56</v>
      </c>
      <c r="G61" s="175" t="s">
        <v>55</v>
      </c>
      <c r="H61" s="176"/>
      <c r="I61" s="176"/>
      <c r="J61" s="178" t="s">
        <v>56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57</v>
      </c>
      <c r="E65" s="179"/>
      <c r="F65" s="179"/>
      <c r="G65" s="173" t="s">
        <v>58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55</v>
      </c>
      <c r="E76" s="176"/>
      <c r="F76" s="177" t="s">
        <v>56</v>
      </c>
      <c r="G76" s="175" t="s">
        <v>55</v>
      </c>
      <c r="H76" s="176"/>
      <c r="I76" s="176"/>
      <c r="J76" s="178" t="s">
        <v>56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159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ELEKTRO - SILNOPROUD - SILNOPROUD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22</v>
      </c>
      <c r="D89" s="41"/>
      <c r="E89" s="41"/>
      <c r="F89" s="28" t="str">
        <f>F12</f>
        <v>MĚSTSKÁ NEMOCNICE DVŮR. KRÁLOVÉ</v>
      </c>
      <c r="G89" s="41"/>
      <c r="H89" s="41"/>
      <c r="I89" s="33" t="s">
        <v>24</v>
      </c>
      <c r="J89" s="80" t="str">
        <f>IF(J12="","",J12)</f>
        <v>3. 3. 2021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>
      <c r="A91" s="39"/>
      <c r="B91" s="40"/>
      <c r="C91" s="33" t="s">
        <v>28</v>
      </c>
      <c r="D91" s="41"/>
      <c r="E91" s="41"/>
      <c r="F91" s="28" t="str">
        <f>E15</f>
        <v xml:space="preserve"> </v>
      </c>
      <c r="G91" s="41"/>
      <c r="H91" s="41"/>
      <c r="I91" s="33" t="s">
        <v>34</v>
      </c>
      <c r="J91" s="37" t="str">
        <f>E21</f>
        <v>ATELIER H1&amp; ATELIER HÁJEK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32</v>
      </c>
      <c r="D92" s="41"/>
      <c r="E92" s="41"/>
      <c r="F92" s="28" t="str">
        <f>IF(E18="","",E18)</f>
        <v>Vyplň údaj</v>
      </c>
      <c r="G92" s="41"/>
      <c r="H92" s="41"/>
      <c r="I92" s="33" t="s">
        <v>37</v>
      </c>
      <c r="J92" s="37" t="str">
        <f>E24</f>
        <v>ERŠILOVÁ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5" t="s">
        <v>163</v>
      </c>
      <c r="D94" s="186"/>
      <c r="E94" s="186"/>
      <c r="F94" s="186"/>
      <c r="G94" s="186"/>
      <c r="H94" s="186"/>
      <c r="I94" s="186"/>
      <c r="J94" s="187" t="s">
        <v>164</v>
      </c>
      <c r="K94" s="186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8" t="s">
        <v>165</v>
      </c>
      <c r="D96" s="41"/>
      <c r="E96" s="41"/>
      <c r="F96" s="41"/>
      <c r="G96" s="41"/>
      <c r="H96" s="41"/>
      <c r="I96" s="41"/>
      <c r="J96" s="111">
        <f>J120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166</v>
      </c>
    </row>
    <row r="97" spans="1:31" s="9" customFormat="1" ht="24.95" customHeight="1">
      <c r="A97" s="9"/>
      <c r="B97" s="189"/>
      <c r="C97" s="190"/>
      <c r="D97" s="191" t="s">
        <v>167</v>
      </c>
      <c r="E97" s="192"/>
      <c r="F97" s="192"/>
      <c r="G97" s="192"/>
      <c r="H97" s="192"/>
      <c r="I97" s="192"/>
      <c r="J97" s="193">
        <f>J121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5"/>
      <c r="C98" s="134"/>
      <c r="D98" s="196" t="s">
        <v>4921</v>
      </c>
      <c r="E98" s="197"/>
      <c r="F98" s="197"/>
      <c r="G98" s="197"/>
      <c r="H98" s="197"/>
      <c r="I98" s="197"/>
      <c r="J98" s="198">
        <f>J122</f>
        <v>0</v>
      </c>
      <c r="K98" s="134"/>
      <c r="L98" s="19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89"/>
      <c r="C99" s="190"/>
      <c r="D99" s="191" t="s">
        <v>177</v>
      </c>
      <c r="E99" s="192"/>
      <c r="F99" s="192"/>
      <c r="G99" s="192"/>
      <c r="H99" s="192"/>
      <c r="I99" s="192"/>
      <c r="J99" s="193">
        <f>J134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181</v>
      </c>
      <c r="E100" s="197"/>
      <c r="F100" s="197"/>
      <c r="G100" s="197"/>
      <c r="H100" s="197"/>
      <c r="I100" s="197"/>
      <c r="J100" s="198">
        <f>J135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198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184" t="str">
        <f>E7</f>
        <v>NÁSTAVBA OPER. SÁLŮ A STERILIZACE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159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77" t="str">
        <f>E9</f>
        <v>ELEKTRO - SILNOPROUD - SILNOPROUD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22</v>
      </c>
      <c r="D114" s="41"/>
      <c r="E114" s="41"/>
      <c r="F114" s="28" t="str">
        <f>F12</f>
        <v>MĚSTSKÁ NEMOCNICE DVŮR. KRÁLOVÉ</v>
      </c>
      <c r="G114" s="41"/>
      <c r="H114" s="41"/>
      <c r="I114" s="33" t="s">
        <v>24</v>
      </c>
      <c r="J114" s="80" t="str">
        <f>IF(J12="","",J12)</f>
        <v>3. 3. 2021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25.65" customHeight="1">
      <c r="A116" s="39"/>
      <c r="B116" s="40"/>
      <c r="C116" s="33" t="s">
        <v>28</v>
      </c>
      <c r="D116" s="41"/>
      <c r="E116" s="41"/>
      <c r="F116" s="28" t="str">
        <f>E15</f>
        <v xml:space="preserve"> </v>
      </c>
      <c r="G116" s="41"/>
      <c r="H116" s="41"/>
      <c r="I116" s="33" t="s">
        <v>34</v>
      </c>
      <c r="J116" s="37" t="str">
        <f>E21</f>
        <v>ATELIER H1&amp; ATELIER HÁJEK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15" customHeight="1">
      <c r="A117" s="39"/>
      <c r="B117" s="40"/>
      <c r="C117" s="33" t="s">
        <v>32</v>
      </c>
      <c r="D117" s="41"/>
      <c r="E117" s="41"/>
      <c r="F117" s="28" t="str">
        <f>IF(E18="","",E18)</f>
        <v>Vyplň údaj</v>
      </c>
      <c r="G117" s="41"/>
      <c r="H117" s="41"/>
      <c r="I117" s="33" t="s">
        <v>37</v>
      </c>
      <c r="J117" s="37" t="str">
        <f>E24</f>
        <v>ERŠILOVÁ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0.3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11" customFormat="1" ht="29.25" customHeight="1">
      <c r="A119" s="200"/>
      <c r="B119" s="201"/>
      <c r="C119" s="202" t="s">
        <v>199</v>
      </c>
      <c r="D119" s="203" t="s">
        <v>65</v>
      </c>
      <c r="E119" s="203" t="s">
        <v>61</v>
      </c>
      <c r="F119" s="203" t="s">
        <v>62</v>
      </c>
      <c r="G119" s="203" t="s">
        <v>200</v>
      </c>
      <c r="H119" s="203" t="s">
        <v>201</v>
      </c>
      <c r="I119" s="203" t="s">
        <v>202</v>
      </c>
      <c r="J119" s="204" t="s">
        <v>164</v>
      </c>
      <c r="K119" s="205" t="s">
        <v>203</v>
      </c>
      <c r="L119" s="206"/>
      <c r="M119" s="101" t="s">
        <v>1</v>
      </c>
      <c r="N119" s="102" t="s">
        <v>44</v>
      </c>
      <c r="O119" s="102" t="s">
        <v>204</v>
      </c>
      <c r="P119" s="102" t="s">
        <v>205</v>
      </c>
      <c r="Q119" s="102" t="s">
        <v>206</v>
      </c>
      <c r="R119" s="102" t="s">
        <v>207</v>
      </c>
      <c r="S119" s="102" t="s">
        <v>208</v>
      </c>
      <c r="T119" s="103" t="s">
        <v>209</v>
      </c>
      <c r="U119" s="200"/>
      <c r="V119" s="200"/>
      <c r="W119" s="200"/>
      <c r="X119" s="200"/>
      <c r="Y119" s="200"/>
      <c r="Z119" s="200"/>
      <c r="AA119" s="200"/>
      <c r="AB119" s="200"/>
      <c r="AC119" s="200"/>
      <c r="AD119" s="200"/>
      <c r="AE119" s="200"/>
    </row>
    <row r="120" spans="1:63" s="2" customFormat="1" ht="22.8" customHeight="1">
      <c r="A120" s="39"/>
      <c r="B120" s="40"/>
      <c r="C120" s="108" t="s">
        <v>210</v>
      </c>
      <c r="D120" s="41"/>
      <c r="E120" s="41"/>
      <c r="F120" s="41"/>
      <c r="G120" s="41"/>
      <c r="H120" s="41"/>
      <c r="I120" s="41"/>
      <c r="J120" s="207">
        <f>BK120</f>
        <v>0</v>
      </c>
      <c r="K120" s="41"/>
      <c r="L120" s="45"/>
      <c r="M120" s="104"/>
      <c r="N120" s="208"/>
      <c r="O120" s="105"/>
      <c r="P120" s="209">
        <f>P121+P134</f>
        <v>0</v>
      </c>
      <c r="Q120" s="105"/>
      <c r="R120" s="209">
        <f>R121+R134</f>
        <v>18.02963</v>
      </c>
      <c r="S120" s="105"/>
      <c r="T120" s="210">
        <f>T121+T134</f>
        <v>0.39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79</v>
      </c>
      <c r="AU120" s="18" t="s">
        <v>166</v>
      </c>
      <c r="BK120" s="211">
        <f>BK121+BK134</f>
        <v>0</v>
      </c>
    </row>
    <row r="121" spans="1:63" s="12" customFormat="1" ht="25.9" customHeight="1">
      <c r="A121" s="12"/>
      <c r="B121" s="212"/>
      <c r="C121" s="213"/>
      <c r="D121" s="214" t="s">
        <v>79</v>
      </c>
      <c r="E121" s="215" t="s">
        <v>211</v>
      </c>
      <c r="F121" s="215" t="s">
        <v>212</v>
      </c>
      <c r="G121" s="213"/>
      <c r="H121" s="213"/>
      <c r="I121" s="216"/>
      <c r="J121" s="217">
        <f>BK121</f>
        <v>0</v>
      </c>
      <c r="K121" s="213"/>
      <c r="L121" s="218"/>
      <c r="M121" s="219"/>
      <c r="N121" s="220"/>
      <c r="O121" s="220"/>
      <c r="P121" s="221">
        <f>P122</f>
        <v>0</v>
      </c>
      <c r="Q121" s="220"/>
      <c r="R121" s="221">
        <f>R122</f>
        <v>17.969350000000002</v>
      </c>
      <c r="S121" s="220"/>
      <c r="T121" s="222">
        <f>T122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23" t="s">
        <v>21</v>
      </c>
      <c r="AT121" s="224" t="s">
        <v>79</v>
      </c>
      <c r="AU121" s="224" t="s">
        <v>80</v>
      </c>
      <c r="AY121" s="223" t="s">
        <v>213</v>
      </c>
      <c r="BK121" s="225">
        <f>BK122</f>
        <v>0</v>
      </c>
    </row>
    <row r="122" spans="1:63" s="12" customFormat="1" ht="22.8" customHeight="1">
      <c r="A122" s="12"/>
      <c r="B122" s="212"/>
      <c r="C122" s="213"/>
      <c r="D122" s="214" t="s">
        <v>79</v>
      </c>
      <c r="E122" s="226" t="s">
        <v>21</v>
      </c>
      <c r="F122" s="226" t="s">
        <v>4047</v>
      </c>
      <c r="G122" s="213"/>
      <c r="H122" s="213"/>
      <c r="I122" s="216"/>
      <c r="J122" s="227">
        <f>BK122</f>
        <v>0</v>
      </c>
      <c r="K122" s="213"/>
      <c r="L122" s="218"/>
      <c r="M122" s="219"/>
      <c r="N122" s="220"/>
      <c r="O122" s="220"/>
      <c r="P122" s="221">
        <f>SUM(P123:P133)</f>
        <v>0</v>
      </c>
      <c r="Q122" s="220"/>
      <c r="R122" s="221">
        <f>SUM(R123:R133)</f>
        <v>17.969350000000002</v>
      </c>
      <c r="S122" s="220"/>
      <c r="T122" s="222">
        <f>SUM(T123:T133)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3" t="s">
        <v>21</v>
      </c>
      <c r="AT122" s="224" t="s">
        <v>79</v>
      </c>
      <c r="AU122" s="224" t="s">
        <v>21</v>
      </c>
      <c r="AY122" s="223" t="s">
        <v>213</v>
      </c>
      <c r="BK122" s="225">
        <f>SUM(BK123:BK133)</f>
        <v>0</v>
      </c>
    </row>
    <row r="123" spans="1:65" s="2" customFormat="1" ht="16.5" customHeight="1">
      <c r="A123" s="39"/>
      <c r="B123" s="40"/>
      <c r="C123" s="228" t="s">
        <v>21</v>
      </c>
      <c r="D123" s="228" t="s">
        <v>215</v>
      </c>
      <c r="E123" s="229" t="s">
        <v>4922</v>
      </c>
      <c r="F123" s="230" t="s">
        <v>4923</v>
      </c>
      <c r="G123" s="231" t="s">
        <v>244</v>
      </c>
      <c r="H123" s="232">
        <v>140.5</v>
      </c>
      <c r="I123" s="233"/>
      <c r="J123" s="234">
        <f>ROUND(I123*H123,2)</f>
        <v>0</v>
      </c>
      <c r="K123" s="235"/>
      <c r="L123" s="45"/>
      <c r="M123" s="236" t="s">
        <v>1</v>
      </c>
      <c r="N123" s="237" t="s">
        <v>45</v>
      </c>
      <c r="O123" s="92"/>
      <c r="P123" s="238">
        <f>O123*H123</f>
        <v>0</v>
      </c>
      <c r="Q123" s="238">
        <v>0</v>
      </c>
      <c r="R123" s="238">
        <f>Q123*H123</f>
        <v>0</v>
      </c>
      <c r="S123" s="238">
        <v>0</v>
      </c>
      <c r="T123" s="239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40" t="s">
        <v>219</v>
      </c>
      <c r="AT123" s="240" t="s">
        <v>215</v>
      </c>
      <c r="AU123" s="240" t="s">
        <v>89</v>
      </c>
      <c r="AY123" s="18" t="s">
        <v>213</v>
      </c>
      <c r="BE123" s="241">
        <f>IF(N123="základní",J123,0)</f>
        <v>0</v>
      </c>
      <c r="BF123" s="241">
        <f>IF(N123="snížená",J123,0)</f>
        <v>0</v>
      </c>
      <c r="BG123" s="241">
        <f>IF(N123="zákl. přenesená",J123,0)</f>
        <v>0</v>
      </c>
      <c r="BH123" s="241">
        <f>IF(N123="sníž. přenesená",J123,0)</f>
        <v>0</v>
      </c>
      <c r="BI123" s="241">
        <f>IF(N123="nulová",J123,0)</f>
        <v>0</v>
      </c>
      <c r="BJ123" s="18" t="s">
        <v>21</v>
      </c>
      <c r="BK123" s="241">
        <f>ROUND(I123*H123,2)</f>
        <v>0</v>
      </c>
      <c r="BL123" s="18" t="s">
        <v>219</v>
      </c>
      <c r="BM123" s="240" t="s">
        <v>4924</v>
      </c>
    </row>
    <row r="124" spans="1:65" s="2" customFormat="1" ht="21.75" customHeight="1">
      <c r="A124" s="39"/>
      <c r="B124" s="40"/>
      <c r="C124" s="228" t="s">
        <v>89</v>
      </c>
      <c r="D124" s="228" t="s">
        <v>215</v>
      </c>
      <c r="E124" s="229" t="s">
        <v>4925</v>
      </c>
      <c r="F124" s="230" t="s">
        <v>4926</v>
      </c>
      <c r="G124" s="231" t="s">
        <v>218</v>
      </c>
      <c r="H124" s="232">
        <v>168.6</v>
      </c>
      <c r="I124" s="233"/>
      <c r="J124" s="234">
        <f>ROUND(I124*H124,2)</f>
        <v>0</v>
      </c>
      <c r="K124" s="235"/>
      <c r="L124" s="45"/>
      <c r="M124" s="236" t="s">
        <v>1</v>
      </c>
      <c r="N124" s="237" t="s">
        <v>45</v>
      </c>
      <c r="O124" s="92"/>
      <c r="P124" s="238">
        <f>O124*H124</f>
        <v>0</v>
      </c>
      <c r="Q124" s="238">
        <v>0</v>
      </c>
      <c r="R124" s="238">
        <f>Q124*H124</f>
        <v>0</v>
      </c>
      <c r="S124" s="238">
        <v>0</v>
      </c>
      <c r="T124" s="239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40" t="s">
        <v>219</v>
      </c>
      <c r="AT124" s="240" t="s">
        <v>215</v>
      </c>
      <c r="AU124" s="240" t="s">
        <v>89</v>
      </c>
      <c r="AY124" s="18" t="s">
        <v>213</v>
      </c>
      <c r="BE124" s="241">
        <f>IF(N124="základní",J124,0)</f>
        <v>0</v>
      </c>
      <c r="BF124" s="241">
        <f>IF(N124="snížená",J124,0)</f>
        <v>0</v>
      </c>
      <c r="BG124" s="241">
        <f>IF(N124="zákl. přenesená",J124,0)</f>
        <v>0</v>
      </c>
      <c r="BH124" s="241">
        <f>IF(N124="sníž. přenesená",J124,0)</f>
        <v>0</v>
      </c>
      <c r="BI124" s="241">
        <f>IF(N124="nulová",J124,0)</f>
        <v>0</v>
      </c>
      <c r="BJ124" s="18" t="s">
        <v>21</v>
      </c>
      <c r="BK124" s="241">
        <f>ROUND(I124*H124,2)</f>
        <v>0</v>
      </c>
      <c r="BL124" s="18" t="s">
        <v>219</v>
      </c>
      <c r="BM124" s="240" t="s">
        <v>4927</v>
      </c>
    </row>
    <row r="125" spans="1:65" s="2" customFormat="1" ht="33" customHeight="1">
      <c r="A125" s="39"/>
      <c r="B125" s="40"/>
      <c r="C125" s="228" t="s">
        <v>231</v>
      </c>
      <c r="D125" s="228" t="s">
        <v>215</v>
      </c>
      <c r="E125" s="229" t="s">
        <v>4928</v>
      </c>
      <c r="F125" s="230" t="s">
        <v>4929</v>
      </c>
      <c r="G125" s="231" t="s">
        <v>218</v>
      </c>
      <c r="H125" s="232">
        <v>2.8</v>
      </c>
      <c r="I125" s="233"/>
      <c r="J125" s="234">
        <f>ROUND(I125*H125,2)</f>
        <v>0</v>
      </c>
      <c r="K125" s="235"/>
      <c r="L125" s="45"/>
      <c r="M125" s="236" t="s">
        <v>1</v>
      </c>
      <c r="N125" s="237" t="s">
        <v>45</v>
      </c>
      <c r="O125" s="92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0" t="s">
        <v>219</v>
      </c>
      <c r="AT125" s="240" t="s">
        <v>215</v>
      </c>
      <c r="AU125" s="240" t="s">
        <v>89</v>
      </c>
      <c r="AY125" s="18" t="s">
        <v>213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8" t="s">
        <v>21</v>
      </c>
      <c r="BK125" s="241">
        <f>ROUND(I125*H125,2)</f>
        <v>0</v>
      </c>
      <c r="BL125" s="18" t="s">
        <v>219</v>
      </c>
      <c r="BM125" s="240" t="s">
        <v>4930</v>
      </c>
    </row>
    <row r="126" spans="1:65" s="2" customFormat="1" ht="21.75" customHeight="1">
      <c r="A126" s="39"/>
      <c r="B126" s="40"/>
      <c r="C126" s="228" t="s">
        <v>219</v>
      </c>
      <c r="D126" s="228" t="s">
        <v>215</v>
      </c>
      <c r="E126" s="229" t="s">
        <v>4931</v>
      </c>
      <c r="F126" s="230" t="s">
        <v>4932</v>
      </c>
      <c r="G126" s="231" t="s">
        <v>218</v>
      </c>
      <c r="H126" s="232">
        <v>168</v>
      </c>
      <c r="I126" s="233"/>
      <c r="J126" s="234">
        <f>ROUND(I126*H126,2)</f>
        <v>0</v>
      </c>
      <c r="K126" s="235"/>
      <c r="L126" s="45"/>
      <c r="M126" s="236" t="s">
        <v>1</v>
      </c>
      <c r="N126" s="237" t="s">
        <v>45</v>
      </c>
      <c r="O126" s="92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40" t="s">
        <v>219</v>
      </c>
      <c r="AT126" s="240" t="s">
        <v>215</v>
      </c>
      <c r="AU126" s="240" t="s">
        <v>89</v>
      </c>
      <c r="AY126" s="18" t="s">
        <v>213</v>
      </c>
      <c r="BE126" s="241">
        <f>IF(N126="základní",J126,0)</f>
        <v>0</v>
      </c>
      <c r="BF126" s="241">
        <f>IF(N126="snížená",J126,0)</f>
        <v>0</v>
      </c>
      <c r="BG126" s="241">
        <f>IF(N126="zákl. přenesená",J126,0)</f>
        <v>0</v>
      </c>
      <c r="BH126" s="241">
        <f>IF(N126="sníž. přenesená",J126,0)</f>
        <v>0</v>
      </c>
      <c r="BI126" s="241">
        <f>IF(N126="nulová",J126,0)</f>
        <v>0</v>
      </c>
      <c r="BJ126" s="18" t="s">
        <v>21</v>
      </c>
      <c r="BK126" s="241">
        <f>ROUND(I126*H126,2)</f>
        <v>0</v>
      </c>
      <c r="BL126" s="18" t="s">
        <v>219</v>
      </c>
      <c r="BM126" s="240" t="s">
        <v>4933</v>
      </c>
    </row>
    <row r="127" spans="1:65" s="2" customFormat="1" ht="21.75" customHeight="1">
      <c r="A127" s="39"/>
      <c r="B127" s="40"/>
      <c r="C127" s="228" t="s">
        <v>241</v>
      </c>
      <c r="D127" s="228" t="s">
        <v>215</v>
      </c>
      <c r="E127" s="229" t="s">
        <v>4934</v>
      </c>
      <c r="F127" s="230" t="s">
        <v>4935</v>
      </c>
      <c r="G127" s="231" t="s">
        <v>244</v>
      </c>
      <c r="H127" s="232">
        <v>140</v>
      </c>
      <c r="I127" s="233"/>
      <c r="J127" s="234">
        <f>ROUND(I127*H127,2)</f>
        <v>0</v>
      </c>
      <c r="K127" s="235"/>
      <c r="L127" s="45"/>
      <c r="M127" s="236" t="s">
        <v>1</v>
      </c>
      <c r="N127" s="237" t="s">
        <v>45</v>
      </c>
      <c r="O127" s="92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0" t="s">
        <v>219</v>
      </c>
      <c r="AT127" s="240" t="s">
        <v>215</v>
      </c>
      <c r="AU127" s="240" t="s">
        <v>89</v>
      </c>
      <c r="AY127" s="18" t="s">
        <v>213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8" t="s">
        <v>21</v>
      </c>
      <c r="BK127" s="241">
        <f>ROUND(I127*H127,2)</f>
        <v>0</v>
      </c>
      <c r="BL127" s="18" t="s">
        <v>219</v>
      </c>
      <c r="BM127" s="240" t="s">
        <v>4936</v>
      </c>
    </row>
    <row r="128" spans="1:65" s="2" customFormat="1" ht="16.5" customHeight="1">
      <c r="A128" s="39"/>
      <c r="B128" s="40"/>
      <c r="C128" s="275" t="s">
        <v>247</v>
      </c>
      <c r="D128" s="275" t="s">
        <v>292</v>
      </c>
      <c r="E128" s="276" t="s">
        <v>4937</v>
      </c>
      <c r="F128" s="277" t="s">
        <v>4938</v>
      </c>
      <c r="G128" s="278" t="s">
        <v>482</v>
      </c>
      <c r="H128" s="279">
        <v>16000</v>
      </c>
      <c r="I128" s="280"/>
      <c r="J128" s="281">
        <f>ROUND(I128*H128,2)</f>
        <v>0</v>
      </c>
      <c r="K128" s="282"/>
      <c r="L128" s="283"/>
      <c r="M128" s="284" t="s">
        <v>1</v>
      </c>
      <c r="N128" s="285" t="s">
        <v>45</v>
      </c>
      <c r="O128" s="92"/>
      <c r="P128" s="238">
        <f>O128*H128</f>
        <v>0</v>
      </c>
      <c r="Q128" s="238">
        <v>0.001</v>
      </c>
      <c r="R128" s="238">
        <f>Q128*H128</f>
        <v>16</v>
      </c>
      <c r="S128" s="238">
        <v>0</v>
      </c>
      <c r="T128" s="23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0" t="s">
        <v>257</v>
      </c>
      <c r="AT128" s="240" t="s">
        <v>292</v>
      </c>
      <c r="AU128" s="240" t="s">
        <v>89</v>
      </c>
      <c r="AY128" s="18" t="s">
        <v>213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8" t="s">
        <v>21</v>
      </c>
      <c r="BK128" s="241">
        <f>ROUND(I128*H128,2)</f>
        <v>0</v>
      </c>
      <c r="BL128" s="18" t="s">
        <v>219</v>
      </c>
      <c r="BM128" s="240" t="s">
        <v>4939</v>
      </c>
    </row>
    <row r="129" spans="1:65" s="2" customFormat="1" ht="21.75" customHeight="1">
      <c r="A129" s="39"/>
      <c r="B129" s="40"/>
      <c r="C129" s="228" t="s">
        <v>252</v>
      </c>
      <c r="D129" s="228" t="s">
        <v>215</v>
      </c>
      <c r="E129" s="229" t="s">
        <v>4940</v>
      </c>
      <c r="F129" s="230" t="s">
        <v>4941</v>
      </c>
      <c r="G129" s="231" t="s">
        <v>470</v>
      </c>
      <c r="H129" s="232">
        <v>75</v>
      </c>
      <c r="I129" s="233"/>
      <c r="J129" s="234">
        <f>ROUND(I129*H129,2)</f>
        <v>0</v>
      </c>
      <c r="K129" s="235"/>
      <c r="L129" s="45"/>
      <c r="M129" s="236" t="s">
        <v>1</v>
      </c>
      <c r="N129" s="237" t="s">
        <v>45</v>
      </c>
      <c r="O129" s="92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0" t="s">
        <v>562</v>
      </c>
      <c r="AT129" s="240" t="s">
        <v>215</v>
      </c>
      <c r="AU129" s="240" t="s">
        <v>89</v>
      </c>
      <c r="AY129" s="18" t="s">
        <v>213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8" t="s">
        <v>21</v>
      </c>
      <c r="BK129" s="241">
        <f>ROUND(I129*H129,2)</f>
        <v>0</v>
      </c>
      <c r="BL129" s="18" t="s">
        <v>562</v>
      </c>
      <c r="BM129" s="240" t="s">
        <v>4942</v>
      </c>
    </row>
    <row r="130" spans="1:65" s="2" customFormat="1" ht="21.75" customHeight="1">
      <c r="A130" s="39"/>
      <c r="B130" s="40"/>
      <c r="C130" s="275" t="s">
        <v>257</v>
      </c>
      <c r="D130" s="275" t="s">
        <v>292</v>
      </c>
      <c r="E130" s="276" t="s">
        <v>4943</v>
      </c>
      <c r="F130" s="277" t="s">
        <v>4944</v>
      </c>
      <c r="G130" s="278" t="s">
        <v>470</v>
      </c>
      <c r="H130" s="279">
        <v>75</v>
      </c>
      <c r="I130" s="280"/>
      <c r="J130" s="281">
        <f>ROUND(I130*H130,2)</f>
        <v>0</v>
      </c>
      <c r="K130" s="282"/>
      <c r="L130" s="283"/>
      <c r="M130" s="284" t="s">
        <v>1</v>
      </c>
      <c r="N130" s="285" t="s">
        <v>45</v>
      </c>
      <c r="O130" s="92"/>
      <c r="P130" s="238">
        <f>O130*H130</f>
        <v>0</v>
      </c>
      <c r="Q130" s="238">
        <v>0.00162</v>
      </c>
      <c r="R130" s="238">
        <f>Q130*H130</f>
        <v>0.1215</v>
      </c>
      <c r="S130" s="238">
        <v>0</v>
      </c>
      <c r="T130" s="23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0" t="s">
        <v>590</v>
      </c>
      <c r="AT130" s="240" t="s">
        <v>292</v>
      </c>
      <c r="AU130" s="240" t="s">
        <v>89</v>
      </c>
      <c r="AY130" s="18" t="s">
        <v>213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8" t="s">
        <v>21</v>
      </c>
      <c r="BK130" s="241">
        <f>ROUND(I130*H130,2)</f>
        <v>0</v>
      </c>
      <c r="BL130" s="18" t="s">
        <v>590</v>
      </c>
      <c r="BM130" s="240" t="s">
        <v>4945</v>
      </c>
    </row>
    <row r="131" spans="1:65" s="2" customFormat="1" ht="21.75" customHeight="1">
      <c r="A131" s="39"/>
      <c r="B131" s="40"/>
      <c r="C131" s="228" t="s">
        <v>262</v>
      </c>
      <c r="D131" s="228" t="s">
        <v>215</v>
      </c>
      <c r="E131" s="229" t="s">
        <v>4946</v>
      </c>
      <c r="F131" s="230" t="s">
        <v>4947</v>
      </c>
      <c r="G131" s="231" t="s">
        <v>470</v>
      </c>
      <c r="H131" s="232">
        <v>485</v>
      </c>
      <c r="I131" s="233"/>
      <c r="J131" s="234">
        <f>ROUND(I131*H131,2)</f>
        <v>0</v>
      </c>
      <c r="K131" s="235"/>
      <c r="L131" s="45"/>
      <c r="M131" s="236" t="s">
        <v>1</v>
      </c>
      <c r="N131" s="237" t="s">
        <v>45</v>
      </c>
      <c r="O131" s="92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0" t="s">
        <v>562</v>
      </c>
      <c r="AT131" s="240" t="s">
        <v>215</v>
      </c>
      <c r="AU131" s="240" t="s">
        <v>89</v>
      </c>
      <c r="AY131" s="18" t="s">
        <v>213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8" t="s">
        <v>21</v>
      </c>
      <c r="BK131" s="241">
        <f>ROUND(I131*H131,2)</f>
        <v>0</v>
      </c>
      <c r="BL131" s="18" t="s">
        <v>562</v>
      </c>
      <c r="BM131" s="240" t="s">
        <v>4948</v>
      </c>
    </row>
    <row r="132" spans="1:65" s="2" customFormat="1" ht="21.75" customHeight="1">
      <c r="A132" s="39"/>
      <c r="B132" s="40"/>
      <c r="C132" s="275" t="s">
        <v>26</v>
      </c>
      <c r="D132" s="275" t="s">
        <v>292</v>
      </c>
      <c r="E132" s="276" t="s">
        <v>4949</v>
      </c>
      <c r="F132" s="277" t="s">
        <v>4950</v>
      </c>
      <c r="G132" s="278" t="s">
        <v>470</v>
      </c>
      <c r="H132" s="279">
        <v>485</v>
      </c>
      <c r="I132" s="280"/>
      <c r="J132" s="281">
        <f>ROUND(I132*H132,2)</f>
        <v>0</v>
      </c>
      <c r="K132" s="282"/>
      <c r="L132" s="283"/>
      <c r="M132" s="284" t="s">
        <v>1</v>
      </c>
      <c r="N132" s="285" t="s">
        <v>45</v>
      </c>
      <c r="O132" s="92"/>
      <c r="P132" s="238">
        <f>O132*H132</f>
        <v>0</v>
      </c>
      <c r="Q132" s="238">
        <v>0.00381</v>
      </c>
      <c r="R132" s="238">
        <f>Q132*H132</f>
        <v>1.84785</v>
      </c>
      <c r="S132" s="238">
        <v>0</v>
      </c>
      <c r="T132" s="23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0" t="s">
        <v>257</v>
      </c>
      <c r="AT132" s="240" t="s">
        <v>292</v>
      </c>
      <c r="AU132" s="240" t="s">
        <v>89</v>
      </c>
      <c r="AY132" s="18" t="s">
        <v>213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8" t="s">
        <v>21</v>
      </c>
      <c r="BK132" s="241">
        <f>ROUND(I132*H132,2)</f>
        <v>0</v>
      </c>
      <c r="BL132" s="18" t="s">
        <v>219</v>
      </c>
      <c r="BM132" s="240" t="s">
        <v>4951</v>
      </c>
    </row>
    <row r="133" spans="1:65" s="2" customFormat="1" ht="21.75" customHeight="1">
      <c r="A133" s="39"/>
      <c r="B133" s="40"/>
      <c r="C133" s="228" t="s">
        <v>271</v>
      </c>
      <c r="D133" s="228" t="s">
        <v>215</v>
      </c>
      <c r="E133" s="229" t="s">
        <v>4952</v>
      </c>
      <c r="F133" s="230" t="s">
        <v>4953</v>
      </c>
      <c r="G133" s="231" t="s">
        <v>470</v>
      </c>
      <c r="H133" s="232">
        <v>281</v>
      </c>
      <c r="I133" s="233"/>
      <c r="J133" s="234">
        <f>ROUND(I133*H133,2)</f>
        <v>0</v>
      </c>
      <c r="K133" s="235"/>
      <c r="L133" s="45"/>
      <c r="M133" s="236" t="s">
        <v>1</v>
      </c>
      <c r="N133" s="237" t="s">
        <v>45</v>
      </c>
      <c r="O133" s="92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0" t="s">
        <v>562</v>
      </c>
      <c r="AT133" s="240" t="s">
        <v>215</v>
      </c>
      <c r="AU133" s="240" t="s">
        <v>89</v>
      </c>
      <c r="AY133" s="18" t="s">
        <v>213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8" t="s">
        <v>21</v>
      </c>
      <c r="BK133" s="241">
        <f>ROUND(I133*H133,2)</f>
        <v>0</v>
      </c>
      <c r="BL133" s="18" t="s">
        <v>562</v>
      </c>
      <c r="BM133" s="240" t="s">
        <v>4954</v>
      </c>
    </row>
    <row r="134" spans="1:63" s="12" customFormat="1" ht="25.9" customHeight="1">
      <c r="A134" s="12"/>
      <c r="B134" s="212"/>
      <c r="C134" s="213"/>
      <c r="D134" s="214" t="s">
        <v>79</v>
      </c>
      <c r="E134" s="215" t="s">
        <v>1548</v>
      </c>
      <c r="F134" s="215" t="s">
        <v>1549</v>
      </c>
      <c r="G134" s="213"/>
      <c r="H134" s="213"/>
      <c r="I134" s="216"/>
      <c r="J134" s="217">
        <f>BK134</f>
        <v>0</v>
      </c>
      <c r="K134" s="213"/>
      <c r="L134" s="218"/>
      <c r="M134" s="219"/>
      <c r="N134" s="220"/>
      <c r="O134" s="220"/>
      <c r="P134" s="221">
        <f>P135</f>
        <v>0</v>
      </c>
      <c r="Q134" s="220"/>
      <c r="R134" s="221">
        <f>R135</f>
        <v>0.06028</v>
      </c>
      <c r="S134" s="220"/>
      <c r="T134" s="222">
        <f>T135</f>
        <v>0.39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3" t="s">
        <v>89</v>
      </c>
      <c r="AT134" s="224" t="s">
        <v>79</v>
      </c>
      <c r="AU134" s="224" t="s">
        <v>80</v>
      </c>
      <c r="AY134" s="223" t="s">
        <v>213</v>
      </c>
      <c r="BK134" s="225">
        <f>BK135</f>
        <v>0</v>
      </c>
    </row>
    <row r="135" spans="1:63" s="12" customFormat="1" ht="22.8" customHeight="1">
      <c r="A135" s="12"/>
      <c r="B135" s="212"/>
      <c r="C135" s="213"/>
      <c r="D135" s="214" t="s">
        <v>79</v>
      </c>
      <c r="E135" s="226" t="s">
        <v>1963</v>
      </c>
      <c r="F135" s="226" t="s">
        <v>1964</v>
      </c>
      <c r="G135" s="213"/>
      <c r="H135" s="213"/>
      <c r="I135" s="216"/>
      <c r="J135" s="227">
        <f>BK135</f>
        <v>0</v>
      </c>
      <c r="K135" s="213"/>
      <c r="L135" s="218"/>
      <c r="M135" s="219"/>
      <c r="N135" s="220"/>
      <c r="O135" s="220"/>
      <c r="P135" s="221">
        <f>SUM(P136:P327)</f>
        <v>0</v>
      </c>
      <c r="Q135" s="220"/>
      <c r="R135" s="221">
        <f>SUM(R136:R327)</f>
        <v>0.06028</v>
      </c>
      <c r="S135" s="220"/>
      <c r="T135" s="222">
        <f>SUM(T136:T327)</f>
        <v>0.39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3" t="s">
        <v>89</v>
      </c>
      <c r="AT135" s="224" t="s">
        <v>79</v>
      </c>
      <c r="AU135" s="224" t="s">
        <v>21</v>
      </c>
      <c r="AY135" s="223" t="s">
        <v>213</v>
      </c>
      <c r="BK135" s="225">
        <f>SUM(BK136:BK327)</f>
        <v>0</v>
      </c>
    </row>
    <row r="136" spans="1:65" s="2" customFormat="1" ht="16.5" customHeight="1">
      <c r="A136" s="39"/>
      <c r="B136" s="40"/>
      <c r="C136" s="228" t="s">
        <v>276</v>
      </c>
      <c r="D136" s="228" t="s">
        <v>215</v>
      </c>
      <c r="E136" s="229" t="s">
        <v>947</v>
      </c>
      <c r="F136" s="230" t="s">
        <v>4955</v>
      </c>
      <c r="G136" s="231" t="s">
        <v>1227</v>
      </c>
      <c r="H136" s="232">
        <v>15</v>
      </c>
      <c r="I136" s="233"/>
      <c r="J136" s="234">
        <f>ROUND(I136*H136,2)</f>
        <v>0</v>
      </c>
      <c r="K136" s="235"/>
      <c r="L136" s="45"/>
      <c r="M136" s="236" t="s">
        <v>1</v>
      </c>
      <c r="N136" s="237" t="s">
        <v>45</v>
      </c>
      <c r="O136" s="92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0" t="s">
        <v>219</v>
      </c>
      <c r="AT136" s="240" t="s">
        <v>215</v>
      </c>
      <c r="AU136" s="240" t="s">
        <v>89</v>
      </c>
      <c r="AY136" s="18" t="s">
        <v>213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8" t="s">
        <v>21</v>
      </c>
      <c r="BK136" s="241">
        <f>ROUND(I136*H136,2)</f>
        <v>0</v>
      </c>
      <c r="BL136" s="18" t="s">
        <v>219</v>
      </c>
      <c r="BM136" s="240" t="s">
        <v>4956</v>
      </c>
    </row>
    <row r="137" spans="1:65" s="2" customFormat="1" ht="16.5" customHeight="1">
      <c r="A137" s="39"/>
      <c r="B137" s="40"/>
      <c r="C137" s="228" t="s">
        <v>282</v>
      </c>
      <c r="D137" s="228" t="s">
        <v>215</v>
      </c>
      <c r="E137" s="229" t="s">
        <v>952</v>
      </c>
      <c r="F137" s="230" t="s">
        <v>4957</v>
      </c>
      <c r="G137" s="231" t="s">
        <v>1227</v>
      </c>
      <c r="H137" s="232">
        <v>40</v>
      </c>
      <c r="I137" s="233"/>
      <c r="J137" s="234">
        <f>ROUND(I137*H137,2)</f>
        <v>0</v>
      </c>
      <c r="K137" s="235"/>
      <c r="L137" s="45"/>
      <c r="M137" s="236" t="s">
        <v>1</v>
      </c>
      <c r="N137" s="237" t="s">
        <v>45</v>
      </c>
      <c r="O137" s="92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0" t="s">
        <v>219</v>
      </c>
      <c r="AT137" s="240" t="s">
        <v>215</v>
      </c>
      <c r="AU137" s="240" t="s">
        <v>89</v>
      </c>
      <c r="AY137" s="18" t="s">
        <v>213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8" t="s">
        <v>21</v>
      </c>
      <c r="BK137" s="241">
        <f>ROUND(I137*H137,2)</f>
        <v>0</v>
      </c>
      <c r="BL137" s="18" t="s">
        <v>219</v>
      </c>
      <c r="BM137" s="240" t="s">
        <v>4958</v>
      </c>
    </row>
    <row r="138" spans="1:65" s="2" customFormat="1" ht="16.5" customHeight="1">
      <c r="A138" s="39"/>
      <c r="B138" s="40"/>
      <c r="C138" s="228" t="s">
        <v>291</v>
      </c>
      <c r="D138" s="228" t="s">
        <v>215</v>
      </c>
      <c r="E138" s="229" t="s">
        <v>964</v>
      </c>
      <c r="F138" s="230" t="s">
        <v>4959</v>
      </c>
      <c r="G138" s="231" t="s">
        <v>1227</v>
      </c>
      <c r="H138" s="232">
        <v>20</v>
      </c>
      <c r="I138" s="233"/>
      <c r="J138" s="234">
        <f>ROUND(I138*H138,2)</f>
        <v>0</v>
      </c>
      <c r="K138" s="235"/>
      <c r="L138" s="45"/>
      <c r="M138" s="236" t="s">
        <v>1</v>
      </c>
      <c r="N138" s="237" t="s">
        <v>45</v>
      </c>
      <c r="O138" s="92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0" t="s">
        <v>219</v>
      </c>
      <c r="AT138" s="240" t="s">
        <v>215</v>
      </c>
      <c r="AU138" s="240" t="s">
        <v>89</v>
      </c>
      <c r="AY138" s="18" t="s">
        <v>213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8" t="s">
        <v>21</v>
      </c>
      <c r="BK138" s="241">
        <f>ROUND(I138*H138,2)</f>
        <v>0</v>
      </c>
      <c r="BL138" s="18" t="s">
        <v>219</v>
      </c>
      <c r="BM138" s="240" t="s">
        <v>4960</v>
      </c>
    </row>
    <row r="139" spans="1:65" s="2" customFormat="1" ht="16.5" customHeight="1">
      <c r="A139" s="39"/>
      <c r="B139" s="40"/>
      <c r="C139" s="228" t="s">
        <v>8</v>
      </c>
      <c r="D139" s="228" t="s">
        <v>215</v>
      </c>
      <c r="E139" s="229" t="s">
        <v>969</v>
      </c>
      <c r="F139" s="230" t="s">
        <v>4961</v>
      </c>
      <c r="G139" s="231" t="s">
        <v>1227</v>
      </c>
      <c r="H139" s="232">
        <v>15</v>
      </c>
      <c r="I139" s="233"/>
      <c r="J139" s="234">
        <f>ROUND(I139*H139,2)</f>
        <v>0</v>
      </c>
      <c r="K139" s="235"/>
      <c r="L139" s="45"/>
      <c r="M139" s="236" t="s">
        <v>1</v>
      </c>
      <c r="N139" s="237" t="s">
        <v>45</v>
      </c>
      <c r="O139" s="92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0" t="s">
        <v>219</v>
      </c>
      <c r="AT139" s="240" t="s">
        <v>215</v>
      </c>
      <c r="AU139" s="240" t="s">
        <v>89</v>
      </c>
      <c r="AY139" s="18" t="s">
        <v>213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8" t="s">
        <v>21</v>
      </c>
      <c r="BK139" s="241">
        <f>ROUND(I139*H139,2)</f>
        <v>0</v>
      </c>
      <c r="BL139" s="18" t="s">
        <v>219</v>
      </c>
      <c r="BM139" s="240" t="s">
        <v>4962</v>
      </c>
    </row>
    <row r="140" spans="1:65" s="2" customFormat="1" ht="16.5" customHeight="1">
      <c r="A140" s="39"/>
      <c r="B140" s="40"/>
      <c r="C140" s="228" t="s">
        <v>301</v>
      </c>
      <c r="D140" s="228" t="s">
        <v>215</v>
      </c>
      <c r="E140" s="229" t="s">
        <v>977</v>
      </c>
      <c r="F140" s="230" t="s">
        <v>4963</v>
      </c>
      <c r="G140" s="231" t="s">
        <v>3162</v>
      </c>
      <c r="H140" s="232">
        <v>105</v>
      </c>
      <c r="I140" s="233"/>
      <c r="J140" s="234">
        <f>ROUND(I140*H140,2)</f>
        <v>0</v>
      </c>
      <c r="K140" s="235"/>
      <c r="L140" s="45"/>
      <c r="M140" s="236" t="s">
        <v>1</v>
      </c>
      <c r="N140" s="237" t="s">
        <v>45</v>
      </c>
      <c r="O140" s="92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0" t="s">
        <v>219</v>
      </c>
      <c r="AT140" s="240" t="s">
        <v>215</v>
      </c>
      <c r="AU140" s="240" t="s">
        <v>89</v>
      </c>
      <c r="AY140" s="18" t="s">
        <v>213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8" t="s">
        <v>21</v>
      </c>
      <c r="BK140" s="241">
        <f>ROUND(I140*H140,2)</f>
        <v>0</v>
      </c>
      <c r="BL140" s="18" t="s">
        <v>219</v>
      </c>
      <c r="BM140" s="240" t="s">
        <v>4964</v>
      </c>
    </row>
    <row r="141" spans="1:65" s="2" customFormat="1" ht="21.75" customHeight="1">
      <c r="A141" s="39"/>
      <c r="B141" s="40"/>
      <c r="C141" s="228" t="s">
        <v>307</v>
      </c>
      <c r="D141" s="228" t="s">
        <v>215</v>
      </c>
      <c r="E141" s="229" t="s">
        <v>982</v>
      </c>
      <c r="F141" s="230" t="s">
        <v>4965</v>
      </c>
      <c r="G141" s="231" t="s">
        <v>990</v>
      </c>
      <c r="H141" s="232">
        <v>1</v>
      </c>
      <c r="I141" s="233"/>
      <c r="J141" s="234">
        <f>ROUND(I141*H141,2)</f>
        <v>0</v>
      </c>
      <c r="K141" s="235"/>
      <c r="L141" s="45"/>
      <c r="M141" s="236" t="s">
        <v>1</v>
      </c>
      <c r="N141" s="237" t="s">
        <v>45</v>
      </c>
      <c r="O141" s="92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0" t="s">
        <v>219</v>
      </c>
      <c r="AT141" s="240" t="s">
        <v>215</v>
      </c>
      <c r="AU141" s="240" t="s">
        <v>89</v>
      </c>
      <c r="AY141" s="18" t="s">
        <v>213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8" t="s">
        <v>21</v>
      </c>
      <c r="BK141" s="241">
        <f>ROUND(I141*H141,2)</f>
        <v>0</v>
      </c>
      <c r="BL141" s="18" t="s">
        <v>219</v>
      </c>
      <c r="BM141" s="240" t="s">
        <v>4966</v>
      </c>
    </row>
    <row r="142" spans="1:65" s="2" customFormat="1" ht="16.5" customHeight="1">
      <c r="A142" s="39"/>
      <c r="B142" s="40"/>
      <c r="C142" s="228" t="s">
        <v>312</v>
      </c>
      <c r="D142" s="228" t="s">
        <v>215</v>
      </c>
      <c r="E142" s="229" t="s">
        <v>987</v>
      </c>
      <c r="F142" s="230" t="s">
        <v>4967</v>
      </c>
      <c r="G142" s="231" t="s">
        <v>990</v>
      </c>
      <c r="H142" s="232">
        <v>1</v>
      </c>
      <c r="I142" s="233"/>
      <c r="J142" s="234">
        <f>ROUND(I142*H142,2)</f>
        <v>0</v>
      </c>
      <c r="K142" s="235"/>
      <c r="L142" s="45"/>
      <c r="M142" s="236" t="s">
        <v>1</v>
      </c>
      <c r="N142" s="237" t="s">
        <v>45</v>
      </c>
      <c r="O142" s="92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0" t="s">
        <v>219</v>
      </c>
      <c r="AT142" s="240" t="s">
        <v>215</v>
      </c>
      <c r="AU142" s="240" t="s">
        <v>89</v>
      </c>
      <c r="AY142" s="18" t="s">
        <v>213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8" t="s">
        <v>21</v>
      </c>
      <c r="BK142" s="241">
        <f>ROUND(I142*H142,2)</f>
        <v>0</v>
      </c>
      <c r="BL142" s="18" t="s">
        <v>219</v>
      </c>
      <c r="BM142" s="240" t="s">
        <v>4968</v>
      </c>
    </row>
    <row r="143" spans="1:65" s="2" customFormat="1" ht="16.5" customHeight="1">
      <c r="A143" s="39"/>
      <c r="B143" s="40"/>
      <c r="C143" s="228" t="s">
        <v>317</v>
      </c>
      <c r="D143" s="228" t="s">
        <v>215</v>
      </c>
      <c r="E143" s="229" t="s">
        <v>993</v>
      </c>
      <c r="F143" s="230" t="s">
        <v>4969</v>
      </c>
      <c r="G143" s="231" t="s">
        <v>990</v>
      </c>
      <c r="H143" s="232">
        <v>1</v>
      </c>
      <c r="I143" s="233"/>
      <c r="J143" s="234">
        <f>ROUND(I143*H143,2)</f>
        <v>0</v>
      </c>
      <c r="K143" s="235"/>
      <c r="L143" s="45"/>
      <c r="M143" s="236" t="s">
        <v>1</v>
      </c>
      <c r="N143" s="237" t="s">
        <v>45</v>
      </c>
      <c r="O143" s="92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0" t="s">
        <v>219</v>
      </c>
      <c r="AT143" s="240" t="s">
        <v>215</v>
      </c>
      <c r="AU143" s="240" t="s">
        <v>89</v>
      </c>
      <c r="AY143" s="18" t="s">
        <v>213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8" t="s">
        <v>21</v>
      </c>
      <c r="BK143" s="241">
        <f>ROUND(I143*H143,2)</f>
        <v>0</v>
      </c>
      <c r="BL143" s="18" t="s">
        <v>219</v>
      </c>
      <c r="BM143" s="240" t="s">
        <v>4970</v>
      </c>
    </row>
    <row r="144" spans="1:65" s="2" customFormat="1" ht="21.75" customHeight="1">
      <c r="A144" s="39"/>
      <c r="B144" s="40"/>
      <c r="C144" s="228" t="s">
        <v>322</v>
      </c>
      <c r="D144" s="228" t="s">
        <v>215</v>
      </c>
      <c r="E144" s="229" t="s">
        <v>1030</v>
      </c>
      <c r="F144" s="230" t="s">
        <v>4971</v>
      </c>
      <c r="G144" s="231" t="s">
        <v>3162</v>
      </c>
      <c r="H144" s="232">
        <v>8</v>
      </c>
      <c r="I144" s="233"/>
      <c r="J144" s="234">
        <f>ROUND(I144*H144,2)</f>
        <v>0</v>
      </c>
      <c r="K144" s="235"/>
      <c r="L144" s="45"/>
      <c r="M144" s="236" t="s">
        <v>1</v>
      </c>
      <c r="N144" s="237" t="s">
        <v>45</v>
      </c>
      <c r="O144" s="92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0" t="s">
        <v>219</v>
      </c>
      <c r="AT144" s="240" t="s">
        <v>215</v>
      </c>
      <c r="AU144" s="240" t="s">
        <v>89</v>
      </c>
      <c r="AY144" s="18" t="s">
        <v>213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8" t="s">
        <v>21</v>
      </c>
      <c r="BK144" s="241">
        <f>ROUND(I144*H144,2)</f>
        <v>0</v>
      </c>
      <c r="BL144" s="18" t="s">
        <v>219</v>
      </c>
      <c r="BM144" s="240" t="s">
        <v>4972</v>
      </c>
    </row>
    <row r="145" spans="1:65" s="2" customFormat="1" ht="16.5" customHeight="1">
      <c r="A145" s="39"/>
      <c r="B145" s="40"/>
      <c r="C145" s="275" t="s">
        <v>7</v>
      </c>
      <c r="D145" s="275" t="s">
        <v>292</v>
      </c>
      <c r="E145" s="276" t="s">
        <v>670</v>
      </c>
      <c r="F145" s="277" t="s">
        <v>4973</v>
      </c>
      <c r="G145" s="278" t="s">
        <v>3162</v>
      </c>
      <c r="H145" s="279">
        <v>8</v>
      </c>
      <c r="I145" s="280"/>
      <c r="J145" s="281">
        <f>ROUND(I145*H145,2)</f>
        <v>0</v>
      </c>
      <c r="K145" s="282"/>
      <c r="L145" s="283"/>
      <c r="M145" s="284" t="s">
        <v>1</v>
      </c>
      <c r="N145" s="285" t="s">
        <v>45</v>
      </c>
      <c r="O145" s="92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0" t="s">
        <v>257</v>
      </c>
      <c r="AT145" s="240" t="s">
        <v>292</v>
      </c>
      <c r="AU145" s="240" t="s">
        <v>89</v>
      </c>
      <c r="AY145" s="18" t="s">
        <v>213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8" t="s">
        <v>21</v>
      </c>
      <c r="BK145" s="241">
        <f>ROUND(I145*H145,2)</f>
        <v>0</v>
      </c>
      <c r="BL145" s="18" t="s">
        <v>219</v>
      </c>
      <c r="BM145" s="240" t="s">
        <v>4974</v>
      </c>
    </row>
    <row r="146" spans="1:65" s="2" customFormat="1" ht="21.75" customHeight="1">
      <c r="A146" s="39"/>
      <c r="B146" s="40"/>
      <c r="C146" s="228" t="s">
        <v>332</v>
      </c>
      <c r="D146" s="228" t="s">
        <v>215</v>
      </c>
      <c r="E146" s="229" t="s">
        <v>4975</v>
      </c>
      <c r="F146" s="230" t="s">
        <v>4976</v>
      </c>
      <c r="G146" s="231" t="s">
        <v>244</v>
      </c>
      <c r="H146" s="232">
        <v>2</v>
      </c>
      <c r="I146" s="233"/>
      <c r="J146" s="234">
        <f>ROUND(I146*H146,2)</f>
        <v>0</v>
      </c>
      <c r="K146" s="235"/>
      <c r="L146" s="45"/>
      <c r="M146" s="236" t="s">
        <v>1</v>
      </c>
      <c r="N146" s="237" t="s">
        <v>45</v>
      </c>
      <c r="O146" s="92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0" t="s">
        <v>562</v>
      </c>
      <c r="AT146" s="240" t="s">
        <v>215</v>
      </c>
      <c r="AU146" s="240" t="s">
        <v>89</v>
      </c>
      <c r="AY146" s="18" t="s">
        <v>213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8" t="s">
        <v>21</v>
      </c>
      <c r="BK146" s="241">
        <f>ROUND(I146*H146,2)</f>
        <v>0</v>
      </c>
      <c r="BL146" s="18" t="s">
        <v>562</v>
      </c>
      <c r="BM146" s="240" t="s">
        <v>4977</v>
      </c>
    </row>
    <row r="147" spans="1:65" s="2" customFormat="1" ht="16.5" customHeight="1">
      <c r="A147" s="39"/>
      <c r="B147" s="40"/>
      <c r="C147" s="275" t="s">
        <v>337</v>
      </c>
      <c r="D147" s="275" t="s">
        <v>292</v>
      </c>
      <c r="E147" s="276" t="s">
        <v>4113</v>
      </c>
      <c r="F147" s="277" t="s">
        <v>4978</v>
      </c>
      <c r="G147" s="278" t="s">
        <v>3162</v>
      </c>
      <c r="H147" s="279">
        <v>1</v>
      </c>
      <c r="I147" s="280"/>
      <c r="J147" s="281">
        <f>ROUND(I147*H147,2)</f>
        <v>0</v>
      </c>
      <c r="K147" s="282"/>
      <c r="L147" s="283"/>
      <c r="M147" s="284" t="s">
        <v>1</v>
      </c>
      <c r="N147" s="285" t="s">
        <v>45</v>
      </c>
      <c r="O147" s="92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0" t="s">
        <v>1743</v>
      </c>
      <c r="AT147" s="240" t="s">
        <v>292</v>
      </c>
      <c r="AU147" s="240" t="s">
        <v>89</v>
      </c>
      <c r="AY147" s="18" t="s">
        <v>213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8" t="s">
        <v>21</v>
      </c>
      <c r="BK147" s="241">
        <f>ROUND(I147*H147,2)</f>
        <v>0</v>
      </c>
      <c r="BL147" s="18" t="s">
        <v>562</v>
      </c>
      <c r="BM147" s="240" t="s">
        <v>4979</v>
      </c>
    </row>
    <row r="148" spans="1:65" s="2" customFormat="1" ht="44.25" customHeight="1">
      <c r="A148" s="39"/>
      <c r="B148" s="40"/>
      <c r="C148" s="228" t="s">
        <v>342</v>
      </c>
      <c r="D148" s="228" t="s">
        <v>215</v>
      </c>
      <c r="E148" s="229" t="s">
        <v>1577</v>
      </c>
      <c r="F148" s="230" t="s">
        <v>4980</v>
      </c>
      <c r="G148" s="231" t="s">
        <v>1227</v>
      </c>
      <c r="H148" s="232">
        <v>65</v>
      </c>
      <c r="I148" s="233"/>
      <c r="J148" s="234">
        <f>ROUND(I148*H148,2)</f>
        <v>0</v>
      </c>
      <c r="K148" s="235"/>
      <c r="L148" s="45"/>
      <c r="M148" s="236" t="s">
        <v>1</v>
      </c>
      <c r="N148" s="237" t="s">
        <v>45</v>
      </c>
      <c r="O148" s="92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0" t="s">
        <v>219</v>
      </c>
      <c r="AT148" s="240" t="s">
        <v>215</v>
      </c>
      <c r="AU148" s="240" t="s">
        <v>89</v>
      </c>
      <c r="AY148" s="18" t="s">
        <v>213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8" t="s">
        <v>21</v>
      </c>
      <c r="BK148" s="241">
        <f>ROUND(I148*H148,2)</f>
        <v>0</v>
      </c>
      <c r="BL148" s="18" t="s">
        <v>219</v>
      </c>
      <c r="BM148" s="240" t="s">
        <v>4981</v>
      </c>
    </row>
    <row r="149" spans="1:65" s="2" customFormat="1" ht="16.5" customHeight="1">
      <c r="A149" s="39"/>
      <c r="B149" s="40"/>
      <c r="C149" s="228" t="s">
        <v>347</v>
      </c>
      <c r="D149" s="228" t="s">
        <v>215</v>
      </c>
      <c r="E149" s="229" t="s">
        <v>4982</v>
      </c>
      <c r="F149" s="230" t="s">
        <v>4983</v>
      </c>
      <c r="G149" s="231" t="s">
        <v>1227</v>
      </c>
      <c r="H149" s="232">
        <v>10</v>
      </c>
      <c r="I149" s="233"/>
      <c r="J149" s="234">
        <f>ROUND(I149*H149,2)</f>
        <v>0</v>
      </c>
      <c r="K149" s="235"/>
      <c r="L149" s="45"/>
      <c r="M149" s="236" t="s">
        <v>1</v>
      </c>
      <c r="N149" s="237" t="s">
        <v>45</v>
      </c>
      <c r="O149" s="92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0" t="s">
        <v>219</v>
      </c>
      <c r="AT149" s="240" t="s">
        <v>215</v>
      </c>
      <c r="AU149" s="240" t="s">
        <v>89</v>
      </c>
      <c r="AY149" s="18" t="s">
        <v>213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8" t="s">
        <v>21</v>
      </c>
      <c r="BK149" s="241">
        <f>ROUND(I149*H149,2)</f>
        <v>0</v>
      </c>
      <c r="BL149" s="18" t="s">
        <v>219</v>
      </c>
      <c r="BM149" s="240" t="s">
        <v>4984</v>
      </c>
    </row>
    <row r="150" spans="1:65" s="2" customFormat="1" ht="21.75" customHeight="1">
      <c r="A150" s="39"/>
      <c r="B150" s="40"/>
      <c r="C150" s="228" t="s">
        <v>353</v>
      </c>
      <c r="D150" s="228" t="s">
        <v>215</v>
      </c>
      <c r="E150" s="229" t="s">
        <v>4985</v>
      </c>
      <c r="F150" s="230" t="s">
        <v>4986</v>
      </c>
      <c r="G150" s="231" t="s">
        <v>470</v>
      </c>
      <c r="H150" s="232">
        <v>250</v>
      </c>
      <c r="I150" s="233"/>
      <c r="J150" s="234">
        <f>ROUND(I150*H150,2)</f>
        <v>0</v>
      </c>
      <c r="K150" s="235"/>
      <c r="L150" s="45"/>
      <c r="M150" s="236" t="s">
        <v>1</v>
      </c>
      <c r="N150" s="237" t="s">
        <v>45</v>
      </c>
      <c r="O150" s="92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0" t="s">
        <v>219</v>
      </c>
      <c r="AT150" s="240" t="s">
        <v>215</v>
      </c>
      <c r="AU150" s="240" t="s">
        <v>89</v>
      </c>
      <c r="AY150" s="18" t="s">
        <v>213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8" t="s">
        <v>21</v>
      </c>
      <c r="BK150" s="241">
        <f>ROUND(I150*H150,2)</f>
        <v>0</v>
      </c>
      <c r="BL150" s="18" t="s">
        <v>219</v>
      </c>
      <c r="BM150" s="240" t="s">
        <v>4987</v>
      </c>
    </row>
    <row r="151" spans="1:65" s="2" customFormat="1" ht="21.75" customHeight="1">
      <c r="A151" s="39"/>
      <c r="B151" s="40"/>
      <c r="C151" s="275" t="s">
        <v>358</v>
      </c>
      <c r="D151" s="275" t="s">
        <v>292</v>
      </c>
      <c r="E151" s="276" t="s">
        <v>252</v>
      </c>
      <c r="F151" s="277" t="s">
        <v>4988</v>
      </c>
      <c r="G151" s="278" t="s">
        <v>470</v>
      </c>
      <c r="H151" s="279">
        <v>250</v>
      </c>
      <c r="I151" s="280"/>
      <c r="J151" s="281">
        <f>ROUND(I151*H151,2)</f>
        <v>0</v>
      </c>
      <c r="K151" s="282"/>
      <c r="L151" s="283"/>
      <c r="M151" s="284" t="s">
        <v>1</v>
      </c>
      <c r="N151" s="285" t="s">
        <v>45</v>
      </c>
      <c r="O151" s="92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0" t="s">
        <v>257</v>
      </c>
      <c r="AT151" s="240" t="s">
        <v>292</v>
      </c>
      <c r="AU151" s="240" t="s">
        <v>89</v>
      </c>
      <c r="AY151" s="18" t="s">
        <v>213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8" t="s">
        <v>21</v>
      </c>
      <c r="BK151" s="241">
        <f>ROUND(I151*H151,2)</f>
        <v>0</v>
      </c>
      <c r="BL151" s="18" t="s">
        <v>219</v>
      </c>
      <c r="BM151" s="240" t="s">
        <v>4989</v>
      </c>
    </row>
    <row r="152" spans="1:65" s="2" customFormat="1" ht="21.75" customHeight="1">
      <c r="A152" s="39"/>
      <c r="B152" s="40"/>
      <c r="C152" s="228" t="s">
        <v>363</v>
      </c>
      <c r="D152" s="228" t="s">
        <v>215</v>
      </c>
      <c r="E152" s="229" t="s">
        <v>4990</v>
      </c>
      <c r="F152" s="230" t="s">
        <v>4991</v>
      </c>
      <c r="G152" s="231" t="s">
        <v>470</v>
      </c>
      <c r="H152" s="232">
        <v>200</v>
      </c>
      <c r="I152" s="233"/>
      <c r="J152" s="234">
        <f>ROUND(I152*H152,2)</f>
        <v>0</v>
      </c>
      <c r="K152" s="235"/>
      <c r="L152" s="45"/>
      <c r="M152" s="236" t="s">
        <v>1</v>
      </c>
      <c r="N152" s="237" t="s">
        <v>45</v>
      </c>
      <c r="O152" s="92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0" t="s">
        <v>219</v>
      </c>
      <c r="AT152" s="240" t="s">
        <v>215</v>
      </c>
      <c r="AU152" s="240" t="s">
        <v>89</v>
      </c>
      <c r="AY152" s="18" t="s">
        <v>213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8" t="s">
        <v>21</v>
      </c>
      <c r="BK152" s="241">
        <f>ROUND(I152*H152,2)</f>
        <v>0</v>
      </c>
      <c r="BL152" s="18" t="s">
        <v>219</v>
      </c>
      <c r="BM152" s="240" t="s">
        <v>4992</v>
      </c>
    </row>
    <row r="153" spans="1:65" s="2" customFormat="1" ht="21.75" customHeight="1">
      <c r="A153" s="39"/>
      <c r="B153" s="40"/>
      <c r="C153" s="275" t="s">
        <v>368</v>
      </c>
      <c r="D153" s="275" t="s">
        <v>292</v>
      </c>
      <c r="E153" s="276" t="s">
        <v>247</v>
      </c>
      <c r="F153" s="277" t="s">
        <v>4993</v>
      </c>
      <c r="G153" s="278" t="s">
        <v>470</v>
      </c>
      <c r="H153" s="279">
        <v>200</v>
      </c>
      <c r="I153" s="280"/>
      <c r="J153" s="281">
        <f>ROUND(I153*H153,2)</f>
        <v>0</v>
      </c>
      <c r="K153" s="282"/>
      <c r="L153" s="283"/>
      <c r="M153" s="284" t="s">
        <v>1</v>
      </c>
      <c r="N153" s="285" t="s">
        <v>45</v>
      </c>
      <c r="O153" s="92"/>
      <c r="P153" s="238">
        <f>O153*H153</f>
        <v>0</v>
      </c>
      <c r="Q153" s="238">
        <v>0</v>
      </c>
      <c r="R153" s="238">
        <f>Q153*H153</f>
        <v>0</v>
      </c>
      <c r="S153" s="238">
        <v>0</v>
      </c>
      <c r="T153" s="23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0" t="s">
        <v>257</v>
      </c>
      <c r="AT153" s="240" t="s">
        <v>292</v>
      </c>
      <c r="AU153" s="240" t="s">
        <v>89</v>
      </c>
      <c r="AY153" s="18" t="s">
        <v>213</v>
      </c>
      <c r="BE153" s="241">
        <f>IF(N153="základní",J153,0)</f>
        <v>0</v>
      </c>
      <c r="BF153" s="241">
        <f>IF(N153="snížená",J153,0)</f>
        <v>0</v>
      </c>
      <c r="BG153" s="241">
        <f>IF(N153="zákl. přenesená",J153,0)</f>
        <v>0</v>
      </c>
      <c r="BH153" s="241">
        <f>IF(N153="sníž. přenesená",J153,0)</f>
        <v>0</v>
      </c>
      <c r="BI153" s="241">
        <f>IF(N153="nulová",J153,0)</f>
        <v>0</v>
      </c>
      <c r="BJ153" s="18" t="s">
        <v>21</v>
      </c>
      <c r="BK153" s="241">
        <f>ROUND(I153*H153,2)</f>
        <v>0</v>
      </c>
      <c r="BL153" s="18" t="s">
        <v>219</v>
      </c>
      <c r="BM153" s="240" t="s">
        <v>4994</v>
      </c>
    </row>
    <row r="154" spans="1:65" s="2" customFormat="1" ht="21.75" customHeight="1">
      <c r="A154" s="39"/>
      <c r="B154" s="40"/>
      <c r="C154" s="228" t="s">
        <v>373</v>
      </c>
      <c r="D154" s="228" t="s">
        <v>215</v>
      </c>
      <c r="E154" s="229" t="s">
        <v>4995</v>
      </c>
      <c r="F154" s="230" t="s">
        <v>4996</v>
      </c>
      <c r="G154" s="231" t="s">
        <v>470</v>
      </c>
      <c r="H154" s="232">
        <v>450</v>
      </c>
      <c r="I154" s="233"/>
      <c r="J154" s="234">
        <f>ROUND(I154*H154,2)</f>
        <v>0</v>
      </c>
      <c r="K154" s="235"/>
      <c r="L154" s="45"/>
      <c r="M154" s="236" t="s">
        <v>1</v>
      </c>
      <c r="N154" s="237" t="s">
        <v>45</v>
      </c>
      <c r="O154" s="92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0" t="s">
        <v>219</v>
      </c>
      <c r="AT154" s="240" t="s">
        <v>215</v>
      </c>
      <c r="AU154" s="240" t="s">
        <v>89</v>
      </c>
      <c r="AY154" s="18" t="s">
        <v>213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8" t="s">
        <v>21</v>
      </c>
      <c r="BK154" s="241">
        <f>ROUND(I154*H154,2)</f>
        <v>0</v>
      </c>
      <c r="BL154" s="18" t="s">
        <v>219</v>
      </c>
      <c r="BM154" s="240" t="s">
        <v>4997</v>
      </c>
    </row>
    <row r="155" spans="1:65" s="2" customFormat="1" ht="16.5" customHeight="1">
      <c r="A155" s="39"/>
      <c r="B155" s="40"/>
      <c r="C155" s="275" t="s">
        <v>378</v>
      </c>
      <c r="D155" s="275" t="s">
        <v>292</v>
      </c>
      <c r="E155" s="276" t="s">
        <v>21</v>
      </c>
      <c r="F155" s="277" t="s">
        <v>4998</v>
      </c>
      <c r="G155" s="278" t="s">
        <v>470</v>
      </c>
      <c r="H155" s="279">
        <v>100</v>
      </c>
      <c r="I155" s="280"/>
      <c r="J155" s="281">
        <f>ROUND(I155*H155,2)</f>
        <v>0</v>
      </c>
      <c r="K155" s="282"/>
      <c r="L155" s="283"/>
      <c r="M155" s="284" t="s">
        <v>1</v>
      </c>
      <c r="N155" s="285" t="s">
        <v>45</v>
      </c>
      <c r="O155" s="92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0" t="s">
        <v>257</v>
      </c>
      <c r="AT155" s="240" t="s">
        <v>292</v>
      </c>
      <c r="AU155" s="240" t="s">
        <v>89</v>
      </c>
      <c r="AY155" s="18" t="s">
        <v>213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8" t="s">
        <v>21</v>
      </c>
      <c r="BK155" s="241">
        <f>ROUND(I155*H155,2)</f>
        <v>0</v>
      </c>
      <c r="BL155" s="18" t="s">
        <v>219</v>
      </c>
      <c r="BM155" s="240" t="s">
        <v>4999</v>
      </c>
    </row>
    <row r="156" spans="1:65" s="2" customFormat="1" ht="16.5" customHeight="1">
      <c r="A156" s="39"/>
      <c r="B156" s="40"/>
      <c r="C156" s="275" t="s">
        <v>382</v>
      </c>
      <c r="D156" s="275" t="s">
        <v>292</v>
      </c>
      <c r="E156" s="276" t="s">
        <v>89</v>
      </c>
      <c r="F156" s="277" t="s">
        <v>5000</v>
      </c>
      <c r="G156" s="278" t="s">
        <v>470</v>
      </c>
      <c r="H156" s="279">
        <v>300</v>
      </c>
      <c r="I156" s="280"/>
      <c r="J156" s="281">
        <f>ROUND(I156*H156,2)</f>
        <v>0</v>
      </c>
      <c r="K156" s="282"/>
      <c r="L156" s="283"/>
      <c r="M156" s="284" t="s">
        <v>1</v>
      </c>
      <c r="N156" s="285" t="s">
        <v>45</v>
      </c>
      <c r="O156" s="92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0" t="s">
        <v>257</v>
      </c>
      <c r="AT156" s="240" t="s">
        <v>292</v>
      </c>
      <c r="AU156" s="240" t="s">
        <v>89</v>
      </c>
      <c r="AY156" s="18" t="s">
        <v>213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8" t="s">
        <v>21</v>
      </c>
      <c r="BK156" s="241">
        <f>ROUND(I156*H156,2)</f>
        <v>0</v>
      </c>
      <c r="BL156" s="18" t="s">
        <v>219</v>
      </c>
      <c r="BM156" s="240" t="s">
        <v>5001</v>
      </c>
    </row>
    <row r="157" spans="1:65" s="2" customFormat="1" ht="21.75" customHeight="1">
      <c r="A157" s="39"/>
      <c r="B157" s="40"/>
      <c r="C157" s="275" t="s">
        <v>387</v>
      </c>
      <c r="D157" s="275" t="s">
        <v>292</v>
      </c>
      <c r="E157" s="276" t="s">
        <v>241</v>
      </c>
      <c r="F157" s="277" t="s">
        <v>5002</v>
      </c>
      <c r="G157" s="278" t="s">
        <v>470</v>
      </c>
      <c r="H157" s="279">
        <v>50</v>
      </c>
      <c r="I157" s="280"/>
      <c r="J157" s="281">
        <f>ROUND(I157*H157,2)</f>
        <v>0</v>
      </c>
      <c r="K157" s="282"/>
      <c r="L157" s="283"/>
      <c r="M157" s="284" t="s">
        <v>1</v>
      </c>
      <c r="N157" s="285" t="s">
        <v>45</v>
      </c>
      <c r="O157" s="92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0" t="s">
        <v>257</v>
      </c>
      <c r="AT157" s="240" t="s">
        <v>292</v>
      </c>
      <c r="AU157" s="240" t="s">
        <v>89</v>
      </c>
      <c r="AY157" s="18" t="s">
        <v>213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8" t="s">
        <v>21</v>
      </c>
      <c r="BK157" s="241">
        <f>ROUND(I157*H157,2)</f>
        <v>0</v>
      </c>
      <c r="BL157" s="18" t="s">
        <v>219</v>
      </c>
      <c r="BM157" s="240" t="s">
        <v>5003</v>
      </c>
    </row>
    <row r="158" spans="1:65" s="2" customFormat="1" ht="21.75" customHeight="1">
      <c r="A158" s="39"/>
      <c r="B158" s="40"/>
      <c r="C158" s="228" t="s">
        <v>392</v>
      </c>
      <c r="D158" s="228" t="s">
        <v>215</v>
      </c>
      <c r="E158" s="229" t="s">
        <v>5004</v>
      </c>
      <c r="F158" s="230" t="s">
        <v>5005</v>
      </c>
      <c r="G158" s="231" t="s">
        <v>470</v>
      </c>
      <c r="H158" s="232">
        <v>200</v>
      </c>
      <c r="I158" s="233"/>
      <c r="J158" s="234">
        <f>ROUND(I158*H158,2)</f>
        <v>0</v>
      </c>
      <c r="K158" s="235"/>
      <c r="L158" s="45"/>
      <c r="M158" s="236" t="s">
        <v>1</v>
      </c>
      <c r="N158" s="237" t="s">
        <v>45</v>
      </c>
      <c r="O158" s="92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0" t="s">
        <v>219</v>
      </c>
      <c r="AT158" s="240" t="s">
        <v>215</v>
      </c>
      <c r="AU158" s="240" t="s">
        <v>89</v>
      </c>
      <c r="AY158" s="18" t="s">
        <v>213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8" t="s">
        <v>21</v>
      </c>
      <c r="BK158" s="241">
        <f>ROUND(I158*H158,2)</f>
        <v>0</v>
      </c>
      <c r="BL158" s="18" t="s">
        <v>219</v>
      </c>
      <c r="BM158" s="240" t="s">
        <v>5006</v>
      </c>
    </row>
    <row r="159" spans="1:65" s="2" customFormat="1" ht="16.5" customHeight="1">
      <c r="A159" s="39"/>
      <c r="B159" s="40"/>
      <c r="C159" s="275" t="s">
        <v>398</v>
      </c>
      <c r="D159" s="275" t="s">
        <v>292</v>
      </c>
      <c r="E159" s="276" t="s">
        <v>231</v>
      </c>
      <c r="F159" s="277" t="s">
        <v>5007</v>
      </c>
      <c r="G159" s="278" t="s">
        <v>470</v>
      </c>
      <c r="H159" s="279">
        <v>100</v>
      </c>
      <c r="I159" s="280"/>
      <c r="J159" s="281">
        <f>ROUND(I159*H159,2)</f>
        <v>0</v>
      </c>
      <c r="K159" s="282"/>
      <c r="L159" s="283"/>
      <c r="M159" s="284" t="s">
        <v>1</v>
      </c>
      <c r="N159" s="285" t="s">
        <v>45</v>
      </c>
      <c r="O159" s="92"/>
      <c r="P159" s="238">
        <f>O159*H159</f>
        <v>0</v>
      </c>
      <c r="Q159" s="238">
        <v>0</v>
      </c>
      <c r="R159" s="238">
        <f>Q159*H159</f>
        <v>0</v>
      </c>
      <c r="S159" s="238">
        <v>0</v>
      </c>
      <c r="T159" s="23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0" t="s">
        <v>257</v>
      </c>
      <c r="AT159" s="240" t="s">
        <v>292</v>
      </c>
      <c r="AU159" s="240" t="s">
        <v>89</v>
      </c>
      <c r="AY159" s="18" t="s">
        <v>213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8" t="s">
        <v>21</v>
      </c>
      <c r="BK159" s="241">
        <f>ROUND(I159*H159,2)</f>
        <v>0</v>
      </c>
      <c r="BL159" s="18" t="s">
        <v>219</v>
      </c>
      <c r="BM159" s="240" t="s">
        <v>5008</v>
      </c>
    </row>
    <row r="160" spans="1:65" s="2" customFormat="1" ht="16.5" customHeight="1">
      <c r="A160" s="39"/>
      <c r="B160" s="40"/>
      <c r="C160" s="275" t="s">
        <v>404</v>
      </c>
      <c r="D160" s="275" t="s">
        <v>292</v>
      </c>
      <c r="E160" s="276" t="s">
        <v>219</v>
      </c>
      <c r="F160" s="277" t="s">
        <v>5009</v>
      </c>
      <c r="G160" s="278" t="s">
        <v>470</v>
      </c>
      <c r="H160" s="279">
        <v>100</v>
      </c>
      <c r="I160" s="280"/>
      <c r="J160" s="281">
        <f>ROUND(I160*H160,2)</f>
        <v>0</v>
      </c>
      <c r="K160" s="282"/>
      <c r="L160" s="283"/>
      <c r="M160" s="284" t="s">
        <v>1</v>
      </c>
      <c r="N160" s="285" t="s">
        <v>45</v>
      </c>
      <c r="O160" s="92"/>
      <c r="P160" s="238">
        <f>O160*H160</f>
        <v>0</v>
      </c>
      <c r="Q160" s="238">
        <v>0</v>
      </c>
      <c r="R160" s="238">
        <f>Q160*H160</f>
        <v>0</v>
      </c>
      <c r="S160" s="238">
        <v>0</v>
      </c>
      <c r="T160" s="23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0" t="s">
        <v>257</v>
      </c>
      <c r="AT160" s="240" t="s">
        <v>292</v>
      </c>
      <c r="AU160" s="240" t="s">
        <v>89</v>
      </c>
      <c r="AY160" s="18" t="s">
        <v>213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8" t="s">
        <v>21</v>
      </c>
      <c r="BK160" s="241">
        <f>ROUND(I160*H160,2)</f>
        <v>0</v>
      </c>
      <c r="BL160" s="18" t="s">
        <v>219</v>
      </c>
      <c r="BM160" s="240" t="s">
        <v>5010</v>
      </c>
    </row>
    <row r="161" spans="1:65" s="2" customFormat="1" ht="16.5" customHeight="1">
      <c r="A161" s="39"/>
      <c r="B161" s="40"/>
      <c r="C161" s="228" t="s">
        <v>409</v>
      </c>
      <c r="D161" s="228" t="s">
        <v>215</v>
      </c>
      <c r="E161" s="229" t="s">
        <v>5011</v>
      </c>
      <c r="F161" s="230" t="s">
        <v>5012</v>
      </c>
      <c r="G161" s="231" t="s">
        <v>371</v>
      </c>
      <c r="H161" s="232">
        <v>21</v>
      </c>
      <c r="I161" s="233"/>
      <c r="J161" s="234">
        <f>ROUND(I161*H161,2)</f>
        <v>0</v>
      </c>
      <c r="K161" s="235"/>
      <c r="L161" s="45"/>
      <c r="M161" s="236" t="s">
        <v>1</v>
      </c>
      <c r="N161" s="237" t="s">
        <v>45</v>
      </c>
      <c r="O161" s="92"/>
      <c r="P161" s="238">
        <f>O161*H161</f>
        <v>0</v>
      </c>
      <c r="Q161" s="238">
        <v>0</v>
      </c>
      <c r="R161" s="238">
        <f>Q161*H161</f>
        <v>0</v>
      </c>
      <c r="S161" s="238">
        <v>0</v>
      </c>
      <c r="T161" s="23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0" t="s">
        <v>301</v>
      </c>
      <c r="AT161" s="240" t="s">
        <v>215</v>
      </c>
      <c r="AU161" s="240" t="s">
        <v>89</v>
      </c>
      <c r="AY161" s="18" t="s">
        <v>213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8" t="s">
        <v>21</v>
      </c>
      <c r="BK161" s="241">
        <f>ROUND(I161*H161,2)</f>
        <v>0</v>
      </c>
      <c r="BL161" s="18" t="s">
        <v>301</v>
      </c>
      <c r="BM161" s="240" t="s">
        <v>5013</v>
      </c>
    </row>
    <row r="162" spans="1:65" s="2" customFormat="1" ht="21.75" customHeight="1">
      <c r="A162" s="39"/>
      <c r="B162" s="40"/>
      <c r="C162" s="275" t="s">
        <v>413</v>
      </c>
      <c r="D162" s="275" t="s">
        <v>292</v>
      </c>
      <c r="E162" s="276" t="s">
        <v>5014</v>
      </c>
      <c r="F162" s="277" t="s">
        <v>5015</v>
      </c>
      <c r="G162" s="278" t="s">
        <v>371</v>
      </c>
      <c r="H162" s="279">
        <v>15</v>
      </c>
      <c r="I162" s="280"/>
      <c r="J162" s="281">
        <f>ROUND(I162*H162,2)</f>
        <v>0</v>
      </c>
      <c r="K162" s="282"/>
      <c r="L162" s="283"/>
      <c r="M162" s="284" t="s">
        <v>1</v>
      </c>
      <c r="N162" s="285" t="s">
        <v>45</v>
      </c>
      <c r="O162" s="92"/>
      <c r="P162" s="238">
        <f>O162*H162</f>
        <v>0</v>
      </c>
      <c r="Q162" s="238">
        <v>0.00023</v>
      </c>
      <c r="R162" s="238">
        <f>Q162*H162</f>
        <v>0.00345</v>
      </c>
      <c r="S162" s="238">
        <v>0</v>
      </c>
      <c r="T162" s="23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0" t="s">
        <v>382</v>
      </c>
      <c r="AT162" s="240" t="s">
        <v>292</v>
      </c>
      <c r="AU162" s="240" t="s">
        <v>89</v>
      </c>
      <c r="AY162" s="18" t="s">
        <v>213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8" t="s">
        <v>21</v>
      </c>
      <c r="BK162" s="241">
        <f>ROUND(I162*H162,2)</f>
        <v>0</v>
      </c>
      <c r="BL162" s="18" t="s">
        <v>301</v>
      </c>
      <c r="BM162" s="240" t="s">
        <v>5016</v>
      </c>
    </row>
    <row r="163" spans="1:65" s="2" customFormat="1" ht="16.5" customHeight="1">
      <c r="A163" s="39"/>
      <c r="B163" s="40"/>
      <c r="C163" s="275" t="s">
        <v>418</v>
      </c>
      <c r="D163" s="275" t="s">
        <v>292</v>
      </c>
      <c r="E163" s="276" t="s">
        <v>533</v>
      </c>
      <c r="F163" s="277" t="s">
        <v>5017</v>
      </c>
      <c r="G163" s="278" t="s">
        <v>3162</v>
      </c>
      <c r="H163" s="279">
        <v>6</v>
      </c>
      <c r="I163" s="280"/>
      <c r="J163" s="281">
        <f>ROUND(I163*H163,2)</f>
        <v>0</v>
      </c>
      <c r="K163" s="282"/>
      <c r="L163" s="283"/>
      <c r="M163" s="284" t="s">
        <v>1</v>
      </c>
      <c r="N163" s="285" t="s">
        <v>45</v>
      </c>
      <c r="O163" s="92"/>
      <c r="P163" s="238">
        <f>O163*H163</f>
        <v>0</v>
      </c>
      <c r="Q163" s="238">
        <v>0</v>
      </c>
      <c r="R163" s="238">
        <f>Q163*H163</f>
        <v>0</v>
      </c>
      <c r="S163" s="238">
        <v>0</v>
      </c>
      <c r="T163" s="23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0" t="s">
        <v>257</v>
      </c>
      <c r="AT163" s="240" t="s">
        <v>292</v>
      </c>
      <c r="AU163" s="240" t="s">
        <v>89</v>
      </c>
      <c r="AY163" s="18" t="s">
        <v>213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8" t="s">
        <v>21</v>
      </c>
      <c r="BK163" s="241">
        <f>ROUND(I163*H163,2)</f>
        <v>0</v>
      </c>
      <c r="BL163" s="18" t="s">
        <v>219</v>
      </c>
      <c r="BM163" s="240" t="s">
        <v>5018</v>
      </c>
    </row>
    <row r="164" spans="1:65" s="2" customFormat="1" ht="21.75" customHeight="1">
      <c r="A164" s="39"/>
      <c r="B164" s="40"/>
      <c r="C164" s="228" t="s">
        <v>425</v>
      </c>
      <c r="D164" s="228" t="s">
        <v>215</v>
      </c>
      <c r="E164" s="229" t="s">
        <v>5019</v>
      </c>
      <c r="F164" s="230" t="s">
        <v>5020</v>
      </c>
      <c r="G164" s="231" t="s">
        <v>371</v>
      </c>
      <c r="H164" s="232">
        <v>580</v>
      </c>
      <c r="I164" s="233"/>
      <c r="J164" s="234">
        <f>ROUND(I164*H164,2)</f>
        <v>0</v>
      </c>
      <c r="K164" s="235"/>
      <c r="L164" s="45"/>
      <c r="M164" s="236" t="s">
        <v>1</v>
      </c>
      <c r="N164" s="237" t="s">
        <v>45</v>
      </c>
      <c r="O164" s="92"/>
      <c r="P164" s="238">
        <f>O164*H164</f>
        <v>0</v>
      </c>
      <c r="Q164" s="238">
        <v>0</v>
      </c>
      <c r="R164" s="238">
        <f>Q164*H164</f>
        <v>0</v>
      </c>
      <c r="S164" s="238">
        <v>0</v>
      </c>
      <c r="T164" s="23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0" t="s">
        <v>219</v>
      </c>
      <c r="AT164" s="240" t="s">
        <v>215</v>
      </c>
      <c r="AU164" s="240" t="s">
        <v>89</v>
      </c>
      <c r="AY164" s="18" t="s">
        <v>213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8" t="s">
        <v>21</v>
      </c>
      <c r="BK164" s="241">
        <f>ROUND(I164*H164,2)</f>
        <v>0</v>
      </c>
      <c r="BL164" s="18" t="s">
        <v>219</v>
      </c>
      <c r="BM164" s="240" t="s">
        <v>5021</v>
      </c>
    </row>
    <row r="165" spans="1:65" s="2" customFormat="1" ht="21.75" customHeight="1">
      <c r="A165" s="39"/>
      <c r="B165" s="40"/>
      <c r="C165" s="275" t="s">
        <v>430</v>
      </c>
      <c r="D165" s="275" t="s">
        <v>292</v>
      </c>
      <c r="E165" s="276" t="s">
        <v>5022</v>
      </c>
      <c r="F165" s="277" t="s">
        <v>5023</v>
      </c>
      <c r="G165" s="278" t="s">
        <v>371</v>
      </c>
      <c r="H165" s="279">
        <v>550</v>
      </c>
      <c r="I165" s="280"/>
      <c r="J165" s="281">
        <f>ROUND(I165*H165,2)</f>
        <v>0</v>
      </c>
      <c r="K165" s="282"/>
      <c r="L165" s="283"/>
      <c r="M165" s="284" t="s">
        <v>1</v>
      </c>
      <c r="N165" s="285" t="s">
        <v>45</v>
      </c>
      <c r="O165" s="92"/>
      <c r="P165" s="238">
        <f>O165*H165</f>
        <v>0</v>
      </c>
      <c r="Q165" s="238">
        <v>5E-05</v>
      </c>
      <c r="R165" s="238">
        <f>Q165*H165</f>
        <v>0.0275</v>
      </c>
      <c r="S165" s="238">
        <v>0</v>
      </c>
      <c r="T165" s="23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40" t="s">
        <v>257</v>
      </c>
      <c r="AT165" s="240" t="s">
        <v>292</v>
      </c>
      <c r="AU165" s="240" t="s">
        <v>89</v>
      </c>
      <c r="AY165" s="18" t="s">
        <v>213</v>
      </c>
      <c r="BE165" s="241">
        <f>IF(N165="základní",J165,0)</f>
        <v>0</v>
      </c>
      <c r="BF165" s="241">
        <f>IF(N165="snížená",J165,0)</f>
        <v>0</v>
      </c>
      <c r="BG165" s="241">
        <f>IF(N165="zákl. přenesená",J165,0)</f>
        <v>0</v>
      </c>
      <c r="BH165" s="241">
        <f>IF(N165="sníž. přenesená",J165,0)</f>
        <v>0</v>
      </c>
      <c r="BI165" s="241">
        <f>IF(N165="nulová",J165,0)</f>
        <v>0</v>
      </c>
      <c r="BJ165" s="18" t="s">
        <v>21</v>
      </c>
      <c r="BK165" s="241">
        <f>ROUND(I165*H165,2)</f>
        <v>0</v>
      </c>
      <c r="BL165" s="18" t="s">
        <v>219</v>
      </c>
      <c r="BM165" s="240" t="s">
        <v>5024</v>
      </c>
    </row>
    <row r="166" spans="1:65" s="2" customFormat="1" ht="21.75" customHeight="1">
      <c r="A166" s="39"/>
      <c r="B166" s="40"/>
      <c r="C166" s="275" t="s">
        <v>435</v>
      </c>
      <c r="D166" s="275" t="s">
        <v>292</v>
      </c>
      <c r="E166" s="276" t="s">
        <v>5025</v>
      </c>
      <c r="F166" s="277" t="s">
        <v>5026</v>
      </c>
      <c r="G166" s="278" t="s">
        <v>371</v>
      </c>
      <c r="H166" s="279">
        <v>30</v>
      </c>
      <c r="I166" s="280"/>
      <c r="J166" s="281">
        <f>ROUND(I166*H166,2)</f>
        <v>0</v>
      </c>
      <c r="K166" s="282"/>
      <c r="L166" s="283"/>
      <c r="M166" s="284" t="s">
        <v>1</v>
      </c>
      <c r="N166" s="285" t="s">
        <v>45</v>
      </c>
      <c r="O166" s="92"/>
      <c r="P166" s="238">
        <f>O166*H166</f>
        <v>0</v>
      </c>
      <c r="Q166" s="238">
        <v>9E-05</v>
      </c>
      <c r="R166" s="238">
        <f>Q166*H166</f>
        <v>0.0027</v>
      </c>
      <c r="S166" s="238">
        <v>0</v>
      </c>
      <c r="T166" s="23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0" t="s">
        <v>257</v>
      </c>
      <c r="AT166" s="240" t="s">
        <v>292</v>
      </c>
      <c r="AU166" s="240" t="s">
        <v>89</v>
      </c>
      <c r="AY166" s="18" t="s">
        <v>213</v>
      </c>
      <c r="BE166" s="241">
        <f>IF(N166="základní",J166,0)</f>
        <v>0</v>
      </c>
      <c r="BF166" s="241">
        <f>IF(N166="snížená",J166,0)</f>
        <v>0</v>
      </c>
      <c r="BG166" s="241">
        <f>IF(N166="zákl. přenesená",J166,0)</f>
        <v>0</v>
      </c>
      <c r="BH166" s="241">
        <f>IF(N166="sníž. přenesená",J166,0)</f>
        <v>0</v>
      </c>
      <c r="BI166" s="241">
        <f>IF(N166="nulová",J166,0)</f>
        <v>0</v>
      </c>
      <c r="BJ166" s="18" t="s">
        <v>21</v>
      </c>
      <c r="BK166" s="241">
        <f>ROUND(I166*H166,2)</f>
        <v>0</v>
      </c>
      <c r="BL166" s="18" t="s">
        <v>219</v>
      </c>
      <c r="BM166" s="240" t="s">
        <v>5027</v>
      </c>
    </row>
    <row r="167" spans="1:65" s="2" customFormat="1" ht="16.5" customHeight="1">
      <c r="A167" s="39"/>
      <c r="B167" s="40"/>
      <c r="C167" s="228" t="s">
        <v>447</v>
      </c>
      <c r="D167" s="228" t="s">
        <v>215</v>
      </c>
      <c r="E167" s="229" t="s">
        <v>5028</v>
      </c>
      <c r="F167" s="230" t="s">
        <v>5029</v>
      </c>
      <c r="G167" s="231" t="s">
        <v>371</v>
      </c>
      <c r="H167" s="232">
        <v>230</v>
      </c>
      <c r="I167" s="233"/>
      <c r="J167" s="234">
        <f>ROUND(I167*H167,2)</f>
        <v>0</v>
      </c>
      <c r="K167" s="235"/>
      <c r="L167" s="45"/>
      <c r="M167" s="236" t="s">
        <v>1</v>
      </c>
      <c r="N167" s="237" t="s">
        <v>45</v>
      </c>
      <c r="O167" s="92"/>
      <c r="P167" s="238">
        <f>O167*H167</f>
        <v>0</v>
      </c>
      <c r="Q167" s="238">
        <v>0</v>
      </c>
      <c r="R167" s="238">
        <f>Q167*H167</f>
        <v>0</v>
      </c>
      <c r="S167" s="238">
        <v>0</v>
      </c>
      <c r="T167" s="23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0" t="s">
        <v>219</v>
      </c>
      <c r="AT167" s="240" t="s">
        <v>215</v>
      </c>
      <c r="AU167" s="240" t="s">
        <v>89</v>
      </c>
      <c r="AY167" s="18" t="s">
        <v>213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18" t="s">
        <v>21</v>
      </c>
      <c r="BK167" s="241">
        <f>ROUND(I167*H167,2)</f>
        <v>0</v>
      </c>
      <c r="BL167" s="18" t="s">
        <v>219</v>
      </c>
      <c r="BM167" s="240" t="s">
        <v>5030</v>
      </c>
    </row>
    <row r="168" spans="1:65" s="2" customFormat="1" ht="21.75" customHeight="1">
      <c r="A168" s="39"/>
      <c r="B168" s="40"/>
      <c r="C168" s="275" t="s">
        <v>456</v>
      </c>
      <c r="D168" s="275" t="s">
        <v>292</v>
      </c>
      <c r="E168" s="276" t="s">
        <v>5031</v>
      </c>
      <c r="F168" s="277" t="s">
        <v>5032</v>
      </c>
      <c r="G168" s="278" t="s">
        <v>371</v>
      </c>
      <c r="H168" s="279">
        <v>165</v>
      </c>
      <c r="I168" s="280"/>
      <c r="J168" s="281">
        <f>ROUND(I168*H168,2)</f>
        <v>0</v>
      </c>
      <c r="K168" s="282"/>
      <c r="L168" s="283"/>
      <c r="M168" s="284" t="s">
        <v>1</v>
      </c>
      <c r="N168" s="285" t="s">
        <v>45</v>
      </c>
      <c r="O168" s="92"/>
      <c r="P168" s="238">
        <f>O168*H168</f>
        <v>0</v>
      </c>
      <c r="Q168" s="238">
        <v>9E-05</v>
      </c>
      <c r="R168" s="238">
        <f>Q168*H168</f>
        <v>0.01485</v>
      </c>
      <c r="S168" s="238">
        <v>0</v>
      </c>
      <c r="T168" s="23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0" t="s">
        <v>257</v>
      </c>
      <c r="AT168" s="240" t="s">
        <v>292</v>
      </c>
      <c r="AU168" s="240" t="s">
        <v>89</v>
      </c>
      <c r="AY168" s="18" t="s">
        <v>213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8" t="s">
        <v>21</v>
      </c>
      <c r="BK168" s="241">
        <f>ROUND(I168*H168,2)</f>
        <v>0</v>
      </c>
      <c r="BL168" s="18" t="s">
        <v>219</v>
      </c>
      <c r="BM168" s="240" t="s">
        <v>5033</v>
      </c>
    </row>
    <row r="169" spans="1:65" s="2" customFormat="1" ht="21.75" customHeight="1">
      <c r="A169" s="39"/>
      <c r="B169" s="40"/>
      <c r="C169" s="275" t="s">
        <v>461</v>
      </c>
      <c r="D169" s="275" t="s">
        <v>292</v>
      </c>
      <c r="E169" s="276" t="s">
        <v>5034</v>
      </c>
      <c r="F169" s="277" t="s">
        <v>5035</v>
      </c>
      <c r="G169" s="278" t="s">
        <v>371</v>
      </c>
      <c r="H169" s="279">
        <v>62</v>
      </c>
      <c r="I169" s="280"/>
      <c r="J169" s="281">
        <f>ROUND(I169*H169,2)</f>
        <v>0</v>
      </c>
      <c r="K169" s="282"/>
      <c r="L169" s="283"/>
      <c r="M169" s="284" t="s">
        <v>1</v>
      </c>
      <c r="N169" s="285" t="s">
        <v>45</v>
      </c>
      <c r="O169" s="92"/>
      <c r="P169" s="238">
        <f>O169*H169</f>
        <v>0</v>
      </c>
      <c r="Q169" s="238">
        <v>0.00019</v>
      </c>
      <c r="R169" s="238">
        <f>Q169*H169</f>
        <v>0.01178</v>
      </c>
      <c r="S169" s="238">
        <v>0</v>
      </c>
      <c r="T169" s="23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40" t="s">
        <v>257</v>
      </c>
      <c r="AT169" s="240" t="s">
        <v>292</v>
      </c>
      <c r="AU169" s="240" t="s">
        <v>89</v>
      </c>
      <c r="AY169" s="18" t="s">
        <v>213</v>
      </c>
      <c r="BE169" s="241">
        <f>IF(N169="základní",J169,0)</f>
        <v>0</v>
      </c>
      <c r="BF169" s="241">
        <f>IF(N169="snížená",J169,0)</f>
        <v>0</v>
      </c>
      <c r="BG169" s="241">
        <f>IF(N169="zákl. přenesená",J169,0)</f>
        <v>0</v>
      </c>
      <c r="BH169" s="241">
        <f>IF(N169="sníž. přenesená",J169,0)</f>
        <v>0</v>
      </c>
      <c r="BI169" s="241">
        <f>IF(N169="nulová",J169,0)</f>
        <v>0</v>
      </c>
      <c r="BJ169" s="18" t="s">
        <v>21</v>
      </c>
      <c r="BK169" s="241">
        <f>ROUND(I169*H169,2)</f>
        <v>0</v>
      </c>
      <c r="BL169" s="18" t="s">
        <v>219</v>
      </c>
      <c r="BM169" s="240" t="s">
        <v>5036</v>
      </c>
    </row>
    <row r="170" spans="1:65" s="2" customFormat="1" ht="16.5" customHeight="1">
      <c r="A170" s="39"/>
      <c r="B170" s="40"/>
      <c r="C170" s="275" t="s">
        <v>467</v>
      </c>
      <c r="D170" s="275" t="s">
        <v>292</v>
      </c>
      <c r="E170" s="276" t="s">
        <v>548</v>
      </c>
      <c r="F170" s="277" t="s">
        <v>5037</v>
      </c>
      <c r="G170" s="278" t="s">
        <v>3162</v>
      </c>
      <c r="H170" s="279">
        <v>3</v>
      </c>
      <c r="I170" s="280"/>
      <c r="J170" s="281">
        <f>ROUND(I170*H170,2)</f>
        <v>0</v>
      </c>
      <c r="K170" s="282"/>
      <c r="L170" s="283"/>
      <c r="M170" s="284" t="s">
        <v>1</v>
      </c>
      <c r="N170" s="285" t="s">
        <v>45</v>
      </c>
      <c r="O170" s="92"/>
      <c r="P170" s="238">
        <f>O170*H170</f>
        <v>0</v>
      </c>
      <c r="Q170" s="238">
        <v>0</v>
      </c>
      <c r="R170" s="238">
        <f>Q170*H170</f>
        <v>0</v>
      </c>
      <c r="S170" s="238">
        <v>0</v>
      </c>
      <c r="T170" s="23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40" t="s">
        <v>257</v>
      </c>
      <c r="AT170" s="240" t="s">
        <v>292</v>
      </c>
      <c r="AU170" s="240" t="s">
        <v>89</v>
      </c>
      <c r="AY170" s="18" t="s">
        <v>213</v>
      </c>
      <c r="BE170" s="241">
        <f>IF(N170="základní",J170,0)</f>
        <v>0</v>
      </c>
      <c r="BF170" s="241">
        <f>IF(N170="snížená",J170,0)</f>
        <v>0</v>
      </c>
      <c r="BG170" s="241">
        <f>IF(N170="zákl. přenesená",J170,0)</f>
        <v>0</v>
      </c>
      <c r="BH170" s="241">
        <f>IF(N170="sníž. přenesená",J170,0)</f>
        <v>0</v>
      </c>
      <c r="BI170" s="241">
        <f>IF(N170="nulová",J170,0)</f>
        <v>0</v>
      </c>
      <c r="BJ170" s="18" t="s">
        <v>21</v>
      </c>
      <c r="BK170" s="241">
        <f>ROUND(I170*H170,2)</f>
        <v>0</v>
      </c>
      <c r="BL170" s="18" t="s">
        <v>219</v>
      </c>
      <c r="BM170" s="240" t="s">
        <v>5038</v>
      </c>
    </row>
    <row r="171" spans="1:65" s="2" customFormat="1" ht="21.75" customHeight="1">
      <c r="A171" s="39"/>
      <c r="B171" s="40"/>
      <c r="C171" s="228" t="s">
        <v>473</v>
      </c>
      <c r="D171" s="228" t="s">
        <v>215</v>
      </c>
      <c r="E171" s="229" t="s">
        <v>5039</v>
      </c>
      <c r="F171" s="230" t="s">
        <v>5040</v>
      </c>
      <c r="G171" s="231" t="s">
        <v>371</v>
      </c>
      <c r="H171" s="232">
        <v>32</v>
      </c>
      <c r="I171" s="233"/>
      <c r="J171" s="234">
        <f>ROUND(I171*H171,2)</f>
        <v>0</v>
      </c>
      <c r="K171" s="235"/>
      <c r="L171" s="45"/>
      <c r="M171" s="236" t="s">
        <v>1</v>
      </c>
      <c r="N171" s="237" t="s">
        <v>45</v>
      </c>
      <c r="O171" s="92"/>
      <c r="P171" s="238">
        <f>O171*H171</f>
        <v>0</v>
      </c>
      <c r="Q171" s="238">
        <v>0</v>
      </c>
      <c r="R171" s="238">
        <f>Q171*H171</f>
        <v>0</v>
      </c>
      <c r="S171" s="238">
        <v>0</v>
      </c>
      <c r="T171" s="23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40" t="s">
        <v>219</v>
      </c>
      <c r="AT171" s="240" t="s">
        <v>215</v>
      </c>
      <c r="AU171" s="240" t="s">
        <v>89</v>
      </c>
      <c r="AY171" s="18" t="s">
        <v>213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18" t="s">
        <v>21</v>
      </c>
      <c r="BK171" s="241">
        <f>ROUND(I171*H171,2)</f>
        <v>0</v>
      </c>
      <c r="BL171" s="18" t="s">
        <v>219</v>
      </c>
      <c r="BM171" s="240" t="s">
        <v>5041</v>
      </c>
    </row>
    <row r="172" spans="1:65" s="2" customFormat="1" ht="21.75" customHeight="1">
      <c r="A172" s="39"/>
      <c r="B172" s="40"/>
      <c r="C172" s="275" t="s">
        <v>479</v>
      </c>
      <c r="D172" s="275" t="s">
        <v>292</v>
      </c>
      <c r="E172" s="276" t="s">
        <v>528</v>
      </c>
      <c r="F172" s="277" t="s">
        <v>5042</v>
      </c>
      <c r="G172" s="278" t="s">
        <v>3162</v>
      </c>
      <c r="H172" s="279">
        <v>8</v>
      </c>
      <c r="I172" s="280"/>
      <c r="J172" s="281">
        <f>ROUND(I172*H172,2)</f>
        <v>0</v>
      </c>
      <c r="K172" s="282"/>
      <c r="L172" s="283"/>
      <c r="M172" s="284" t="s">
        <v>1</v>
      </c>
      <c r="N172" s="285" t="s">
        <v>45</v>
      </c>
      <c r="O172" s="92"/>
      <c r="P172" s="238">
        <f>O172*H172</f>
        <v>0</v>
      </c>
      <c r="Q172" s="238">
        <v>0</v>
      </c>
      <c r="R172" s="238">
        <f>Q172*H172</f>
        <v>0</v>
      </c>
      <c r="S172" s="238">
        <v>0</v>
      </c>
      <c r="T172" s="23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0" t="s">
        <v>257</v>
      </c>
      <c r="AT172" s="240" t="s">
        <v>292</v>
      </c>
      <c r="AU172" s="240" t="s">
        <v>89</v>
      </c>
      <c r="AY172" s="18" t="s">
        <v>213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8" t="s">
        <v>21</v>
      </c>
      <c r="BK172" s="241">
        <f>ROUND(I172*H172,2)</f>
        <v>0</v>
      </c>
      <c r="BL172" s="18" t="s">
        <v>219</v>
      </c>
      <c r="BM172" s="240" t="s">
        <v>5043</v>
      </c>
    </row>
    <row r="173" spans="1:65" s="2" customFormat="1" ht="21.75" customHeight="1">
      <c r="A173" s="39"/>
      <c r="B173" s="40"/>
      <c r="C173" s="275" t="s">
        <v>485</v>
      </c>
      <c r="D173" s="275" t="s">
        <v>292</v>
      </c>
      <c r="E173" s="276" t="s">
        <v>1057</v>
      </c>
      <c r="F173" s="277" t="s">
        <v>5044</v>
      </c>
      <c r="G173" s="278" t="s">
        <v>3162</v>
      </c>
      <c r="H173" s="279">
        <v>11</v>
      </c>
      <c r="I173" s="280"/>
      <c r="J173" s="281">
        <f>ROUND(I173*H173,2)</f>
        <v>0</v>
      </c>
      <c r="K173" s="282"/>
      <c r="L173" s="283"/>
      <c r="M173" s="284" t="s">
        <v>1</v>
      </c>
      <c r="N173" s="285" t="s">
        <v>45</v>
      </c>
      <c r="O173" s="92"/>
      <c r="P173" s="238">
        <f>O173*H173</f>
        <v>0</v>
      </c>
      <c r="Q173" s="238">
        <v>0</v>
      </c>
      <c r="R173" s="238">
        <f>Q173*H173</f>
        <v>0</v>
      </c>
      <c r="S173" s="238">
        <v>0</v>
      </c>
      <c r="T173" s="23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40" t="s">
        <v>257</v>
      </c>
      <c r="AT173" s="240" t="s">
        <v>292</v>
      </c>
      <c r="AU173" s="240" t="s">
        <v>89</v>
      </c>
      <c r="AY173" s="18" t="s">
        <v>213</v>
      </c>
      <c r="BE173" s="241">
        <f>IF(N173="základní",J173,0)</f>
        <v>0</v>
      </c>
      <c r="BF173" s="241">
        <f>IF(N173="snížená",J173,0)</f>
        <v>0</v>
      </c>
      <c r="BG173" s="241">
        <f>IF(N173="zákl. přenesená",J173,0)</f>
        <v>0</v>
      </c>
      <c r="BH173" s="241">
        <f>IF(N173="sníž. přenesená",J173,0)</f>
        <v>0</v>
      </c>
      <c r="BI173" s="241">
        <f>IF(N173="nulová",J173,0)</f>
        <v>0</v>
      </c>
      <c r="BJ173" s="18" t="s">
        <v>21</v>
      </c>
      <c r="BK173" s="241">
        <f>ROUND(I173*H173,2)</f>
        <v>0</v>
      </c>
      <c r="BL173" s="18" t="s">
        <v>219</v>
      </c>
      <c r="BM173" s="240" t="s">
        <v>5045</v>
      </c>
    </row>
    <row r="174" spans="1:65" s="2" customFormat="1" ht="16.5" customHeight="1">
      <c r="A174" s="39"/>
      <c r="B174" s="40"/>
      <c r="C174" s="275" t="s">
        <v>490</v>
      </c>
      <c r="D174" s="275" t="s">
        <v>292</v>
      </c>
      <c r="E174" s="276" t="s">
        <v>537</v>
      </c>
      <c r="F174" s="277" t="s">
        <v>5046</v>
      </c>
      <c r="G174" s="278" t="s">
        <v>3162</v>
      </c>
      <c r="H174" s="279">
        <v>11</v>
      </c>
      <c r="I174" s="280"/>
      <c r="J174" s="281">
        <f>ROUND(I174*H174,2)</f>
        <v>0</v>
      </c>
      <c r="K174" s="282"/>
      <c r="L174" s="283"/>
      <c r="M174" s="284" t="s">
        <v>1</v>
      </c>
      <c r="N174" s="285" t="s">
        <v>45</v>
      </c>
      <c r="O174" s="92"/>
      <c r="P174" s="238">
        <f>O174*H174</f>
        <v>0</v>
      </c>
      <c r="Q174" s="238">
        <v>0</v>
      </c>
      <c r="R174" s="238">
        <f>Q174*H174</f>
        <v>0</v>
      </c>
      <c r="S174" s="238">
        <v>0</v>
      </c>
      <c r="T174" s="23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40" t="s">
        <v>257</v>
      </c>
      <c r="AT174" s="240" t="s">
        <v>292</v>
      </c>
      <c r="AU174" s="240" t="s">
        <v>89</v>
      </c>
      <c r="AY174" s="18" t="s">
        <v>213</v>
      </c>
      <c r="BE174" s="241">
        <f>IF(N174="základní",J174,0)</f>
        <v>0</v>
      </c>
      <c r="BF174" s="241">
        <f>IF(N174="snížená",J174,0)</f>
        <v>0</v>
      </c>
      <c r="BG174" s="241">
        <f>IF(N174="zákl. přenesená",J174,0)</f>
        <v>0</v>
      </c>
      <c r="BH174" s="241">
        <f>IF(N174="sníž. přenesená",J174,0)</f>
        <v>0</v>
      </c>
      <c r="BI174" s="241">
        <f>IF(N174="nulová",J174,0)</f>
        <v>0</v>
      </c>
      <c r="BJ174" s="18" t="s">
        <v>21</v>
      </c>
      <c r="BK174" s="241">
        <f>ROUND(I174*H174,2)</f>
        <v>0</v>
      </c>
      <c r="BL174" s="18" t="s">
        <v>219</v>
      </c>
      <c r="BM174" s="240" t="s">
        <v>5047</v>
      </c>
    </row>
    <row r="175" spans="1:65" s="2" customFormat="1" ht="16.5" customHeight="1">
      <c r="A175" s="39"/>
      <c r="B175" s="40"/>
      <c r="C175" s="275" t="s">
        <v>495</v>
      </c>
      <c r="D175" s="275" t="s">
        <v>292</v>
      </c>
      <c r="E175" s="276" t="s">
        <v>542</v>
      </c>
      <c r="F175" s="277" t="s">
        <v>5048</v>
      </c>
      <c r="G175" s="278" t="s">
        <v>3162</v>
      </c>
      <c r="H175" s="279">
        <v>2</v>
      </c>
      <c r="I175" s="280"/>
      <c r="J175" s="281">
        <f>ROUND(I175*H175,2)</f>
        <v>0</v>
      </c>
      <c r="K175" s="282"/>
      <c r="L175" s="283"/>
      <c r="M175" s="284" t="s">
        <v>1</v>
      </c>
      <c r="N175" s="285" t="s">
        <v>45</v>
      </c>
      <c r="O175" s="92"/>
      <c r="P175" s="238">
        <f>O175*H175</f>
        <v>0</v>
      </c>
      <c r="Q175" s="238">
        <v>0</v>
      </c>
      <c r="R175" s="238">
        <f>Q175*H175</f>
        <v>0</v>
      </c>
      <c r="S175" s="238">
        <v>0</v>
      </c>
      <c r="T175" s="23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40" t="s">
        <v>257</v>
      </c>
      <c r="AT175" s="240" t="s">
        <v>292</v>
      </c>
      <c r="AU175" s="240" t="s">
        <v>89</v>
      </c>
      <c r="AY175" s="18" t="s">
        <v>213</v>
      </c>
      <c r="BE175" s="241">
        <f>IF(N175="základní",J175,0)</f>
        <v>0</v>
      </c>
      <c r="BF175" s="241">
        <f>IF(N175="snížená",J175,0)</f>
        <v>0</v>
      </c>
      <c r="BG175" s="241">
        <f>IF(N175="zákl. přenesená",J175,0)</f>
        <v>0</v>
      </c>
      <c r="BH175" s="241">
        <f>IF(N175="sníž. přenesená",J175,0)</f>
        <v>0</v>
      </c>
      <c r="BI175" s="241">
        <f>IF(N175="nulová",J175,0)</f>
        <v>0</v>
      </c>
      <c r="BJ175" s="18" t="s">
        <v>21</v>
      </c>
      <c r="BK175" s="241">
        <f>ROUND(I175*H175,2)</f>
        <v>0</v>
      </c>
      <c r="BL175" s="18" t="s">
        <v>219</v>
      </c>
      <c r="BM175" s="240" t="s">
        <v>5049</v>
      </c>
    </row>
    <row r="176" spans="1:65" s="2" customFormat="1" ht="21.75" customHeight="1">
      <c r="A176" s="39"/>
      <c r="B176" s="40"/>
      <c r="C176" s="228" t="s">
        <v>500</v>
      </c>
      <c r="D176" s="228" t="s">
        <v>215</v>
      </c>
      <c r="E176" s="229" t="s">
        <v>5050</v>
      </c>
      <c r="F176" s="230" t="s">
        <v>5051</v>
      </c>
      <c r="G176" s="231" t="s">
        <v>470</v>
      </c>
      <c r="H176" s="232">
        <v>3980</v>
      </c>
      <c r="I176" s="233"/>
      <c r="J176" s="234">
        <f>ROUND(I176*H176,2)</f>
        <v>0</v>
      </c>
      <c r="K176" s="235"/>
      <c r="L176" s="45"/>
      <c r="M176" s="236" t="s">
        <v>1</v>
      </c>
      <c r="N176" s="237" t="s">
        <v>45</v>
      </c>
      <c r="O176" s="92"/>
      <c r="P176" s="238">
        <f>O176*H176</f>
        <v>0</v>
      </c>
      <c r="Q176" s="238">
        <v>0</v>
      </c>
      <c r="R176" s="238">
        <f>Q176*H176</f>
        <v>0</v>
      </c>
      <c r="S176" s="238">
        <v>0</v>
      </c>
      <c r="T176" s="23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0" t="s">
        <v>219</v>
      </c>
      <c r="AT176" s="240" t="s">
        <v>215</v>
      </c>
      <c r="AU176" s="240" t="s">
        <v>89</v>
      </c>
      <c r="AY176" s="18" t="s">
        <v>213</v>
      </c>
      <c r="BE176" s="241">
        <f>IF(N176="základní",J176,0)</f>
        <v>0</v>
      </c>
      <c r="BF176" s="241">
        <f>IF(N176="snížená",J176,0)</f>
        <v>0</v>
      </c>
      <c r="BG176" s="241">
        <f>IF(N176="zákl. přenesená",J176,0)</f>
        <v>0</v>
      </c>
      <c r="BH176" s="241">
        <f>IF(N176="sníž. přenesená",J176,0)</f>
        <v>0</v>
      </c>
      <c r="BI176" s="241">
        <f>IF(N176="nulová",J176,0)</f>
        <v>0</v>
      </c>
      <c r="BJ176" s="18" t="s">
        <v>21</v>
      </c>
      <c r="BK176" s="241">
        <f>ROUND(I176*H176,2)</f>
        <v>0</v>
      </c>
      <c r="BL176" s="18" t="s">
        <v>219</v>
      </c>
      <c r="BM176" s="240" t="s">
        <v>5052</v>
      </c>
    </row>
    <row r="177" spans="1:65" s="2" customFormat="1" ht="16.5" customHeight="1">
      <c r="A177" s="39"/>
      <c r="B177" s="40"/>
      <c r="C177" s="275" t="s">
        <v>505</v>
      </c>
      <c r="D177" s="275" t="s">
        <v>292</v>
      </c>
      <c r="E177" s="276" t="s">
        <v>5053</v>
      </c>
      <c r="F177" s="277" t="s">
        <v>5054</v>
      </c>
      <c r="G177" s="278" t="s">
        <v>470</v>
      </c>
      <c r="H177" s="279">
        <v>1640</v>
      </c>
      <c r="I177" s="280"/>
      <c r="J177" s="281">
        <f>ROUND(I177*H177,2)</f>
        <v>0</v>
      </c>
      <c r="K177" s="282"/>
      <c r="L177" s="283"/>
      <c r="M177" s="284" t="s">
        <v>1</v>
      </c>
      <c r="N177" s="285" t="s">
        <v>45</v>
      </c>
      <c r="O177" s="92"/>
      <c r="P177" s="238">
        <f>O177*H177</f>
        <v>0</v>
      </c>
      <c r="Q177" s="238">
        <v>0</v>
      </c>
      <c r="R177" s="238">
        <f>Q177*H177</f>
        <v>0</v>
      </c>
      <c r="S177" s="238">
        <v>0</v>
      </c>
      <c r="T177" s="23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40" t="s">
        <v>257</v>
      </c>
      <c r="AT177" s="240" t="s">
        <v>292</v>
      </c>
      <c r="AU177" s="240" t="s">
        <v>89</v>
      </c>
      <c r="AY177" s="18" t="s">
        <v>213</v>
      </c>
      <c r="BE177" s="241">
        <f>IF(N177="základní",J177,0)</f>
        <v>0</v>
      </c>
      <c r="BF177" s="241">
        <f>IF(N177="snížená",J177,0)</f>
        <v>0</v>
      </c>
      <c r="BG177" s="241">
        <f>IF(N177="zákl. přenesená",J177,0)</f>
        <v>0</v>
      </c>
      <c r="BH177" s="241">
        <f>IF(N177="sníž. přenesená",J177,0)</f>
        <v>0</v>
      </c>
      <c r="BI177" s="241">
        <f>IF(N177="nulová",J177,0)</f>
        <v>0</v>
      </c>
      <c r="BJ177" s="18" t="s">
        <v>21</v>
      </c>
      <c r="BK177" s="241">
        <f>ROUND(I177*H177,2)</f>
        <v>0</v>
      </c>
      <c r="BL177" s="18" t="s">
        <v>219</v>
      </c>
      <c r="BM177" s="240" t="s">
        <v>5055</v>
      </c>
    </row>
    <row r="178" spans="1:65" s="2" customFormat="1" ht="16.5" customHeight="1">
      <c r="A178" s="39"/>
      <c r="B178" s="40"/>
      <c r="C178" s="275" t="s">
        <v>510</v>
      </c>
      <c r="D178" s="275" t="s">
        <v>292</v>
      </c>
      <c r="E178" s="276" t="s">
        <v>5056</v>
      </c>
      <c r="F178" s="277" t="s">
        <v>5057</v>
      </c>
      <c r="G178" s="278" t="s">
        <v>470</v>
      </c>
      <c r="H178" s="279">
        <v>1950</v>
      </c>
      <c r="I178" s="280"/>
      <c r="J178" s="281">
        <f>ROUND(I178*H178,2)</f>
        <v>0</v>
      </c>
      <c r="K178" s="282"/>
      <c r="L178" s="283"/>
      <c r="M178" s="284" t="s">
        <v>1</v>
      </c>
      <c r="N178" s="285" t="s">
        <v>45</v>
      </c>
      <c r="O178" s="92"/>
      <c r="P178" s="238">
        <f>O178*H178</f>
        <v>0</v>
      </c>
      <c r="Q178" s="238">
        <v>0</v>
      </c>
      <c r="R178" s="238">
        <f>Q178*H178</f>
        <v>0</v>
      </c>
      <c r="S178" s="238">
        <v>0</v>
      </c>
      <c r="T178" s="23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40" t="s">
        <v>257</v>
      </c>
      <c r="AT178" s="240" t="s">
        <v>292</v>
      </c>
      <c r="AU178" s="240" t="s">
        <v>89</v>
      </c>
      <c r="AY178" s="18" t="s">
        <v>213</v>
      </c>
      <c r="BE178" s="241">
        <f>IF(N178="základní",J178,0)</f>
        <v>0</v>
      </c>
      <c r="BF178" s="241">
        <f>IF(N178="snížená",J178,0)</f>
        <v>0</v>
      </c>
      <c r="BG178" s="241">
        <f>IF(N178="zákl. přenesená",J178,0)</f>
        <v>0</v>
      </c>
      <c r="BH178" s="241">
        <f>IF(N178="sníž. přenesená",J178,0)</f>
        <v>0</v>
      </c>
      <c r="BI178" s="241">
        <f>IF(N178="nulová",J178,0)</f>
        <v>0</v>
      </c>
      <c r="BJ178" s="18" t="s">
        <v>21</v>
      </c>
      <c r="BK178" s="241">
        <f>ROUND(I178*H178,2)</f>
        <v>0</v>
      </c>
      <c r="BL178" s="18" t="s">
        <v>219</v>
      </c>
      <c r="BM178" s="240" t="s">
        <v>5058</v>
      </c>
    </row>
    <row r="179" spans="1:65" s="2" customFormat="1" ht="16.5" customHeight="1">
      <c r="A179" s="39"/>
      <c r="B179" s="40"/>
      <c r="C179" s="275" t="s">
        <v>518</v>
      </c>
      <c r="D179" s="275" t="s">
        <v>292</v>
      </c>
      <c r="E179" s="276" t="s">
        <v>262</v>
      </c>
      <c r="F179" s="277" t="s">
        <v>5059</v>
      </c>
      <c r="G179" s="278" t="s">
        <v>470</v>
      </c>
      <c r="H179" s="279">
        <v>390</v>
      </c>
      <c r="I179" s="280"/>
      <c r="J179" s="281">
        <f>ROUND(I179*H179,2)</f>
        <v>0</v>
      </c>
      <c r="K179" s="282"/>
      <c r="L179" s="283"/>
      <c r="M179" s="284" t="s">
        <v>1</v>
      </c>
      <c r="N179" s="285" t="s">
        <v>45</v>
      </c>
      <c r="O179" s="92"/>
      <c r="P179" s="238">
        <f>O179*H179</f>
        <v>0</v>
      </c>
      <c r="Q179" s="238">
        <v>0</v>
      </c>
      <c r="R179" s="238">
        <f>Q179*H179</f>
        <v>0</v>
      </c>
      <c r="S179" s="238">
        <v>0</v>
      </c>
      <c r="T179" s="23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40" t="s">
        <v>257</v>
      </c>
      <c r="AT179" s="240" t="s">
        <v>292</v>
      </c>
      <c r="AU179" s="240" t="s">
        <v>89</v>
      </c>
      <c r="AY179" s="18" t="s">
        <v>213</v>
      </c>
      <c r="BE179" s="241">
        <f>IF(N179="základní",J179,0)</f>
        <v>0</v>
      </c>
      <c r="BF179" s="241">
        <f>IF(N179="snížená",J179,0)</f>
        <v>0</v>
      </c>
      <c r="BG179" s="241">
        <f>IF(N179="zákl. přenesená",J179,0)</f>
        <v>0</v>
      </c>
      <c r="BH179" s="241">
        <f>IF(N179="sníž. přenesená",J179,0)</f>
        <v>0</v>
      </c>
      <c r="BI179" s="241">
        <f>IF(N179="nulová",J179,0)</f>
        <v>0</v>
      </c>
      <c r="BJ179" s="18" t="s">
        <v>21</v>
      </c>
      <c r="BK179" s="241">
        <f>ROUND(I179*H179,2)</f>
        <v>0</v>
      </c>
      <c r="BL179" s="18" t="s">
        <v>219</v>
      </c>
      <c r="BM179" s="240" t="s">
        <v>5060</v>
      </c>
    </row>
    <row r="180" spans="1:65" s="2" customFormat="1" ht="21.75" customHeight="1">
      <c r="A180" s="39"/>
      <c r="B180" s="40"/>
      <c r="C180" s="228" t="s">
        <v>523</v>
      </c>
      <c r="D180" s="228" t="s">
        <v>215</v>
      </c>
      <c r="E180" s="229" t="s">
        <v>5061</v>
      </c>
      <c r="F180" s="230" t="s">
        <v>5062</v>
      </c>
      <c r="G180" s="231" t="s">
        <v>470</v>
      </c>
      <c r="H180" s="232">
        <v>840</v>
      </c>
      <c r="I180" s="233"/>
      <c r="J180" s="234">
        <f>ROUND(I180*H180,2)</f>
        <v>0</v>
      </c>
      <c r="K180" s="235"/>
      <c r="L180" s="45"/>
      <c r="M180" s="236" t="s">
        <v>1</v>
      </c>
      <c r="N180" s="237" t="s">
        <v>45</v>
      </c>
      <c r="O180" s="92"/>
      <c r="P180" s="238">
        <f>O180*H180</f>
        <v>0</v>
      </c>
      <c r="Q180" s="238">
        <v>0</v>
      </c>
      <c r="R180" s="238">
        <f>Q180*H180</f>
        <v>0</v>
      </c>
      <c r="S180" s="238">
        <v>0</v>
      </c>
      <c r="T180" s="23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40" t="s">
        <v>219</v>
      </c>
      <c r="AT180" s="240" t="s">
        <v>215</v>
      </c>
      <c r="AU180" s="240" t="s">
        <v>89</v>
      </c>
      <c r="AY180" s="18" t="s">
        <v>213</v>
      </c>
      <c r="BE180" s="241">
        <f>IF(N180="základní",J180,0)</f>
        <v>0</v>
      </c>
      <c r="BF180" s="241">
        <f>IF(N180="snížená",J180,0)</f>
        <v>0</v>
      </c>
      <c r="BG180" s="241">
        <f>IF(N180="zákl. přenesená",J180,0)</f>
        <v>0</v>
      </c>
      <c r="BH180" s="241">
        <f>IF(N180="sníž. přenesená",J180,0)</f>
        <v>0</v>
      </c>
      <c r="BI180" s="241">
        <f>IF(N180="nulová",J180,0)</f>
        <v>0</v>
      </c>
      <c r="BJ180" s="18" t="s">
        <v>21</v>
      </c>
      <c r="BK180" s="241">
        <f>ROUND(I180*H180,2)</f>
        <v>0</v>
      </c>
      <c r="BL180" s="18" t="s">
        <v>219</v>
      </c>
      <c r="BM180" s="240" t="s">
        <v>5063</v>
      </c>
    </row>
    <row r="181" spans="1:65" s="2" customFormat="1" ht="16.5" customHeight="1">
      <c r="A181" s="39"/>
      <c r="B181" s="40"/>
      <c r="C181" s="275" t="s">
        <v>528</v>
      </c>
      <c r="D181" s="275" t="s">
        <v>292</v>
      </c>
      <c r="E181" s="276" t="s">
        <v>26</v>
      </c>
      <c r="F181" s="277" t="s">
        <v>5064</v>
      </c>
      <c r="G181" s="278" t="s">
        <v>470</v>
      </c>
      <c r="H181" s="279">
        <v>450</v>
      </c>
      <c r="I181" s="280"/>
      <c r="J181" s="281">
        <f>ROUND(I181*H181,2)</f>
        <v>0</v>
      </c>
      <c r="K181" s="282"/>
      <c r="L181" s="283"/>
      <c r="M181" s="284" t="s">
        <v>1</v>
      </c>
      <c r="N181" s="285" t="s">
        <v>45</v>
      </c>
      <c r="O181" s="92"/>
      <c r="P181" s="238">
        <f>O181*H181</f>
        <v>0</v>
      </c>
      <c r="Q181" s="238">
        <v>0</v>
      </c>
      <c r="R181" s="238">
        <f>Q181*H181</f>
        <v>0</v>
      </c>
      <c r="S181" s="238">
        <v>0</v>
      </c>
      <c r="T181" s="23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40" t="s">
        <v>257</v>
      </c>
      <c r="AT181" s="240" t="s">
        <v>292</v>
      </c>
      <c r="AU181" s="240" t="s">
        <v>89</v>
      </c>
      <c r="AY181" s="18" t="s">
        <v>213</v>
      </c>
      <c r="BE181" s="241">
        <f>IF(N181="základní",J181,0)</f>
        <v>0</v>
      </c>
      <c r="BF181" s="241">
        <f>IF(N181="snížená",J181,0)</f>
        <v>0</v>
      </c>
      <c r="BG181" s="241">
        <f>IF(N181="zákl. přenesená",J181,0)</f>
        <v>0</v>
      </c>
      <c r="BH181" s="241">
        <f>IF(N181="sníž. přenesená",J181,0)</f>
        <v>0</v>
      </c>
      <c r="BI181" s="241">
        <f>IF(N181="nulová",J181,0)</f>
        <v>0</v>
      </c>
      <c r="BJ181" s="18" t="s">
        <v>21</v>
      </c>
      <c r="BK181" s="241">
        <f>ROUND(I181*H181,2)</f>
        <v>0</v>
      </c>
      <c r="BL181" s="18" t="s">
        <v>219</v>
      </c>
      <c r="BM181" s="240" t="s">
        <v>5065</v>
      </c>
    </row>
    <row r="182" spans="1:65" s="2" customFormat="1" ht="16.5" customHeight="1">
      <c r="A182" s="39"/>
      <c r="B182" s="40"/>
      <c r="C182" s="275" t="s">
        <v>533</v>
      </c>
      <c r="D182" s="275" t="s">
        <v>292</v>
      </c>
      <c r="E182" s="276" t="s">
        <v>271</v>
      </c>
      <c r="F182" s="277" t="s">
        <v>5066</v>
      </c>
      <c r="G182" s="278" t="s">
        <v>470</v>
      </c>
      <c r="H182" s="279">
        <v>390</v>
      </c>
      <c r="I182" s="280"/>
      <c r="J182" s="281">
        <f>ROUND(I182*H182,2)</f>
        <v>0</v>
      </c>
      <c r="K182" s="282"/>
      <c r="L182" s="283"/>
      <c r="M182" s="284" t="s">
        <v>1</v>
      </c>
      <c r="N182" s="285" t="s">
        <v>45</v>
      </c>
      <c r="O182" s="92"/>
      <c r="P182" s="238">
        <f>O182*H182</f>
        <v>0</v>
      </c>
      <c r="Q182" s="238">
        <v>0</v>
      </c>
      <c r="R182" s="238">
        <f>Q182*H182</f>
        <v>0</v>
      </c>
      <c r="S182" s="238">
        <v>0</v>
      </c>
      <c r="T182" s="23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40" t="s">
        <v>257</v>
      </c>
      <c r="AT182" s="240" t="s">
        <v>292</v>
      </c>
      <c r="AU182" s="240" t="s">
        <v>89</v>
      </c>
      <c r="AY182" s="18" t="s">
        <v>213</v>
      </c>
      <c r="BE182" s="241">
        <f>IF(N182="základní",J182,0)</f>
        <v>0</v>
      </c>
      <c r="BF182" s="241">
        <f>IF(N182="snížená",J182,0)</f>
        <v>0</v>
      </c>
      <c r="BG182" s="241">
        <f>IF(N182="zákl. přenesená",J182,0)</f>
        <v>0</v>
      </c>
      <c r="BH182" s="241">
        <f>IF(N182="sníž. přenesená",J182,0)</f>
        <v>0</v>
      </c>
      <c r="BI182" s="241">
        <f>IF(N182="nulová",J182,0)</f>
        <v>0</v>
      </c>
      <c r="BJ182" s="18" t="s">
        <v>21</v>
      </c>
      <c r="BK182" s="241">
        <f>ROUND(I182*H182,2)</f>
        <v>0</v>
      </c>
      <c r="BL182" s="18" t="s">
        <v>219</v>
      </c>
      <c r="BM182" s="240" t="s">
        <v>5067</v>
      </c>
    </row>
    <row r="183" spans="1:65" s="2" customFormat="1" ht="21.75" customHeight="1">
      <c r="A183" s="39"/>
      <c r="B183" s="40"/>
      <c r="C183" s="228" t="s">
        <v>537</v>
      </c>
      <c r="D183" s="228" t="s">
        <v>215</v>
      </c>
      <c r="E183" s="229" t="s">
        <v>5068</v>
      </c>
      <c r="F183" s="230" t="s">
        <v>5069</v>
      </c>
      <c r="G183" s="231" t="s">
        <v>470</v>
      </c>
      <c r="H183" s="232">
        <v>410</v>
      </c>
      <c r="I183" s="233"/>
      <c r="J183" s="234">
        <f>ROUND(I183*H183,2)</f>
        <v>0</v>
      </c>
      <c r="K183" s="235"/>
      <c r="L183" s="45"/>
      <c r="M183" s="236" t="s">
        <v>1</v>
      </c>
      <c r="N183" s="237" t="s">
        <v>45</v>
      </c>
      <c r="O183" s="92"/>
      <c r="P183" s="238">
        <f>O183*H183</f>
        <v>0</v>
      </c>
      <c r="Q183" s="238">
        <v>0</v>
      </c>
      <c r="R183" s="238">
        <f>Q183*H183</f>
        <v>0</v>
      </c>
      <c r="S183" s="238">
        <v>0</v>
      </c>
      <c r="T183" s="23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40" t="s">
        <v>219</v>
      </c>
      <c r="AT183" s="240" t="s">
        <v>215</v>
      </c>
      <c r="AU183" s="240" t="s">
        <v>89</v>
      </c>
      <c r="AY183" s="18" t="s">
        <v>213</v>
      </c>
      <c r="BE183" s="241">
        <f>IF(N183="základní",J183,0)</f>
        <v>0</v>
      </c>
      <c r="BF183" s="241">
        <f>IF(N183="snížená",J183,0)</f>
        <v>0</v>
      </c>
      <c r="BG183" s="241">
        <f>IF(N183="zákl. přenesená",J183,0)</f>
        <v>0</v>
      </c>
      <c r="BH183" s="241">
        <f>IF(N183="sníž. přenesená",J183,0)</f>
        <v>0</v>
      </c>
      <c r="BI183" s="241">
        <f>IF(N183="nulová",J183,0)</f>
        <v>0</v>
      </c>
      <c r="BJ183" s="18" t="s">
        <v>21</v>
      </c>
      <c r="BK183" s="241">
        <f>ROUND(I183*H183,2)</f>
        <v>0</v>
      </c>
      <c r="BL183" s="18" t="s">
        <v>219</v>
      </c>
      <c r="BM183" s="240" t="s">
        <v>5070</v>
      </c>
    </row>
    <row r="184" spans="1:65" s="2" customFormat="1" ht="16.5" customHeight="1">
      <c r="A184" s="39"/>
      <c r="B184" s="40"/>
      <c r="C184" s="275" t="s">
        <v>542</v>
      </c>
      <c r="D184" s="275" t="s">
        <v>292</v>
      </c>
      <c r="E184" s="276" t="s">
        <v>276</v>
      </c>
      <c r="F184" s="277" t="s">
        <v>5071</v>
      </c>
      <c r="G184" s="278" t="s">
        <v>470</v>
      </c>
      <c r="H184" s="279">
        <v>410</v>
      </c>
      <c r="I184" s="280"/>
      <c r="J184" s="281">
        <f>ROUND(I184*H184,2)</f>
        <v>0</v>
      </c>
      <c r="K184" s="282"/>
      <c r="L184" s="283"/>
      <c r="M184" s="284" t="s">
        <v>1</v>
      </c>
      <c r="N184" s="285" t="s">
        <v>45</v>
      </c>
      <c r="O184" s="92"/>
      <c r="P184" s="238">
        <f>O184*H184</f>
        <v>0</v>
      </c>
      <c r="Q184" s="238">
        <v>0</v>
      </c>
      <c r="R184" s="238">
        <f>Q184*H184</f>
        <v>0</v>
      </c>
      <c r="S184" s="238">
        <v>0</v>
      </c>
      <c r="T184" s="23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40" t="s">
        <v>257</v>
      </c>
      <c r="AT184" s="240" t="s">
        <v>292</v>
      </c>
      <c r="AU184" s="240" t="s">
        <v>89</v>
      </c>
      <c r="AY184" s="18" t="s">
        <v>213</v>
      </c>
      <c r="BE184" s="241">
        <f>IF(N184="základní",J184,0)</f>
        <v>0</v>
      </c>
      <c r="BF184" s="241">
        <f>IF(N184="snížená",J184,0)</f>
        <v>0</v>
      </c>
      <c r="BG184" s="241">
        <f>IF(N184="zákl. přenesená",J184,0)</f>
        <v>0</v>
      </c>
      <c r="BH184" s="241">
        <f>IF(N184="sníž. přenesená",J184,0)</f>
        <v>0</v>
      </c>
      <c r="BI184" s="241">
        <f>IF(N184="nulová",J184,0)</f>
        <v>0</v>
      </c>
      <c r="BJ184" s="18" t="s">
        <v>21</v>
      </c>
      <c r="BK184" s="241">
        <f>ROUND(I184*H184,2)</f>
        <v>0</v>
      </c>
      <c r="BL184" s="18" t="s">
        <v>219</v>
      </c>
      <c r="BM184" s="240" t="s">
        <v>5072</v>
      </c>
    </row>
    <row r="185" spans="1:65" s="2" customFormat="1" ht="33" customHeight="1">
      <c r="A185" s="39"/>
      <c r="B185" s="40"/>
      <c r="C185" s="228" t="s">
        <v>548</v>
      </c>
      <c r="D185" s="228" t="s">
        <v>215</v>
      </c>
      <c r="E185" s="229" t="s">
        <v>5073</v>
      </c>
      <c r="F185" s="230" t="s">
        <v>5074</v>
      </c>
      <c r="G185" s="231" t="s">
        <v>470</v>
      </c>
      <c r="H185" s="232">
        <v>175</v>
      </c>
      <c r="I185" s="233"/>
      <c r="J185" s="234">
        <f>ROUND(I185*H185,2)</f>
        <v>0</v>
      </c>
      <c r="K185" s="235"/>
      <c r="L185" s="45"/>
      <c r="M185" s="236" t="s">
        <v>1</v>
      </c>
      <c r="N185" s="237" t="s">
        <v>45</v>
      </c>
      <c r="O185" s="92"/>
      <c r="P185" s="238">
        <f>O185*H185</f>
        <v>0</v>
      </c>
      <c r="Q185" s="238">
        <v>0</v>
      </c>
      <c r="R185" s="238">
        <f>Q185*H185</f>
        <v>0</v>
      </c>
      <c r="S185" s="238">
        <v>0</v>
      </c>
      <c r="T185" s="23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40" t="s">
        <v>301</v>
      </c>
      <c r="AT185" s="240" t="s">
        <v>215</v>
      </c>
      <c r="AU185" s="240" t="s">
        <v>89</v>
      </c>
      <c r="AY185" s="18" t="s">
        <v>213</v>
      </c>
      <c r="BE185" s="241">
        <f>IF(N185="základní",J185,0)</f>
        <v>0</v>
      </c>
      <c r="BF185" s="241">
        <f>IF(N185="snížená",J185,0)</f>
        <v>0</v>
      </c>
      <c r="BG185" s="241">
        <f>IF(N185="zákl. přenesená",J185,0)</f>
        <v>0</v>
      </c>
      <c r="BH185" s="241">
        <f>IF(N185="sníž. přenesená",J185,0)</f>
        <v>0</v>
      </c>
      <c r="BI185" s="241">
        <f>IF(N185="nulová",J185,0)</f>
        <v>0</v>
      </c>
      <c r="BJ185" s="18" t="s">
        <v>21</v>
      </c>
      <c r="BK185" s="241">
        <f>ROUND(I185*H185,2)</f>
        <v>0</v>
      </c>
      <c r="BL185" s="18" t="s">
        <v>301</v>
      </c>
      <c r="BM185" s="240" t="s">
        <v>5075</v>
      </c>
    </row>
    <row r="186" spans="1:65" s="2" customFormat="1" ht="16.5" customHeight="1">
      <c r="A186" s="39"/>
      <c r="B186" s="40"/>
      <c r="C186" s="275" t="s">
        <v>553</v>
      </c>
      <c r="D186" s="275" t="s">
        <v>292</v>
      </c>
      <c r="E186" s="276" t="s">
        <v>1003</v>
      </c>
      <c r="F186" s="277" t="s">
        <v>5076</v>
      </c>
      <c r="G186" s="278" t="s">
        <v>470</v>
      </c>
      <c r="H186" s="279">
        <v>175</v>
      </c>
      <c r="I186" s="280"/>
      <c r="J186" s="281">
        <f>ROUND(I186*H186,2)</f>
        <v>0</v>
      </c>
      <c r="K186" s="282"/>
      <c r="L186" s="283"/>
      <c r="M186" s="284" t="s">
        <v>1</v>
      </c>
      <c r="N186" s="285" t="s">
        <v>45</v>
      </c>
      <c r="O186" s="92"/>
      <c r="P186" s="238">
        <f>O186*H186</f>
        <v>0</v>
      </c>
      <c r="Q186" s="238">
        <v>0</v>
      </c>
      <c r="R186" s="238">
        <f>Q186*H186</f>
        <v>0</v>
      </c>
      <c r="S186" s="238">
        <v>0</v>
      </c>
      <c r="T186" s="23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40" t="s">
        <v>257</v>
      </c>
      <c r="AT186" s="240" t="s">
        <v>292</v>
      </c>
      <c r="AU186" s="240" t="s">
        <v>89</v>
      </c>
      <c r="AY186" s="18" t="s">
        <v>213</v>
      </c>
      <c r="BE186" s="241">
        <f>IF(N186="základní",J186,0)</f>
        <v>0</v>
      </c>
      <c r="BF186" s="241">
        <f>IF(N186="snížená",J186,0)</f>
        <v>0</v>
      </c>
      <c r="BG186" s="241">
        <f>IF(N186="zákl. přenesená",J186,0)</f>
        <v>0</v>
      </c>
      <c r="BH186" s="241">
        <f>IF(N186="sníž. přenesená",J186,0)</f>
        <v>0</v>
      </c>
      <c r="BI186" s="241">
        <f>IF(N186="nulová",J186,0)</f>
        <v>0</v>
      </c>
      <c r="BJ186" s="18" t="s">
        <v>21</v>
      </c>
      <c r="BK186" s="241">
        <f>ROUND(I186*H186,2)</f>
        <v>0</v>
      </c>
      <c r="BL186" s="18" t="s">
        <v>219</v>
      </c>
      <c r="BM186" s="240" t="s">
        <v>5077</v>
      </c>
    </row>
    <row r="187" spans="1:65" s="2" customFormat="1" ht="21.75" customHeight="1">
      <c r="A187" s="39"/>
      <c r="B187" s="40"/>
      <c r="C187" s="228" t="s">
        <v>557</v>
      </c>
      <c r="D187" s="228" t="s">
        <v>215</v>
      </c>
      <c r="E187" s="229" t="s">
        <v>5078</v>
      </c>
      <c r="F187" s="230" t="s">
        <v>5079</v>
      </c>
      <c r="G187" s="231" t="s">
        <v>470</v>
      </c>
      <c r="H187" s="232">
        <v>3265</v>
      </c>
      <c r="I187" s="233"/>
      <c r="J187" s="234">
        <f>ROUND(I187*H187,2)</f>
        <v>0</v>
      </c>
      <c r="K187" s="235"/>
      <c r="L187" s="45"/>
      <c r="M187" s="236" t="s">
        <v>1</v>
      </c>
      <c r="N187" s="237" t="s">
        <v>45</v>
      </c>
      <c r="O187" s="92"/>
      <c r="P187" s="238">
        <f>O187*H187</f>
        <v>0</v>
      </c>
      <c r="Q187" s="238">
        <v>0</v>
      </c>
      <c r="R187" s="238">
        <f>Q187*H187</f>
        <v>0</v>
      </c>
      <c r="S187" s="238">
        <v>0</v>
      </c>
      <c r="T187" s="23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40" t="s">
        <v>219</v>
      </c>
      <c r="AT187" s="240" t="s">
        <v>215</v>
      </c>
      <c r="AU187" s="240" t="s">
        <v>89</v>
      </c>
      <c r="AY187" s="18" t="s">
        <v>213</v>
      </c>
      <c r="BE187" s="241">
        <f>IF(N187="základní",J187,0)</f>
        <v>0</v>
      </c>
      <c r="BF187" s="241">
        <f>IF(N187="snížená",J187,0)</f>
        <v>0</v>
      </c>
      <c r="BG187" s="241">
        <f>IF(N187="zákl. přenesená",J187,0)</f>
        <v>0</v>
      </c>
      <c r="BH187" s="241">
        <f>IF(N187="sníž. přenesená",J187,0)</f>
        <v>0</v>
      </c>
      <c r="BI187" s="241">
        <f>IF(N187="nulová",J187,0)</f>
        <v>0</v>
      </c>
      <c r="BJ187" s="18" t="s">
        <v>21</v>
      </c>
      <c r="BK187" s="241">
        <f>ROUND(I187*H187,2)</f>
        <v>0</v>
      </c>
      <c r="BL187" s="18" t="s">
        <v>219</v>
      </c>
      <c r="BM187" s="240" t="s">
        <v>5080</v>
      </c>
    </row>
    <row r="188" spans="1:65" s="2" customFormat="1" ht="16.5" customHeight="1">
      <c r="A188" s="39"/>
      <c r="B188" s="40"/>
      <c r="C188" s="275" t="s">
        <v>562</v>
      </c>
      <c r="D188" s="275" t="s">
        <v>292</v>
      </c>
      <c r="E188" s="276" t="s">
        <v>282</v>
      </c>
      <c r="F188" s="277" t="s">
        <v>5081</v>
      </c>
      <c r="G188" s="278" t="s">
        <v>470</v>
      </c>
      <c r="H188" s="279">
        <v>690</v>
      </c>
      <c r="I188" s="280"/>
      <c r="J188" s="281">
        <f>ROUND(I188*H188,2)</f>
        <v>0</v>
      </c>
      <c r="K188" s="282"/>
      <c r="L188" s="283"/>
      <c r="M188" s="284" t="s">
        <v>1</v>
      </c>
      <c r="N188" s="285" t="s">
        <v>45</v>
      </c>
      <c r="O188" s="92"/>
      <c r="P188" s="238">
        <f>O188*H188</f>
        <v>0</v>
      </c>
      <c r="Q188" s="238">
        <v>0</v>
      </c>
      <c r="R188" s="238">
        <f>Q188*H188</f>
        <v>0</v>
      </c>
      <c r="S188" s="238">
        <v>0</v>
      </c>
      <c r="T188" s="23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40" t="s">
        <v>257</v>
      </c>
      <c r="AT188" s="240" t="s">
        <v>292</v>
      </c>
      <c r="AU188" s="240" t="s">
        <v>89</v>
      </c>
      <c r="AY188" s="18" t="s">
        <v>213</v>
      </c>
      <c r="BE188" s="241">
        <f>IF(N188="základní",J188,0)</f>
        <v>0</v>
      </c>
      <c r="BF188" s="241">
        <f>IF(N188="snížená",J188,0)</f>
        <v>0</v>
      </c>
      <c r="BG188" s="241">
        <f>IF(N188="zákl. přenesená",J188,0)</f>
        <v>0</v>
      </c>
      <c r="BH188" s="241">
        <f>IF(N188="sníž. přenesená",J188,0)</f>
        <v>0</v>
      </c>
      <c r="BI188" s="241">
        <f>IF(N188="nulová",J188,0)</f>
        <v>0</v>
      </c>
      <c r="BJ188" s="18" t="s">
        <v>21</v>
      </c>
      <c r="BK188" s="241">
        <f>ROUND(I188*H188,2)</f>
        <v>0</v>
      </c>
      <c r="BL188" s="18" t="s">
        <v>219</v>
      </c>
      <c r="BM188" s="240" t="s">
        <v>5082</v>
      </c>
    </row>
    <row r="189" spans="1:65" s="2" customFormat="1" ht="16.5" customHeight="1">
      <c r="A189" s="39"/>
      <c r="B189" s="40"/>
      <c r="C189" s="275" t="s">
        <v>567</v>
      </c>
      <c r="D189" s="275" t="s">
        <v>292</v>
      </c>
      <c r="E189" s="276" t="s">
        <v>291</v>
      </c>
      <c r="F189" s="277" t="s">
        <v>5083</v>
      </c>
      <c r="G189" s="278" t="s">
        <v>470</v>
      </c>
      <c r="H189" s="279">
        <v>1800</v>
      </c>
      <c r="I189" s="280"/>
      <c r="J189" s="281">
        <f>ROUND(I189*H189,2)</f>
        <v>0</v>
      </c>
      <c r="K189" s="282"/>
      <c r="L189" s="283"/>
      <c r="M189" s="284" t="s">
        <v>1</v>
      </c>
      <c r="N189" s="285" t="s">
        <v>45</v>
      </c>
      <c r="O189" s="92"/>
      <c r="P189" s="238">
        <f>O189*H189</f>
        <v>0</v>
      </c>
      <c r="Q189" s="238">
        <v>0</v>
      </c>
      <c r="R189" s="238">
        <f>Q189*H189</f>
        <v>0</v>
      </c>
      <c r="S189" s="238">
        <v>0</v>
      </c>
      <c r="T189" s="23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40" t="s">
        <v>257</v>
      </c>
      <c r="AT189" s="240" t="s">
        <v>292</v>
      </c>
      <c r="AU189" s="240" t="s">
        <v>89</v>
      </c>
      <c r="AY189" s="18" t="s">
        <v>213</v>
      </c>
      <c r="BE189" s="241">
        <f>IF(N189="základní",J189,0)</f>
        <v>0</v>
      </c>
      <c r="BF189" s="241">
        <f>IF(N189="snížená",J189,0)</f>
        <v>0</v>
      </c>
      <c r="BG189" s="241">
        <f>IF(N189="zákl. přenesená",J189,0)</f>
        <v>0</v>
      </c>
      <c r="BH189" s="241">
        <f>IF(N189="sníž. přenesená",J189,0)</f>
        <v>0</v>
      </c>
      <c r="BI189" s="241">
        <f>IF(N189="nulová",J189,0)</f>
        <v>0</v>
      </c>
      <c r="BJ189" s="18" t="s">
        <v>21</v>
      </c>
      <c r="BK189" s="241">
        <f>ROUND(I189*H189,2)</f>
        <v>0</v>
      </c>
      <c r="BL189" s="18" t="s">
        <v>219</v>
      </c>
      <c r="BM189" s="240" t="s">
        <v>5084</v>
      </c>
    </row>
    <row r="190" spans="1:65" s="2" customFormat="1" ht="16.5" customHeight="1">
      <c r="A190" s="39"/>
      <c r="B190" s="40"/>
      <c r="C190" s="275" t="s">
        <v>571</v>
      </c>
      <c r="D190" s="275" t="s">
        <v>292</v>
      </c>
      <c r="E190" s="276" t="s">
        <v>347</v>
      </c>
      <c r="F190" s="277" t="s">
        <v>5085</v>
      </c>
      <c r="G190" s="278" t="s">
        <v>470</v>
      </c>
      <c r="H190" s="279">
        <v>65</v>
      </c>
      <c r="I190" s="280"/>
      <c r="J190" s="281">
        <f>ROUND(I190*H190,2)</f>
        <v>0</v>
      </c>
      <c r="K190" s="282"/>
      <c r="L190" s="283"/>
      <c r="M190" s="284" t="s">
        <v>1</v>
      </c>
      <c r="N190" s="285" t="s">
        <v>45</v>
      </c>
      <c r="O190" s="92"/>
      <c r="P190" s="238">
        <f>O190*H190</f>
        <v>0</v>
      </c>
      <c r="Q190" s="238">
        <v>0</v>
      </c>
      <c r="R190" s="238">
        <f>Q190*H190</f>
        <v>0</v>
      </c>
      <c r="S190" s="238">
        <v>0</v>
      </c>
      <c r="T190" s="23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40" t="s">
        <v>257</v>
      </c>
      <c r="AT190" s="240" t="s">
        <v>292</v>
      </c>
      <c r="AU190" s="240" t="s">
        <v>89</v>
      </c>
      <c r="AY190" s="18" t="s">
        <v>213</v>
      </c>
      <c r="BE190" s="241">
        <f>IF(N190="základní",J190,0)</f>
        <v>0</v>
      </c>
      <c r="BF190" s="241">
        <f>IF(N190="snížená",J190,0)</f>
        <v>0</v>
      </c>
      <c r="BG190" s="241">
        <f>IF(N190="zákl. přenesená",J190,0)</f>
        <v>0</v>
      </c>
      <c r="BH190" s="241">
        <f>IF(N190="sníž. přenesená",J190,0)</f>
        <v>0</v>
      </c>
      <c r="BI190" s="241">
        <f>IF(N190="nulová",J190,0)</f>
        <v>0</v>
      </c>
      <c r="BJ190" s="18" t="s">
        <v>21</v>
      </c>
      <c r="BK190" s="241">
        <f>ROUND(I190*H190,2)</f>
        <v>0</v>
      </c>
      <c r="BL190" s="18" t="s">
        <v>219</v>
      </c>
      <c r="BM190" s="240" t="s">
        <v>5086</v>
      </c>
    </row>
    <row r="191" spans="1:65" s="2" customFormat="1" ht="16.5" customHeight="1">
      <c r="A191" s="39"/>
      <c r="B191" s="40"/>
      <c r="C191" s="275" t="s">
        <v>576</v>
      </c>
      <c r="D191" s="275" t="s">
        <v>292</v>
      </c>
      <c r="E191" s="276" t="s">
        <v>353</v>
      </c>
      <c r="F191" s="277" t="s">
        <v>5087</v>
      </c>
      <c r="G191" s="278" t="s">
        <v>470</v>
      </c>
      <c r="H191" s="279">
        <v>710</v>
      </c>
      <c r="I191" s="280"/>
      <c r="J191" s="281">
        <f>ROUND(I191*H191,2)</f>
        <v>0</v>
      </c>
      <c r="K191" s="282"/>
      <c r="L191" s="283"/>
      <c r="M191" s="284" t="s">
        <v>1</v>
      </c>
      <c r="N191" s="285" t="s">
        <v>45</v>
      </c>
      <c r="O191" s="92"/>
      <c r="P191" s="238">
        <f>O191*H191</f>
        <v>0</v>
      </c>
      <c r="Q191" s="238">
        <v>0</v>
      </c>
      <c r="R191" s="238">
        <f>Q191*H191</f>
        <v>0</v>
      </c>
      <c r="S191" s="238">
        <v>0</v>
      </c>
      <c r="T191" s="23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40" t="s">
        <v>257</v>
      </c>
      <c r="AT191" s="240" t="s">
        <v>292</v>
      </c>
      <c r="AU191" s="240" t="s">
        <v>89</v>
      </c>
      <c r="AY191" s="18" t="s">
        <v>213</v>
      </c>
      <c r="BE191" s="241">
        <f>IF(N191="základní",J191,0)</f>
        <v>0</v>
      </c>
      <c r="BF191" s="241">
        <f>IF(N191="snížená",J191,0)</f>
        <v>0</v>
      </c>
      <c r="BG191" s="241">
        <f>IF(N191="zákl. přenesená",J191,0)</f>
        <v>0</v>
      </c>
      <c r="BH191" s="241">
        <f>IF(N191="sníž. přenesená",J191,0)</f>
        <v>0</v>
      </c>
      <c r="BI191" s="241">
        <f>IF(N191="nulová",J191,0)</f>
        <v>0</v>
      </c>
      <c r="BJ191" s="18" t="s">
        <v>21</v>
      </c>
      <c r="BK191" s="241">
        <f>ROUND(I191*H191,2)</f>
        <v>0</v>
      </c>
      <c r="BL191" s="18" t="s">
        <v>219</v>
      </c>
      <c r="BM191" s="240" t="s">
        <v>5088</v>
      </c>
    </row>
    <row r="192" spans="1:65" s="2" customFormat="1" ht="33" customHeight="1">
      <c r="A192" s="39"/>
      <c r="B192" s="40"/>
      <c r="C192" s="228" t="s">
        <v>581</v>
      </c>
      <c r="D192" s="228" t="s">
        <v>215</v>
      </c>
      <c r="E192" s="229" t="s">
        <v>5089</v>
      </c>
      <c r="F192" s="230" t="s">
        <v>5090</v>
      </c>
      <c r="G192" s="231" t="s">
        <v>470</v>
      </c>
      <c r="H192" s="232">
        <v>2560</v>
      </c>
      <c r="I192" s="233"/>
      <c r="J192" s="234">
        <f>ROUND(I192*H192,2)</f>
        <v>0</v>
      </c>
      <c r="K192" s="235"/>
      <c r="L192" s="45"/>
      <c r="M192" s="236" t="s">
        <v>1</v>
      </c>
      <c r="N192" s="237" t="s">
        <v>45</v>
      </c>
      <c r="O192" s="92"/>
      <c r="P192" s="238">
        <f>O192*H192</f>
        <v>0</v>
      </c>
      <c r="Q192" s="238">
        <v>0</v>
      </c>
      <c r="R192" s="238">
        <f>Q192*H192</f>
        <v>0</v>
      </c>
      <c r="S192" s="238">
        <v>0</v>
      </c>
      <c r="T192" s="23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40" t="s">
        <v>219</v>
      </c>
      <c r="AT192" s="240" t="s">
        <v>215</v>
      </c>
      <c r="AU192" s="240" t="s">
        <v>89</v>
      </c>
      <c r="AY192" s="18" t="s">
        <v>213</v>
      </c>
      <c r="BE192" s="241">
        <f>IF(N192="základní",J192,0)</f>
        <v>0</v>
      </c>
      <c r="BF192" s="241">
        <f>IF(N192="snížená",J192,0)</f>
        <v>0</v>
      </c>
      <c r="BG192" s="241">
        <f>IF(N192="zákl. přenesená",J192,0)</f>
        <v>0</v>
      </c>
      <c r="BH192" s="241">
        <f>IF(N192="sníž. přenesená",J192,0)</f>
        <v>0</v>
      </c>
      <c r="BI192" s="241">
        <f>IF(N192="nulová",J192,0)</f>
        <v>0</v>
      </c>
      <c r="BJ192" s="18" t="s">
        <v>21</v>
      </c>
      <c r="BK192" s="241">
        <f>ROUND(I192*H192,2)</f>
        <v>0</v>
      </c>
      <c r="BL192" s="18" t="s">
        <v>219</v>
      </c>
      <c r="BM192" s="240" t="s">
        <v>5091</v>
      </c>
    </row>
    <row r="193" spans="1:65" s="2" customFormat="1" ht="16.5" customHeight="1">
      <c r="A193" s="39"/>
      <c r="B193" s="40"/>
      <c r="C193" s="275" t="s">
        <v>586</v>
      </c>
      <c r="D193" s="275" t="s">
        <v>292</v>
      </c>
      <c r="E193" s="276" t="s">
        <v>8</v>
      </c>
      <c r="F193" s="277" t="s">
        <v>5092</v>
      </c>
      <c r="G193" s="278" t="s">
        <v>470</v>
      </c>
      <c r="H193" s="279">
        <v>2400</v>
      </c>
      <c r="I193" s="280"/>
      <c r="J193" s="281">
        <f>ROUND(I193*H193,2)</f>
        <v>0</v>
      </c>
      <c r="K193" s="282"/>
      <c r="L193" s="283"/>
      <c r="M193" s="284" t="s">
        <v>1</v>
      </c>
      <c r="N193" s="285" t="s">
        <v>45</v>
      </c>
      <c r="O193" s="92"/>
      <c r="P193" s="238">
        <f>O193*H193</f>
        <v>0</v>
      </c>
      <c r="Q193" s="238">
        <v>0</v>
      </c>
      <c r="R193" s="238">
        <f>Q193*H193</f>
        <v>0</v>
      </c>
      <c r="S193" s="238">
        <v>0</v>
      </c>
      <c r="T193" s="239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40" t="s">
        <v>257</v>
      </c>
      <c r="AT193" s="240" t="s">
        <v>292</v>
      </c>
      <c r="AU193" s="240" t="s">
        <v>89</v>
      </c>
      <c r="AY193" s="18" t="s">
        <v>213</v>
      </c>
      <c r="BE193" s="241">
        <f>IF(N193="základní",J193,0)</f>
        <v>0</v>
      </c>
      <c r="BF193" s="241">
        <f>IF(N193="snížená",J193,0)</f>
        <v>0</v>
      </c>
      <c r="BG193" s="241">
        <f>IF(N193="zákl. přenesená",J193,0)</f>
        <v>0</v>
      </c>
      <c r="BH193" s="241">
        <f>IF(N193="sníž. přenesená",J193,0)</f>
        <v>0</v>
      </c>
      <c r="BI193" s="241">
        <f>IF(N193="nulová",J193,0)</f>
        <v>0</v>
      </c>
      <c r="BJ193" s="18" t="s">
        <v>21</v>
      </c>
      <c r="BK193" s="241">
        <f>ROUND(I193*H193,2)</f>
        <v>0</v>
      </c>
      <c r="BL193" s="18" t="s">
        <v>219</v>
      </c>
      <c r="BM193" s="240" t="s">
        <v>5093</v>
      </c>
    </row>
    <row r="194" spans="1:65" s="2" customFormat="1" ht="16.5" customHeight="1">
      <c r="A194" s="39"/>
      <c r="B194" s="40"/>
      <c r="C194" s="275" t="s">
        <v>591</v>
      </c>
      <c r="D194" s="275" t="s">
        <v>292</v>
      </c>
      <c r="E194" s="276" t="s">
        <v>358</v>
      </c>
      <c r="F194" s="277" t="s">
        <v>5094</v>
      </c>
      <c r="G194" s="278" t="s">
        <v>470</v>
      </c>
      <c r="H194" s="279">
        <v>160</v>
      </c>
      <c r="I194" s="280"/>
      <c r="J194" s="281">
        <f>ROUND(I194*H194,2)</f>
        <v>0</v>
      </c>
      <c r="K194" s="282"/>
      <c r="L194" s="283"/>
      <c r="M194" s="284" t="s">
        <v>1</v>
      </c>
      <c r="N194" s="285" t="s">
        <v>45</v>
      </c>
      <c r="O194" s="92"/>
      <c r="P194" s="238">
        <f>O194*H194</f>
        <v>0</v>
      </c>
      <c r="Q194" s="238">
        <v>0</v>
      </c>
      <c r="R194" s="238">
        <f>Q194*H194</f>
        <v>0</v>
      </c>
      <c r="S194" s="238">
        <v>0</v>
      </c>
      <c r="T194" s="239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40" t="s">
        <v>257</v>
      </c>
      <c r="AT194" s="240" t="s">
        <v>292</v>
      </c>
      <c r="AU194" s="240" t="s">
        <v>89</v>
      </c>
      <c r="AY194" s="18" t="s">
        <v>213</v>
      </c>
      <c r="BE194" s="241">
        <f>IF(N194="základní",J194,0)</f>
        <v>0</v>
      </c>
      <c r="BF194" s="241">
        <f>IF(N194="snížená",J194,0)</f>
        <v>0</v>
      </c>
      <c r="BG194" s="241">
        <f>IF(N194="zákl. přenesená",J194,0)</f>
        <v>0</v>
      </c>
      <c r="BH194" s="241">
        <f>IF(N194="sníž. přenesená",J194,0)</f>
        <v>0</v>
      </c>
      <c r="BI194" s="241">
        <f>IF(N194="nulová",J194,0)</f>
        <v>0</v>
      </c>
      <c r="BJ194" s="18" t="s">
        <v>21</v>
      </c>
      <c r="BK194" s="241">
        <f>ROUND(I194*H194,2)</f>
        <v>0</v>
      </c>
      <c r="BL194" s="18" t="s">
        <v>219</v>
      </c>
      <c r="BM194" s="240" t="s">
        <v>5095</v>
      </c>
    </row>
    <row r="195" spans="1:65" s="2" customFormat="1" ht="33" customHeight="1">
      <c r="A195" s="39"/>
      <c r="B195" s="40"/>
      <c r="C195" s="228" t="s">
        <v>595</v>
      </c>
      <c r="D195" s="228" t="s">
        <v>215</v>
      </c>
      <c r="E195" s="229" t="s">
        <v>5096</v>
      </c>
      <c r="F195" s="230" t="s">
        <v>5097</v>
      </c>
      <c r="G195" s="231" t="s">
        <v>470</v>
      </c>
      <c r="H195" s="232">
        <v>560</v>
      </c>
      <c r="I195" s="233"/>
      <c r="J195" s="234">
        <f>ROUND(I195*H195,2)</f>
        <v>0</v>
      </c>
      <c r="K195" s="235"/>
      <c r="L195" s="45"/>
      <c r="M195" s="236" t="s">
        <v>1</v>
      </c>
      <c r="N195" s="237" t="s">
        <v>45</v>
      </c>
      <c r="O195" s="92"/>
      <c r="P195" s="238">
        <f>O195*H195</f>
        <v>0</v>
      </c>
      <c r="Q195" s="238">
        <v>0</v>
      </c>
      <c r="R195" s="238">
        <f>Q195*H195</f>
        <v>0</v>
      </c>
      <c r="S195" s="238">
        <v>0</v>
      </c>
      <c r="T195" s="23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40" t="s">
        <v>219</v>
      </c>
      <c r="AT195" s="240" t="s">
        <v>215</v>
      </c>
      <c r="AU195" s="240" t="s">
        <v>89</v>
      </c>
      <c r="AY195" s="18" t="s">
        <v>213</v>
      </c>
      <c r="BE195" s="241">
        <f>IF(N195="základní",J195,0)</f>
        <v>0</v>
      </c>
      <c r="BF195" s="241">
        <f>IF(N195="snížená",J195,0)</f>
        <v>0</v>
      </c>
      <c r="BG195" s="241">
        <f>IF(N195="zákl. přenesená",J195,0)</f>
        <v>0</v>
      </c>
      <c r="BH195" s="241">
        <f>IF(N195="sníž. přenesená",J195,0)</f>
        <v>0</v>
      </c>
      <c r="BI195" s="241">
        <f>IF(N195="nulová",J195,0)</f>
        <v>0</v>
      </c>
      <c r="BJ195" s="18" t="s">
        <v>21</v>
      </c>
      <c r="BK195" s="241">
        <f>ROUND(I195*H195,2)</f>
        <v>0</v>
      </c>
      <c r="BL195" s="18" t="s">
        <v>219</v>
      </c>
      <c r="BM195" s="240" t="s">
        <v>5098</v>
      </c>
    </row>
    <row r="196" spans="1:65" s="2" customFormat="1" ht="16.5" customHeight="1">
      <c r="A196" s="39"/>
      <c r="B196" s="40"/>
      <c r="C196" s="275" t="s">
        <v>601</v>
      </c>
      <c r="D196" s="275" t="s">
        <v>292</v>
      </c>
      <c r="E196" s="276" t="s">
        <v>387</v>
      </c>
      <c r="F196" s="277" t="s">
        <v>5099</v>
      </c>
      <c r="G196" s="278" t="s">
        <v>470</v>
      </c>
      <c r="H196" s="279">
        <v>100</v>
      </c>
      <c r="I196" s="280"/>
      <c r="J196" s="281">
        <f>ROUND(I196*H196,2)</f>
        <v>0</v>
      </c>
      <c r="K196" s="282"/>
      <c r="L196" s="283"/>
      <c r="M196" s="284" t="s">
        <v>1</v>
      </c>
      <c r="N196" s="285" t="s">
        <v>45</v>
      </c>
      <c r="O196" s="92"/>
      <c r="P196" s="238">
        <f>O196*H196</f>
        <v>0</v>
      </c>
      <c r="Q196" s="238">
        <v>0</v>
      </c>
      <c r="R196" s="238">
        <f>Q196*H196</f>
        <v>0</v>
      </c>
      <c r="S196" s="238">
        <v>0</v>
      </c>
      <c r="T196" s="23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40" t="s">
        <v>257</v>
      </c>
      <c r="AT196" s="240" t="s">
        <v>292</v>
      </c>
      <c r="AU196" s="240" t="s">
        <v>89</v>
      </c>
      <c r="AY196" s="18" t="s">
        <v>213</v>
      </c>
      <c r="BE196" s="241">
        <f>IF(N196="základní",J196,0)</f>
        <v>0</v>
      </c>
      <c r="BF196" s="241">
        <f>IF(N196="snížená",J196,0)</f>
        <v>0</v>
      </c>
      <c r="BG196" s="241">
        <f>IF(N196="zákl. přenesená",J196,0)</f>
        <v>0</v>
      </c>
      <c r="BH196" s="241">
        <f>IF(N196="sníž. přenesená",J196,0)</f>
        <v>0</v>
      </c>
      <c r="BI196" s="241">
        <f>IF(N196="nulová",J196,0)</f>
        <v>0</v>
      </c>
      <c r="BJ196" s="18" t="s">
        <v>21</v>
      </c>
      <c r="BK196" s="241">
        <f>ROUND(I196*H196,2)</f>
        <v>0</v>
      </c>
      <c r="BL196" s="18" t="s">
        <v>219</v>
      </c>
      <c r="BM196" s="240" t="s">
        <v>5100</v>
      </c>
    </row>
    <row r="197" spans="1:65" s="2" customFormat="1" ht="16.5" customHeight="1">
      <c r="A197" s="39"/>
      <c r="B197" s="40"/>
      <c r="C197" s="275" t="s">
        <v>606</v>
      </c>
      <c r="D197" s="275" t="s">
        <v>292</v>
      </c>
      <c r="E197" s="276" t="s">
        <v>301</v>
      </c>
      <c r="F197" s="277" t="s">
        <v>5101</v>
      </c>
      <c r="G197" s="278" t="s">
        <v>470</v>
      </c>
      <c r="H197" s="279">
        <v>230</v>
      </c>
      <c r="I197" s="280"/>
      <c r="J197" s="281">
        <f>ROUND(I197*H197,2)</f>
        <v>0</v>
      </c>
      <c r="K197" s="282"/>
      <c r="L197" s="283"/>
      <c r="M197" s="284" t="s">
        <v>1</v>
      </c>
      <c r="N197" s="285" t="s">
        <v>45</v>
      </c>
      <c r="O197" s="92"/>
      <c r="P197" s="238">
        <f>O197*H197</f>
        <v>0</v>
      </c>
      <c r="Q197" s="238">
        <v>0</v>
      </c>
      <c r="R197" s="238">
        <f>Q197*H197</f>
        <v>0</v>
      </c>
      <c r="S197" s="238">
        <v>0</v>
      </c>
      <c r="T197" s="23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40" t="s">
        <v>257</v>
      </c>
      <c r="AT197" s="240" t="s">
        <v>292</v>
      </c>
      <c r="AU197" s="240" t="s">
        <v>89</v>
      </c>
      <c r="AY197" s="18" t="s">
        <v>213</v>
      </c>
      <c r="BE197" s="241">
        <f>IF(N197="základní",J197,0)</f>
        <v>0</v>
      </c>
      <c r="BF197" s="241">
        <f>IF(N197="snížená",J197,0)</f>
        <v>0</v>
      </c>
      <c r="BG197" s="241">
        <f>IF(N197="zákl. přenesená",J197,0)</f>
        <v>0</v>
      </c>
      <c r="BH197" s="241">
        <f>IF(N197="sníž. přenesená",J197,0)</f>
        <v>0</v>
      </c>
      <c r="BI197" s="241">
        <f>IF(N197="nulová",J197,0)</f>
        <v>0</v>
      </c>
      <c r="BJ197" s="18" t="s">
        <v>21</v>
      </c>
      <c r="BK197" s="241">
        <f>ROUND(I197*H197,2)</f>
        <v>0</v>
      </c>
      <c r="BL197" s="18" t="s">
        <v>219</v>
      </c>
      <c r="BM197" s="240" t="s">
        <v>5102</v>
      </c>
    </row>
    <row r="198" spans="1:65" s="2" customFormat="1" ht="16.5" customHeight="1">
      <c r="A198" s="39"/>
      <c r="B198" s="40"/>
      <c r="C198" s="275" t="s">
        <v>610</v>
      </c>
      <c r="D198" s="275" t="s">
        <v>292</v>
      </c>
      <c r="E198" s="276" t="s">
        <v>307</v>
      </c>
      <c r="F198" s="277" t="s">
        <v>5103</v>
      </c>
      <c r="G198" s="278" t="s">
        <v>470</v>
      </c>
      <c r="H198" s="279">
        <v>230</v>
      </c>
      <c r="I198" s="280"/>
      <c r="J198" s="281">
        <f>ROUND(I198*H198,2)</f>
        <v>0</v>
      </c>
      <c r="K198" s="282"/>
      <c r="L198" s="283"/>
      <c r="M198" s="284" t="s">
        <v>1</v>
      </c>
      <c r="N198" s="285" t="s">
        <v>45</v>
      </c>
      <c r="O198" s="92"/>
      <c r="P198" s="238">
        <f>O198*H198</f>
        <v>0</v>
      </c>
      <c r="Q198" s="238">
        <v>0</v>
      </c>
      <c r="R198" s="238">
        <f>Q198*H198</f>
        <v>0</v>
      </c>
      <c r="S198" s="238">
        <v>0</v>
      </c>
      <c r="T198" s="239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40" t="s">
        <v>257</v>
      </c>
      <c r="AT198" s="240" t="s">
        <v>292</v>
      </c>
      <c r="AU198" s="240" t="s">
        <v>89</v>
      </c>
      <c r="AY198" s="18" t="s">
        <v>213</v>
      </c>
      <c r="BE198" s="241">
        <f>IF(N198="základní",J198,0)</f>
        <v>0</v>
      </c>
      <c r="BF198" s="241">
        <f>IF(N198="snížená",J198,0)</f>
        <v>0</v>
      </c>
      <c r="BG198" s="241">
        <f>IF(N198="zákl. přenesená",J198,0)</f>
        <v>0</v>
      </c>
      <c r="BH198" s="241">
        <f>IF(N198="sníž. přenesená",J198,0)</f>
        <v>0</v>
      </c>
      <c r="BI198" s="241">
        <f>IF(N198="nulová",J198,0)</f>
        <v>0</v>
      </c>
      <c r="BJ198" s="18" t="s">
        <v>21</v>
      </c>
      <c r="BK198" s="241">
        <f>ROUND(I198*H198,2)</f>
        <v>0</v>
      </c>
      <c r="BL198" s="18" t="s">
        <v>219</v>
      </c>
      <c r="BM198" s="240" t="s">
        <v>5104</v>
      </c>
    </row>
    <row r="199" spans="1:65" s="2" customFormat="1" ht="21.75" customHeight="1">
      <c r="A199" s="39"/>
      <c r="B199" s="40"/>
      <c r="C199" s="228" t="s">
        <v>614</v>
      </c>
      <c r="D199" s="228" t="s">
        <v>215</v>
      </c>
      <c r="E199" s="229" t="s">
        <v>5105</v>
      </c>
      <c r="F199" s="230" t="s">
        <v>5106</v>
      </c>
      <c r="G199" s="231" t="s">
        <v>470</v>
      </c>
      <c r="H199" s="232">
        <v>275</v>
      </c>
      <c r="I199" s="233"/>
      <c r="J199" s="234">
        <f>ROUND(I199*H199,2)</f>
        <v>0</v>
      </c>
      <c r="K199" s="235"/>
      <c r="L199" s="45"/>
      <c r="M199" s="236" t="s">
        <v>1</v>
      </c>
      <c r="N199" s="237" t="s">
        <v>45</v>
      </c>
      <c r="O199" s="92"/>
      <c r="P199" s="238">
        <f>O199*H199</f>
        <v>0</v>
      </c>
      <c r="Q199" s="238">
        <v>0</v>
      </c>
      <c r="R199" s="238">
        <f>Q199*H199</f>
        <v>0</v>
      </c>
      <c r="S199" s="238">
        <v>0</v>
      </c>
      <c r="T199" s="239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40" t="s">
        <v>219</v>
      </c>
      <c r="AT199" s="240" t="s">
        <v>215</v>
      </c>
      <c r="AU199" s="240" t="s">
        <v>89</v>
      </c>
      <c r="AY199" s="18" t="s">
        <v>213</v>
      </c>
      <c r="BE199" s="241">
        <f>IF(N199="základní",J199,0)</f>
        <v>0</v>
      </c>
      <c r="BF199" s="241">
        <f>IF(N199="snížená",J199,0)</f>
        <v>0</v>
      </c>
      <c r="BG199" s="241">
        <f>IF(N199="zákl. přenesená",J199,0)</f>
        <v>0</v>
      </c>
      <c r="BH199" s="241">
        <f>IF(N199="sníž. přenesená",J199,0)</f>
        <v>0</v>
      </c>
      <c r="BI199" s="241">
        <f>IF(N199="nulová",J199,0)</f>
        <v>0</v>
      </c>
      <c r="BJ199" s="18" t="s">
        <v>21</v>
      </c>
      <c r="BK199" s="241">
        <f>ROUND(I199*H199,2)</f>
        <v>0</v>
      </c>
      <c r="BL199" s="18" t="s">
        <v>219</v>
      </c>
      <c r="BM199" s="240" t="s">
        <v>5107</v>
      </c>
    </row>
    <row r="200" spans="1:65" s="2" customFormat="1" ht="16.5" customHeight="1">
      <c r="A200" s="39"/>
      <c r="B200" s="40"/>
      <c r="C200" s="275" t="s">
        <v>618</v>
      </c>
      <c r="D200" s="275" t="s">
        <v>292</v>
      </c>
      <c r="E200" s="276" t="s">
        <v>317</v>
      </c>
      <c r="F200" s="277" t="s">
        <v>5108</v>
      </c>
      <c r="G200" s="278" t="s">
        <v>470</v>
      </c>
      <c r="H200" s="279">
        <v>140</v>
      </c>
      <c r="I200" s="280"/>
      <c r="J200" s="281">
        <f>ROUND(I200*H200,2)</f>
        <v>0</v>
      </c>
      <c r="K200" s="282"/>
      <c r="L200" s="283"/>
      <c r="M200" s="284" t="s">
        <v>1</v>
      </c>
      <c r="N200" s="285" t="s">
        <v>45</v>
      </c>
      <c r="O200" s="92"/>
      <c r="P200" s="238">
        <f>O200*H200</f>
        <v>0</v>
      </c>
      <c r="Q200" s="238">
        <v>0</v>
      </c>
      <c r="R200" s="238">
        <f>Q200*H200</f>
        <v>0</v>
      </c>
      <c r="S200" s="238">
        <v>0</v>
      </c>
      <c r="T200" s="239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40" t="s">
        <v>257</v>
      </c>
      <c r="AT200" s="240" t="s">
        <v>292</v>
      </c>
      <c r="AU200" s="240" t="s">
        <v>89</v>
      </c>
      <c r="AY200" s="18" t="s">
        <v>213</v>
      </c>
      <c r="BE200" s="241">
        <f>IF(N200="základní",J200,0)</f>
        <v>0</v>
      </c>
      <c r="BF200" s="241">
        <f>IF(N200="snížená",J200,0)</f>
        <v>0</v>
      </c>
      <c r="BG200" s="241">
        <f>IF(N200="zákl. přenesená",J200,0)</f>
        <v>0</v>
      </c>
      <c r="BH200" s="241">
        <f>IF(N200="sníž. přenesená",J200,0)</f>
        <v>0</v>
      </c>
      <c r="BI200" s="241">
        <f>IF(N200="nulová",J200,0)</f>
        <v>0</v>
      </c>
      <c r="BJ200" s="18" t="s">
        <v>21</v>
      </c>
      <c r="BK200" s="241">
        <f>ROUND(I200*H200,2)</f>
        <v>0</v>
      </c>
      <c r="BL200" s="18" t="s">
        <v>219</v>
      </c>
      <c r="BM200" s="240" t="s">
        <v>5109</v>
      </c>
    </row>
    <row r="201" spans="1:65" s="2" customFormat="1" ht="16.5" customHeight="1">
      <c r="A201" s="39"/>
      <c r="B201" s="40"/>
      <c r="C201" s="275" t="s">
        <v>624</v>
      </c>
      <c r="D201" s="275" t="s">
        <v>292</v>
      </c>
      <c r="E201" s="276" t="s">
        <v>322</v>
      </c>
      <c r="F201" s="277" t="s">
        <v>5110</v>
      </c>
      <c r="G201" s="278" t="s">
        <v>470</v>
      </c>
      <c r="H201" s="279">
        <v>135</v>
      </c>
      <c r="I201" s="280"/>
      <c r="J201" s="281">
        <f>ROUND(I201*H201,2)</f>
        <v>0</v>
      </c>
      <c r="K201" s="282"/>
      <c r="L201" s="283"/>
      <c r="M201" s="284" t="s">
        <v>1</v>
      </c>
      <c r="N201" s="285" t="s">
        <v>45</v>
      </c>
      <c r="O201" s="92"/>
      <c r="P201" s="238">
        <f>O201*H201</f>
        <v>0</v>
      </c>
      <c r="Q201" s="238">
        <v>0</v>
      </c>
      <c r="R201" s="238">
        <f>Q201*H201</f>
        <v>0</v>
      </c>
      <c r="S201" s="238">
        <v>0</v>
      </c>
      <c r="T201" s="239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40" t="s">
        <v>257</v>
      </c>
      <c r="AT201" s="240" t="s">
        <v>292</v>
      </c>
      <c r="AU201" s="240" t="s">
        <v>89</v>
      </c>
      <c r="AY201" s="18" t="s">
        <v>213</v>
      </c>
      <c r="BE201" s="241">
        <f>IF(N201="základní",J201,0)</f>
        <v>0</v>
      </c>
      <c r="BF201" s="241">
        <f>IF(N201="snížená",J201,0)</f>
        <v>0</v>
      </c>
      <c r="BG201" s="241">
        <f>IF(N201="zákl. přenesená",J201,0)</f>
        <v>0</v>
      </c>
      <c r="BH201" s="241">
        <f>IF(N201="sníž. přenesená",J201,0)</f>
        <v>0</v>
      </c>
      <c r="BI201" s="241">
        <f>IF(N201="nulová",J201,0)</f>
        <v>0</v>
      </c>
      <c r="BJ201" s="18" t="s">
        <v>21</v>
      </c>
      <c r="BK201" s="241">
        <f>ROUND(I201*H201,2)</f>
        <v>0</v>
      </c>
      <c r="BL201" s="18" t="s">
        <v>219</v>
      </c>
      <c r="BM201" s="240" t="s">
        <v>5111</v>
      </c>
    </row>
    <row r="202" spans="1:65" s="2" customFormat="1" ht="33" customHeight="1">
      <c r="A202" s="39"/>
      <c r="B202" s="40"/>
      <c r="C202" s="228" t="s">
        <v>629</v>
      </c>
      <c r="D202" s="228" t="s">
        <v>215</v>
      </c>
      <c r="E202" s="229" t="s">
        <v>5112</v>
      </c>
      <c r="F202" s="230" t="s">
        <v>5113</v>
      </c>
      <c r="G202" s="231" t="s">
        <v>470</v>
      </c>
      <c r="H202" s="232">
        <v>150</v>
      </c>
      <c r="I202" s="233"/>
      <c r="J202" s="234">
        <f>ROUND(I202*H202,2)</f>
        <v>0</v>
      </c>
      <c r="K202" s="235"/>
      <c r="L202" s="45"/>
      <c r="M202" s="236" t="s">
        <v>1</v>
      </c>
      <c r="N202" s="237" t="s">
        <v>45</v>
      </c>
      <c r="O202" s="92"/>
      <c r="P202" s="238">
        <f>O202*H202</f>
        <v>0</v>
      </c>
      <c r="Q202" s="238">
        <v>0</v>
      </c>
      <c r="R202" s="238">
        <f>Q202*H202</f>
        <v>0</v>
      </c>
      <c r="S202" s="238">
        <v>0</v>
      </c>
      <c r="T202" s="239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40" t="s">
        <v>219</v>
      </c>
      <c r="AT202" s="240" t="s">
        <v>215</v>
      </c>
      <c r="AU202" s="240" t="s">
        <v>89</v>
      </c>
      <c r="AY202" s="18" t="s">
        <v>213</v>
      </c>
      <c r="BE202" s="241">
        <f>IF(N202="základní",J202,0)</f>
        <v>0</v>
      </c>
      <c r="BF202" s="241">
        <f>IF(N202="snížená",J202,0)</f>
        <v>0</v>
      </c>
      <c r="BG202" s="241">
        <f>IF(N202="zákl. přenesená",J202,0)</f>
        <v>0</v>
      </c>
      <c r="BH202" s="241">
        <f>IF(N202="sníž. přenesená",J202,0)</f>
        <v>0</v>
      </c>
      <c r="BI202" s="241">
        <f>IF(N202="nulová",J202,0)</f>
        <v>0</v>
      </c>
      <c r="BJ202" s="18" t="s">
        <v>21</v>
      </c>
      <c r="BK202" s="241">
        <f>ROUND(I202*H202,2)</f>
        <v>0</v>
      </c>
      <c r="BL202" s="18" t="s">
        <v>219</v>
      </c>
      <c r="BM202" s="240" t="s">
        <v>5114</v>
      </c>
    </row>
    <row r="203" spans="1:65" s="2" customFormat="1" ht="16.5" customHeight="1">
      <c r="A203" s="39"/>
      <c r="B203" s="40"/>
      <c r="C203" s="275" t="s">
        <v>635</v>
      </c>
      <c r="D203" s="275" t="s">
        <v>292</v>
      </c>
      <c r="E203" s="276" t="s">
        <v>312</v>
      </c>
      <c r="F203" s="277" t="s">
        <v>5115</v>
      </c>
      <c r="G203" s="278" t="s">
        <v>470</v>
      </c>
      <c r="H203" s="279">
        <v>150</v>
      </c>
      <c r="I203" s="280"/>
      <c r="J203" s="281">
        <f>ROUND(I203*H203,2)</f>
        <v>0</v>
      </c>
      <c r="K203" s="282"/>
      <c r="L203" s="283"/>
      <c r="M203" s="284" t="s">
        <v>1</v>
      </c>
      <c r="N203" s="285" t="s">
        <v>45</v>
      </c>
      <c r="O203" s="92"/>
      <c r="P203" s="238">
        <f>O203*H203</f>
        <v>0</v>
      </c>
      <c r="Q203" s="238">
        <v>0</v>
      </c>
      <c r="R203" s="238">
        <f>Q203*H203</f>
        <v>0</v>
      </c>
      <c r="S203" s="238">
        <v>0</v>
      </c>
      <c r="T203" s="239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40" t="s">
        <v>257</v>
      </c>
      <c r="AT203" s="240" t="s">
        <v>292</v>
      </c>
      <c r="AU203" s="240" t="s">
        <v>89</v>
      </c>
      <c r="AY203" s="18" t="s">
        <v>213</v>
      </c>
      <c r="BE203" s="241">
        <f>IF(N203="základní",J203,0)</f>
        <v>0</v>
      </c>
      <c r="BF203" s="241">
        <f>IF(N203="snížená",J203,0)</f>
        <v>0</v>
      </c>
      <c r="BG203" s="241">
        <f>IF(N203="zákl. přenesená",J203,0)</f>
        <v>0</v>
      </c>
      <c r="BH203" s="241">
        <f>IF(N203="sníž. přenesená",J203,0)</f>
        <v>0</v>
      </c>
      <c r="BI203" s="241">
        <f>IF(N203="nulová",J203,0)</f>
        <v>0</v>
      </c>
      <c r="BJ203" s="18" t="s">
        <v>21</v>
      </c>
      <c r="BK203" s="241">
        <f>ROUND(I203*H203,2)</f>
        <v>0</v>
      </c>
      <c r="BL203" s="18" t="s">
        <v>219</v>
      </c>
      <c r="BM203" s="240" t="s">
        <v>5116</v>
      </c>
    </row>
    <row r="204" spans="1:65" s="2" customFormat="1" ht="21.75" customHeight="1">
      <c r="A204" s="39"/>
      <c r="B204" s="40"/>
      <c r="C204" s="228" t="s">
        <v>639</v>
      </c>
      <c r="D204" s="228" t="s">
        <v>215</v>
      </c>
      <c r="E204" s="229" t="s">
        <v>5117</v>
      </c>
      <c r="F204" s="230" t="s">
        <v>5118</v>
      </c>
      <c r="G204" s="231" t="s">
        <v>470</v>
      </c>
      <c r="H204" s="232">
        <v>15</v>
      </c>
      <c r="I204" s="233"/>
      <c r="J204" s="234">
        <f>ROUND(I204*H204,2)</f>
        <v>0</v>
      </c>
      <c r="K204" s="235"/>
      <c r="L204" s="45"/>
      <c r="M204" s="236" t="s">
        <v>1</v>
      </c>
      <c r="N204" s="237" t="s">
        <v>45</v>
      </c>
      <c r="O204" s="92"/>
      <c r="P204" s="238">
        <f>O204*H204</f>
        <v>0</v>
      </c>
      <c r="Q204" s="238">
        <v>0</v>
      </c>
      <c r="R204" s="238">
        <f>Q204*H204</f>
        <v>0</v>
      </c>
      <c r="S204" s="238">
        <v>0</v>
      </c>
      <c r="T204" s="239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40" t="s">
        <v>219</v>
      </c>
      <c r="AT204" s="240" t="s">
        <v>215</v>
      </c>
      <c r="AU204" s="240" t="s">
        <v>89</v>
      </c>
      <c r="AY204" s="18" t="s">
        <v>213</v>
      </c>
      <c r="BE204" s="241">
        <f>IF(N204="základní",J204,0)</f>
        <v>0</v>
      </c>
      <c r="BF204" s="241">
        <f>IF(N204="snížená",J204,0)</f>
        <v>0</v>
      </c>
      <c r="BG204" s="241">
        <f>IF(N204="zákl. přenesená",J204,0)</f>
        <v>0</v>
      </c>
      <c r="BH204" s="241">
        <f>IF(N204="sníž. přenesená",J204,0)</f>
        <v>0</v>
      </c>
      <c r="BI204" s="241">
        <f>IF(N204="nulová",J204,0)</f>
        <v>0</v>
      </c>
      <c r="BJ204" s="18" t="s">
        <v>21</v>
      </c>
      <c r="BK204" s="241">
        <f>ROUND(I204*H204,2)</f>
        <v>0</v>
      </c>
      <c r="BL204" s="18" t="s">
        <v>219</v>
      </c>
      <c r="BM204" s="240" t="s">
        <v>5119</v>
      </c>
    </row>
    <row r="205" spans="1:65" s="2" customFormat="1" ht="16.5" customHeight="1">
      <c r="A205" s="39"/>
      <c r="B205" s="40"/>
      <c r="C205" s="275" t="s">
        <v>643</v>
      </c>
      <c r="D205" s="275" t="s">
        <v>292</v>
      </c>
      <c r="E205" s="276" t="s">
        <v>378</v>
      </c>
      <c r="F205" s="277" t="s">
        <v>5120</v>
      </c>
      <c r="G205" s="278" t="s">
        <v>470</v>
      </c>
      <c r="H205" s="279">
        <v>15</v>
      </c>
      <c r="I205" s="280"/>
      <c r="J205" s="281">
        <f>ROUND(I205*H205,2)</f>
        <v>0</v>
      </c>
      <c r="K205" s="282"/>
      <c r="L205" s="283"/>
      <c r="M205" s="284" t="s">
        <v>1</v>
      </c>
      <c r="N205" s="285" t="s">
        <v>45</v>
      </c>
      <c r="O205" s="92"/>
      <c r="P205" s="238">
        <f>O205*H205</f>
        <v>0</v>
      </c>
      <c r="Q205" s="238">
        <v>0</v>
      </c>
      <c r="R205" s="238">
        <f>Q205*H205</f>
        <v>0</v>
      </c>
      <c r="S205" s="238">
        <v>0</v>
      </c>
      <c r="T205" s="239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40" t="s">
        <v>257</v>
      </c>
      <c r="AT205" s="240" t="s">
        <v>292</v>
      </c>
      <c r="AU205" s="240" t="s">
        <v>89</v>
      </c>
      <c r="AY205" s="18" t="s">
        <v>213</v>
      </c>
      <c r="BE205" s="241">
        <f>IF(N205="základní",J205,0)</f>
        <v>0</v>
      </c>
      <c r="BF205" s="241">
        <f>IF(N205="snížená",J205,0)</f>
        <v>0</v>
      </c>
      <c r="BG205" s="241">
        <f>IF(N205="zákl. přenesená",J205,0)</f>
        <v>0</v>
      </c>
      <c r="BH205" s="241">
        <f>IF(N205="sníž. přenesená",J205,0)</f>
        <v>0</v>
      </c>
      <c r="BI205" s="241">
        <f>IF(N205="nulová",J205,0)</f>
        <v>0</v>
      </c>
      <c r="BJ205" s="18" t="s">
        <v>21</v>
      </c>
      <c r="BK205" s="241">
        <f>ROUND(I205*H205,2)</f>
        <v>0</v>
      </c>
      <c r="BL205" s="18" t="s">
        <v>219</v>
      </c>
      <c r="BM205" s="240" t="s">
        <v>5121</v>
      </c>
    </row>
    <row r="206" spans="1:65" s="2" customFormat="1" ht="21.75" customHeight="1">
      <c r="A206" s="39"/>
      <c r="B206" s="40"/>
      <c r="C206" s="228" t="s">
        <v>649</v>
      </c>
      <c r="D206" s="228" t="s">
        <v>215</v>
      </c>
      <c r="E206" s="229" t="s">
        <v>5122</v>
      </c>
      <c r="F206" s="230" t="s">
        <v>5123</v>
      </c>
      <c r="G206" s="231" t="s">
        <v>470</v>
      </c>
      <c r="H206" s="232">
        <v>245</v>
      </c>
      <c r="I206" s="233"/>
      <c r="J206" s="234">
        <f>ROUND(I206*H206,2)</f>
        <v>0</v>
      </c>
      <c r="K206" s="235"/>
      <c r="L206" s="45"/>
      <c r="M206" s="236" t="s">
        <v>1</v>
      </c>
      <c r="N206" s="237" t="s">
        <v>45</v>
      </c>
      <c r="O206" s="92"/>
      <c r="P206" s="238">
        <f>O206*H206</f>
        <v>0</v>
      </c>
      <c r="Q206" s="238">
        <v>0</v>
      </c>
      <c r="R206" s="238">
        <f>Q206*H206</f>
        <v>0</v>
      </c>
      <c r="S206" s="238">
        <v>0</v>
      </c>
      <c r="T206" s="23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40" t="s">
        <v>219</v>
      </c>
      <c r="AT206" s="240" t="s">
        <v>215</v>
      </c>
      <c r="AU206" s="240" t="s">
        <v>89</v>
      </c>
      <c r="AY206" s="18" t="s">
        <v>213</v>
      </c>
      <c r="BE206" s="241">
        <f>IF(N206="základní",J206,0)</f>
        <v>0</v>
      </c>
      <c r="BF206" s="241">
        <f>IF(N206="snížená",J206,0)</f>
        <v>0</v>
      </c>
      <c r="BG206" s="241">
        <f>IF(N206="zákl. přenesená",J206,0)</f>
        <v>0</v>
      </c>
      <c r="BH206" s="241">
        <f>IF(N206="sníž. přenesená",J206,0)</f>
        <v>0</v>
      </c>
      <c r="BI206" s="241">
        <f>IF(N206="nulová",J206,0)</f>
        <v>0</v>
      </c>
      <c r="BJ206" s="18" t="s">
        <v>21</v>
      </c>
      <c r="BK206" s="241">
        <f>ROUND(I206*H206,2)</f>
        <v>0</v>
      </c>
      <c r="BL206" s="18" t="s">
        <v>219</v>
      </c>
      <c r="BM206" s="240" t="s">
        <v>5124</v>
      </c>
    </row>
    <row r="207" spans="1:65" s="2" customFormat="1" ht="16.5" customHeight="1">
      <c r="A207" s="39"/>
      <c r="B207" s="40"/>
      <c r="C207" s="275" t="s">
        <v>654</v>
      </c>
      <c r="D207" s="275" t="s">
        <v>292</v>
      </c>
      <c r="E207" s="276" t="s">
        <v>590</v>
      </c>
      <c r="F207" s="277" t="s">
        <v>5125</v>
      </c>
      <c r="G207" s="278" t="s">
        <v>470</v>
      </c>
      <c r="H207" s="279">
        <v>35</v>
      </c>
      <c r="I207" s="280"/>
      <c r="J207" s="281">
        <f>ROUND(I207*H207,2)</f>
        <v>0</v>
      </c>
      <c r="K207" s="282"/>
      <c r="L207" s="283"/>
      <c r="M207" s="284" t="s">
        <v>1</v>
      </c>
      <c r="N207" s="285" t="s">
        <v>45</v>
      </c>
      <c r="O207" s="92"/>
      <c r="P207" s="238">
        <f>O207*H207</f>
        <v>0</v>
      </c>
      <c r="Q207" s="238">
        <v>0</v>
      </c>
      <c r="R207" s="238">
        <f>Q207*H207</f>
        <v>0</v>
      </c>
      <c r="S207" s="238">
        <v>0</v>
      </c>
      <c r="T207" s="239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40" t="s">
        <v>257</v>
      </c>
      <c r="AT207" s="240" t="s">
        <v>292</v>
      </c>
      <c r="AU207" s="240" t="s">
        <v>89</v>
      </c>
      <c r="AY207" s="18" t="s">
        <v>213</v>
      </c>
      <c r="BE207" s="241">
        <f>IF(N207="základní",J207,0)</f>
        <v>0</v>
      </c>
      <c r="BF207" s="241">
        <f>IF(N207="snížená",J207,0)</f>
        <v>0</v>
      </c>
      <c r="BG207" s="241">
        <f>IF(N207="zákl. přenesená",J207,0)</f>
        <v>0</v>
      </c>
      <c r="BH207" s="241">
        <f>IF(N207="sníž. přenesená",J207,0)</f>
        <v>0</v>
      </c>
      <c r="BI207" s="241">
        <f>IF(N207="nulová",J207,0)</f>
        <v>0</v>
      </c>
      <c r="BJ207" s="18" t="s">
        <v>21</v>
      </c>
      <c r="BK207" s="241">
        <f>ROUND(I207*H207,2)</f>
        <v>0</v>
      </c>
      <c r="BL207" s="18" t="s">
        <v>219</v>
      </c>
      <c r="BM207" s="240" t="s">
        <v>5126</v>
      </c>
    </row>
    <row r="208" spans="1:65" s="2" customFormat="1" ht="16.5" customHeight="1">
      <c r="A208" s="39"/>
      <c r="B208" s="40"/>
      <c r="C208" s="275" t="s">
        <v>659</v>
      </c>
      <c r="D208" s="275" t="s">
        <v>292</v>
      </c>
      <c r="E208" s="276" t="s">
        <v>363</v>
      </c>
      <c r="F208" s="277" t="s">
        <v>5127</v>
      </c>
      <c r="G208" s="278" t="s">
        <v>470</v>
      </c>
      <c r="H208" s="279">
        <v>210</v>
      </c>
      <c r="I208" s="280"/>
      <c r="J208" s="281">
        <f>ROUND(I208*H208,2)</f>
        <v>0</v>
      </c>
      <c r="K208" s="282"/>
      <c r="L208" s="283"/>
      <c r="M208" s="284" t="s">
        <v>1</v>
      </c>
      <c r="N208" s="285" t="s">
        <v>45</v>
      </c>
      <c r="O208" s="92"/>
      <c r="P208" s="238">
        <f>O208*H208</f>
        <v>0</v>
      </c>
      <c r="Q208" s="238">
        <v>0</v>
      </c>
      <c r="R208" s="238">
        <f>Q208*H208</f>
        <v>0</v>
      </c>
      <c r="S208" s="238">
        <v>0</v>
      </c>
      <c r="T208" s="239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40" t="s">
        <v>257</v>
      </c>
      <c r="AT208" s="240" t="s">
        <v>292</v>
      </c>
      <c r="AU208" s="240" t="s">
        <v>89</v>
      </c>
      <c r="AY208" s="18" t="s">
        <v>213</v>
      </c>
      <c r="BE208" s="241">
        <f>IF(N208="základní",J208,0)</f>
        <v>0</v>
      </c>
      <c r="BF208" s="241">
        <f>IF(N208="snížená",J208,0)</f>
        <v>0</v>
      </c>
      <c r="BG208" s="241">
        <f>IF(N208="zákl. přenesená",J208,0)</f>
        <v>0</v>
      </c>
      <c r="BH208" s="241">
        <f>IF(N208="sníž. přenesená",J208,0)</f>
        <v>0</v>
      </c>
      <c r="BI208" s="241">
        <f>IF(N208="nulová",J208,0)</f>
        <v>0</v>
      </c>
      <c r="BJ208" s="18" t="s">
        <v>21</v>
      </c>
      <c r="BK208" s="241">
        <f>ROUND(I208*H208,2)</f>
        <v>0</v>
      </c>
      <c r="BL208" s="18" t="s">
        <v>219</v>
      </c>
      <c r="BM208" s="240" t="s">
        <v>5128</v>
      </c>
    </row>
    <row r="209" spans="1:65" s="2" customFormat="1" ht="21.75" customHeight="1">
      <c r="A209" s="39"/>
      <c r="B209" s="40"/>
      <c r="C209" s="228" t="s">
        <v>664</v>
      </c>
      <c r="D209" s="228" t="s">
        <v>215</v>
      </c>
      <c r="E209" s="229" t="s">
        <v>5129</v>
      </c>
      <c r="F209" s="230" t="s">
        <v>5130</v>
      </c>
      <c r="G209" s="231" t="s">
        <v>470</v>
      </c>
      <c r="H209" s="232">
        <v>240</v>
      </c>
      <c r="I209" s="233"/>
      <c r="J209" s="234">
        <f>ROUND(I209*H209,2)</f>
        <v>0</v>
      </c>
      <c r="K209" s="235"/>
      <c r="L209" s="45"/>
      <c r="M209" s="236" t="s">
        <v>1</v>
      </c>
      <c r="N209" s="237" t="s">
        <v>45</v>
      </c>
      <c r="O209" s="92"/>
      <c r="P209" s="238">
        <f>O209*H209</f>
        <v>0</v>
      </c>
      <c r="Q209" s="238">
        <v>0</v>
      </c>
      <c r="R209" s="238">
        <f>Q209*H209</f>
        <v>0</v>
      </c>
      <c r="S209" s="238">
        <v>0</v>
      </c>
      <c r="T209" s="239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40" t="s">
        <v>219</v>
      </c>
      <c r="AT209" s="240" t="s">
        <v>215</v>
      </c>
      <c r="AU209" s="240" t="s">
        <v>89</v>
      </c>
      <c r="AY209" s="18" t="s">
        <v>213</v>
      </c>
      <c r="BE209" s="241">
        <f>IF(N209="základní",J209,0)</f>
        <v>0</v>
      </c>
      <c r="BF209" s="241">
        <f>IF(N209="snížená",J209,0)</f>
        <v>0</v>
      </c>
      <c r="BG209" s="241">
        <f>IF(N209="zákl. přenesená",J209,0)</f>
        <v>0</v>
      </c>
      <c r="BH209" s="241">
        <f>IF(N209="sníž. přenesená",J209,0)</f>
        <v>0</v>
      </c>
      <c r="BI209" s="241">
        <f>IF(N209="nulová",J209,0)</f>
        <v>0</v>
      </c>
      <c r="BJ209" s="18" t="s">
        <v>21</v>
      </c>
      <c r="BK209" s="241">
        <f>ROUND(I209*H209,2)</f>
        <v>0</v>
      </c>
      <c r="BL209" s="18" t="s">
        <v>219</v>
      </c>
      <c r="BM209" s="240" t="s">
        <v>5131</v>
      </c>
    </row>
    <row r="210" spans="1:65" s="2" customFormat="1" ht="16.5" customHeight="1">
      <c r="A210" s="39"/>
      <c r="B210" s="40"/>
      <c r="C210" s="275" t="s">
        <v>670</v>
      </c>
      <c r="D210" s="275" t="s">
        <v>292</v>
      </c>
      <c r="E210" s="276" t="s">
        <v>7</v>
      </c>
      <c r="F210" s="277" t="s">
        <v>5132</v>
      </c>
      <c r="G210" s="278" t="s">
        <v>470</v>
      </c>
      <c r="H210" s="279">
        <v>155</v>
      </c>
      <c r="I210" s="280"/>
      <c r="J210" s="281">
        <f>ROUND(I210*H210,2)</f>
        <v>0</v>
      </c>
      <c r="K210" s="282"/>
      <c r="L210" s="283"/>
      <c r="M210" s="284" t="s">
        <v>1</v>
      </c>
      <c r="N210" s="285" t="s">
        <v>45</v>
      </c>
      <c r="O210" s="92"/>
      <c r="P210" s="238">
        <f>O210*H210</f>
        <v>0</v>
      </c>
      <c r="Q210" s="238">
        <v>0</v>
      </c>
      <c r="R210" s="238">
        <f>Q210*H210</f>
        <v>0</v>
      </c>
      <c r="S210" s="238">
        <v>0</v>
      </c>
      <c r="T210" s="239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40" t="s">
        <v>257</v>
      </c>
      <c r="AT210" s="240" t="s">
        <v>292</v>
      </c>
      <c r="AU210" s="240" t="s">
        <v>89</v>
      </c>
      <c r="AY210" s="18" t="s">
        <v>213</v>
      </c>
      <c r="BE210" s="241">
        <f>IF(N210="základní",J210,0)</f>
        <v>0</v>
      </c>
      <c r="BF210" s="241">
        <f>IF(N210="snížená",J210,0)</f>
        <v>0</v>
      </c>
      <c r="BG210" s="241">
        <f>IF(N210="zákl. přenesená",J210,0)</f>
        <v>0</v>
      </c>
      <c r="BH210" s="241">
        <f>IF(N210="sníž. přenesená",J210,0)</f>
        <v>0</v>
      </c>
      <c r="BI210" s="241">
        <f>IF(N210="nulová",J210,0)</f>
        <v>0</v>
      </c>
      <c r="BJ210" s="18" t="s">
        <v>21</v>
      </c>
      <c r="BK210" s="241">
        <f>ROUND(I210*H210,2)</f>
        <v>0</v>
      </c>
      <c r="BL210" s="18" t="s">
        <v>219</v>
      </c>
      <c r="BM210" s="240" t="s">
        <v>5133</v>
      </c>
    </row>
    <row r="211" spans="1:65" s="2" customFormat="1" ht="16.5" customHeight="1">
      <c r="A211" s="39"/>
      <c r="B211" s="40"/>
      <c r="C211" s="275" t="s">
        <v>674</v>
      </c>
      <c r="D211" s="275" t="s">
        <v>292</v>
      </c>
      <c r="E211" s="276" t="s">
        <v>368</v>
      </c>
      <c r="F211" s="277" t="s">
        <v>5134</v>
      </c>
      <c r="G211" s="278" t="s">
        <v>470</v>
      </c>
      <c r="H211" s="279">
        <v>85</v>
      </c>
      <c r="I211" s="280"/>
      <c r="J211" s="281">
        <f>ROUND(I211*H211,2)</f>
        <v>0</v>
      </c>
      <c r="K211" s="282"/>
      <c r="L211" s="283"/>
      <c r="M211" s="284" t="s">
        <v>1</v>
      </c>
      <c r="N211" s="285" t="s">
        <v>45</v>
      </c>
      <c r="O211" s="92"/>
      <c r="P211" s="238">
        <f>O211*H211</f>
        <v>0</v>
      </c>
      <c r="Q211" s="238">
        <v>0</v>
      </c>
      <c r="R211" s="238">
        <f>Q211*H211</f>
        <v>0</v>
      </c>
      <c r="S211" s="238">
        <v>0</v>
      </c>
      <c r="T211" s="239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40" t="s">
        <v>257</v>
      </c>
      <c r="AT211" s="240" t="s">
        <v>292</v>
      </c>
      <c r="AU211" s="240" t="s">
        <v>89</v>
      </c>
      <c r="AY211" s="18" t="s">
        <v>213</v>
      </c>
      <c r="BE211" s="241">
        <f>IF(N211="základní",J211,0)</f>
        <v>0</v>
      </c>
      <c r="BF211" s="241">
        <f>IF(N211="snížená",J211,0)</f>
        <v>0</v>
      </c>
      <c r="BG211" s="241">
        <f>IF(N211="zákl. přenesená",J211,0)</f>
        <v>0</v>
      </c>
      <c r="BH211" s="241">
        <f>IF(N211="sníž. přenesená",J211,0)</f>
        <v>0</v>
      </c>
      <c r="BI211" s="241">
        <f>IF(N211="nulová",J211,0)</f>
        <v>0</v>
      </c>
      <c r="BJ211" s="18" t="s">
        <v>21</v>
      </c>
      <c r="BK211" s="241">
        <f>ROUND(I211*H211,2)</f>
        <v>0</v>
      </c>
      <c r="BL211" s="18" t="s">
        <v>219</v>
      </c>
      <c r="BM211" s="240" t="s">
        <v>5135</v>
      </c>
    </row>
    <row r="212" spans="1:65" s="2" customFormat="1" ht="21.75" customHeight="1">
      <c r="A212" s="39"/>
      <c r="B212" s="40"/>
      <c r="C212" s="228" t="s">
        <v>678</v>
      </c>
      <c r="D212" s="228" t="s">
        <v>215</v>
      </c>
      <c r="E212" s="229" t="s">
        <v>5136</v>
      </c>
      <c r="F212" s="230" t="s">
        <v>5137</v>
      </c>
      <c r="G212" s="231" t="s">
        <v>371</v>
      </c>
      <c r="H212" s="232">
        <v>5</v>
      </c>
      <c r="I212" s="233"/>
      <c r="J212" s="234">
        <f>ROUND(I212*H212,2)</f>
        <v>0</v>
      </c>
      <c r="K212" s="235"/>
      <c r="L212" s="45"/>
      <c r="M212" s="236" t="s">
        <v>1</v>
      </c>
      <c r="N212" s="237" t="s">
        <v>45</v>
      </c>
      <c r="O212" s="92"/>
      <c r="P212" s="238">
        <f>O212*H212</f>
        <v>0</v>
      </c>
      <c r="Q212" s="238">
        <v>0</v>
      </c>
      <c r="R212" s="238">
        <f>Q212*H212</f>
        <v>0</v>
      </c>
      <c r="S212" s="238">
        <v>0</v>
      </c>
      <c r="T212" s="239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40" t="s">
        <v>219</v>
      </c>
      <c r="AT212" s="240" t="s">
        <v>215</v>
      </c>
      <c r="AU212" s="240" t="s">
        <v>89</v>
      </c>
      <c r="AY212" s="18" t="s">
        <v>213</v>
      </c>
      <c r="BE212" s="241">
        <f>IF(N212="základní",J212,0)</f>
        <v>0</v>
      </c>
      <c r="BF212" s="241">
        <f>IF(N212="snížená",J212,0)</f>
        <v>0</v>
      </c>
      <c r="BG212" s="241">
        <f>IF(N212="zákl. přenesená",J212,0)</f>
        <v>0</v>
      </c>
      <c r="BH212" s="241">
        <f>IF(N212="sníž. přenesená",J212,0)</f>
        <v>0</v>
      </c>
      <c r="BI212" s="241">
        <f>IF(N212="nulová",J212,0)</f>
        <v>0</v>
      </c>
      <c r="BJ212" s="18" t="s">
        <v>21</v>
      </c>
      <c r="BK212" s="241">
        <f>ROUND(I212*H212,2)</f>
        <v>0</v>
      </c>
      <c r="BL212" s="18" t="s">
        <v>219</v>
      </c>
      <c r="BM212" s="240" t="s">
        <v>5138</v>
      </c>
    </row>
    <row r="213" spans="1:65" s="2" customFormat="1" ht="21.75" customHeight="1">
      <c r="A213" s="39"/>
      <c r="B213" s="40"/>
      <c r="C213" s="275" t="s">
        <v>682</v>
      </c>
      <c r="D213" s="275" t="s">
        <v>292</v>
      </c>
      <c r="E213" s="276" t="s">
        <v>674</v>
      </c>
      <c r="F213" s="277" t="s">
        <v>5139</v>
      </c>
      <c r="G213" s="278" t="s">
        <v>3162</v>
      </c>
      <c r="H213" s="279">
        <v>1</v>
      </c>
      <c r="I213" s="280"/>
      <c r="J213" s="281">
        <f>ROUND(I213*H213,2)</f>
        <v>0</v>
      </c>
      <c r="K213" s="282"/>
      <c r="L213" s="283"/>
      <c r="M213" s="284" t="s">
        <v>1</v>
      </c>
      <c r="N213" s="285" t="s">
        <v>45</v>
      </c>
      <c r="O213" s="92"/>
      <c r="P213" s="238">
        <f>O213*H213</f>
        <v>0</v>
      </c>
      <c r="Q213" s="238">
        <v>0</v>
      </c>
      <c r="R213" s="238">
        <f>Q213*H213</f>
        <v>0</v>
      </c>
      <c r="S213" s="238">
        <v>0</v>
      </c>
      <c r="T213" s="239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40" t="s">
        <v>257</v>
      </c>
      <c r="AT213" s="240" t="s">
        <v>292</v>
      </c>
      <c r="AU213" s="240" t="s">
        <v>89</v>
      </c>
      <c r="AY213" s="18" t="s">
        <v>213</v>
      </c>
      <c r="BE213" s="241">
        <f>IF(N213="základní",J213,0)</f>
        <v>0</v>
      </c>
      <c r="BF213" s="241">
        <f>IF(N213="snížená",J213,0)</f>
        <v>0</v>
      </c>
      <c r="BG213" s="241">
        <f>IF(N213="zákl. přenesená",J213,0)</f>
        <v>0</v>
      </c>
      <c r="BH213" s="241">
        <f>IF(N213="sníž. přenesená",J213,0)</f>
        <v>0</v>
      </c>
      <c r="BI213" s="241">
        <f>IF(N213="nulová",J213,0)</f>
        <v>0</v>
      </c>
      <c r="BJ213" s="18" t="s">
        <v>21</v>
      </c>
      <c r="BK213" s="241">
        <f>ROUND(I213*H213,2)</f>
        <v>0</v>
      </c>
      <c r="BL213" s="18" t="s">
        <v>219</v>
      </c>
      <c r="BM213" s="240" t="s">
        <v>5140</v>
      </c>
    </row>
    <row r="214" spans="1:65" s="2" customFormat="1" ht="21.75" customHeight="1">
      <c r="A214" s="39"/>
      <c r="B214" s="40"/>
      <c r="C214" s="275" t="s">
        <v>686</v>
      </c>
      <c r="D214" s="275" t="s">
        <v>292</v>
      </c>
      <c r="E214" s="276" t="s">
        <v>678</v>
      </c>
      <c r="F214" s="277" t="s">
        <v>5141</v>
      </c>
      <c r="G214" s="278" t="s">
        <v>3162</v>
      </c>
      <c r="H214" s="279">
        <v>1</v>
      </c>
      <c r="I214" s="280"/>
      <c r="J214" s="281">
        <f>ROUND(I214*H214,2)</f>
        <v>0</v>
      </c>
      <c r="K214" s="282"/>
      <c r="L214" s="283"/>
      <c r="M214" s="284" t="s">
        <v>1</v>
      </c>
      <c r="N214" s="285" t="s">
        <v>45</v>
      </c>
      <c r="O214" s="92"/>
      <c r="P214" s="238">
        <f>O214*H214</f>
        <v>0</v>
      </c>
      <c r="Q214" s="238">
        <v>0</v>
      </c>
      <c r="R214" s="238">
        <f>Q214*H214</f>
        <v>0</v>
      </c>
      <c r="S214" s="238">
        <v>0</v>
      </c>
      <c r="T214" s="239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40" t="s">
        <v>257</v>
      </c>
      <c r="AT214" s="240" t="s">
        <v>292</v>
      </c>
      <c r="AU214" s="240" t="s">
        <v>89</v>
      </c>
      <c r="AY214" s="18" t="s">
        <v>213</v>
      </c>
      <c r="BE214" s="241">
        <f>IF(N214="základní",J214,0)</f>
        <v>0</v>
      </c>
      <c r="BF214" s="241">
        <f>IF(N214="snížená",J214,0)</f>
        <v>0</v>
      </c>
      <c r="BG214" s="241">
        <f>IF(N214="zákl. přenesená",J214,0)</f>
        <v>0</v>
      </c>
      <c r="BH214" s="241">
        <f>IF(N214="sníž. přenesená",J214,0)</f>
        <v>0</v>
      </c>
      <c r="BI214" s="241">
        <f>IF(N214="nulová",J214,0)</f>
        <v>0</v>
      </c>
      <c r="BJ214" s="18" t="s">
        <v>21</v>
      </c>
      <c r="BK214" s="241">
        <f>ROUND(I214*H214,2)</f>
        <v>0</v>
      </c>
      <c r="BL214" s="18" t="s">
        <v>219</v>
      </c>
      <c r="BM214" s="240" t="s">
        <v>5142</v>
      </c>
    </row>
    <row r="215" spans="1:65" s="2" customFormat="1" ht="21.75" customHeight="1">
      <c r="A215" s="39"/>
      <c r="B215" s="40"/>
      <c r="C215" s="275" t="s">
        <v>690</v>
      </c>
      <c r="D215" s="275" t="s">
        <v>292</v>
      </c>
      <c r="E215" s="276" t="s">
        <v>682</v>
      </c>
      <c r="F215" s="277" t="s">
        <v>5143</v>
      </c>
      <c r="G215" s="278" t="s">
        <v>3162</v>
      </c>
      <c r="H215" s="279">
        <v>1</v>
      </c>
      <c r="I215" s="280"/>
      <c r="J215" s="281">
        <f>ROUND(I215*H215,2)</f>
        <v>0</v>
      </c>
      <c r="K215" s="282"/>
      <c r="L215" s="283"/>
      <c r="M215" s="284" t="s">
        <v>1</v>
      </c>
      <c r="N215" s="285" t="s">
        <v>45</v>
      </c>
      <c r="O215" s="92"/>
      <c r="P215" s="238">
        <f>O215*H215</f>
        <v>0</v>
      </c>
      <c r="Q215" s="238">
        <v>0</v>
      </c>
      <c r="R215" s="238">
        <f>Q215*H215</f>
        <v>0</v>
      </c>
      <c r="S215" s="238">
        <v>0</v>
      </c>
      <c r="T215" s="239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40" t="s">
        <v>257</v>
      </c>
      <c r="AT215" s="240" t="s">
        <v>292</v>
      </c>
      <c r="AU215" s="240" t="s">
        <v>89</v>
      </c>
      <c r="AY215" s="18" t="s">
        <v>213</v>
      </c>
      <c r="BE215" s="241">
        <f>IF(N215="základní",J215,0)</f>
        <v>0</v>
      </c>
      <c r="BF215" s="241">
        <f>IF(N215="snížená",J215,0)</f>
        <v>0</v>
      </c>
      <c r="BG215" s="241">
        <f>IF(N215="zákl. přenesená",J215,0)</f>
        <v>0</v>
      </c>
      <c r="BH215" s="241">
        <f>IF(N215="sníž. přenesená",J215,0)</f>
        <v>0</v>
      </c>
      <c r="BI215" s="241">
        <f>IF(N215="nulová",J215,0)</f>
        <v>0</v>
      </c>
      <c r="BJ215" s="18" t="s">
        <v>21</v>
      </c>
      <c r="BK215" s="241">
        <f>ROUND(I215*H215,2)</f>
        <v>0</v>
      </c>
      <c r="BL215" s="18" t="s">
        <v>219</v>
      </c>
      <c r="BM215" s="240" t="s">
        <v>5144</v>
      </c>
    </row>
    <row r="216" spans="1:65" s="2" customFormat="1" ht="16.5" customHeight="1">
      <c r="A216" s="39"/>
      <c r="B216" s="40"/>
      <c r="C216" s="275" t="s">
        <v>695</v>
      </c>
      <c r="D216" s="275" t="s">
        <v>292</v>
      </c>
      <c r="E216" s="276" t="s">
        <v>686</v>
      </c>
      <c r="F216" s="277" t="s">
        <v>5145</v>
      </c>
      <c r="G216" s="278" t="s">
        <v>3162</v>
      </c>
      <c r="H216" s="279">
        <v>1</v>
      </c>
      <c r="I216" s="280"/>
      <c r="J216" s="281">
        <f>ROUND(I216*H216,2)</f>
        <v>0</v>
      </c>
      <c r="K216" s="282"/>
      <c r="L216" s="283"/>
      <c r="M216" s="284" t="s">
        <v>1</v>
      </c>
      <c r="N216" s="285" t="s">
        <v>45</v>
      </c>
      <c r="O216" s="92"/>
      <c r="P216" s="238">
        <f>O216*H216</f>
        <v>0</v>
      </c>
      <c r="Q216" s="238">
        <v>0</v>
      </c>
      <c r="R216" s="238">
        <f>Q216*H216</f>
        <v>0</v>
      </c>
      <c r="S216" s="238">
        <v>0</v>
      </c>
      <c r="T216" s="239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40" t="s">
        <v>257</v>
      </c>
      <c r="AT216" s="240" t="s">
        <v>292</v>
      </c>
      <c r="AU216" s="240" t="s">
        <v>89</v>
      </c>
      <c r="AY216" s="18" t="s">
        <v>213</v>
      </c>
      <c r="BE216" s="241">
        <f>IF(N216="základní",J216,0)</f>
        <v>0</v>
      </c>
      <c r="BF216" s="241">
        <f>IF(N216="snížená",J216,0)</f>
        <v>0</v>
      </c>
      <c r="BG216" s="241">
        <f>IF(N216="zákl. přenesená",J216,0)</f>
        <v>0</v>
      </c>
      <c r="BH216" s="241">
        <f>IF(N216="sníž. přenesená",J216,0)</f>
        <v>0</v>
      </c>
      <c r="BI216" s="241">
        <f>IF(N216="nulová",J216,0)</f>
        <v>0</v>
      </c>
      <c r="BJ216" s="18" t="s">
        <v>21</v>
      </c>
      <c r="BK216" s="241">
        <f>ROUND(I216*H216,2)</f>
        <v>0</v>
      </c>
      <c r="BL216" s="18" t="s">
        <v>219</v>
      </c>
      <c r="BM216" s="240" t="s">
        <v>5146</v>
      </c>
    </row>
    <row r="217" spans="1:65" s="2" customFormat="1" ht="16.5" customHeight="1">
      <c r="A217" s="39"/>
      <c r="B217" s="40"/>
      <c r="C217" s="275" t="s">
        <v>700</v>
      </c>
      <c r="D217" s="275" t="s">
        <v>292</v>
      </c>
      <c r="E217" s="276" t="s">
        <v>695</v>
      </c>
      <c r="F217" s="277" t="s">
        <v>5147</v>
      </c>
      <c r="G217" s="278" t="s">
        <v>3162</v>
      </c>
      <c r="H217" s="279">
        <v>1</v>
      </c>
      <c r="I217" s="280"/>
      <c r="J217" s="281">
        <f>ROUND(I217*H217,2)</f>
        <v>0</v>
      </c>
      <c r="K217" s="282"/>
      <c r="L217" s="283"/>
      <c r="M217" s="284" t="s">
        <v>1</v>
      </c>
      <c r="N217" s="285" t="s">
        <v>45</v>
      </c>
      <c r="O217" s="92"/>
      <c r="P217" s="238">
        <f>O217*H217</f>
        <v>0</v>
      </c>
      <c r="Q217" s="238">
        <v>0</v>
      </c>
      <c r="R217" s="238">
        <f>Q217*H217</f>
        <v>0</v>
      </c>
      <c r="S217" s="238">
        <v>0</v>
      </c>
      <c r="T217" s="239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40" t="s">
        <v>257</v>
      </c>
      <c r="AT217" s="240" t="s">
        <v>292</v>
      </c>
      <c r="AU217" s="240" t="s">
        <v>89</v>
      </c>
      <c r="AY217" s="18" t="s">
        <v>213</v>
      </c>
      <c r="BE217" s="241">
        <f>IF(N217="základní",J217,0)</f>
        <v>0</v>
      </c>
      <c r="BF217" s="241">
        <f>IF(N217="snížená",J217,0)</f>
        <v>0</v>
      </c>
      <c r="BG217" s="241">
        <f>IF(N217="zákl. přenesená",J217,0)</f>
        <v>0</v>
      </c>
      <c r="BH217" s="241">
        <f>IF(N217="sníž. přenesená",J217,0)</f>
        <v>0</v>
      </c>
      <c r="BI217" s="241">
        <f>IF(N217="nulová",J217,0)</f>
        <v>0</v>
      </c>
      <c r="BJ217" s="18" t="s">
        <v>21</v>
      </c>
      <c r="BK217" s="241">
        <f>ROUND(I217*H217,2)</f>
        <v>0</v>
      </c>
      <c r="BL217" s="18" t="s">
        <v>219</v>
      </c>
      <c r="BM217" s="240" t="s">
        <v>5148</v>
      </c>
    </row>
    <row r="218" spans="1:65" s="2" customFormat="1" ht="16.5" customHeight="1">
      <c r="A218" s="39"/>
      <c r="B218" s="40"/>
      <c r="C218" s="275" t="s">
        <v>706</v>
      </c>
      <c r="D218" s="275" t="s">
        <v>292</v>
      </c>
      <c r="E218" s="276" t="s">
        <v>690</v>
      </c>
      <c r="F218" s="277" t="s">
        <v>5149</v>
      </c>
      <c r="G218" s="278" t="s">
        <v>3162</v>
      </c>
      <c r="H218" s="279">
        <v>1</v>
      </c>
      <c r="I218" s="280"/>
      <c r="J218" s="281">
        <f>ROUND(I218*H218,2)</f>
        <v>0</v>
      </c>
      <c r="K218" s="282"/>
      <c r="L218" s="283"/>
      <c r="M218" s="284" t="s">
        <v>1</v>
      </c>
      <c r="N218" s="285" t="s">
        <v>45</v>
      </c>
      <c r="O218" s="92"/>
      <c r="P218" s="238">
        <f>O218*H218</f>
        <v>0</v>
      </c>
      <c r="Q218" s="238">
        <v>0</v>
      </c>
      <c r="R218" s="238">
        <f>Q218*H218</f>
        <v>0</v>
      </c>
      <c r="S218" s="238">
        <v>0</v>
      </c>
      <c r="T218" s="239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40" t="s">
        <v>257</v>
      </c>
      <c r="AT218" s="240" t="s">
        <v>292</v>
      </c>
      <c r="AU218" s="240" t="s">
        <v>89</v>
      </c>
      <c r="AY218" s="18" t="s">
        <v>213</v>
      </c>
      <c r="BE218" s="241">
        <f>IF(N218="základní",J218,0)</f>
        <v>0</v>
      </c>
      <c r="BF218" s="241">
        <f>IF(N218="snížená",J218,0)</f>
        <v>0</v>
      </c>
      <c r="BG218" s="241">
        <f>IF(N218="zákl. přenesená",J218,0)</f>
        <v>0</v>
      </c>
      <c r="BH218" s="241">
        <f>IF(N218="sníž. přenesená",J218,0)</f>
        <v>0</v>
      </c>
      <c r="BI218" s="241">
        <f>IF(N218="nulová",J218,0)</f>
        <v>0</v>
      </c>
      <c r="BJ218" s="18" t="s">
        <v>21</v>
      </c>
      <c r="BK218" s="241">
        <f>ROUND(I218*H218,2)</f>
        <v>0</v>
      </c>
      <c r="BL218" s="18" t="s">
        <v>219</v>
      </c>
      <c r="BM218" s="240" t="s">
        <v>5150</v>
      </c>
    </row>
    <row r="219" spans="1:65" s="2" customFormat="1" ht="21.75" customHeight="1">
      <c r="A219" s="39"/>
      <c r="B219" s="40"/>
      <c r="C219" s="228" t="s">
        <v>710</v>
      </c>
      <c r="D219" s="228" t="s">
        <v>215</v>
      </c>
      <c r="E219" s="229" t="s">
        <v>5151</v>
      </c>
      <c r="F219" s="230" t="s">
        <v>5152</v>
      </c>
      <c r="G219" s="231" t="s">
        <v>371</v>
      </c>
      <c r="H219" s="232">
        <v>1</v>
      </c>
      <c r="I219" s="233"/>
      <c r="J219" s="234">
        <f>ROUND(I219*H219,2)</f>
        <v>0</v>
      </c>
      <c r="K219" s="235"/>
      <c r="L219" s="45"/>
      <c r="M219" s="236" t="s">
        <v>1</v>
      </c>
      <c r="N219" s="237" t="s">
        <v>45</v>
      </c>
      <c r="O219" s="92"/>
      <c r="P219" s="238">
        <f>O219*H219</f>
        <v>0</v>
      </c>
      <c r="Q219" s="238">
        <v>0</v>
      </c>
      <c r="R219" s="238">
        <f>Q219*H219</f>
        <v>0</v>
      </c>
      <c r="S219" s="238">
        <v>0</v>
      </c>
      <c r="T219" s="239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40" t="s">
        <v>219</v>
      </c>
      <c r="AT219" s="240" t="s">
        <v>215</v>
      </c>
      <c r="AU219" s="240" t="s">
        <v>89</v>
      </c>
      <c r="AY219" s="18" t="s">
        <v>213</v>
      </c>
      <c r="BE219" s="241">
        <f>IF(N219="základní",J219,0)</f>
        <v>0</v>
      </c>
      <c r="BF219" s="241">
        <f>IF(N219="snížená",J219,0)</f>
        <v>0</v>
      </c>
      <c r="BG219" s="241">
        <f>IF(N219="zákl. přenesená",J219,0)</f>
        <v>0</v>
      </c>
      <c r="BH219" s="241">
        <f>IF(N219="sníž. přenesená",J219,0)</f>
        <v>0</v>
      </c>
      <c r="BI219" s="241">
        <f>IF(N219="nulová",J219,0)</f>
        <v>0</v>
      </c>
      <c r="BJ219" s="18" t="s">
        <v>21</v>
      </c>
      <c r="BK219" s="241">
        <f>ROUND(I219*H219,2)</f>
        <v>0</v>
      </c>
      <c r="BL219" s="18" t="s">
        <v>219</v>
      </c>
      <c r="BM219" s="240" t="s">
        <v>5153</v>
      </c>
    </row>
    <row r="220" spans="1:65" s="2" customFormat="1" ht="21.75" customHeight="1">
      <c r="A220" s="39"/>
      <c r="B220" s="40"/>
      <c r="C220" s="275" t="s">
        <v>716</v>
      </c>
      <c r="D220" s="275" t="s">
        <v>292</v>
      </c>
      <c r="E220" s="276" t="s">
        <v>1038</v>
      </c>
      <c r="F220" s="277" t="s">
        <v>5154</v>
      </c>
      <c r="G220" s="278" t="s">
        <v>3162</v>
      </c>
      <c r="H220" s="279">
        <v>1</v>
      </c>
      <c r="I220" s="280"/>
      <c r="J220" s="281">
        <f>ROUND(I220*H220,2)</f>
        <v>0</v>
      </c>
      <c r="K220" s="282"/>
      <c r="L220" s="283"/>
      <c r="M220" s="284" t="s">
        <v>1</v>
      </c>
      <c r="N220" s="285" t="s">
        <v>45</v>
      </c>
      <c r="O220" s="92"/>
      <c r="P220" s="238">
        <f>O220*H220</f>
        <v>0</v>
      </c>
      <c r="Q220" s="238">
        <v>0</v>
      </c>
      <c r="R220" s="238">
        <f>Q220*H220</f>
        <v>0</v>
      </c>
      <c r="S220" s="238">
        <v>0</v>
      </c>
      <c r="T220" s="239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40" t="s">
        <v>257</v>
      </c>
      <c r="AT220" s="240" t="s">
        <v>292</v>
      </c>
      <c r="AU220" s="240" t="s">
        <v>89</v>
      </c>
      <c r="AY220" s="18" t="s">
        <v>213</v>
      </c>
      <c r="BE220" s="241">
        <f>IF(N220="základní",J220,0)</f>
        <v>0</v>
      </c>
      <c r="BF220" s="241">
        <f>IF(N220="snížená",J220,0)</f>
        <v>0</v>
      </c>
      <c r="BG220" s="241">
        <f>IF(N220="zákl. přenesená",J220,0)</f>
        <v>0</v>
      </c>
      <c r="BH220" s="241">
        <f>IF(N220="sníž. přenesená",J220,0)</f>
        <v>0</v>
      </c>
      <c r="BI220" s="241">
        <f>IF(N220="nulová",J220,0)</f>
        <v>0</v>
      </c>
      <c r="BJ220" s="18" t="s">
        <v>21</v>
      </c>
      <c r="BK220" s="241">
        <f>ROUND(I220*H220,2)</f>
        <v>0</v>
      </c>
      <c r="BL220" s="18" t="s">
        <v>219</v>
      </c>
      <c r="BM220" s="240" t="s">
        <v>5155</v>
      </c>
    </row>
    <row r="221" spans="1:65" s="2" customFormat="1" ht="21.75" customHeight="1">
      <c r="A221" s="39"/>
      <c r="B221" s="40"/>
      <c r="C221" s="228" t="s">
        <v>722</v>
      </c>
      <c r="D221" s="228" t="s">
        <v>215</v>
      </c>
      <c r="E221" s="229" t="s">
        <v>5156</v>
      </c>
      <c r="F221" s="230" t="s">
        <v>5157</v>
      </c>
      <c r="G221" s="231" t="s">
        <v>371</v>
      </c>
      <c r="H221" s="232">
        <v>3</v>
      </c>
      <c r="I221" s="233"/>
      <c r="J221" s="234">
        <f>ROUND(I221*H221,2)</f>
        <v>0</v>
      </c>
      <c r="K221" s="235"/>
      <c r="L221" s="45"/>
      <c r="M221" s="236" t="s">
        <v>1</v>
      </c>
      <c r="N221" s="237" t="s">
        <v>45</v>
      </c>
      <c r="O221" s="92"/>
      <c r="P221" s="238">
        <f>O221*H221</f>
        <v>0</v>
      </c>
      <c r="Q221" s="238">
        <v>0</v>
      </c>
      <c r="R221" s="238">
        <f>Q221*H221</f>
        <v>0</v>
      </c>
      <c r="S221" s="238">
        <v>0.13</v>
      </c>
      <c r="T221" s="239">
        <f>S221*H221</f>
        <v>0.39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40" t="s">
        <v>301</v>
      </c>
      <c r="AT221" s="240" t="s">
        <v>215</v>
      </c>
      <c r="AU221" s="240" t="s">
        <v>89</v>
      </c>
      <c r="AY221" s="18" t="s">
        <v>213</v>
      </c>
      <c r="BE221" s="241">
        <f>IF(N221="základní",J221,0)</f>
        <v>0</v>
      </c>
      <c r="BF221" s="241">
        <f>IF(N221="snížená",J221,0)</f>
        <v>0</v>
      </c>
      <c r="BG221" s="241">
        <f>IF(N221="zákl. přenesená",J221,0)</f>
        <v>0</v>
      </c>
      <c r="BH221" s="241">
        <f>IF(N221="sníž. přenesená",J221,0)</f>
        <v>0</v>
      </c>
      <c r="BI221" s="241">
        <f>IF(N221="nulová",J221,0)</f>
        <v>0</v>
      </c>
      <c r="BJ221" s="18" t="s">
        <v>21</v>
      </c>
      <c r="BK221" s="241">
        <f>ROUND(I221*H221,2)</f>
        <v>0</v>
      </c>
      <c r="BL221" s="18" t="s">
        <v>301</v>
      </c>
      <c r="BM221" s="240" t="s">
        <v>5158</v>
      </c>
    </row>
    <row r="222" spans="1:65" s="2" customFormat="1" ht="21.75" customHeight="1">
      <c r="A222" s="39"/>
      <c r="B222" s="40"/>
      <c r="C222" s="275" t="s">
        <v>727</v>
      </c>
      <c r="D222" s="275" t="s">
        <v>292</v>
      </c>
      <c r="E222" s="276" t="s">
        <v>700</v>
      </c>
      <c r="F222" s="277" t="s">
        <v>5159</v>
      </c>
      <c r="G222" s="278" t="s">
        <v>3162</v>
      </c>
      <c r="H222" s="279">
        <v>1</v>
      </c>
      <c r="I222" s="280"/>
      <c r="J222" s="281">
        <f>ROUND(I222*H222,2)</f>
        <v>0</v>
      </c>
      <c r="K222" s="282"/>
      <c r="L222" s="283"/>
      <c r="M222" s="284" t="s">
        <v>1</v>
      </c>
      <c r="N222" s="285" t="s">
        <v>45</v>
      </c>
      <c r="O222" s="92"/>
      <c r="P222" s="238">
        <f>O222*H222</f>
        <v>0</v>
      </c>
      <c r="Q222" s="238">
        <v>0</v>
      </c>
      <c r="R222" s="238">
        <f>Q222*H222</f>
        <v>0</v>
      </c>
      <c r="S222" s="238">
        <v>0</v>
      </c>
      <c r="T222" s="239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40" t="s">
        <v>257</v>
      </c>
      <c r="AT222" s="240" t="s">
        <v>292</v>
      </c>
      <c r="AU222" s="240" t="s">
        <v>89</v>
      </c>
      <c r="AY222" s="18" t="s">
        <v>213</v>
      </c>
      <c r="BE222" s="241">
        <f>IF(N222="základní",J222,0)</f>
        <v>0</v>
      </c>
      <c r="BF222" s="241">
        <f>IF(N222="snížená",J222,0)</f>
        <v>0</v>
      </c>
      <c r="BG222" s="241">
        <f>IF(N222="zákl. přenesená",J222,0)</f>
        <v>0</v>
      </c>
      <c r="BH222" s="241">
        <f>IF(N222="sníž. přenesená",J222,0)</f>
        <v>0</v>
      </c>
      <c r="BI222" s="241">
        <f>IF(N222="nulová",J222,0)</f>
        <v>0</v>
      </c>
      <c r="BJ222" s="18" t="s">
        <v>21</v>
      </c>
      <c r="BK222" s="241">
        <f>ROUND(I222*H222,2)</f>
        <v>0</v>
      </c>
      <c r="BL222" s="18" t="s">
        <v>219</v>
      </c>
      <c r="BM222" s="240" t="s">
        <v>5160</v>
      </c>
    </row>
    <row r="223" spans="1:65" s="2" customFormat="1" ht="21.75" customHeight="1">
      <c r="A223" s="39"/>
      <c r="B223" s="40"/>
      <c r="C223" s="275" t="s">
        <v>743</v>
      </c>
      <c r="D223" s="275" t="s">
        <v>292</v>
      </c>
      <c r="E223" s="276" t="s">
        <v>706</v>
      </c>
      <c r="F223" s="277" t="s">
        <v>5161</v>
      </c>
      <c r="G223" s="278" t="s">
        <v>3162</v>
      </c>
      <c r="H223" s="279">
        <v>1</v>
      </c>
      <c r="I223" s="280"/>
      <c r="J223" s="281">
        <f>ROUND(I223*H223,2)</f>
        <v>0</v>
      </c>
      <c r="K223" s="282"/>
      <c r="L223" s="283"/>
      <c r="M223" s="284" t="s">
        <v>1</v>
      </c>
      <c r="N223" s="285" t="s">
        <v>45</v>
      </c>
      <c r="O223" s="92"/>
      <c r="P223" s="238">
        <f>O223*H223</f>
        <v>0</v>
      </c>
      <c r="Q223" s="238">
        <v>0</v>
      </c>
      <c r="R223" s="238">
        <f>Q223*H223</f>
        <v>0</v>
      </c>
      <c r="S223" s="238">
        <v>0</v>
      </c>
      <c r="T223" s="239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40" t="s">
        <v>257</v>
      </c>
      <c r="AT223" s="240" t="s">
        <v>292</v>
      </c>
      <c r="AU223" s="240" t="s">
        <v>89</v>
      </c>
      <c r="AY223" s="18" t="s">
        <v>213</v>
      </c>
      <c r="BE223" s="241">
        <f>IF(N223="základní",J223,0)</f>
        <v>0</v>
      </c>
      <c r="BF223" s="241">
        <f>IF(N223="snížená",J223,0)</f>
        <v>0</v>
      </c>
      <c r="BG223" s="241">
        <f>IF(N223="zákl. přenesená",J223,0)</f>
        <v>0</v>
      </c>
      <c r="BH223" s="241">
        <f>IF(N223="sníž. přenesená",J223,0)</f>
        <v>0</v>
      </c>
      <c r="BI223" s="241">
        <f>IF(N223="nulová",J223,0)</f>
        <v>0</v>
      </c>
      <c r="BJ223" s="18" t="s">
        <v>21</v>
      </c>
      <c r="BK223" s="241">
        <f>ROUND(I223*H223,2)</f>
        <v>0</v>
      </c>
      <c r="BL223" s="18" t="s">
        <v>219</v>
      </c>
      <c r="BM223" s="240" t="s">
        <v>5162</v>
      </c>
    </row>
    <row r="224" spans="1:65" s="2" customFormat="1" ht="21.75" customHeight="1">
      <c r="A224" s="39"/>
      <c r="B224" s="40"/>
      <c r="C224" s="275" t="s">
        <v>27</v>
      </c>
      <c r="D224" s="275" t="s">
        <v>292</v>
      </c>
      <c r="E224" s="276" t="s">
        <v>710</v>
      </c>
      <c r="F224" s="277" t="s">
        <v>5163</v>
      </c>
      <c r="G224" s="278" t="s">
        <v>3162</v>
      </c>
      <c r="H224" s="279">
        <v>1</v>
      </c>
      <c r="I224" s="280"/>
      <c r="J224" s="281">
        <f>ROUND(I224*H224,2)</f>
        <v>0</v>
      </c>
      <c r="K224" s="282"/>
      <c r="L224" s="283"/>
      <c r="M224" s="284" t="s">
        <v>1</v>
      </c>
      <c r="N224" s="285" t="s">
        <v>45</v>
      </c>
      <c r="O224" s="92"/>
      <c r="P224" s="238">
        <f>O224*H224</f>
        <v>0</v>
      </c>
      <c r="Q224" s="238">
        <v>0</v>
      </c>
      <c r="R224" s="238">
        <f>Q224*H224</f>
        <v>0</v>
      </c>
      <c r="S224" s="238">
        <v>0</v>
      </c>
      <c r="T224" s="239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40" t="s">
        <v>257</v>
      </c>
      <c r="AT224" s="240" t="s">
        <v>292</v>
      </c>
      <c r="AU224" s="240" t="s">
        <v>89</v>
      </c>
      <c r="AY224" s="18" t="s">
        <v>213</v>
      </c>
      <c r="BE224" s="241">
        <f>IF(N224="základní",J224,0)</f>
        <v>0</v>
      </c>
      <c r="BF224" s="241">
        <f>IF(N224="snížená",J224,0)</f>
        <v>0</v>
      </c>
      <c r="BG224" s="241">
        <f>IF(N224="zákl. přenesená",J224,0)</f>
        <v>0</v>
      </c>
      <c r="BH224" s="241">
        <f>IF(N224="sníž. přenesená",J224,0)</f>
        <v>0</v>
      </c>
      <c r="BI224" s="241">
        <f>IF(N224="nulová",J224,0)</f>
        <v>0</v>
      </c>
      <c r="BJ224" s="18" t="s">
        <v>21</v>
      </c>
      <c r="BK224" s="241">
        <f>ROUND(I224*H224,2)</f>
        <v>0</v>
      </c>
      <c r="BL224" s="18" t="s">
        <v>219</v>
      </c>
      <c r="BM224" s="240" t="s">
        <v>5164</v>
      </c>
    </row>
    <row r="225" spans="1:65" s="2" customFormat="1" ht="21.75" customHeight="1">
      <c r="A225" s="39"/>
      <c r="B225" s="40"/>
      <c r="C225" s="228" t="s">
        <v>754</v>
      </c>
      <c r="D225" s="228" t="s">
        <v>215</v>
      </c>
      <c r="E225" s="229" t="s">
        <v>5165</v>
      </c>
      <c r="F225" s="230" t="s">
        <v>5166</v>
      </c>
      <c r="G225" s="231" t="s">
        <v>371</v>
      </c>
      <c r="H225" s="232">
        <v>25</v>
      </c>
      <c r="I225" s="233"/>
      <c r="J225" s="234">
        <f>ROUND(I225*H225,2)</f>
        <v>0</v>
      </c>
      <c r="K225" s="235"/>
      <c r="L225" s="45"/>
      <c r="M225" s="236" t="s">
        <v>1</v>
      </c>
      <c r="N225" s="237" t="s">
        <v>45</v>
      </c>
      <c r="O225" s="92"/>
      <c r="P225" s="238">
        <f>O225*H225</f>
        <v>0</v>
      </c>
      <c r="Q225" s="238">
        <v>0</v>
      </c>
      <c r="R225" s="238">
        <f>Q225*H225</f>
        <v>0</v>
      </c>
      <c r="S225" s="238">
        <v>0</v>
      </c>
      <c r="T225" s="239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40" t="s">
        <v>219</v>
      </c>
      <c r="AT225" s="240" t="s">
        <v>215</v>
      </c>
      <c r="AU225" s="240" t="s">
        <v>89</v>
      </c>
      <c r="AY225" s="18" t="s">
        <v>213</v>
      </c>
      <c r="BE225" s="241">
        <f>IF(N225="základní",J225,0)</f>
        <v>0</v>
      </c>
      <c r="BF225" s="241">
        <f>IF(N225="snížená",J225,0)</f>
        <v>0</v>
      </c>
      <c r="BG225" s="241">
        <f>IF(N225="zákl. přenesená",J225,0)</f>
        <v>0</v>
      </c>
      <c r="BH225" s="241">
        <f>IF(N225="sníž. přenesená",J225,0)</f>
        <v>0</v>
      </c>
      <c r="BI225" s="241">
        <f>IF(N225="nulová",J225,0)</f>
        <v>0</v>
      </c>
      <c r="BJ225" s="18" t="s">
        <v>21</v>
      </c>
      <c r="BK225" s="241">
        <f>ROUND(I225*H225,2)</f>
        <v>0</v>
      </c>
      <c r="BL225" s="18" t="s">
        <v>219</v>
      </c>
      <c r="BM225" s="240" t="s">
        <v>5167</v>
      </c>
    </row>
    <row r="226" spans="1:65" s="2" customFormat="1" ht="16.5" customHeight="1">
      <c r="A226" s="39"/>
      <c r="B226" s="40"/>
      <c r="C226" s="275" t="s">
        <v>762</v>
      </c>
      <c r="D226" s="275" t="s">
        <v>292</v>
      </c>
      <c r="E226" s="276" t="s">
        <v>581</v>
      </c>
      <c r="F226" s="277" t="s">
        <v>5168</v>
      </c>
      <c r="G226" s="278" t="s">
        <v>3162</v>
      </c>
      <c r="H226" s="279">
        <v>25</v>
      </c>
      <c r="I226" s="280"/>
      <c r="J226" s="281">
        <f>ROUND(I226*H226,2)</f>
        <v>0</v>
      </c>
      <c r="K226" s="282"/>
      <c r="L226" s="283"/>
      <c r="M226" s="284" t="s">
        <v>1</v>
      </c>
      <c r="N226" s="285" t="s">
        <v>45</v>
      </c>
      <c r="O226" s="92"/>
      <c r="P226" s="238">
        <f>O226*H226</f>
        <v>0</v>
      </c>
      <c r="Q226" s="238">
        <v>0</v>
      </c>
      <c r="R226" s="238">
        <f>Q226*H226</f>
        <v>0</v>
      </c>
      <c r="S226" s="238">
        <v>0</v>
      </c>
      <c r="T226" s="239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40" t="s">
        <v>257</v>
      </c>
      <c r="AT226" s="240" t="s">
        <v>292</v>
      </c>
      <c r="AU226" s="240" t="s">
        <v>89</v>
      </c>
      <c r="AY226" s="18" t="s">
        <v>213</v>
      </c>
      <c r="BE226" s="241">
        <f>IF(N226="základní",J226,0)</f>
        <v>0</v>
      </c>
      <c r="BF226" s="241">
        <f>IF(N226="snížená",J226,0)</f>
        <v>0</v>
      </c>
      <c r="BG226" s="241">
        <f>IF(N226="zákl. přenesená",J226,0)</f>
        <v>0</v>
      </c>
      <c r="BH226" s="241">
        <f>IF(N226="sníž. přenesená",J226,0)</f>
        <v>0</v>
      </c>
      <c r="BI226" s="241">
        <f>IF(N226="nulová",J226,0)</f>
        <v>0</v>
      </c>
      <c r="BJ226" s="18" t="s">
        <v>21</v>
      </c>
      <c r="BK226" s="241">
        <f>ROUND(I226*H226,2)</f>
        <v>0</v>
      </c>
      <c r="BL226" s="18" t="s">
        <v>219</v>
      </c>
      <c r="BM226" s="240" t="s">
        <v>5169</v>
      </c>
    </row>
    <row r="227" spans="1:65" s="2" customFormat="1" ht="21.75" customHeight="1">
      <c r="A227" s="39"/>
      <c r="B227" s="40"/>
      <c r="C227" s="228" t="s">
        <v>781</v>
      </c>
      <c r="D227" s="228" t="s">
        <v>215</v>
      </c>
      <c r="E227" s="229" t="s">
        <v>5170</v>
      </c>
      <c r="F227" s="230" t="s">
        <v>5171</v>
      </c>
      <c r="G227" s="231" t="s">
        <v>371</v>
      </c>
      <c r="H227" s="232">
        <v>29</v>
      </c>
      <c r="I227" s="233"/>
      <c r="J227" s="234">
        <f>ROUND(I227*H227,2)</f>
        <v>0</v>
      </c>
      <c r="K227" s="235"/>
      <c r="L227" s="45"/>
      <c r="M227" s="236" t="s">
        <v>1</v>
      </c>
      <c r="N227" s="237" t="s">
        <v>45</v>
      </c>
      <c r="O227" s="92"/>
      <c r="P227" s="238">
        <f>O227*H227</f>
        <v>0</v>
      </c>
      <c r="Q227" s="238">
        <v>0</v>
      </c>
      <c r="R227" s="238">
        <f>Q227*H227</f>
        <v>0</v>
      </c>
      <c r="S227" s="238">
        <v>0</v>
      </c>
      <c r="T227" s="239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40" t="s">
        <v>219</v>
      </c>
      <c r="AT227" s="240" t="s">
        <v>215</v>
      </c>
      <c r="AU227" s="240" t="s">
        <v>89</v>
      </c>
      <c r="AY227" s="18" t="s">
        <v>213</v>
      </c>
      <c r="BE227" s="241">
        <f>IF(N227="základní",J227,0)</f>
        <v>0</v>
      </c>
      <c r="BF227" s="241">
        <f>IF(N227="snížená",J227,0)</f>
        <v>0</v>
      </c>
      <c r="BG227" s="241">
        <f>IF(N227="zákl. přenesená",J227,0)</f>
        <v>0</v>
      </c>
      <c r="BH227" s="241">
        <f>IF(N227="sníž. přenesená",J227,0)</f>
        <v>0</v>
      </c>
      <c r="BI227" s="241">
        <f>IF(N227="nulová",J227,0)</f>
        <v>0</v>
      </c>
      <c r="BJ227" s="18" t="s">
        <v>21</v>
      </c>
      <c r="BK227" s="241">
        <f>ROUND(I227*H227,2)</f>
        <v>0</v>
      </c>
      <c r="BL227" s="18" t="s">
        <v>219</v>
      </c>
      <c r="BM227" s="240" t="s">
        <v>5172</v>
      </c>
    </row>
    <row r="228" spans="1:65" s="2" customFormat="1" ht="16.5" customHeight="1">
      <c r="A228" s="39"/>
      <c r="B228" s="40"/>
      <c r="C228" s="275" t="s">
        <v>837</v>
      </c>
      <c r="D228" s="275" t="s">
        <v>292</v>
      </c>
      <c r="E228" s="276" t="s">
        <v>601</v>
      </c>
      <c r="F228" s="277" t="s">
        <v>5173</v>
      </c>
      <c r="G228" s="278" t="s">
        <v>3162</v>
      </c>
      <c r="H228" s="279">
        <v>28</v>
      </c>
      <c r="I228" s="280"/>
      <c r="J228" s="281">
        <f>ROUND(I228*H228,2)</f>
        <v>0</v>
      </c>
      <c r="K228" s="282"/>
      <c r="L228" s="283"/>
      <c r="M228" s="284" t="s">
        <v>1</v>
      </c>
      <c r="N228" s="285" t="s">
        <v>45</v>
      </c>
      <c r="O228" s="92"/>
      <c r="P228" s="238">
        <f>O228*H228</f>
        <v>0</v>
      </c>
      <c r="Q228" s="238">
        <v>0</v>
      </c>
      <c r="R228" s="238">
        <f>Q228*H228</f>
        <v>0</v>
      </c>
      <c r="S228" s="238">
        <v>0</v>
      </c>
      <c r="T228" s="239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40" t="s">
        <v>257</v>
      </c>
      <c r="AT228" s="240" t="s">
        <v>292</v>
      </c>
      <c r="AU228" s="240" t="s">
        <v>89</v>
      </c>
      <c r="AY228" s="18" t="s">
        <v>213</v>
      </c>
      <c r="BE228" s="241">
        <f>IF(N228="základní",J228,0)</f>
        <v>0</v>
      </c>
      <c r="BF228" s="241">
        <f>IF(N228="snížená",J228,0)</f>
        <v>0</v>
      </c>
      <c r="BG228" s="241">
        <f>IF(N228="zákl. přenesená",J228,0)</f>
        <v>0</v>
      </c>
      <c r="BH228" s="241">
        <f>IF(N228="sníž. přenesená",J228,0)</f>
        <v>0</v>
      </c>
      <c r="BI228" s="241">
        <f>IF(N228="nulová",J228,0)</f>
        <v>0</v>
      </c>
      <c r="BJ228" s="18" t="s">
        <v>21</v>
      </c>
      <c r="BK228" s="241">
        <f>ROUND(I228*H228,2)</f>
        <v>0</v>
      </c>
      <c r="BL228" s="18" t="s">
        <v>219</v>
      </c>
      <c r="BM228" s="240" t="s">
        <v>5174</v>
      </c>
    </row>
    <row r="229" spans="1:65" s="2" customFormat="1" ht="16.5" customHeight="1">
      <c r="A229" s="39"/>
      <c r="B229" s="40"/>
      <c r="C229" s="275" t="s">
        <v>842</v>
      </c>
      <c r="D229" s="275" t="s">
        <v>292</v>
      </c>
      <c r="E229" s="276" t="s">
        <v>900</v>
      </c>
      <c r="F229" s="277" t="s">
        <v>5175</v>
      </c>
      <c r="G229" s="278" t="s">
        <v>3162</v>
      </c>
      <c r="H229" s="279">
        <v>1</v>
      </c>
      <c r="I229" s="280"/>
      <c r="J229" s="281">
        <f>ROUND(I229*H229,2)</f>
        <v>0</v>
      </c>
      <c r="K229" s="282"/>
      <c r="L229" s="283"/>
      <c r="M229" s="284" t="s">
        <v>1</v>
      </c>
      <c r="N229" s="285" t="s">
        <v>45</v>
      </c>
      <c r="O229" s="92"/>
      <c r="P229" s="238">
        <f>O229*H229</f>
        <v>0</v>
      </c>
      <c r="Q229" s="238">
        <v>0</v>
      </c>
      <c r="R229" s="238">
        <f>Q229*H229</f>
        <v>0</v>
      </c>
      <c r="S229" s="238">
        <v>0</v>
      </c>
      <c r="T229" s="239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40" t="s">
        <v>257</v>
      </c>
      <c r="AT229" s="240" t="s">
        <v>292</v>
      </c>
      <c r="AU229" s="240" t="s">
        <v>89</v>
      </c>
      <c r="AY229" s="18" t="s">
        <v>213</v>
      </c>
      <c r="BE229" s="241">
        <f>IF(N229="základní",J229,0)</f>
        <v>0</v>
      </c>
      <c r="BF229" s="241">
        <f>IF(N229="snížená",J229,0)</f>
        <v>0</v>
      </c>
      <c r="BG229" s="241">
        <f>IF(N229="zákl. přenesená",J229,0)</f>
        <v>0</v>
      </c>
      <c r="BH229" s="241">
        <f>IF(N229="sníž. přenesená",J229,0)</f>
        <v>0</v>
      </c>
      <c r="BI229" s="241">
        <f>IF(N229="nulová",J229,0)</f>
        <v>0</v>
      </c>
      <c r="BJ229" s="18" t="s">
        <v>21</v>
      </c>
      <c r="BK229" s="241">
        <f>ROUND(I229*H229,2)</f>
        <v>0</v>
      </c>
      <c r="BL229" s="18" t="s">
        <v>219</v>
      </c>
      <c r="BM229" s="240" t="s">
        <v>5176</v>
      </c>
    </row>
    <row r="230" spans="1:65" s="2" customFormat="1" ht="21.75" customHeight="1">
      <c r="A230" s="39"/>
      <c r="B230" s="40"/>
      <c r="C230" s="228" t="s">
        <v>863</v>
      </c>
      <c r="D230" s="228" t="s">
        <v>215</v>
      </c>
      <c r="E230" s="229" t="s">
        <v>5177</v>
      </c>
      <c r="F230" s="230" t="s">
        <v>5178</v>
      </c>
      <c r="G230" s="231" t="s">
        <v>371</v>
      </c>
      <c r="H230" s="232">
        <v>12</v>
      </c>
      <c r="I230" s="233"/>
      <c r="J230" s="234">
        <f>ROUND(I230*H230,2)</f>
        <v>0</v>
      </c>
      <c r="K230" s="235"/>
      <c r="L230" s="45"/>
      <c r="M230" s="236" t="s">
        <v>1</v>
      </c>
      <c r="N230" s="237" t="s">
        <v>45</v>
      </c>
      <c r="O230" s="92"/>
      <c r="P230" s="238">
        <f>O230*H230</f>
        <v>0</v>
      </c>
      <c r="Q230" s="238">
        <v>0</v>
      </c>
      <c r="R230" s="238">
        <f>Q230*H230</f>
        <v>0</v>
      </c>
      <c r="S230" s="238">
        <v>0</v>
      </c>
      <c r="T230" s="239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40" t="s">
        <v>219</v>
      </c>
      <c r="AT230" s="240" t="s">
        <v>215</v>
      </c>
      <c r="AU230" s="240" t="s">
        <v>89</v>
      </c>
      <c r="AY230" s="18" t="s">
        <v>213</v>
      </c>
      <c r="BE230" s="241">
        <f>IF(N230="základní",J230,0)</f>
        <v>0</v>
      </c>
      <c r="BF230" s="241">
        <f>IF(N230="snížená",J230,0)</f>
        <v>0</v>
      </c>
      <c r="BG230" s="241">
        <f>IF(N230="zákl. přenesená",J230,0)</f>
        <v>0</v>
      </c>
      <c r="BH230" s="241">
        <f>IF(N230="sníž. přenesená",J230,0)</f>
        <v>0</v>
      </c>
      <c r="BI230" s="241">
        <f>IF(N230="nulová",J230,0)</f>
        <v>0</v>
      </c>
      <c r="BJ230" s="18" t="s">
        <v>21</v>
      </c>
      <c r="BK230" s="241">
        <f>ROUND(I230*H230,2)</f>
        <v>0</v>
      </c>
      <c r="BL230" s="18" t="s">
        <v>219</v>
      </c>
      <c r="BM230" s="240" t="s">
        <v>5179</v>
      </c>
    </row>
    <row r="231" spans="1:65" s="2" customFormat="1" ht="16.5" customHeight="1">
      <c r="A231" s="39"/>
      <c r="B231" s="40"/>
      <c r="C231" s="275" t="s">
        <v>868</v>
      </c>
      <c r="D231" s="275" t="s">
        <v>292</v>
      </c>
      <c r="E231" s="276" t="s">
        <v>586</v>
      </c>
      <c r="F231" s="277" t="s">
        <v>5180</v>
      </c>
      <c r="G231" s="278" t="s">
        <v>3162</v>
      </c>
      <c r="H231" s="279">
        <v>12</v>
      </c>
      <c r="I231" s="280"/>
      <c r="J231" s="281">
        <f>ROUND(I231*H231,2)</f>
        <v>0</v>
      </c>
      <c r="K231" s="282"/>
      <c r="L231" s="283"/>
      <c r="M231" s="284" t="s">
        <v>1</v>
      </c>
      <c r="N231" s="285" t="s">
        <v>45</v>
      </c>
      <c r="O231" s="92"/>
      <c r="P231" s="238">
        <f>O231*H231</f>
        <v>0</v>
      </c>
      <c r="Q231" s="238">
        <v>0</v>
      </c>
      <c r="R231" s="238">
        <f>Q231*H231</f>
        <v>0</v>
      </c>
      <c r="S231" s="238">
        <v>0</v>
      </c>
      <c r="T231" s="239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40" t="s">
        <v>257</v>
      </c>
      <c r="AT231" s="240" t="s">
        <v>292</v>
      </c>
      <c r="AU231" s="240" t="s">
        <v>89</v>
      </c>
      <c r="AY231" s="18" t="s">
        <v>213</v>
      </c>
      <c r="BE231" s="241">
        <f>IF(N231="základní",J231,0)</f>
        <v>0</v>
      </c>
      <c r="BF231" s="241">
        <f>IF(N231="snížená",J231,0)</f>
        <v>0</v>
      </c>
      <c r="BG231" s="241">
        <f>IF(N231="zákl. přenesená",J231,0)</f>
        <v>0</v>
      </c>
      <c r="BH231" s="241">
        <f>IF(N231="sníž. přenesená",J231,0)</f>
        <v>0</v>
      </c>
      <c r="BI231" s="241">
        <f>IF(N231="nulová",J231,0)</f>
        <v>0</v>
      </c>
      <c r="BJ231" s="18" t="s">
        <v>21</v>
      </c>
      <c r="BK231" s="241">
        <f>ROUND(I231*H231,2)</f>
        <v>0</v>
      </c>
      <c r="BL231" s="18" t="s">
        <v>219</v>
      </c>
      <c r="BM231" s="240" t="s">
        <v>5181</v>
      </c>
    </row>
    <row r="232" spans="1:65" s="2" customFormat="1" ht="21.75" customHeight="1">
      <c r="A232" s="39"/>
      <c r="B232" s="40"/>
      <c r="C232" s="228" t="s">
        <v>882</v>
      </c>
      <c r="D232" s="228" t="s">
        <v>215</v>
      </c>
      <c r="E232" s="229" t="s">
        <v>5182</v>
      </c>
      <c r="F232" s="230" t="s">
        <v>5183</v>
      </c>
      <c r="G232" s="231" t="s">
        <v>371</v>
      </c>
      <c r="H232" s="232">
        <v>50</v>
      </c>
      <c r="I232" s="233"/>
      <c r="J232" s="234">
        <f>ROUND(I232*H232,2)</f>
        <v>0</v>
      </c>
      <c r="K232" s="235"/>
      <c r="L232" s="45"/>
      <c r="M232" s="236" t="s">
        <v>1</v>
      </c>
      <c r="N232" s="237" t="s">
        <v>45</v>
      </c>
      <c r="O232" s="92"/>
      <c r="P232" s="238">
        <f>O232*H232</f>
        <v>0</v>
      </c>
      <c r="Q232" s="238">
        <v>0</v>
      </c>
      <c r="R232" s="238">
        <f>Q232*H232</f>
        <v>0</v>
      </c>
      <c r="S232" s="238">
        <v>0</v>
      </c>
      <c r="T232" s="239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40" t="s">
        <v>219</v>
      </c>
      <c r="AT232" s="240" t="s">
        <v>215</v>
      </c>
      <c r="AU232" s="240" t="s">
        <v>89</v>
      </c>
      <c r="AY232" s="18" t="s">
        <v>213</v>
      </c>
      <c r="BE232" s="241">
        <f>IF(N232="základní",J232,0)</f>
        <v>0</v>
      </c>
      <c r="BF232" s="241">
        <f>IF(N232="snížená",J232,0)</f>
        <v>0</v>
      </c>
      <c r="BG232" s="241">
        <f>IF(N232="zákl. přenesená",J232,0)</f>
        <v>0</v>
      </c>
      <c r="BH232" s="241">
        <f>IF(N232="sníž. přenesená",J232,0)</f>
        <v>0</v>
      </c>
      <c r="BI232" s="241">
        <f>IF(N232="nulová",J232,0)</f>
        <v>0</v>
      </c>
      <c r="BJ232" s="18" t="s">
        <v>21</v>
      </c>
      <c r="BK232" s="241">
        <f>ROUND(I232*H232,2)</f>
        <v>0</v>
      </c>
      <c r="BL232" s="18" t="s">
        <v>219</v>
      </c>
      <c r="BM232" s="240" t="s">
        <v>5184</v>
      </c>
    </row>
    <row r="233" spans="1:65" s="2" customFormat="1" ht="16.5" customHeight="1">
      <c r="A233" s="39"/>
      <c r="B233" s="40"/>
      <c r="C233" s="275" t="s">
        <v>891</v>
      </c>
      <c r="D233" s="275" t="s">
        <v>292</v>
      </c>
      <c r="E233" s="276" t="s">
        <v>591</v>
      </c>
      <c r="F233" s="277" t="s">
        <v>5185</v>
      </c>
      <c r="G233" s="278" t="s">
        <v>3162</v>
      </c>
      <c r="H233" s="279">
        <v>50</v>
      </c>
      <c r="I233" s="280"/>
      <c r="J233" s="281">
        <f>ROUND(I233*H233,2)</f>
        <v>0</v>
      </c>
      <c r="K233" s="282"/>
      <c r="L233" s="283"/>
      <c r="M233" s="284" t="s">
        <v>1</v>
      </c>
      <c r="N233" s="285" t="s">
        <v>45</v>
      </c>
      <c r="O233" s="92"/>
      <c r="P233" s="238">
        <f>O233*H233</f>
        <v>0</v>
      </c>
      <c r="Q233" s="238">
        <v>0</v>
      </c>
      <c r="R233" s="238">
        <f>Q233*H233</f>
        <v>0</v>
      </c>
      <c r="S233" s="238">
        <v>0</v>
      </c>
      <c r="T233" s="239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40" t="s">
        <v>257</v>
      </c>
      <c r="AT233" s="240" t="s">
        <v>292</v>
      </c>
      <c r="AU233" s="240" t="s">
        <v>89</v>
      </c>
      <c r="AY233" s="18" t="s">
        <v>213</v>
      </c>
      <c r="BE233" s="241">
        <f>IF(N233="základní",J233,0)</f>
        <v>0</v>
      </c>
      <c r="BF233" s="241">
        <f>IF(N233="snížená",J233,0)</f>
        <v>0</v>
      </c>
      <c r="BG233" s="241">
        <f>IF(N233="zákl. přenesená",J233,0)</f>
        <v>0</v>
      </c>
      <c r="BH233" s="241">
        <f>IF(N233="sníž. přenesená",J233,0)</f>
        <v>0</v>
      </c>
      <c r="BI233" s="241">
        <f>IF(N233="nulová",J233,0)</f>
        <v>0</v>
      </c>
      <c r="BJ233" s="18" t="s">
        <v>21</v>
      </c>
      <c r="BK233" s="241">
        <f>ROUND(I233*H233,2)</f>
        <v>0</v>
      </c>
      <c r="BL233" s="18" t="s">
        <v>219</v>
      </c>
      <c r="BM233" s="240" t="s">
        <v>5186</v>
      </c>
    </row>
    <row r="234" spans="1:65" s="2" customFormat="1" ht="21.75" customHeight="1">
      <c r="A234" s="39"/>
      <c r="B234" s="40"/>
      <c r="C234" s="228" t="s">
        <v>900</v>
      </c>
      <c r="D234" s="228" t="s">
        <v>215</v>
      </c>
      <c r="E234" s="229" t="s">
        <v>5187</v>
      </c>
      <c r="F234" s="230" t="s">
        <v>5188</v>
      </c>
      <c r="G234" s="231" t="s">
        <v>371</v>
      </c>
      <c r="H234" s="232">
        <v>5</v>
      </c>
      <c r="I234" s="233"/>
      <c r="J234" s="234">
        <f>ROUND(I234*H234,2)</f>
        <v>0</v>
      </c>
      <c r="K234" s="235"/>
      <c r="L234" s="45"/>
      <c r="M234" s="236" t="s">
        <v>1</v>
      </c>
      <c r="N234" s="237" t="s">
        <v>45</v>
      </c>
      <c r="O234" s="92"/>
      <c r="P234" s="238">
        <f>O234*H234</f>
        <v>0</v>
      </c>
      <c r="Q234" s="238">
        <v>0</v>
      </c>
      <c r="R234" s="238">
        <f>Q234*H234</f>
        <v>0</v>
      </c>
      <c r="S234" s="238">
        <v>0</v>
      </c>
      <c r="T234" s="239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40" t="s">
        <v>219</v>
      </c>
      <c r="AT234" s="240" t="s">
        <v>215</v>
      </c>
      <c r="AU234" s="240" t="s">
        <v>89</v>
      </c>
      <c r="AY234" s="18" t="s">
        <v>213</v>
      </c>
      <c r="BE234" s="241">
        <f>IF(N234="základní",J234,0)</f>
        <v>0</v>
      </c>
      <c r="BF234" s="241">
        <f>IF(N234="snížená",J234,0)</f>
        <v>0</v>
      </c>
      <c r="BG234" s="241">
        <f>IF(N234="zákl. přenesená",J234,0)</f>
        <v>0</v>
      </c>
      <c r="BH234" s="241">
        <f>IF(N234="sníž. přenesená",J234,0)</f>
        <v>0</v>
      </c>
      <c r="BI234" s="241">
        <f>IF(N234="nulová",J234,0)</f>
        <v>0</v>
      </c>
      <c r="BJ234" s="18" t="s">
        <v>21</v>
      </c>
      <c r="BK234" s="241">
        <f>ROUND(I234*H234,2)</f>
        <v>0</v>
      </c>
      <c r="BL234" s="18" t="s">
        <v>219</v>
      </c>
      <c r="BM234" s="240" t="s">
        <v>5189</v>
      </c>
    </row>
    <row r="235" spans="1:65" s="2" customFormat="1" ht="16.5" customHeight="1">
      <c r="A235" s="39"/>
      <c r="B235" s="40"/>
      <c r="C235" s="275" t="s">
        <v>919</v>
      </c>
      <c r="D235" s="275" t="s">
        <v>292</v>
      </c>
      <c r="E235" s="276" t="s">
        <v>595</v>
      </c>
      <c r="F235" s="277" t="s">
        <v>5190</v>
      </c>
      <c r="G235" s="278" t="s">
        <v>3162</v>
      </c>
      <c r="H235" s="279">
        <v>5</v>
      </c>
      <c r="I235" s="280"/>
      <c r="J235" s="281">
        <f>ROUND(I235*H235,2)</f>
        <v>0</v>
      </c>
      <c r="K235" s="282"/>
      <c r="L235" s="283"/>
      <c r="M235" s="284" t="s">
        <v>1</v>
      </c>
      <c r="N235" s="285" t="s">
        <v>45</v>
      </c>
      <c r="O235" s="92"/>
      <c r="P235" s="238">
        <f>O235*H235</f>
        <v>0</v>
      </c>
      <c r="Q235" s="238">
        <v>0</v>
      </c>
      <c r="R235" s="238">
        <f>Q235*H235</f>
        <v>0</v>
      </c>
      <c r="S235" s="238">
        <v>0</v>
      </c>
      <c r="T235" s="239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40" t="s">
        <v>257</v>
      </c>
      <c r="AT235" s="240" t="s">
        <v>292</v>
      </c>
      <c r="AU235" s="240" t="s">
        <v>89</v>
      </c>
      <c r="AY235" s="18" t="s">
        <v>213</v>
      </c>
      <c r="BE235" s="241">
        <f>IF(N235="základní",J235,0)</f>
        <v>0</v>
      </c>
      <c r="BF235" s="241">
        <f>IF(N235="snížená",J235,0)</f>
        <v>0</v>
      </c>
      <c r="BG235" s="241">
        <f>IF(N235="zákl. přenesená",J235,0)</f>
        <v>0</v>
      </c>
      <c r="BH235" s="241">
        <f>IF(N235="sníž. přenesená",J235,0)</f>
        <v>0</v>
      </c>
      <c r="BI235" s="241">
        <f>IF(N235="nulová",J235,0)</f>
        <v>0</v>
      </c>
      <c r="BJ235" s="18" t="s">
        <v>21</v>
      </c>
      <c r="BK235" s="241">
        <f>ROUND(I235*H235,2)</f>
        <v>0</v>
      </c>
      <c r="BL235" s="18" t="s">
        <v>219</v>
      </c>
      <c r="BM235" s="240" t="s">
        <v>5191</v>
      </c>
    </row>
    <row r="236" spans="1:65" s="2" customFormat="1" ht="21.75" customHeight="1">
      <c r="A236" s="39"/>
      <c r="B236" s="40"/>
      <c r="C236" s="228" t="s">
        <v>926</v>
      </c>
      <c r="D236" s="228" t="s">
        <v>215</v>
      </c>
      <c r="E236" s="229" t="s">
        <v>5192</v>
      </c>
      <c r="F236" s="230" t="s">
        <v>5193</v>
      </c>
      <c r="G236" s="231" t="s">
        <v>371</v>
      </c>
      <c r="H236" s="232">
        <v>3</v>
      </c>
      <c r="I236" s="233"/>
      <c r="J236" s="234">
        <f>ROUND(I236*H236,2)</f>
        <v>0</v>
      </c>
      <c r="K236" s="235"/>
      <c r="L236" s="45"/>
      <c r="M236" s="236" t="s">
        <v>1</v>
      </c>
      <c r="N236" s="237" t="s">
        <v>45</v>
      </c>
      <c r="O236" s="92"/>
      <c r="P236" s="238">
        <f>O236*H236</f>
        <v>0</v>
      </c>
      <c r="Q236" s="238">
        <v>0</v>
      </c>
      <c r="R236" s="238">
        <f>Q236*H236</f>
        <v>0</v>
      </c>
      <c r="S236" s="238">
        <v>0</v>
      </c>
      <c r="T236" s="239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40" t="s">
        <v>219</v>
      </c>
      <c r="AT236" s="240" t="s">
        <v>215</v>
      </c>
      <c r="AU236" s="240" t="s">
        <v>89</v>
      </c>
      <c r="AY236" s="18" t="s">
        <v>213</v>
      </c>
      <c r="BE236" s="241">
        <f>IF(N236="základní",J236,0)</f>
        <v>0</v>
      </c>
      <c r="BF236" s="241">
        <f>IF(N236="snížená",J236,0)</f>
        <v>0</v>
      </c>
      <c r="BG236" s="241">
        <f>IF(N236="zákl. přenesená",J236,0)</f>
        <v>0</v>
      </c>
      <c r="BH236" s="241">
        <f>IF(N236="sníž. přenesená",J236,0)</f>
        <v>0</v>
      </c>
      <c r="BI236" s="241">
        <f>IF(N236="nulová",J236,0)</f>
        <v>0</v>
      </c>
      <c r="BJ236" s="18" t="s">
        <v>21</v>
      </c>
      <c r="BK236" s="241">
        <f>ROUND(I236*H236,2)</f>
        <v>0</v>
      </c>
      <c r="BL236" s="18" t="s">
        <v>219</v>
      </c>
      <c r="BM236" s="240" t="s">
        <v>5194</v>
      </c>
    </row>
    <row r="237" spans="1:65" s="2" customFormat="1" ht="16.5" customHeight="1">
      <c r="A237" s="39"/>
      <c r="B237" s="40"/>
      <c r="C237" s="275" t="s">
        <v>937</v>
      </c>
      <c r="D237" s="275" t="s">
        <v>292</v>
      </c>
      <c r="E237" s="276" t="s">
        <v>553</v>
      </c>
      <c r="F237" s="277" t="s">
        <v>5195</v>
      </c>
      <c r="G237" s="278" t="s">
        <v>3162</v>
      </c>
      <c r="H237" s="279">
        <v>2</v>
      </c>
      <c r="I237" s="280"/>
      <c r="J237" s="281">
        <f>ROUND(I237*H237,2)</f>
        <v>0</v>
      </c>
      <c r="K237" s="282"/>
      <c r="L237" s="283"/>
      <c r="M237" s="284" t="s">
        <v>1</v>
      </c>
      <c r="N237" s="285" t="s">
        <v>45</v>
      </c>
      <c r="O237" s="92"/>
      <c r="P237" s="238">
        <f>O237*H237</f>
        <v>0</v>
      </c>
      <c r="Q237" s="238">
        <v>0</v>
      </c>
      <c r="R237" s="238">
        <f>Q237*H237</f>
        <v>0</v>
      </c>
      <c r="S237" s="238">
        <v>0</v>
      </c>
      <c r="T237" s="239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40" t="s">
        <v>257</v>
      </c>
      <c r="AT237" s="240" t="s">
        <v>292</v>
      </c>
      <c r="AU237" s="240" t="s">
        <v>89</v>
      </c>
      <c r="AY237" s="18" t="s">
        <v>213</v>
      </c>
      <c r="BE237" s="241">
        <f>IF(N237="základní",J237,0)</f>
        <v>0</v>
      </c>
      <c r="BF237" s="241">
        <f>IF(N237="snížená",J237,0)</f>
        <v>0</v>
      </c>
      <c r="BG237" s="241">
        <f>IF(N237="zákl. přenesená",J237,0)</f>
        <v>0</v>
      </c>
      <c r="BH237" s="241">
        <f>IF(N237="sníž. přenesená",J237,0)</f>
        <v>0</v>
      </c>
      <c r="BI237" s="241">
        <f>IF(N237="nulová",J237,0)</f>
        <v>0</v>
      </c>
      <c r="BJ237" s="18" t="s">
        <v>21</v>
      </c>
      <c r="BK237" s="241">
        <f>ROUND(I237*H237,2)</f>
        <v>0</v>
      </c>
      <c r="BL237" s="18" t="s">
        <v>219</v>
      </c>
      <c r="BM237" s="240" t="s">
        <v>5196</v>
      </c>
    </row>
    <row r="238" spans="1:65" s="2" customFormat="1" ht="16.5" customHeight="1">
      <c r="A238" s="39"/>
      <c r="B238" s="40"/>
      <c r="C238" s="275" t="s">
        <v>942</v>
      </c>
      <c r="D238" s="275" t="s">
        <v>292</v>
      </c>
      <c r="E238" s="276" t="s">
        <v>557</v>
      </c>
      <c r="F238" s="277" t="s">
        <v>5197</v>
      </c>
      <c r="G238" s="278" t="s">
        <v>3162</v>
      </c>
      <c r="H238" s="279">
        <v>1</v>
      </c>
      <c r="I238" s="280"/>
      <c r="J238" s="281">
        <f>ROUND(I238*H238,2)</f>
        <v>0</v>
      </c>
      <c r="K238" s="282"/>
      <c r="L238" s="283"/>
      <c r="M238" s="284" t="s">
        <v>1</v>
      </c>
      <c r="N238" s="285" t="s">
        <v>45</v>
      </c>
      <c r="O238" s="92"/>
      <c r="P238" s="238">
        <f>O238*H238</f>
        <v>0</v>
      </c>
      <c r="Q238" s="238">
        <v>0</v>
      </c>
      <c r="R238" s="238">
        <f>Q238*H238</f>
        <v>0</v>
      </c>
      <c r="S238" s="238">
        <v>0</v>
      </c>
      <c r="T238" s="239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40" t="s">
        <v>257</v>
      </c>
      <c r="AT238" s="240" t="s">
        <v>292</v>
      </c>
      <c r="AU238" s="240" t="s">
        <v>89</v>
      </c>
      <c r="AY238" s="18" t="s">
        <v>213</v>
      </c>
      <c r="BE238" s="241">
        <f>IF(N238="základní",J238,0)</f>
        <v>0</v>
      </c>
      <c r="BF238" s="241">
        <f>IF(N238="snížená",J238,0)</f>
        <v>0</v>
      </c>
      <c r="BG238" s="241">
        <f>IF(N238="zákl. přenesená",J238,0)</f>
        <v>0</v>
      </c>
      <c r="BH238" s="241">
        <f>IF(N238="sníž. přenesená",J238,0)</f>
        <v>0</v>
      </c>
      <c r="BI238" s="241">
        <f>IF(N238="nulová",J238,0)</f>
        <v>0</v>
      </c>
      <c r="BJ238" s="18" t="s">
        <v>21</v>
      </c>
      <c r="BK238" s="241">
        <f>ROUND(I238*H238,2)</f>
        <v>0</v>
      </c>
      <c r="BL238" s="18" t="s">
        <v>219</v>
      </c>
      <c r="BM238" s="240" t="s">
        <v>5198</v>
      </c>
    </row>
    <row r="239" spans="1:65" s="2" customFormat="1" ht="21.75" customHeight="1">
      <c r="A239" s="39"/>
      <c r="B239" s="40"/>
      <c r="C239" s="228" t="s">
        <v>947</v>
      </c>
      <c r="D239" s="228" t="s">
        <v>215</v>
      </c>
      <c r="E239" s="229" t="s">
        <v>5199</v>
      </c>
      <c r="F239" s="230" t="s">
        <v>5200</v>
      </c>
      <c r="G239" s="231" t="s">
        <v>371</v>
      </c>
      <c r="H239" s="232">
        <v>5</v>
      </c>
      <c r="I239" s="233"/>
      <c r="J239" s="234">
        <f>ROUND(I239*H239,2)</f>
        <v>0</v>
      </c>
      <c r="K239" s="235"/>
      <c r="L239" s="45"/>
      <c r="M239" s="236" t="s">
        <v>1</v>
      </c>
      <c r="N239" s="237" t="s">
        <v>45</v>
      </c>
      <c r="O239" s="92"/>
      <c r="P239" s="238">
        <f>O239*H239</f>
        <v>0</v>
      </c>
      <c r="Q239" s="238">
        <v>0</v>
      </c>
      <c r="R239" s="238">
        <f>Q239*H239</f>
        <v>0</v>
      </c>
      <c r="S239" s="238">
        <v>0</v>
      </c>
      <c r="T239" s="239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40" t="s">
        <v>219</v>
      </c>
      <c r="AT239" s="240" t="s">
        <v>215</v>
      </c>
      <c r="AU239" s="240" t="s">
        <v>89</v>
      </c>
      <c r="AY239" s="18" t="s">
        <v>213</v>
      </c>
      <c r="BE239" s="241">
        <f>IF(N239="základní",J239,0)</f>
        <v>0</v>
      </c>
      <c r="BF239" s="241">
        <f>IF(N239="snížená",J239,0)</f>
        <v>0</v>
      </c>
      <c r="BG239" s="241">
        <f>IF(N239="zákl. přenesená",J239,0)</f>
        <v>0</v>
      </c>
      <c r="BH239" s="241">
        <f>IF(N239="sníž. přenesená",J239,0)</f>
        <v>0</v>
      </c>
      <c r="BI239" s="241">
        <f>IF(N239="nulová",J239,0)</f>
        <v>0</v>
      </c>
      <c r="BJ239" s="18" t="s">
        <v>21</v>
      </c>
      <c r="BK239" s="241">
        <f>ROUND(I239*H239,2)</f>
        <v>0</v>
      </c>
      <c r="BL239" s="18" t="s">
        <v>219</v>
      </c>
      <c r="BM239" s="240" t="s">
        <v>5201</v>
      </c>
    </row>
    <row r="240" spans="1:65" s="2" customFormat="1" ht="16.5" customHeight="1">
      <c r="A240" s="39"/>
      <c r="B240" s="40"/>
      <c r="C240" s="275" t="s">
        <v>952</v>
      </c>
      <c r="D240" s="275" t="s">
        <v>292</v>
      </c>
      <c r="E240" s="276" t="s">
        <v>606</v>
      </c>
      <c r="F240" s="277" t="s">
        <v>5202</v>
      </c>
      <c r="G240" s="278" t="s">
        <v>3162</v>
      </c>
      <c r="H240" s="279">
        <v>5</v>
      </c>
      <c r="I240" s="280"/>
      <c r="J240" s="281">
        <f>ROUND(I240*H240,2)</f>
        <v>0</v>
      </c>
      <c r="K240" s="282"/>
      <c r="L240" s="283"/>
      <c r="M240" s="284" t="s">
        <v>1</v>
      </c>
      <c r="N240" s="285" t="s">
        <v>45</v>
      </c>
      <c r="O240" s="92"/>
      <c r="P240" s="238">
        <f>O240*H240</f>
        <v>0</v>
      </c>
      <c r="Q240" s="238">
        <v>0</v>
      </c>
      <c r="R240" s="238">
        <f>Q240*H240</f>
        <v>0</v>
      </c>
      <c r="S240" s="238">
        <v>0</v>
      </c>
      <c r="T240" s="239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40" t="s">
        <v>257</v>
      </c>
      <c r="AT240" s="240" t="s">
        <v>292</v>
      </c>
      <c r="AU240" s="240" t="s">
        <v>89</v>
      </c>
      <c r="AY240" s="18" t="s">
        <v>213</v>
      </c>
      <c r="BE240" s="241">
        <f>IF(N240="základní",J240,0)</f>
        <v>0</v>
      </c>
      <c r="BF240" s="241">
        <f>IF(N240="snížená",J240,0)</f>
        <v>0</v>
      </c>
      <c r="BG240" s="241">
        <f>IF(N240="zákl. přenesená",J240,0)</f>
        <v>0</v>
      </c>
      <c r="BH240" s="241">
        <f>IF(N240="sníž. přenesená",J240,0)</f>
        <v>0</v>
      </c>
      <c r="BI240" s="241">
        <f>IF(N240="nulová",J240,0)</f>
        <v>0</v>
      </c>
      <c r="BJ240" s="18" t="s">
        <v>21</v>
      </c>
      <c r="BK240" s="241">
        <f>ROUND(I240*H240,2)</f>
        <v>0</v>
      </c>
      <c r="BL240" s="18" t="s">
        <v>219</v>
      </c>
      <c r="BM240" s="240" t="s">
        <v>5203</v>
      </c>
    </row>
    <row r="241" spans="1:65" s="2" customFormat="1" ht="21.75" customHeight="1">
      <c r="A241" s="39"/>
      <c r="B241" s="40"/>
      <c r="C241" s="228" t="s">
        <v>964</v>
      </c>
      <c r="D241" s="228" t="s">
        <v>215</v>
      </c>
      <c r="E241" s="229" t="s">
        <v>5204</v>
      </c>
      <c r="F241" s="230" t="s">
        <v>5205</v>
      </c>
      <c r="G241" s="231" t="s">
        <v>371</v>
      </c>
      <c r="H241" s="232">
        <v>307</v>
      </c>
      <c r="I241" s="233"/>
      <c r="J241" s="234">
        <f>ROUND(I241*H241,2)</f>
        <v>0</v>
      </c>
      <c r="K241" s="235"/>
      <c r="L241" s="45"/>
      <c r="M241" s="236" t="s">
        <v>1</v>
      </c>
      <c r="N241" s="237" t="s">
        <v>45</v>
      </c>
      <c r="O241" s="92"/>
      <c r="P241" s="238">
        <f>O241*H241</f>
        <v>0</v>
      </c>
      <c r="Q241" s="238">
        <v>0</v>
      </c>
      <c r="R241" s="238">
        <f>Q241*H241</f>
        <v>0</v>
      </c>
      <c r="S241" s="238">
        <v>0</v>
      </c>
      <c r="T241" s="239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40" t="s">
        <v>219</v>
      </c>
      <c r="AT241" s="240" t="s">
        <v>215</v>
      </c>
      <c r="AU241" s="240" t="s">
        <v>89</v>
      </c>
      <c r="AY241" s="18" t="s">
        <v>213</v>
      </c>
      <c r="BE241" s="241">
        <f>IF(N241="základní",J241,0)</f>
        <v>0</v>
      </c>
      <c r="BF241" s="241">
        <f>IF(N241="snížená",J241,0)</f>
        <v>0</v>
      </c>
      <c r="BG241" s="241">
        <f>IF(N241="zákl. přenesená",J241,0)</f>
        <v>0</v>
      </c>
      <c r="BH241" s="241">
        <f>IF(N241="sníž. přenesená",J241,0)</f>
        <v>0</v>
      </c>
      <c r="BI241" s="241">
        <f>IF(N241="nulová",J241,0)</f>
        <v>0</v>
      </c>
      <c r="BJ241" s="18" t="s">
        <v>21</v>
      </c>
      <c r="BK241" s="241">
        <f>ROUND(I241*H241,2)</f>
        <v>0</v>
      </c>
      <c r="BL241" s="18" t="s">
        <v>219</v>
      </c>
      <c r="BM241" s="240" t="s">
        <v>5206</v>
      </c>
    </row>
    <row r="242" spans="1:65" s="2" customFormat="1" ht="21.75" customHeight="1">
      <c r="A242" s="39"/>
      <c r="B242" s="40"/>
      <c r="C242" s="275" t="s">
        <v>969</v>
      </c>
      <c r="D242" s="275" t="s">
        <v>292</v>
      </c>
      <c r="E242" s="276" t="s">
        <v>610</v>
      </c>
      <c r="F242" s="277" t="s">
        <v>5207</v>
      </c>
      <c r="G242" s="278" t="s">
        <v>3162</v>
      </c>
      <c r="H242" s="279">
        <v>8</v>
      </c>
      <c r="I242" s="280"/>
      <c r="J242" s="281">
        <f>ROUND(I242*H242,2)</f>
        <v>0</v>
      </c>
      <c r="K242" s="282"/>
      <c r="L242" s="283"/>
      <c r="M242" s="284" t="s">
        <v>1</v>
      </c>
      <c r="N242" s="285" t="s">
        <v>45</v>
      </c>
      <c r="O242" s="92"/>
      <c r="P242" s="238">
        <f>O242*H242</f>
        <v>0</v>
      </c>
      <c r="Q242" s="238">
        <v>0</v>
      </c>
      <c r="R242" s="238">
        <f>Q242*H242</f>
        <v>0</v>
      </c>
      <c r="S242" s="238">
        <v>0</v>
      </c>
      <c r="T242" s="239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40" t="s">
        <v>257</v>
      </c>
      <c r="AT242" s="240" t="s">
        <v>292</v>
      </c>
      <c r="AU242" s="240" t="s">
        <v>89</v>
      </c>
      <c r="AY242" s="18" t="s">
        <v>213</v>
      </c>
      <c r="BE242" s="241">
        <f>IF(N242="základní",J242,0)</f>
        <v>0</v>
      </c>
      <c r="BF242" s="241">
        <f>IF(N242="snížená",J242,0)</f>
        <v>0</v>
      </c>
      <c r="BG242" s="241">
        <f>IF(N242="zákl. přenesená",J242,0)</f>
        <v>0</v>
      </c>
      <c r="BH242" s="241">
        <f>IF(N242="sníž. přenesená",J242,0)</f>
        <v>0</v>
      </c>
      <c r="BI242" s="241">
        <f>IF(N242="nulová",J242,0)</f>
        <v>0</v>
      </c>
      <c r="BJ242" s="18" t="s">
        <v>21</v>
      </c>
      <c r="BK242" s="241">
        <f>ROUND(I242*H242,2)</f>
        <v>0</v>
      </c>
      <c r="BL242" s="18" t="s">
        <v>219</v>
      </c>
      <c r="BM242" s="240" t="s">
        <v>5208</v>
      </c>
    </row>
    <row r="243" spans="1:65" s="2" customFormat="1" ht="21.75" customHeight="1">
      <c r="A243" s="39"/>
      <c r="B243" s="40"/>
      <c r="C243" s="275" t="s">
        <v>977</v>
      </c>
      <c r="D243" s="275" t="s">
        <v>292</v>
      </c>
      <c r="E243" s="276" t="s">
        <v>576</v>
      </c>
      <c r="F243" s="277" t="s">
        <v>5209</v>
      </c>
      <c r="G243" s="278" t="s">
        <v>3162</v>
      </c>
      <c r="H243" s="279">
        <v>48</v>
      </c>
      <c r="I243" s="280"/>
      <c r="J243" s="281">
        <f>ROUND(I243*H243,2)</f>
        <v>0</v>
      </c>
      <c r="K243" s="282"/>
      <c r="L243" s="283"/>
      <c r="M243" s="284" t="s">
        <v>1</v>
      </c>
      <c r="N243" s="285" t="s">
        <v>45</v>
      </c>
      <c r="O243" s="92"/>
      <c r="P243" s="238">
        <f>O243*H243</f>
        <v>0</v>
      </c>
      <c r="Q243" s="238">
        <v>0</v>
      </c>
      <c r="R243" s="238">
        <f>Q243*H243</f>
        <v>0</v>
      </c>
      <c r="S243" s="238">
        <v>0</v>
      </c>
      <c r="T243" s="239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40" t="s">
        <v>257</v>
      </c>
      <c r="AT243" s="240" t="s">
        <v>292</v>
      </c>
      <c r="AU243" s="240" t="s">
        <v>89</v>
      </c>
      <c r="AY243" s="18" t="s">
        <v>213</v>
      </c>
      <c r="BE243" s="241">
        <f>IF(N243="základní",J243,0)</f>
        <v>0</v>
      </c>
      <c r="BF243" s="241">
        <f>IF(N243="snížená",J243,0)</f>
        <v>0</v>
      </c>
      <c r="BG243" s="241">
        <f>IF(N243="zákl. přenesená",J243,0)</f>
        <v>0</v>
      </c>
      <c r="BH243" s="241">
        <f>IF(N243="sníž. přenesená",J243,0)</f>
        <v>0</v>
      </c>
      <c r="BI243" s="241">
        <f>IF(N243="nulová",J243,0)</f>
        <v>0</v>
      </c>
      <c r="BJ243" s="18" t="s">
        <v>21</v>
      </c>
      <c r="BK243" s="241">
        <f>ROUND(I243*H243,2)</f>
        <v>0</v>
      </c>
      <c r="BL243" s="18" t="s">
        <v>219</v>
      </c>
      <c r="BM243" s="240" t="s">
        <v>5210</v>
      </c>
    </row>
    <row r="244" spans="1:65" s="2" customFormat="1" ht="16.5" customHeight="1">
      <c r="A244" s="39"/>
      <c r="B244" s="40"/>
      <c r="C244" s="275" t="s">
        <v>982</v>
      </c>
      <c r="D244" s="275" t="s">
        <v>292</v>
      </c>
      <c r="E244" s="276" t="s">
        <v>614</v>
      </c>
      <c r="F244" s="277" t="s">
        <v>5211</v>
      </c>
      <c r="G244" s="278" t="s">
        <v>3162</v>
      </c>
      <c r="H244" s="279">
        <v>69</v>
      </c>
      <c r="I244" s="280"/>
      <c r="J244" s="281">
        <f>ROUND(I244*H244,2)</f>
        <v>0</v>
      </c>
      <c r="K244" s="282"/>
      <c r="L244" s="283"/>
      <c r="M244" s="284" t="s">
        <v>1</v>
      </c>
      <c r="N244" s="285" t="s">
        <v>45</v>
      </c>
      <c r="O244" s="92"/>
      <c r="P244" s="238">
        <f>O244*H244</f>
        <v>0</v>
      </c>
      <c r="Q244" s="238">
        <v>0</v>
      </c>
      <c r="R244" s="238">
        <f>Q244*H244</f>
        <v>0</v>
      </c>
      <c r="S244" s="238">
        <v>0</v>
      </c>
      <c r="T244" s="239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40" t="s">
        <v>257</v>
      </c>
      <c r="AT244" s="240" t="s">
        <v>292</v>
      </c>
      <c r="AU244" s="240" t="s">
        <v>89</v>
      </c>
      <c r="AY244" s="18" t="s">
        <v>213</v>
      </c>
      <c r="BE244" s="241">
        <f>IF(N244="základní",J244,0)</f>
        <v>0</v>
      </c>
      <c r="BF244" s="241">
        <f>IF(N244="snížená",J244,0)</f>
        <v>0</v>
      </c>
      <c r="BG244" s="241">
        <f>IF(N244="zákl. přenesená",J244,0)</f>
        <v>0</v>
      </c>
      <c r="BH244" s="241">
        <f>IF(N244="sníž. přenesená",J244,0)</f>
        <v>0</v>
      </c>
      <c r="BI244" s="241">
        <f>IF(N244="nulová",J244,0)</f>
        <v>0</v>
      </c>
      <c r="BJ244" s="18" t="s">
        <v>21</v>
      </c>
      <c r="BK244" s="241">
        <f>ROUND(I244*H244,2)</f>
        <v>0</v>
      </c>
      <c r="BL244" s="18" t="s">
        <v>219</v>
      </c>
      <c r="BM244" s="240" t="s">
        <v>5212</v>
      </c>
    </row>
    <row r="245" spans="1:65" s="2" customFormat="1" ht="21.75" customHeight="1">
      <c r="A245" s="39"/>
      <c r="B245" s="40"/>
      <c r="C245" s="275" t="s">
        <v>987</v>
      </c>
      <c r="D245" s="275" t="s">
        <v>292</v>
      </c>
      <c r="E245" s="276" t="s">
        <v>624</v>
      </c>
      <c r="F245" s="277" t="s">
        <v>5213</v>
      </c>
      <c r="G245" s="278" t="s">
        <v>3162</v>
      </c>
      <c r="H245" s="279">
        <v>30</v>
      </c>
      <c r="I245" s="280"/>
      <c r="J245" s="281">
        <f>ROUND(I245*H245,2)</f>
        <v>0</v>
      </c>
      <c r="K245" s="282"/>
      <c r="L245" s="283"/>
      <c r="M245" s="284" t="s">
        <v>1</v>
      </c>
      <c r="N245" s="285" t="s">
        <v>45</v>
      </c>
      <c r="O245" s="92"/>
      <c r="P245" s="238">
        <f>O245*H245</f>
        <v>0</v>
      </c>
      <c r="Q245" s="238">
        <v>0</v>
      </c>
      <c r="R245" s="238">
        <f>Q245*H245</f>
        <v>0</v>
      </c>
      <c r="S245" s="238">
        <v>0</v>
      </c>
      <c r="T245" s="239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40" t="s">
        <v>257</v>
      </c>
      <c r="AT245" s="240" t="s">
        <v>292</v>
      </c>
      <c r="AU245" s="240" t="s">
        <v>89</v>
      </c>
      <c r="AY245" s="18" t="s">
        <v>213</v>
      </c>
      <c r="BE245" s="241">
        <f>IF(N245="základní",J245,0)</f>
        <v>0</v>
      </c>
      <c r="BF245" s="241">
        <f>IF(N245="snížená",J245,0)</f>
        <v>0</v>
      </c>
      <c r="BG245" s="241">
        <f>IF(N245="zákl. přenesená",J245,0)</f>
        <v>0</v>
      </c>
      <c r="BH245" s="241">
        <f>IF(N245="sníž. přenesená",J245,0)</f>
        <v>0</v>
      </c>
      <c r="BI245" s="241">
        <f>IF(N245="nulová",J245,0)</f>
        <v>0</v>
      </c>
      <c r="BJ245" s="18" t="s">
        <v>21</v>
      </c>
      <c r="BK245" s="241">
        <f>ROUND(I245*H245,2)</f>
        <v>0</v>
      </c>
      <c r="BL245" s="18" t="s">
        <v>219</v>
      </c>
      <c r="BM245" s="240" t="s">
        <v>5214</v>
      </c>
    </row>
    <row r="246" spans="1:65" s="2" customFormat="1" ht="16.5" customHeight="1">
      <c r="A246" s="39"/>
      <c r="B246" s="40"/>
      <c r="C246" s="275" t="s">
        <v>993</v>
      </c>
      <c r="D246" s="275" t="s">
        <v>292</v>
      </c>
      <c r="E246" s="276" t="s">
        <v>635</v>
      </c>
      <c r="F246" s="277" t="s">
        <v>5215</v>
      </c>
      <c r="G246" s="278" t="s">
        <v>3162</v>
      </c>
      <c r="H246" s="279">
        <v>28</v>
      </c>
      <c r="I246" s="280"/>
      <c r="J246" s="281">
        <f>ROUND(I246*H246,2)</f>
        <v>0</v>
      </c>
      <c r="K246" s="282"/>
      <c r="L246" s="283"/>
      <c r="M246" s="284" t="s">
        <v>1</v>
      </c>
      <c r="N246" s="285" t="s">
        <v>45</v>
      </c>
      <c r="O246" s="92"/>
      <c r="P246" s="238">
        <f>O246*H246</f>
        <v>0</v>
      </c>
      <c r="Q246" s="238">
        <v>0</v>
      </c>
      <c r="R246" s="238">
        <f>Q246*H246</f>
        <v>0</v>
      </c>
      <c r="S246" s="238">
        <v>0</v>
      </c>
      <c r="T246" s="239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40" t="s">
        <v>257</v>
      </c>
      <c r="AT246" s="240" t="s">
        <v>292</v>
      </c>
      <c r="AU246" s="240" t="s">
        <v>89</v>
      </c>
      <c r="AY246" s="18" t="s">
        <v>213</v>
      </c>
      <c r="BE246" s="241">
        <f>IF(N246="základní",J246,0)</f>
        <v>0</v>
      </c>
      <c r="BF246" s="241">
        <f>IF(N246="snížená",J246,0)</f>
        <v>0</v>
      </c>
      <c r="BG246" s="241">
        <f>IF(N246="zákl. přenesená",J246,0)</f>
        <v>0</v>
      </c>
      <c r="BH246" s="241">
        <f>IF(N246="sníž. přenesená",J246,0)</f>
        <v>0</v>
      </c>
      <c r="BI246" s="241">
        <f>IF(N246="nulová",J246,0)</f>
        <v>0</v>
      </c>
      <c r="BJ246" s="18" t="s">
        <v>21</v>
      </c>
      <c r="BK246" s="241">
        <f>ROUND(I246*H246,2)</f>
        <v>0</v>
      </c>
      <c r="BL246" s="18" t="s">
        <v>219</v>
      </c>
      <c r="BM246" s="240" t="s">
        <v>5216</v>
      </c>
    </row>
    <row r="247" spans="1:65" s="2" customFormat="1" ht="16.5" customHeight="1">
      <c r="A247" s="39"/>
      <c r="B247" s="40"/>
      <c r="C247" s="275" t="s">
        <v>998</v>
      </c>
      <c r="D247" s="275" t="s">
        <v>292</v>
      </c>
      <c r="E247" s="276" t="s">
        <v>643</v>
      </c>
      <c r="F247" s="277" t="s">
        <v>5217</v>
      </c>
      <c r="G247" s="278" t="s">
        <v>3162</v>
      </c>
      <c r="H247" s="279">
        <v>118</v>
      </c>
      <c r="I247" s="280"/>
      <c r="J247" s="281">
        <f>ROUND(I247*H247,2)</f>
        <v>0</v>
      </c>
      <c r="K247" s="282"/>
      <c r="L247" s="283"/>
      <c r="M247" s="284" t="s">
        <v>1</v>
      </c>
      <c r="N247" s="285" t="s">
        <v>45</v>
      </c>
      <c r="O247" s="92"/>
      <c r="P247" s="238">
        <f>O247*H247</f>
        <v>0</v>
      </c>
      <c r="Q247" s="238">
        <v>0</v>
      </c>
      <c r="R247" s="238">
        <f>Q247*H247</f>
        <v>0</v>
      </c>
      <c r="S247" s="238">
        <v>0</v>
      </c>
      <c r="T247" s="239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40" t="s">
        <v>257</v>
      </c>
      <c r="AT247" s="240" t="s">
        <v>292</v>
      </c>
      <c r="AU247" s="240" t="s">
        <v>89</v>
      </c>
      <c r="AY247" s="18" t="s">
        <v>213</v>
      </c>
      <c r="BE247" s="241">
        <f>IF(N247="základní",J247,0)</f>
        <v>0</v>
      </c>
      <c r="BF247" s="241">
        <f>IF(N247="snížená",J247,0)</f>
        <v>0</v>
      </c>
      <c r="BG247" s="241">
        <f>IF(N247="zákl. přenesená",J247,0)</f>
        <v>0</v>
      </c>
      <c r="BH247" s="241">
        <f>IF(N247="sníž. přenesená",J247,0)</f>
        <v>0</v>
      </c>
      <c r="BI247" s="241">
        <f>IF(N247="nulová",J247,0)</f>
        <v>0</v>
      </c>
      <c r="BJ247" s="18" t="s">
        <v>21</v>
      </c>
      <c r="BK247" s="241">
        <f>ROUND(I247*H247,2)</f>
        <v>0</v>
      </c>
      <c r="BL247" s="18" t="s">
        <v>219</v>
      </c>
      <c r="BM247" s="240" t="s">
        <v>5218</v>
      </c>
    </row>
    <row r="248" spans="1:65" s="2" customFormat="1" ht="16.5" customHeight="1">
      <c r="A248" s="39"/>
      <c r="B248" s="40"/>
      <c r="C248" s="275" t="s">
        <v>1003</v>
      </c>
      <c r="D248" s="275" t="s">
        <v>292</v>
      </c>
      <c r="E248" s="276" t="s">
        <v>654</v>
      </c>
      <c r="F248" s="277" t="s">
        <v>5219</v>
      </c>
      <c r="G248" s="278" t="s">
        <v>3162</v>
      </c>
      <c r="H248" s="279">
        <v>6</v>
      </c>
      <c r="I248" s="280"/>
      <c r="J248" s="281">
        <f>ROUND(I248*H248,2)</f>
        <v>0</v>
      </c>
      <c r="K248" s="282"/>
      <c r="L248" s="283"/>
      <c r="M248" s="284" t="s">
        <v>1</v>
      </c>
      <c r="N248" s="285" t="s">
        <v>45</v>
      </c>
      <c r="O248" s="92"/>
      <c r="P248" s="238">
        <f>O248*H248</f>
        <v>0</v>
      </c>
      <c r="Q248" s="238">
        <v>0</v>
      </c>
      <c r="R248" s="238">
        <f>Q248*H248</f>
        <v>0</v>
      </c>
      <c r="S248" s="238">
        <v>0</v>
      </c>
      <c r="T248" s="239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40" t="s">
        <v>257</v>
      </c>
      <c r="AT248" s="240" t="s">
        <v>292</v>
      </c>
      <c r="AU248" s="240" t="s">
        <v>89</v>
      </c>
      <c r="AY248" s="18" t="s">
        <v>213</v>
      </c>
      <c r="BE248" s="241">
        <f>IF(N248="základní",J248,0)</f>
        <v>0</v>
      </c>
      <c r="BF248" s="241">
        <f>IF(N248="snížená",J248,0)</f>
        <v>0</v>
      </c>
      <c r="BG248" s="241">
        <f>IF(N248="zákl. přenesená",J248,0)</f>
        <v>0</v>
      </c>
      <c r="BH248" s="241">
        <f>IF(N248="sníž. přenesená",J248,0)</f>
        <v>0</v>
      </c>
      <c r="BI248" s="241">
        <f>IF(N248="nulová",J248,0)</f>
        <v>0</v>
      </c>
      <c r="BJ248" s="18" t="s">
        <v>21</v>
      </c>
      <c r="BK248" s="241">
        <f>ROUND(I248*H248,2)</f>
        <v>0</v>
      </c>
      <c r="BL248" s="18" t="s">
        <v>219</v>
      </c>
      <c r="BM248" s="240" t="s">
        <v>5220</v>
      </c>
    </row>
    <row r="249" spans="1:65" s="2" customFormat="1" ht="21.75" customHeight="1">
      <c r="A249" s="39"/>
      <c r="B249" s="40"/>
      <c r="C249" s="228" t="s">
        <v>1025</v>
      </c>
      <c r="D249" s="228" t="s">
        <v>215</v>
      </c>
      <c r="E249" s="229" t="s">
        <v>5221</v>
      </c>
      <c r="F249" s="230" t="s">
        <v>5222</v>
      </c>
      <c r="G249" s="231" t="s">
        <v>371</v>
      </c>
      <c r="H249" s="232">
        <v>15</v>
      </c>
      <c r="I249" s="233"/>
      <c r="J249" s="234">
        <f>ROUND(I249*H249,2)</f>
        <v>0</v>
      </c>
      <c r="K249" s="235"/>
      <c r="L249" s="45"/>
      <c r="M249" s="236" t="s">
        <v>1</v>
      </c>
      <c r="N249" s="237" t="s">
        <v>45</v>
      </c>
      <c r="O249" s="92"/>
      <c r="P249" s="238">
        <f>O249*H249</f>
        <v>0</v>
      </c>
      <c r="Q249" s="238">
        <v>0</v>
      </c>
      <c r="R249" s="238">
        <f>Q249*H249</f>
        <v>0</v>
      </c>
      <c r="S249" s="238">
        <v>0</v>
      </c>
      <c r="T249" s="239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40" t="s">
        <v>219</v>
      </c>
      <c r="AT249" s="240" t="s">
        <v>215</v>
      </c>
      <c r="AU249" s="240" t="s">
        <v>89</v>
      </c>
      <c r="AY249" s="18" t="s">
        <v>213</v>
      </c>
      <c r="BE249" s="241">
        <f>IF(N249="základní",J249,0)</f>
        <v>0</v>
      </c>
      <c r="BF249" s="241">
        <f>IF(N249="snížená",J249,0)</f>
        <v>0</v>
      </c>
      <c r="BG249" s="241">
        <f>IF(N249="zákl. přenesená",J249,0)</f>
        <v>0</v>
      </c>
      <c r="BH249" s="241">
        <f>IF(N249="sníž. přenesená",J249,0)</f>
        <v>0</v>
      </c>
      <c r="BI249" s="241">
        <f>IF(N249="nulová",J249,0)</f>
        <v>0</v>
      </c>
      <c r="BJ249" s="18" t="s">
        <v>21</v>
      </c>
      <c r="BK249" s="241">
        <f>ROUND(I249*H249,2)</f>
        <v>0</v>
      </c>
      <c r="BL249" s="18" t="s">
        <v>219</v>
      </c>
      <c r="BM249" s="240" t="s">
        <v>5223</v>
      </c>
    </row>
    <row r="250" spans="1:65" s="2" customFormat="1" ht="21.75" customHeight="1">
      <c r="A250" s="39"/>
      <c r="B250" s="40"/>
      <c r="C250" s="275" t="s">
        <v>1030</v>
      </c>
      <c r="D250" s="275" t="s">
        <v>292</v>
      </c>
      <c r="E250" s="276" t="s">
        <v>659</v>
      </c>
      <c r="F250" s="277" t="s">
        <v>5224</v>
      </c>
      <c r="G250" s="278" t="s">
        <v>3162</v>
      </c>
      <c r="H250" s="279">
        <v>15</v>
      </c>
      <c r="I250" s="280"/>
      <c r="J250" s="281">
        <f>ROUND(I250*H250,2)</f>
        <v>0</v>
      </c>
      <c r="K250" s="282"/>
      <c r="L250" s="283"/>
      <c r="M250" s="284" t="s">
        <v>1</v>
      </c>
      <c r="N250" s="285" t="s">
        <v>45</v>
      </c>
      <c r="O250" s="92"/>
      <c r="P250" s="238">
        <f>O250*H250</f>
        <v>0</v>
      </c>
      <c r="Q250" s="238">
        <v>0</v>
      </c>
      <c r="R250" s="238">
        <f>Q250*H250</f>
        <v>0</v>
      </c>
      <c r="S250" s="238">
        <v>0</v>
      </c>
      <c r="T250" s="239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40" t="s">
        <v>257</v>
      </c>
      <c r="AT250" s="240" t="s">
        <v>292</v>
      </c>
      <c r="AU250" s="240" t="s">
        <v>89</v>
      </c>
      <c r="AY250" s="18" t="s">
        <v>213</v>
      </c>
      <c r="BE250" s="241">
        <f>IF(N250="základní",J250,0)</f>
        <v>0</v>
      </c>
      <c r="BF250" s="241">
        <f>IF(N250="snížená",J250,0)</f>
        <v>0</v>
      </c>
      <c r="BG250" s="241">
        <f>IF(N250="zákl. přenesená",J250,0)</f>
        <v>0</v>
      </c>
      <c r="BH250" s="241">
        <f>IF(N250="sníž. přenesená",J250,0)</f>
        <v>0</v>
      </c>
      <c r="BI250" s="241">
        <f>IF(N250="nulová",J250,0)</f>
        <v>0</v>
      </c>
      <c r="BJ250" s="18" t="s">
        <v>21</v>
      </c>
      <c r="BK250" s="241">
        <f>ROUND(I250*H250,2)</f>
        <v>0</v>
      </c>
      <c r="BL250" s="18" t="s">
        <v>219</v>
      </c>
      <c r="BM250" s="240" t="s">
        <v>5225</v>
      </c>
    </row>
    <row r="251" spans="1:65" s="2" customFormat="1" ht="21.75" customHeight="1">
      <c r="A251" s="39"/>
      <c r="B251" s="40"/>
      <c r="C251" s="228" t="s">
        <v>1038</v>
      </c>
      <c r="D251" s="228" t="s">
        <v>215</v>
      </c>
      <c r="E251" s="229" t="s">
        <v>5226</v>
      </c>
      <c r="F251" s="230" t="s">
        <v>5227</v>
      </c>
      <c r="G251" s="231" t="s">
        <v>371</v>
      </c>
      <c r="H251" s="232">
        <v>42</v>
      </c>
      <c r="I251" s="233"/>
      <c r="J251" s="234">
        <f>ROUND(I251*H251,2)</f>
        <v>0</v>
      </c>
      <c r="K251" s="235"/>
      <c r="L251" s="45"/>
      <c r="M251" s="236" t="s">
        <v>1</v>
      </c>
      <c r="N251" s="237" t="s">
        <v>45</v>
      </c>
      <c r="O251" s="92"/>
      <c r="P251" s="238">
        <f>O251*H251</f>
        <v>0</v>
      </c>
      <c r="Q251" s="238">
        <v>0</v>
      </c>
      <c r="R251" s="238">
        <f>Q251*H251</f>
        <v>0</v>
      </c>
      <c r="S251" s="238">
        <v>0</v>
      </c>
      <c r="T251" s="239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40" t="s">
        <v>219</v>
      </c>
      <c r="AT251" s="240" t="s">
        <v>215</v>
      </c>
      <c r="AU251" s="240" t="s">
        <v>89</v>
      </c>
      <c r="AY251" s="18" t="s">
        <v>213</v>
      </c>
      <c r="BE251" s="241">
        <f>IF(N251="základní",J251,0)</f>
        <v>0</v>
      </c>
      <c r="BF251" s="241">
        <f>IF(N251="snížená",J251,0)</f>
        <v>0</v>
      </c>
      <c r="BG251" s="241">
        <f>IF(N251="zákl. přenesená",J251,0)</f>
        <v>0</v>
      </c>
      <c r="BH251" s="241">
        <f>IF(N251="sníž. přenesená",J251,0)</f>
        <v>0</v>
      </c>
      <c r="BI251" s="241">
        <f>IF(N251="nulová",J251,0)</f>
        <v>0</v>
      </c>
      <c r="BJ251" s="18" t="s">
        <v>21</v>
      </c>
      <c r="BK251" s="241">
        <f>ROUND(I251*H251,2)</f>
        <v>0</v>
      </c>
      <c r="BL251" s="18" t="s">
        <v>219</v>
      </c>
      <c r="BM251" s="240" t="s">
        <v>5228</v>
      </c>
    </row>
    <row r="252" spans="1:65" s="2" customFormat="1" ht="16.5" customHeight="1">
      <c r="A252" s="39"/>
      <c r="B252" s="40"/>
      <c r="C252" s="275" t="s">
        <v>590</v>
      </c>
      <c r="D252" s="275" t="s">
        <v>292</v>
      </c>
      <c r="E252" s="276" t="s">
        <v>618</v>
      </c>
      <c r="F252" s="277" t="s">
        <v>5229</v>
      </c>
      <c r="G252" s="278" t="s">
        <v>3162</v>
      </c>
      <c r="H252" s="279">
        <v>28</v>
      </c>
      <c r="I252" s="280"/>
      <c r="J252" s="281">
        <f>ROUND(I252*H252,2)</f>
        <v>0</v>
      </c>
      <c r="K252" s="282"/>
      <c r="L252" s="283"/>
      <c r="M252" s="284" t="s">
        <v>1</v>
      </c>
      <c r="N252" s="285" t="s">
        <v>45</v>
      </c>
      <c r="O252" s="92"/>
      <c r="P252" s="238">
        <f>O252*H252</f>
        <v>0</v>
      </c>
      <c r="Q252" s="238">
        <v>0</v>
      </c>
      <c r="R252" s="238">
        <f>Q252*H252</f>
        <v>0</v>
      </c>
      <c r="S252" s="238">
        <v>0</v>
      </c>
      <c r="T252" s="239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40" t="s">
        <v>257</v>
      </c>
      <c r="AT252" s="240" t="s">
        <v>292</v>
      </c>
      <c r="AU252" s="240" t="s">
        <v>89</v>
      </c>
      <c r="AY252" s="18" t="s">
        <v>213</v>
      </c>
      <c r="BE252" s="241">
        <f>IF(N252="základní",J252,0)</f>
        <v>0</v>
      </c>
      <c r="BF252" s="241">
        <f>IF(N252="snížená",J252,0)</f>
        <v>0</v>
      </c>
      <c r="BG252" s="241">
        <f>IF(N252="zákl. přenesená",J252,0)</f>
        <v>0</v>
      </c>
      <c r="BH252" s="241">
        <f>IF(N252="sníž. přenesená",J252,0)</f>
        <v>0</v>
      </c>
      <c r="BI252" s="241">
        <f>IF(N252="nulová",J252,0)</f>
        <v>0</v>
      </c>
      <c r="BJ252" s="18" t="s">
        <v>21</v>
      </c>
      <c r="BK252" s="241">
        <f>ROUND(I252*H252,2)</f>
        <v>0</v>
      </c>
      <c r="BL252" s="18" t="s">
        <v>219</v>
      </c>
      <c r="BM252" s="240" t="s">
        <v>5230</v>
      </c>
    </row>
    <row r="253" spans="1:65" s="2" customFormat="1" ht="16.5" customHeight="1">
      <c r="A253" s="39"/>
      <c r="B253" s="40"/>
      <c r="C253" s="275" t="s">
        <v>1047</v>
      </c>
      <c r="D253" s="275" t="s">
        <v>292</v>
      </c>
      <c r="E253" s="276" t="s">
        <v>629</v>
      </c>
      <c r="F253" s="277" t="s">
        <v>5231</v>
      </c>
      <c r="G253" s="278" t="s">
        <v>3162</v>
      </c>
      <c r="H253" s="279">
        <v>2</v>
      </c>
      <c r="I253" s="280"/>
      <c r="J253" s="281">
        <f>ROUND(I253*H253,2)</f>
        <v>0</v>
      </c>
      <c r="K253" s="282"/>
      <c r="L253" s="283"/>
      <c r="M253" s="284" t="s">
        <v>1</v>
      </c>
      <c r="N253" s="285" t="s">
        <v>45</v>
      </c>
      <c r="O253" s="92"/>
      <c r="P253" s="238">
        <f>O253*H253</f>
        <v>0</v>
      </c>
      <c r="Q253" s="238">
        <v>0</v>
      </c>
      <c r="R253" s="238">
        <f>Q253*H253</f>
        <v>0</v>
      </c>
      <c r="S253" s="238">
        <v>0</v>
      </c>
      <c r="T253" s="239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40" t="s">
        <v>257</v>
      </c>
      <c r="AT253" s="240" t="s">
        <v>292</v>
      </c>
      <c r="AU253" s="240" t="s">
        <v>89</v>
      </c>
      <c r="AY253" s="18" t="s">
        <v>213</v>
      </c>
      <c r="BE253" s="241">
        <f>IF(N253="základní",J253,0)</f>
        <v>0</v>
      </c>
      <c r="BF253" s="241">
        <f>IF(N253="snížená",J253,0)</f>
        <v>0</v>
      </c>
      <c r="BG253" s="241">
        <f>IF(N253="zákl. přenesená",J253,0)</f>
        <v>0</v>
      </c>
      <c r="BH253" s="241">
        <f>IF(N253="sníž. přenesená",J253,0)</f>
        <v>0</v>
      </c>
      <c r="BI253" s="241">
        <f>IF(N253="nulová",J253,0)</f>
        <v>0</v>
      </c>
      <c r="BJ253" s="18" t="s">
        <v>21</v>
      </c>
      <c r="BK253" s="241">
        <f>ROUND(I253*H253,2)</f>
        <v>0</v>
      </c>
      <c r="BL253" s="18" t="s">
        <v>219</v>
      </c>
      <c r="BM253" s="240" t="s">
        <v>5232</v>
      </c>
    </row>
    <row r="254" spans="1:65" s="2" customFormat="1" ht="16.5" customHeight="1">
      <c r="A254" s="39"/>
      <c r="B254" s="40"/>
      <c r="C254" s="275" t="s">
        <v>1052</v>
      </c>
      <c r="D254" s="275" t="s">
        <v>292</v>
      </c>
      <c r="E254" s="276" t="s">
        <v>639</v>
      </c>
      <c r="F254" s="277" t="s">
        <v>5233</v>
      </c>
      <c r="G254" s="278" t="s">
        <v>3162</v>
      </c>
      <c r="H254" s="279">
        <v>5</v>
      </c>
      <c r="I254" s="280"/>
      <c r="J254" s="281">
        <f>ROUND(I254*H254,2)</f>
        <v>0</v>
      </c>
      <c r="K254" s="282"/>
      <c r="L254" s="283"/>
      <c r="M254" s="284" t="s">
        <v>1</v>
      </c>
      <c r="N254" s="285" t="s">
        <v>45</v>
      </c>
      <c r="O254" s="92"/>
      <c r="P254" s="238">
        <f>O254*H254</f>
        <v>0</v>
      </c>
      <c r="Q254" s="238">
        <v>0</v>
      </c>
      <c r="R254" s="238">
        <f>Q254*H254</f>
        <v>0</v>
      </c>
      <c r="S254" s="238">
        <v>0</v>
      </c>
      <c r="T254" s="239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40" t="s">
        <v>257</v>
      </c>
      <c r="AT254" s="240" t="s">
        <v>292</v>
      </c>
      <c r="AU254" s="240" t="s">
        <v>89</v>
      </c>
      <c r="AY254" s="18" t="s">
        <v>213</v>
      </c>
      <c r="BE254" s="241">
        <f>IF(N254="základní",J254,0)</f>
        <v>0</v>
      </c>
      <c r="BF254" s="241">
        <f>IF(N254="snížená",J254,0)</f>
        <v>0</v>
      </c>
      <c r="BG254" s="241">
        <f>IF(N254="zákl. přenesená",J254,0)</f>
        <v>0</v>
      </c>
      <c r="BH254" s="241">
        <f>IF(N254="sníž. přenesená",J254,0)</f>
        <v>0</v>
      </c>
      <c r="BI254" s="241">
        <f>IF(N254="nulová",J254,0)</f>
        <v>0</v>
      </c>
      <c r="BJ254" s="18" t="s">
        <v>21</v>
      </c>
      <c r="BK254" s="241">
        <f>ROUND(I254*H254,2)</f>
        <v>0</v>
      </c>
      <c r="BL254" s="18" t="s">
        <v>219</v>
      </c>
      <c r="BM254" s="240" t="s">
        <v>5234</v>
      </c>
    </row>
    <row r="255" spans="1:65" s="2" customFormat="1" ht="16.5" customHeight="1">
      <c r="A255" s="39"/>
      <c r="B255" s="40"/>
      <c r="C255" s="275" t="s">
        <v>1057</v>
      </c>
      <c r="D255" s="275" t="s">
        <v>292</v>
      </c>
      <c r="E255" s="276" t="s">
        <v>649</v>
      </c>
      <c r="F255" s="277" t="s">
        <v>5235</v>
      </c>
      <c r="G255" s="278" t="s">
        <v>3162</v>
      </c>
      <c r="H255" s="279">
        <v>7</v>
      </c>
      <c r="I255" s="280"/>
      <c r="J255" s="281">
        <f>ROUND(I255*H255,2)</f>
        <v>0</v>
      </c>
      <c r="K255" s="282"/>
      <c r="L255" s="283"/>
      <c r="M255" s="284" t="s">
        <v>1</v>
      </c>
      <c r="N255" s="285" t="s">
        <v>45</v>
      </c>
      <c r="O255" s="92"/>
      <c r="P255" s="238">
        <f>O255*H255</f>
        <v>0</v>
      </c>
      <c r="Q255" s="238">
        <v>0</v>
      </c>
      <c r="R255" s="238">
        <f>Q255*H255</f>
        <v>0</v>
      </c>
      <c r="S255" s="238">
        <v>0</v>
      </c>
      <c r="T255" s="239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40" t="s">
        <v>257</v>
      </c>
      <c r="AT255" s="240" t="s">
        <v>292</v>
      </c>
      <c r="AU255" s="240" t="s">
        <v>89</v>
      </c>
      <c r="AY255" s="18" t="s">
        <v>213</v>
      </c>
      <c r="BE255" s="241">
        <f>IF(N255="základní",J255,0)</f>
        <v>0</v>
      </c>
      <c r="BF255" s="241">
        <f>IF(N255="snížená",J255,0)</f>
        <v>0</v>
      </c>
      <c r="BG255" s="241">
        <f>IF(N255="zákl. přenesená",J255,0)</f>
        <v>0</v>
      </c>
      <c r="BH255" s="241">
        <f>IF(N255="sníž. přenesená",J255,0)</f>
        <v>0</v>
      </c>
      <c r="BI255" s="241">
        <f>IF(N255="nulová",J255,0)</f>
        <v>0</v>
      </c>
      <c r="BJ255" s="18" t="s">
        <v>21</v>
      </c>
      <c r="BK255" s="241">
        <f>ROUND(I255*H255,2)</f>
        <v>0</v>
      </c>
      <c r="BL255" s="18" t="s">
        <v>219</v>
      </c>
      <c r="BM255" s="240" t="s">
        <v>5236</v>
      </c>
    </row>
    <row r="256" spans="1:65" s="2" customFormat="1" ht="21.75" customHeight="1">
      <c r="A256" s="39"/>
      <c r="B256" s="40"/>
      <c r="C256" s="228" t="s">
        <v>1064</v>
      </c>
      <c r="D256" s="228" t="s">
        <v>215</v>
      </c>
      <c r="E256" s="229" t="s">
        <v>5237</v>
      </c>
      <c r="F256" s="230" t="s">
        <v>5238</v>
      </c>
      <c r="G256" s="231" t="s">
        <v>371</v>
      </c>
      <c r="H256" s="232">
        <v>3</v>
      </c>
      <c r="I256" s="233"/>
      <c r="J256" s="234">
        <f>ROUND(I256*H256,2)</f>
        <v>0</v>
      </c>
      <c r="K256" s="235"/>
      <c r="L256" s="45"/>
      <c r="M256" s="236" t="s">
        <v>1</v>
      </c>
      <c r="N256" s="237" t="s">
        <v>45</v>
      </c>
      <c r="O256" s="92"/>
      <c r="P256" s="238">
        <f>O256*H256</f>
        <v>0</v>
      </c>
      <c r="Q256" s="238">
        <v>0</v>
      </c>
      <c r="R256" s="238">
        <f>Q256*H256</f>
        <v>0</v>
      </c>
      <c r="S256" s="238">
        <v>0</v>
      </c>
      <c r="T256" s="239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40" t="s">
        <v>219</v>
      </c>
      <c r="AT256" s="240" t="s">
        <v>215</v>
      </c>
      <c r="AU256" s="240" t="s">
        <v>89</v>
      </c>
      <c r="AY256" s="18" t="s">
        <v>213</v>
      </c>
      <c r="BE256" s="241">
        <f>IF(N256="základní",J256,0)</f>
        <v>0</v>
      </c>
      <c r="BF256" s="241">
        <f>IF(N256="snížená",J256,0)</f>
        <v>0</v>
      </c>
      <c r="BG256" s="241">
        <f>IF(N256="zákl. přenesená",J256,0)</f>
        <v>0</v>
      </c>
      <c r="BH256" s="241">
        <f>IF(N256="sníž. přenesená",J256,0)</f>
        <v>0</v>
      </c>
      <c r="BI256" s="241">
        <f>IF(N256="nulová",J256,0)</f>
        <v>0</v>
      </c>
      <c r="BJ256" s="18" t="s">
        <v>21</v>
      </c>
      <c r="BK256" s="241">
        <f>ROUND(I256*H256,2)</f>
        <v>0</v>
      </c>
      <c r="BL256" s="18" t="s">
        <v>219</v>
      </c>
      <c r="BM256" s="240" t="s">
        <v>5239</v>
      </c>
    </row>
    <row r="257" spans="1:65" s="2" customFormat="1" ht="16.5" customHeight="1">
      <c r="A257" s="39"/>
      <c r="B257" s="40"/>
      <c r="C257" s="275" t="s">
        <v>1069</v>
      </c>
      <c r="D257" s="275" t="s">
        <v>292</v>
      </c>
      <c r="E257" s="276" t="s">
        <v>664</v>
      </c>
      <c r="F257" s="277" t="s">
        <v>5240</v>
      </c>
      <c r="G257" s="278" t="s">
        <v>3162</v>
      </c>
      <c r="H257" s="279">
        <v>3</v>
      </c>
      <c r="I257" s="280"/>
      <c r="J257" s="281">
        <f>ROUND(I257*H257,2)</f>
        <v>0</v>
      </c>
      <c r="K257" s="282"/>
      <c r="L257" s="283"/>
      <c r="M257" s="284" t="s">
        <v>1</v>
      </c>
      <c r="N257" s="285" t="s">
        <v>45</v>
      </c>
      <c r="O257" s="92"/>
      <c r="P257" s="238">
        <f>O257*H257</f>
        <v>0</v>
      </c>
      <c r="Q257" s="238">
        <v>0</v>
      </c>
      <c r="R257" s="238">
        <f>Q257*H257</f>
        <v>0</v>
      </c>
      <c r="S257" s="238">
        <v>0</v>
      </c>
      <c r="T257" s="239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40" t="s">
        <v>257</v>
      </c>
      <c r="AT257" s="240" t="s">
        <v>292</v>
      </c>
      <c r="AU257" s="240" t="s">
        <v>89</v>
      </c>
      <c r="AY257" s="18" t="s">
        <v>213</v>
      </c>
      <c r="BE257" s="241">
        <f>IF(N257="základní",J257,0)</f>
        <v>0</v>
      </c>
      <c r="BF257" s="241">
        <f>IF(N257="snížená",J257,0)</f>
        <v>0</v>
      </c>
      <c r="BG257" s="241">
        <f>IF(N257="zákl. přenesená",J257,0)</f>
        <v>0</v>
      </c>
      <c r="BH257" s="241">
        <f>IF(N257="sníž. přenesená",J257,0)</f>
        <v>0</v>
      </c>
      <c r="BI257" s="241">
        <f>IF(N257="nulová",J257,0)</f>
        <v>0</v>
      </c>
      <c r="BJ257" s="18" t="s">
        <v>21</v>
      </c>
      <c r="BK257" s="241">
        <f>ROUND(I257*H257,2)</f>
        <v>0</v>
      </c>
      <c r="BL257" s="18" t="s">
        <v>219</v>
      </c>
      <c r="BM257" s="240" t="s">
        <v>5241</v>
      </c>
    </row>
    <row r="258" spans="1:65" s="2" customFormat="1" ht="21.75" customHeight="1">
      <c r="A258" s="39"/>
      <c r="B258" s="40"/>
      <c r="C258" s="228" t="s">
        <v>1075</v>
      </c>
      <c r="D258" s="228" t="s">
        <v>215</v>
      </c>
      <c r="E258" s="229" t="s">
        <v>5242</v>
      </c>
      <c r="F258" s="230" t="s">
        <v>5243</v>
      </c>
      <c r="G258" s="231" t="s">
        <v>371</v>
      </c>
      <c r="H258" s="232">
        <v>25</v>
      </c>
      <c r="I258" s="233"/>
      <c r="J258" s="234">
        <f>ROUND(I258*H258,2)</f>
        <v>0</v>
      </c>
      <c r="K258" s="235"/>
      <c r="L258" s="45"/>
      <c r="M258" s="236" t="s">
        <v>1</v>
      </c>
      <c r="N258" s="237" t="s">
        <v>45</v>
      </c>
      <c r="O258" s="92"/>
      <c r="P258" s="238">
        <f>O258*H258</f>
        <v>0</v>
      </c>
      <c r="Q258" s="238">
        <v>0</v>
      </c>
      <c r="R258" s="238">
        <f>Q258*H258</f>
        <v>0</v>
      </c>
      <c r="S258" s="238">
        <v>0</v>
      </c>
      <c r="T258" s="239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40" t="s">
        <v>219</v>
      </c>
      <c r="AT258" s="240" t="s">
        <v>215</v>
      </c>
      <c r="AU258" s="240" t="s">
        <v>89</v>
      </c>
      <c r="AY258" s="18" t="s">
        <v>213</v>
      </c>
      <c r="BE258" s="241">
        <f>IF(N258="základní",J258,0)</f>
        <v>0</v>
      </c>
      <c r="BF258" s="241">
        <f>IF(N258="snížená",J258,0)</f>
        <v>0</v>
      </c>
      <c r="BG258" s="241">
        <f>IF(N258="zákl. přenesená",J258,0)</f>
        <v>0</v>
      </c>
      <c r="BH258" s="241">
        <f>IF(N258="sníž. přenesená",J258,0)</f>
        <v>0</v>
      </c>
      <c r="BI258" s="241">
        <f>IF(N258="nulová",J258,0)</f>
        <v>0</v>
      </c>
      <c r="BJ258" s="18" t="s">
        <v>21</v>
      </c>
      <c r="BK258" s="241">
        <f>ROUND(I258*H258,2)</f>
        <v>0</v>
      </c>
      <c r="BL258" s="18" t="s">
        <v>219</v>
      </c>
      <c r="BM258" s="240" t="s">
        <v>5244</v>
      </c>
    </row>
    <row r="259" spans="1:65" s="2" customFormat="1" ht="16.5" customHeight="1">
      <c r="A259" s="39"/>
      <c r="B259" s="40"/>
      <c r="C259" s="275" t="s">
        <v>1080</v>
      </c>
      <c r="D259" s="275" t="s">
        <v>292</v>
      </c>
      <c r="E259" s="276" t="s">
        <v>562</v>
      </c>
      <c r="F259" s="277" t="s">
        <v>5245</v>
      </c>
      <c r="G259" s="278" t="s">
        <v>3162</v>
      </c>
      <c r="H259" s="279">
        <v>25</v>
      </c>
      <c r="I259" s="280"/>
      <c r="J259" s="281">
        <f>ROUND(I259*H259,2)</f>
        <v>0</v>
      </c>
      <c r="K259" s="282"/>
      <c r="L259" s="283"/>
      <c r="M259" s="284" t="s">
        <v>1</v>
      </c>
      <c r="N259" s="285" t="s">
        <v>45</v>
      </c>
      <c r="O259" s="92"/>
      <c r="P259" s="238">
        <f>O259*H259</f>
        <v>0</v>
      </c>
      <c r="Q259" s="238">
        <v>0</v>
      </c>
      <c r="R259" s="238">
        <f>Q259*H259</f>
        <v>0</v>
      </c>
      <c r="S259" s="238">
        <v>0</v>
      </c>
      <c r="T259" s="239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40" t="s">
        <v>257</v>
      </c>
      <c r="AT259" s="240" t="s">
        <v>292</v>
      </c>
      <c r="AU259" s="240" t="s">
        <v>89</v>
      </c>
      <c r="AY259" s="18" t="s">
        <v>213</v>
      </c>
      <c r="BE259" s="241">
        <f>IF(N259="základní",J259,0)</f>
        <v>0</v>
      </c>
      <c r="BF259" s="241">
        <f>IF(N259="snížená",J259,0)</f>
        <v>0</v>
      </c>
      <c r="BG259" s="241">
        <f>IF(N259="zákl. přenesená",J259,0)</f>
        <v>0</v>
      </c>
      <c r="BH259" s="241">
        <f>IF(N259="sníž. přenesená",J259,0)</f>
        <v>0</v>
      </c>
      <c r="BI259" s="241">
        <f>IF(N259="nulová",J259,0)</f>
        <v>0</v>
      </c>
      <c r="BJ259" s="18" t="s">
        <v>21</v>
      </c>
      <c r="BK259" s="241">
        <f>ROUND(I259*H259,2)</f>
        <v>0</v>
      </c>
      <c r="BL259" s="18" t="s">
        <v>219</v>
      </c>
      <c r="BM259" s="240" t="s">
        <v>5246</v>
      </c>
    </row>
    <row r="260" spans="1:65" s="2" customFormat="1" ht="21.75" customHeight="1">
      <c r="A260" s="39"/>
      <c r="B260" s="40"/>
      <c r="C260" s="228" t="s">
        <v>1085</v>
      </c>
      <c r="D260" s="228" t="s">
        <v>215</v>
      </c>
      <c r="E260" s="229" t="s">
        <v>5247</v>
      </c>
      <c r="F260" s="230" t="s">
        <v>5248</v>
      </c>
      <c r="G260" s="231" t="s">
        <v>371</v>
      </c>
      <c r="H260" s="232">
        <v>36</v>
      </c>
      <c r="I260" s="233"/>
      <c r="J260" s="234">
        <f>ROUND(I260*H260,2)</f>
        <v>0</v>
      </c>
      <c r="K260" s="235"/>
      <c r="L260" s="45"/>
      <c r="M260" s="236" t="s">
        <v>1</v>
      </c>
      <c r="N260" s="237" t="s">
        <v>45</v>
      </c>
      <c r="O260" s="92"/>
      <c r="P260" s="238">
        <f>O260*H260</f>
        <v>0</v>
      </c>
      <c r="Q260" s="238">
        <v>0</v>
      </c>
      <c r="R260" s="238">
        <f>Q260*H260</f>
        <v>0</v>
      </c>
      <c r="S260" s="238">
        <v>0</v>
      </c>
      <c r="T260" s="239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40" t="s">
        <v>219</v>
      </c>
      <c r="AT260" s="240" t="s">
        <v>215</v>
      </c>
      <c r="AU260" s="240" t="s">
        <v>89</v>
      </c>
      <c r="AY260" s="18" t="s">
        <v>213</v>
      </c>
      <c r="BE260" s="241">
        <f>IF(N260="základní",J260,0)</f>
        <v>0</v>
      </c>
      <c r="BF260" s="241">
        <f>IF(N260="snížená",J260,0)</f>
        <v>0</v>
      </c>
      <c r="BG260" s="241">
        <f>IF(N260="zákl. přenesená",J260,0)</f>
        <v>0</v>
      </c>
      <c r="BH260" s="241">
        <f>IF(N260="sníž. přenesená",J260,0)</f>
        <v>0</v>
      </c>
      <c r="BI260" s="241">
        <f>IF(N260="nulová",J260,0)</f>
        <v>0</v>
      </c>
      <c r="BJ260" s="18" t="s">
        <v>21</v>
      </c>
      <c r="BK260" s="241">
        <f>ROUND(I260*H260,2)</f>
        <v>0</v>
      </c>
      <c r="BL260" s="18" t="s">
        <v>219</v>
      </c>
      <c r="BM260" s="240" t="s">
        <v>5249</v>
      </c>
    </row>
    <row r="261" spans="1:65" s="2" customFormat="1" ht="33" customHeight="1">
      <c r="A261" s="39"/>
      <c r="B261" s="40"/>
      <c r="C261" s="275" t="s">
        <v>1090</v>
      </c>
      <c r="D261" s="275" t="s">
        <v>292</v>
      </c>
      <c r="E261" s="276" t="s">
        <v>409</v>
      </c>
      <c r="F261" s="277" t="s">
        <v>5250</v>
      </c>
      <c r="G261" s="278" t="s">
        <v>3162</v>
      </c>
      <c r="H261" s="279">
        <v>36</v>
      </c>
      <c r="I261" s="280"/>
      <c r="J261" s="281">
        <f>ROUND(I261*H261,2)</f>
        <v>0</v>
      </c>
      <c r="K261" s="282"/>
      <c r="L261" s="283"/>
      <c r="M261" s="284" t="s">
        <v>1</v>
      </c>
      <c r="N261" s="285" t="s">
        <v>45</v>
      </c>
      <c r="O261" s="92"/>
      <c r="P261" s="238">
        <f>O261*H261</f>
        <v>0</v>
      </c>
      <c r="Q261" s="238">
        <v>0</v>
      </c>
      <c r="R261" s="238">
        <f>Q261*H261</f>
        <v>0</v>
      </c>
      <c r="S261" s="238">
        <v>0</v>
      </c>
      <c r="T261" s="239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40" t="s">
        <v>257</v>
      </c>
      <c r="AT261" s="240" t="s">
        <v>292</v>
      </c>
      <c r="AU261" s="240" t="s">
        <v>89</v>
      </c>
      <c r="AY261" s="18" t="s">
        <v>213</v>
      </c>
      <c r="BE261" s="241">
        <f>IF(N261="základní",J261,0)</f>
        <v>0</v>
      </c>
      <c r="BF261" s="241">
        <f>IF(N261="snížená",J261,0)</f>
        <v>0</v>
      </c>
      <c r="BG261" s="241">
        <f>IF(N261="zákl. přenesená",J261,0)</f>
        <v>0</v>
      </c>
      <c r="BH261" s="241">
        <f>IF(N261="sníž. přenesená",J261,0)</f>
        <v>0</v>
      </c>
      <c r="BI261" s="241">
        <f>IF(N261="nulová",J261,0)</f>
        <v>0</v>
      </c>
      <c r="BJ261" s="18" t="s">
        <v>21</v>
      </c>
      <c r="BK261" s="241">
        <f>ROUND(I261*H261,2)</f>
        <v>0</v>
      </c>
      <c r="BL261" s="18" t="s">
        <v>219</v>
      </c>
      <c r="BM261" s="240" t="s">
        <v>5251</v>
      </c>
    </row>
    <row r="262" spans="1:65" s="2" customFormat="1" ht="21.75" customHeight="1">
      <c r="A262" s="39"/>
      <c r="B262" s="40"/>
      <c r="C262" s="228" t="s">
        <v>1095</v>
      </c>
      <c r="D262" s="228" t="s">
        <v>215</v>
      </c>
      <c r="E262" s="229" t="s">
        <v>5252</v>
      </c>
      <c r="F262" s="230" t="s">
        <v>5253</v>
      </c>
      <c r="G262" s="231" t="s">
        <v>371</v>
      </c>
      <c r="H262" s="232">
        <v>175</v>
      </c>
      <c r="I262" s="233"/>
      <c r="J262" s="234">
        <f>ROUND(I262*H262,2)</f>
        <v>0</v>
      </c>
      <c r="K262" s="235"/>
      <c r="L262" s="45"/>
      <c r="M262" s="236" t="s">
        <v>1</v>
      </c>
      <c r="N262" s="237" t="s">
        <v>45</v>
      </c>
      <c r="O262" s="92"/>
      <c r="P262" s="238">
        <f>O262*H262</f>
        <v>0</v>
      </c>
      <c r="Q262" s="238">
        <v>0</v>
      </c>
      <c r="R262" s="238">
        <f>Q262*H262</f>
        <v>0</v>
      </c>
      <c r="S262" s="238">
        <v>0</v>
      </c>
      <c r="T262" s="239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40" t="s">
        <v>219</v>
      </c>
      <c r="AT262" s="240" t="s">
        <v>215</v>
      </c>
      <c r="AU262" s="240" t="s">
        <v>89</v>
      </c>
      <c r="AY262" s="18" t="s">
        <v>213</v>
      </c>
      <c r="BE262" s="241">
        <f>IF(N262="základní",J262,0)</f>
        <v>0</v>
      </c>
      <c r="BF262" s="241">
        <f>IF(N262="snížená",J262,0)</f>
        <v>0</v>
      </c>
      <c r="BG262" s="241">
        <f>IF(N262="zákl. přenesená",J262,0)</f>
        <v>0</v>
      </c>
      <c r="BH262" s="241">
        <f>IF(N262="sníž. přenesená",J262,0)</f>
        <v>0</v>
      </c>
      <c r="BI262" s="241">
        <f>IF(N262="nulová",J262,0)</f>
        <v>0</v>
      </c>
      <c r="BJ262" s="18" t="s">
        <v>21</v>
      </c>
      <c r="BK262" s="241">
        <f>ROUND(I262*H262,2)</f>
        <v>0</v>
      </c>
      <c r="BL262" s="18" t="s">
        <v>219</v>
      </c>
      <c r="BM262" s="240" t="s">
        <v>5254</v>
      </c>
    </row>
    <row r="263" spans="1:65" s="2" customFormat="1" ht="33" customHeight="1">
      <c r="A263" s="39"/>
      <c r="B263" s="40"/>
      <c r="C263" s="275" t="s">
        <v>1100</v>
      </c>
      <c r="D263" s="275" t="s">
        <v>292</v>
      </c>
      <c r="E263" s="276" t="s">
        <v>413</v>
      </c>
      <c r="F263" s="277" t="s">
        <v>5255</v>
      </c>
      <c r="G263" s="278" t="s">
        <v>3162</v>
      </c>
      <c r="H263" s="279">
        <v>46</v>
      </c>
      <c r="I263" s="280"/>
      <c r="J263" s="281">
        <f>ROUND(I263*H263,2)</f>
        <v>0</v>
      </c>
      <c r="K263" s="282"/>
      <c r="L263" s="283"/>
      <c r="M263" s="284" t="s">
        <v>1</v>
      </c>
      <c r="N263" s="285" t="s">
        <v>45</v>
      </c>
      <c r="O263" s="92"/>
      <c r="P263" s="238">
        <f>O263*H263</f>
        <v>0</v>
      </c>
      <c r="Q263" s="238">
        <v>0</v>
      </c>
      <c r="R263" s="238">
        <f>Q263*H263</f>
        <v>0</v>
      </c>
      <c r="S263" s="238">
        <v>0</v>
      </c>
      <c r="T263" s="239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40" t="s">
        <v>257</v>
      </c>
      <c r="AT263" s="240" t="s">
        <v>292</v>
      </c>
      <c r="AU263" s="240" t="s">
        <v>89</v>
      </c>
      <c r="AY263" s="18" t="s">
        <v>213</v>
      </c>
      <c r="BE263" s="241">
        <f>IF(N263="základní",J263,0)</f>
        <v>0</v>
      </c>
      <c r="BF263" s="241">
        <f>IF(N263="snížená",J263,0)</f>
        <v>0</v>
      </c>
      <c r="BG263" s="241">
        <f>IF(N263="zákl. přenesená",J263,0)</f>
        <v>0</v>
      </c>
      <c r="BH263" s="241">
        <f>IF(N263="sníž. přenesená",J263,0)</f>
        <v>0</v>
      </c>
      <c r="BI263" s="241">
        <f>IF(N263="nulová",J263,0)</f>
        <v>0</v>
      </c>
      <c r="BJ263" s="18" t="s">
        <v>21</v>
      </c>
      <c r="BK263" s="241">
        <f>ROUND(I263*H263,2)</f>
        <v>0</v>
      </c>
      <c r="BL263" s="18" t="s">
        <v>219</v>
      </c>
      <c r="BM263" s="240" t="s">
        <v>5256</v>
      </c>
    </row>
    <row r="264" spans="1:65" s="2" customFormat="1" ht="33" customHeight="1">
      <c r="A264" s="39"/>
      <c r="B264" s="40"/>
      <c r="C264" s="275" t="s">
        <v>1105</v>
      </c>
      <c r="D264" s="275" t="s">
        <v>292</v>
      </c>
      <c r="E264" s="276" t="s">
        <v>418</v>
      </c>
      <c r="F264" s="277" t="s">
        <v>5257</v>
      </c>
      <c r="G264" s="278" t="s">
        <v>3162</v>
      </c>
      <c r="H264" s="279">
        <v>52</v>
      </c>
      <c r="I264" s="280"/>
      <c r="J264" s="281">
        <f>ROUND(I264*H264,2)</f>
        <v>0</v>
      </c>
      <c r="K264" s="282"/>
      <c r="L264" s="283"/>
      <c r="M264" s="284" t="s">
        <v>1</v>
      </c>
      <c r="N264" s="285" t="s">
        <v>45</v>
      </c>
      <c r="O264" s="92"/>
      <c r="P264" s="238">
        <f>O264*H264</f>
        <v>0</v>
      </c>
      <c r="Q264" s="238">
        <v>0</v>
      </c>
      <c r="R264" s="238">
        <f>Q264*H264</f>
        <v>0</v>
      </c>
      <c r="S264" s="238">
        <v>0</v>
      </c>
      <c r="T264" s="239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40" t="s">
        <v>257</v>
      </c>
      <c r="AT264" s="240" t="s">
        <v>292</v>
      </c>
      <c r="AU264" s="240" t="s">
        <v>89</v>
      </c>
      <c r="AY264" s="18" t="s">
        <v>213</v>
      </c>
      <c r="BE264" s="241">
        <f>IF(N264="základní",J264,0)</f>
        <v>0</v>
      </c>
      <c r="BF264" s="241">
        <f>IF(N264="snížená",J264,0)</f>
        <v>0</v>
      </c>
      <c r="BG264" s="241">
        <f>IF(N264="zákl. přenesená",J264,0)</f>
        <v>0</v>
      </c>
      <c r="BH264" s="241">
        <f>IF(N264="sníž. přenesená",J264,0)</f>
        <v>0</v>
      </c>
      <c r="BI264" s="241">
        <f>IF(N264="nulová",J264,0)</f>
        <v>0</v>
      </c>
      <c r="BJ264" s="18" t="s">
        <v>21</v>
      </c>
      <c r="BK264" s="241">
        <f>ROUND(I264*H264,2)</f>
        <v>0</v>
      </c>
      <c r="BL264" s="18" t="s">
        <v>219</v>
      </c>
      <c r="BM264" s="240" t="s">
        <v>5258</v>
      </c>
    </row>
    <row r="265" spans="1:65" s="2" customFormat="1" ht="21.75" customHeight="1">
      <c r="A265" s="39"/>
      <c r="B265" s="40"/>
      <c r="C265" s="275" t="s">
        <v>1112</v>
      </c>
      <c r="D265" s="275" t="s">
        <v>292</v>
      </c>
      <c r="E265" s="276" t="s">
        <v>425</v>
      </c>
      <c r="F265" s="277" t="s">
        <v>5259</v>
      </c>
      <c r="G265" s="278" t="s">
        <v>3162</v>
      </c>
      <c r="H265" s="279">
        <v>30</v>
      </c>
      <c r="I265" s="280"/>
      <c r="J265" s="281">
        <f>ROUND(I265*H265,2)</f>
        <v>0</v>
      </c>
      <c r="K265" s="282"/>
      <c r="L265" s="283"/>
      <c r="M265" s="284" t="s">
        <v>1</v>
      </c>
      <c r="N265" s="285" t="s">
        <v>45</v>
      </c>
      <c r="O265" s="92"/>
      <c r="P265" s="238">
        <f>O265*H265</f>
        <v>0</v>
      </c>
      <c r="Q265" s="238">
        <v>0</v>
      </c>
      <c r="R265" s="238">
        <f>Q265*H265</f>
        <v>0</v>
      </c>
      <c r="S265" s="238">
        <v>0</v>
      </c>
      <c r="T265" s="239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40" t="s">
        <v>257</v>
      </c>
      <c r="AT265" s="240" t="s">
        <v>292</v>
      </c>
      <c r="AU265" s="240" t="s">
        <v>89</v>
      </c>
      <c r="AY265" s="18" t="s">
        <v>213</v>
      </c>
      <c r="BE265" s="241">
        <f>IF(N265="základní",J265,0)</f>
        <v>0</v>
      </c>
      <c r="BF265" s="241">
        <f>IF(N265="snížená",J265,0)</f>
        <v>0</v>
      </c>
      <c r="BG265" s="241">
        <f>IF(N265="zákl. přenesená",J265,0)</f>
        <v>0</v>
      </c>
      <c r="BH265" s="241">
        <f>IF(N265="sníž. přenesená",J265,0)</f>
        <v>0</v>
      </c>
      <c r="BI265" s="241">
        <f>IF(N265="nulová",J265,0)</f>
        <v>0</v>
      </c>
      <c r="BJ265" s="18" t="s">
        <v>21</v>
      </c>
      <c r="BK265" s="241">
        <f>ROUND(I265*H265,2)</f>
        <v>0</v>
      </c>
      <c r="BL265" s="18" t="s">
        <v>219</v>
      </c>
      <c r="BM265" s="240" t="s">
        <v>5260</v>
      </c>
    </row>
    <row r="266" spans="1:65" s="2" customFormat="1" ht="21.75" customHeight="1">
      <c r="A266" s="39"/>
      <c r="B266" s="40"/>
      <c r="C266" s="275" t="s">
        <v>1117</v>
      </c>
      <c r="D266" s="275" t="s">
        <v>292</v>
      </c>
      <c r="E266" s="276" t="s">
        <v>430</v>
      </c>
      <c r="F266" s="277" t="s">
        <v>5261</v>
      </c>
      <c r="G266" s="278" t="s">
        <v>3162</v>
      </c>
      <c r="H266" s="279">
        <v>9</v>
      </c>
      <c r="I266" s="280"/>
      <c r="J266" s="281">
        <f>ROUND(I266*H266,2)</f>
        <v>0</v>
      </c>
      <c r="K266" s="282"/>
      <c r="L266" s="283"/>
      <c r="M266" s="284" t="s">
        <v>1</v>
      </c>
      <c r="N266" s="285" t="s">
        <v>45</v>
      </c>
      <c r="O266" s="92"/>
      <c r="P266" s="238">
        <f>O266*H266</f>
        <v>0</v>
      </c>
      <c r="Q266" s="238">
        <v>0</v>
      </c>
      <c r="R266" s="238">
        <f>Q266*H266</f>
        <v>0</v>
      </c>
      <c r="S266" s="238">
        <v>0</v>
      </c>
      <c r="T266" s="239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40" t="s">
        <v>257</v>
      </c>
      <c r="AT266" s="240" t="s">
        <v>292</v>
      </c>
      <c r="AU266" s="240" t="s">
        <v>89</v>
      </c>
      <c r="AY266" s="18" t="s">
        <v>213</v>
      </c>
      <c r="BE266" s="241">
        <f>IF(N266="základní",J266,0)</f>
        <v>0</v>
      </c>
      <c r="BF266" s="241">
        <f>IF(N266="snížená",J266,0)</f>
        <v>0</v>
      </c>
      <c r="BG266" s="241">
        <f>IF(N266="zákl. přenesená",J266,0)</f>
        <v>0</v>
      </c>
      <c r="BH266" s="241">
        <f>IF(N266="sníž. přenesená",J266,0)</f>
        <v>0</v>
      </c>
      <c r="BI266" s="241">
        <f>IF(N266="nulová",J266,0)</f>
        <v>0</v>
      </c>
      <c r="BJ266" s="18" t="s">
        <v>21</v>
      </c>
      <c r="BK266" s="241">
        <f>ROUND(I266*H266,2)</f>
        <v>0</v>
      </c>
      <c r="BL266" s="18" t="s">
        <v>219</v>
      </c>
      <c r="BM266" s="240" t="s">
        <v>5262</v>
      </c>
    </row>
    <row r="267" spans="1:65" s="2" customFormat="1" ht="21.75" customHeight="1">
      <c r="A267" s="39"/>
      <c r="B267" s="40"/>
      <c r="C267" s="275" t="s">
        <v>1121</v>
      </c>
      <c r="D267" s="275" t="s">
        <v>292</v>
      </c>
      <c r="E267" s="276" t="s">
        <v>435</v>
      </c>
      <c r="F267" s="277" t="s">
        <v>5263</v>
      </c>
      <c r="G267" s="278" t="s">
        <v>3162</v>
      </c>
      <c r="H267" s="279">
        <v>7</v>
      </c>
      <c r="I267" s="280"/>
      <c r="J267" s="281">
        <f>ROUND(I267*H267,2)</f>
        <v>0</v>
      </c>
      <c r="K267" s="282"/>
      <c r="L267" s="283"/>
      <c r="M267" s="284" t="s">
        <v>1</v>
      </c>
      <c r="N267" s="285" t="s">
        <v>45</v>
      </c>
      <c r="O267" s="92"/>
      <c r="P267" s="238">
        <f>O267*H267</f>
        <v>0</v>
      </c>
      <c r="Q267" s="238">
        <v>0</v>
      </c>
      <c r="R267" s="238">
        <f>Q267*H267</f>
        <v>0</v>
      </c>
      <c r="S267" s="238">
        <v>0</v>
      </c>
      <c r="T267" s="239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40" t="s">
        <v>257</v>
      </c>
      <c r="AT267" s="240" t="s">
        <v>292</v>
      </c>
      <c r="AU267" s="240" t="s">
        <v>89</v>
      </c>
      <c r="AY267" s="18" t="s">
        <v>213</v>
      </c>
      <c r="BE267" s="241">
        <f>IF(N267="základní",J267,0)</f>
        <v>0</v>
      </c>
      <c r="BF267" s="241">
        <f>IF(N267="snížená",J267,0)</f>
        <v>0</v>
      </c>
      <c r="BG267" s="241">
        <f>IF(N267="zákl. přenesená",J267,0)</f>
        <v>0</v>
      </c>
      <c r="BH267" s="241">
        <f>IF(N267="sníž. přenesená",J267,0)</f>
        <v>0</v>
      </c>
      <c r="BI267" s="241">
        <f>IF(N267="nulová",J267,0)</f>
        <v>0</v>
      </c>
      <c r="BJ267" s="18" t="s">
        <v>21</v>
      </c>
      <c r="BK267" s="241">
        <f>ROUND(I267*H267,2)</f>
        <v>0</v>
      </c>
      <c r="BL267" s="18" t="s">
        <v>219</v>
      </c>
      <c r="BM267" s="240" t="s">
        <v>5264</v>
      </c>
    </row>
    <row r="268" spans="1:65" s="2" customFormat="1" ht="21.75" customHeight="1">
      <c r="A268" s="39"/>
      <c r="B268" s="40"/>
      <c r="C268" s="275" t="s">
        <v>1131</v>
      </c>
      <c r="D268" s="275" t="s">
        <v>292</v>
      </c>
      <c r="E268" s="276" t="s">
        <v>447</v>
      </c>
      <c r="F268" s="277" t="s">
        <v>5265</v>
      </c>
      <c r="G268" s="278" t="s">
        <v>3162</v>
      </c>
      <c r="H268" s="279">
        <v>10</v>
      </c>
      <c r="I268" s="280"/>
      <c r="J268" s="281">
        <f>ROUND(I268*H268,2)</f>
        <v>0</v>
      </c>
      <c r="K268" s="282"/>
      <c r="L268" s="283"/>
      <c r="M268" s="284" t="s">
        <v>1</v>
      </c>
      <c r="N268" s="285" t="s">
        <v>45</v>
      </c>
      <c r="O268" s="92"/>
      <c r="P268" s="238">
        <f>O268*H268</f>
        <v>0</v>
      </c>
      <c r="Q268" s="238">
        <v>0</v>
      </c>
      <c r="R268" s="238">
        <f>Q268*H268</f>
        <v>0</v>
      </c>
      <c r="S268" s="238">
        <v>0</v>
      </c>
      <c r="T268" s="239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40" t="s">
        <v>257</v>
      </c>
      <c r="AT268" s="240" t="s">
        <v>292</v>
      </c>
      <c r="AU268" s="240" t="s">
        <v>89</v>
      </c>
      <c r="AY268" s="18" t="s">
        <v>213</v>
      </c>
      <c r="BE268" s="241">
        <f>IF(N268="základní",J268,0)</f>
        <v>0</v>
      </c>
      <c r="BF268" s="241">
        <f>IF(N268="snížená",J268,0)</f>
        <v>0</v>
      </c>
      <c r="BG268" s="241">
        <f>IF(N268="zákl. přenesená",J268,0)</f>
        <v>0</v>
      </c>
      <c r="BH268" s="241">
        <f>IF(N268="sníž. přenesená",J268,0)</f>
        <v>0</v>
      </c>
      <c r="BI268" s="241">
        <f>IF(N268="nulová",J268,0)</f>
        <v>0</v>
      </c>
      <c r="BJ268" s="18" t="s">
        <v>21</v>
      </c>
      <c r="BK268" s="241">
        <f>ROUND(I268*H268,2)</f>
        <v>0</v>
      </c>
      <c r="BL268" s="18" t="s">
        <v>219</v>
      </c>
      <c r="BM268" s="240" t="s">
        <v>5266</v>
      </c>
    </row>
    <row r="269" spans="1:65" s="2" customFormat="1" ht="21.75" customHeight="1">
      <c r="A269" s="39"/>
      <c r="B269" s="40"/>
      <c r="C269" s="275" t="s">
        <v>1136</v>
      </c>
      <c r="D269" s="275" t="s">
        <v>292</v>
      </c>
      <c r="E269" s="276" t="s">
        <v>456</v>
      </c>
      <c r="F269" s="277" t="s">
        <v>5267</v>
      </c>
      <c r="G269" s="278" t="s">
        <v>3162</v>
      </c>
      <c r="H269" s="279">
        <v>4</v>
      </c>
      <c r="I269" s="280"/>
      <c r="J269" s="281">
        <f>ROUND(I269*H269,2)</f>
        <v>0</v>
      </c>
      <c r="K269" s="282"/>
      <c r="L269" s="283"/>
      <c r="M269" s="284" t="s">
        <v>1</v>
      </c>
      <c r="N269" s="285" t="s">
        <v>45</v>
      </c>
      <c r="O269" s="92"/>
      <c r="P269" s="238">
        <f>O269*H269</f>
        <v>0</v>
      </c>
      <c r="Q269" s="238">
        <v>0</v>
      </c>
      <c r="R269" s="238">
        <f>Q269*H269</f>
        <v>0</v>
      </c>
      <c r="S269" s="238">
        <v>0</v>
      </c>
      <c r="T269" s="239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40" t="s">
        <v>257</v>
      </c>
      <c r="AT269" s="240" t="s">
        <v>292</v>
      </c>
      <c r="AU269" s="240" t="s">
        <v>89</v>
      </c>
      <c r="AY269" s="18" t="s">
        <v>213</v>
      </c>
      <c r="BE269" s="241">
        <f>IF(N269="základní",J269,0)</f>
        <v>0</v>
      </c>
      <c r="BF269" s="241">
        <f>IF(N269="snížená",J269,0)</f>
        <v>0</v>
      </c>
      <c r="BG269" s="241">
        <f>IF(N269="zákl. přenesená",J269,0)</f>
        <v>0</v>
      </c>
      <c r="BH269" s="241">
        <f>IF(N269="sníž. přenesená",J269,0)</f>
        <v>0</v>
      </c>
      <c r="BI269" s="241">
        <f>IF(N269="nulová",J269,0)</f>
        <v>0</v>
      </c>
      <c r="BJ269" s="18" t="s">
        <v>21</v>
      </c>
      <c r="BK269" s="241">
        <f>ROUND(I269*H269,2)</f>
        <v>0</v>
      </c>
      <c r="BL269" s="18" t="s">
        <v>219</v>
      </c>
      <c r="BM269" s="240" t="s">
        <v>5268</v>
      </c>
    </row>
    <row r="270" spans="1:65" s="2" customFormat="1" ht="21.75" customHeight="1">
      <c r="A270" s="39"/>
      <c r="B270" s="40"/>
      <c r="C270" s="275" t="s">
        <v>1141</v>
      </c>
      <c r="D270" s="275" t="s">
        <v>292</v>
      </c>
      <c r="E270" s="276" t="s">
        <v>461</v>
      </c>
      <c r="F270" s="277" t="s">
        <v>5269</v>
      </c>
      <c r="G270" s="278" t="s">
        <v>3162</v>
      </c>
      <c r="H270" s="279">
        <v>7</v>
      </c>
      <c r="I270" s="280"/>
      <c r="J270" s="281">
        <f>ROUND(I270*H270,2)</f>
        <v>0</v>
      </c>
      <c r="K270" s="282"/>
      <c r="L270" s="283"/>
      <c r="M270" s="284" t="s">
        <v>1</v>
      </c>
      <c r="N270" s="285" t="s">
        <v>45</v>
      </c>
      <c r="O270" s="92"/>
      <c r="P270" s="238">
        <f>O270*H270</f>
        <v>0</v>
      </c>
      <c r="Q270" s="238">
        <v>0</v>
      </c>
      <c r="R270" s="238">
        <f>Q270*H270</f>
        <v>0</v>
      </c>
      <c r="S270" s="238">
        <v>0</v>
      </c>
      <c r="T270" s="239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40" t="s">
        <v>257</v>
      </c>
      <c r="AT270" s="240" t="s">
        <v>292</v>
      </c>
      <c r="AU270" s="240" t="s">
        <v>89</v>
      </c>
      <c r="AY270" s="18" t="s">
        <v>213</v>
      </c>
      <c r="BE270" s="241">
        <f>IF(N270="základní",J270,0)</f>
        <v>0</v>
      </c>
      <c r="BF270" s="241">
        <f>IF(N270="snížená",J270,0)</f>
        <v>0</v>
      </c>
      <c r="BG270" s="241">
        <f>IF(N270="zákl. přenesená",J270,0)</f>
        <v>0</v>
      </c>
      <c r="BH270" s="241">
        <f>IF(N270="sníž. přenesená",J270,0)</f>
        <v>0</v>
      </c>
      <c r="BI270" s="241">
        <f>IF(N270="nulová",J270,0)</f>
        <v>0</v>
      </c>
      <c r="BJ270" s="18" t="s">
        <v>21</v>
      </c>
      <c r="BK270" s="241">
        <f>ROUND(I270*H270,2)</f>
        <v>0</v>
      </c>
      <c r="BL270" s="18" t="s">
        <v>219</v>
      </c>
      <c r="BM270" s="240" t="s">
        <v>5270</v>
      </c>
    </row>
    <row r="271" spans="1:65" s="2" customFormat="1" ht="21.75" customHeight="1">
      <c r="A271" s="39"/>
      <c r="B271" s="40"/>
      <c r="C271" s="275" t="s">
        <v>1146</v>
      </c>
      <c r="D271" s="275" t="s">
        <v>292</v>
      </c>
      <c r="E271" s="276" t="s">
        <v>467</v>
      </c>
      <c r="F271" s="277" t="s">
        <v>5271</v>
      </c>
      <c r="G271" s="278" t="s">
        <v>3162</v>
      </c>
      <c r="H271" s="279">
        <v>5</v>
      </c>
      <c r="I271" s="280"/>
      <c r="J271" s="281">
        <f>ROUND(I271*H271,2)</f>
        <v>0</v>
      </c>
      <c r="K271" s="282"/>
      <c r="L271" s="283"/>
      <c r="M271" s="284" t="s">
        <v>1</v>
      </c>
      <c r="N271" s="285" t="s">
        <v>45</v>
      </c>
      <c r="O271" s="92"/>
      <c r="P271" s="238">
        <f>O271*H271</f>
        <v>0</v>
      </c>
      <c r="Q271" s="238">
        <v>0</v>
      </c>
      <c r="R271" s="238">
        <f>Q271*H271</f>
        <v>0</v>
      </c>
      <c r="S271" s="238">
        <v>0</v>
      </c>
      <c r="T271" s="239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40" t="s">
        <v>257</v>
      </c>
      <c r="AT271" s="240" t="s">
        <v>292</v>
      </c>
      <c r="AU271" s="240" t="s">
        <v>89</v>
      </c>
      <c r="AY271" s="18" t="s">
        <v>213</v>
      </c>
      <c r="BE271" s="241">
        <f>IF(N271="základní",J271,0)</f>
        <v>0</v>
      </c>
      <c r="BF271" s="241">
        <f>IF(N271="snížená",J271,0)</f>
        <v>0</v>
      </c>
      <c r="BG271" s="241">
        <f>IF(N271="zákl. přenesená",J271,0)</f>
        <v>0</v>
      </c>
      <c r="BH271" s="241">
        <f>IF(N271="sníž. přenesená",J271,0)</f>
        <v>0</v>
      </c>
      <c r="BI271" s="241">
        <f>IF(N271="nulová",J271,0)</f>
        <v>0</v>
      </c>
      <c r="BJ271" s="18" t="s">
        <v>21</v>
      </c>
      <c r="BK271" s="241">
        <f>ROUND(I271*H271,2)</f>
        <v>0</v>
      </c>
      <c r="BL271" s="18" t="s">
        <v>219</v>
      </c>
      <c r="BM271" s="240" t="s">
        <v>5272</v>
      </c>
    </row>
    <row r="272" spans="1:65" s="2" customFormat="1" ht="21.75" customHeight="1">
      <c r="A272" s="39"/>
      <c r="B272" s="40"/>
      <c r="C272" s="275" t="s">
        <v>1152</v>
      </c>
      <c r="D272" s="275" t="s">
        <v>292</v>
      </c>
      <c r="E272" s="276" t="s">
        <v>473</v>
      </c>
      <c r="F272" s="277" t="s">
        <v>5273</v>
      </c>
      <c r="G272" s="278" t="s">
        <v>3162</v>
      </c>
      <c r="H272" s="279">
        <v>3</v>
      </c>
      <c r="I272" s="280"/>
      <c r="J272" s="281">
        <f>ROUND(I272*H272,2)</f>
        <v>0</v>
      </c>
      <c r="K272" s="282"/>
      <c r="L272" s="283"/>
      <c r="M272" s="284" t="s">
        <v>1</v>
      </c>
      <c r="N272" s="285" t="s">
        <v>45</v>
      </c>
      <c r="O272" s="92"/>
      <c r="P272" s="238">
        <f>O272*H272</f>
        <v>0</v>
      </c>
      <c r="Q272" s="238">
        <v>0</v>
      </c>
      <c r="R272" s="238">
        <f>Q272*H272</f>
        <v>0</v>
      </c>
      <c r="S272" s="238">
        <v>0</v>
      </c>
      <c r="T272" s="239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40" t="s">
        <v>257</v>
      </c>
      <c r="AT272" s="240" t="s">
        <v>292</v>
      </c>
      <c r="AU272" s="240" t="s">
        <v>89</v>
      </c>
      <c r="AY272" s="18" t="s">
        <v>213</v>
      </c>
      <c r="BE272" s="241">
        <f>IF(N272="základní",J272,0)</f>
        <v>0</v>
      </c>
      <c r="BF272" s="241">
        <f>IF(N272="snížená",J272,0)</f>
        <v>0</v>
      </c>
      <c r="BG272" s="241">
        <f>IF(N272="zákl. přenesená",J272,0)</f>
        <v>0</v>
      </c>
      <c r="BH272" s="241">
        <f>IF(N272="sníž. přenesená",J272,0)</f>
        <v>0</v>
      </c>
      <c r="BI272" s="241">
        <f>IF(N272="nulová",J272,0)</f>
        <v>0</v>
      </c>
      <c r="BJ272" s="18" t="s">
        <v>21</v>
      </c>
      <c r="BK272" s="241">
        <f>ROUND(I272*H272,2)</f>
        <v>0</v>
      </c>
      <c r="BL272" s="18" t="s">
        <v>219</v>
      </c>
      <c r="BM272" s="240" t="s">
        <v>5274</v>
      </c>
    </row>
    <row r="273" spans="1:65" s="2" customFormat="1" ht="21.75" customHeight="1">
      <c r="A273" s="39"/>
      <c r="B273" s="40"/>
      <c r="C273" s="275" t="s">
        <v>1157</v>
      </c>
      <c r="D273" s="275" t="s">
        <v>292</v>
      </c>
      <c r="E273" s="276" t="s">
        <v>479</v>
      </c>
      <c r="F273" s="277" t="s">
        <v>5275</v>
      </c>
      <c r="G273" s="278" t="s">
        <v>3162</v>
      </c>
      <c r="H273" s="279">
        <v>2</v>
      </c>
      <c r="I273" s="280"/>
      <c r="J273" s="281">
        <f>ROUND(I273*H273,2)</f>
        <v>0</v>
      </c>
      <c r="K273" s="282"/>
      <c r="L273" s="283"/>
      <c r="M273" s="284" t="s">
        <v>1</v>
      </c>
      <c r="N273" s="285" t="s">
        <v>45</v>
      </c>
      <c r="O273" s="92"/>
      <c r="P273" s="238">
        <f>O273*H273</f>
        <v>0</v>
      </c>
      <c r="Q273" s="238">
        <v>0</v>
      </c>
      <c r="R273" s="238">
        <f>Q273*H273</f>
        <v>0</v>
      </c>
      <c r="S273" s="238">
        <v>0</v>
      </c>
      <c r="T273" s="239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40" t="s">
        <v>257</v>
      </c>
      <c r="AT273" s="240" t="s">
        <v>292</v>
      </c>
      <c r="AU273" s="240" t="s">
        <v>89</v>
      </c>
      <c r="AY273" s="18" t="s">
        <v>213</v>
      </c>
      <c r="BE273" s="241">
        <f>IF(N273="základní",J273,0)</f>
        <v>0</v>
      </c>
      <c r="BF273" s="241">
        <f>IF(N273="snížená",J273,0)</f>
        <v>0</v>
      </c>
      <c r="BG273" s="241">
        <f>IF(N273="zákl. přenesená",J273,0)</f>
        <v>0</v>
      </c>
      <c r="BH273" s="241">
        <f>IF(N273="sníž. přenesená",J273,0)</f>
        <v>0</v>
      </c>
      <c r="BI273" s="241">
        <f>IF(N273="nulová",J273,0)</f>
        <v>0</v>
      </c>
      <c r="BJ273" s="18" t="s">
        <v>21</v>
      </c>
      <c r="BK273" s="241">
        <f>ROUND(I273*H273,2)</f>
        <v>0</v>
      </c>
      <c r="BL273" s="18" t="s">
        <v>219</v>
      </c>
      <c r="BM273" s="240" t="s">
        <v>5276</v>
      </c>
    </row>
    <row r="274" spans="1:65" s="2" customFormat="1" ht="21.75" customHeight="1">
      <c r="A274" s="39"/>
      <c r="B274" s="40"/>
      <c r="C274" s="228" t="s">
        <v>1162</v>
      </c>
      <c r="D274" s="228" t="s">
        <v>215</v>
      </c>
      <c r="E274" s="229" t="s">
        <v>5277</v>
      </c>
      <c r="F274" s="230" t="s">
        <v>5278</v>
      </c>
      <c r="G274" s="231" t="s">
        <v>371</v>
      </c>
      <c r="H274" s="232">
        <v>211</v>
      </c>
      <c r="I274" s="233"/>
      <c r="J274" s="234">
        <f>ROUND(I274*H274,2)</f>
        <v>0</v>
      </c>
      <c r="K274" s="235"/>
      <c r="L274" s="45"/>
      <c r="M274" s="236" t="s">
        <v>1</v>
      </c>
      <c r="N274" s="237" t="s">
        <v>45</v>
      </c>
      <c r="O274" s="92"/>
      <c r="P274" s="238">
        <f>O274*H274</f>
        <v>0</v>
      </c>
      <c r="Q274" s="238">
        <v>0</v>
      </c>
      <c r="R274" s="238">
        <f>Q274*H274</f>
        <v>0</v>
      </c>
      <c r="S274" s="238">
        <v>0</v>
      </c>
      <c r="T274" s="239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40" t="s">
        <v>219</v>
      </c>
      <c r="AT274" s="240" t="s">
        <v>215</v>
      </c>
      <c r="AU274" s="240" t="s">
        <v>89</v>
      </c>
      <c r="AY274" s="18" t="s">
        <v>213</v>
      </c>
      <c r="BE274" s="241">
        <f>IF(N274="základní",J274,0)</f>
        <v>0</v>
      </c>
      <c r="BF274" s="241">
        <f>IF(N274="snížená",J274,0)</f>
        <v>0</v>
      </c>
      <c r="BG274" s="241">
        <f>IF(N274="zákl. přenesená",J274,0)</f>
        <v>0</v>
      </c>
      <c r="BH274" s="241">
        <f>IF(N274="sníž. přenesená",J274,0)</f>
        <v>0</v>
      </c>
      <c r="BI274" s="241">
        <f>IF(N274="nulová",J274,0)</f>
        <v>0</v>
      </c>
      <c r="BJ274" s="18" t="s">
        <v>21</v>
      </c>
      <c r="BK274" s="241">
        <f>ROUND(I274*H274,2)</f>
        <v>0</v>
      </c>
      <c r="BL274" s="18" t="s">
        <v>219</v>
      </c>
      <c r="BM274" s="240" t="s">
        <v>5279</v>
      </c>
    </row>
    <row r="275" spans="1:65" s="2" customFormat="1" ht="21.75" customHeight="1">
      <c r="A275" s="39"/>
      <c r="B275" s="40"/>
      <c r="C275" s="228" t="s">
        <v>1167</v>
      </c>
      <c r="D275" s="228" t="s">
        <v>215</v>
      </c>
      <c r="E275" s="229" t="s">
        <v>5280</v>
      </c>
      <c r="F275" s="230" t="s">
        <v>5281</v>
      </c>
      <c r="G275" s="231" t="s">
        <v>470</v>
      </c>
      <c r="H275" s="232">
        <v>230</v>
      </c>
      <c r="I275" s="233"/>
      <c r="J275" s="234">
        <f>ROUND(I275*H275,2)</f>
        <v>0</v>
      </c>
      <c r="K275" s="235"/>
      <c r="L275" s="45"/>
      <c r="M275" s="236" t="s">
        <v>1</v>
      </c>
      <c r="N275" s="237" t="s">
        <v>45</v>
      </c>
      <c r="O275" s="92"/>
      <c r="P275" s="238">
        <f>O275*H275</f>
        <v>0</v>
      </c>
      <c r="Q275" s="238">
        <v>0</v>
      </c>
      <c r="R275" s="238">
        <f>Q275*H275</f>
        <v>0</v>
      </c>
      <c r="S275" s="238">
        <v>0</v>
      </c>
      <c r="T275" s="239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40" t="s">
        <v>219</v>
      </c>
      <c r="AT275" s="240" t="s">
        <v>215</v>
      </c>
      <c r="AU275" s="240" t="s">
        <v>89</v>
      </c>
      <c r="AY275" s="18" t="s">
        <v>213</v>
      </c>
      <c r="BE275" s="241">
        <f>IF(N275="základní",J275,0)</f>
        <v>0</v>
      </c>
      <c r="BF275" s="241">
        <f>IF(N275="snížená",J275,0)</f>
        <v>0</v>
      </c>
      <c r="BG275" s="241">
        <f>IF(N275="zákl. přenesená",J275,0)</f>
        <v>0</v>
      </c>
      <c r="BH275" s="241">
        <f>IF(N275="sníž. přenesená",J275,0)</f>
        <v>0</v>
      </c>
      <c r="BI275" s="241">
        <f>IF(N275="nulová",J275,0)</f>
        <v>0</v>
      </c>
      <c r="BJ275" s="18" t="s">
        <v>21</v>
      </c>
      <c r="BK275" s="241">
        <f>ROUND(I275*H275,2)</f>
        <v>0</v>
      </c>
      <c r="BL275" s="18" t="s">
        <v>219</v>
      </c>
      <c r="BM275" s="240" t="s">
        <v>5282</v>
      </c>
    </row>
    <row r="276" spans="1:65" s="2" customFormat="1" ht="16.5" customHeight="1">
      <c r="A276" s="39"/>
      <c r="B276" s="40"/>
      <c r="C276" s="275" t="s">
        <v>1172</v>
      </c>
      <c r="D276" s="275" t="s">
        <v>292</v>
      </c>
      <c r="E276" s="276" t="s">
        <v>716</v>
      </c>
      <c r="F276" s="277" t="s">
        <v>5283</v>
      </c>
      <c r="G276" s="278" t="s">
        <v>470</v>
      </c>
      <c r="H276" s="279">
        <v>230</v>
      </c>
      <c r="I276" s="280"/>
      <c r="J276" s="281">
        <f>ROUND(I276*H276,2)</f>
        <v>0</v>
      </c>
      <c r="K276" s="282"/>
      <c r="L276" s="283"/>
      <c r="M276" s="284" t="s">
        <v>1</v>
      </c>
      <c r="N276" s="285" t="s">
        <v>45</v>
      </c>
      <c r="O276" s="92"/>
      <c r="P276" s="238">
        <f>O276*H276</f>
        <v>0</v>
      </c>
      <c r="Q276" s="238">
        <v>0</v>
      </c>
      <c r="R276" s="238">
        <f>Q276*H276</f>
        <v>0</v>
      </c>
      <c r="S276" s="238">
        <v>0</v>
      </c>
      <c r="T276" s="239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40" t="s">
        <v>257</v>
      </c>
      <c r="AT276" s="240" t="s">
        <v>292</v>
      </c>
      <c r="AU276" s="240" t="s">
        <v>89</v>
      </c>
      <c r="AY276" s="18" t="s">
        <v>213</v>
      </c>
      <c r="BE276" s="241">
        <f>IF(N276="základní",J276,0)</f>
        <v>0</v>
      </c>
      <c r="BF276" s="241">
        <f>IF(N276="snížená",J276,0)</f>
        <v>0</v>
      </c>
      <c r="BG276" s="241">
        <f>IF(N276="zákl. přenesená",J276,0)</f>
        <v>0</v>
      </c>
      <c r="BH276" s="241">
        <f>IF(N276="sníž. přenesená",J276,0)</f>
        <v>0</v>
      </c>
      <c r="BI276" s="241">
        <f>IF(N276="nulová",J276,0)</f>
        <v>0</v>
      </c>
      <c r="BJ276" s="18" t="s">
        <v>21</v>
      </c>
      <c r="BK276" s="241">
        <f>ROUND(I276*H276,2)</f>
        <v>0</v>
      </c>
      <c r="BL276" s="18" t="s">
        <v>219</v>
      </c>
      <c r="BM276" s="240" t="s">
        <v>5284</v>
      </c>
    </row>
    <row r="277" spans="1:65" s="2" customFormat="1" ht="21.75" customHeight="1">
      <c r="A277" s="39"/>
      <c r="B277" s="40"/>
      <c r="C277" s="275" t="s">
        <v>1179</v>
      </c>
      <c r="D277" s="275" t="s">
        <v>292</v>
      </c>
      <c r="E277" s="276" t="s">
        <v>863</v>
      </c>
      <c r="F277" s="277" t="s">
        <v>5285</v>
      </c>
      <c r="G277" s="278" t="s">
        <v>3162</v>
      </c>
      <c r="H277" s="279">
        <v>200</v>
      </c>
      <c r="I277" s="280"/>
      <c r="J277" s="281">
        <f>ROUND(I277*H277,2)</f>
        <v>0</v>
      </c>
      <c r="K277" s="282"/>
      <c r="L277" s="283"/>
      <c r="M277" s="284" t="s">
        <v>1</v>
      </c>
      <c r="N277" s="285" t="s">
        <v>45</v>
      </c>
      <c r="O277" s="92"/>
      <c r="P277" s="238">
        <f>O277*H277</f>
        <v>0</v>
      </c>
      <c r="Q277" s="238">
        <v>0</v>
      </c>
      <c r="R277" s="238">
        <f>Q277*H277</f>
        <v>0</v>
      </c>
      <c r="S277" s="238">
        <v>0</v>
      </c>
      <c r="T277" s="239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40" t="s">
        <v>257</v>
      </c>
      <c r="AT277" s="240" t="s">
        <v>292</v>
      </c>
      <c r="AU277" s="240" t="s">
        <v>89</v>
      </c>
      <c r="AY277" s="18" t="s">
        <v>213</v>
      </c>
      <c r="BE277" s="241">
        <f>IF(N277="základní",J277,0)</f>
        <v>0</v>
      </c>
      <c r="BF277" s="241">
        <f>IF(N277="snížená",J277,0)</f>
        <v>0</v>
      </c>
      <c r="BG277" s="241">
        <f>IF(N277="zákl. přenesená",J277,0)</f>
        <v>0</v>
      </c>
      <c r="BH277" s="241">
        <f>IF(N277="sníž. přenesená",J277,0)</f>
        <v>0</v>
      </c>
      <c r="BI277" s="241">
        <f>IF(N277="nulová",J277,0)</f>
        <v>0</v>
      </c>
      <c r="BJ277" s="18" t="s">
        <v>21</v>
      </c>
      <c r="BK277" s="241">
        <f>ROUND(I277*H277,2)</f>
        <v>0</v>
      </c>
      <c r="BL277" s="18" t="s">
        <v>219</v>
      </c>
      <c r="BM277" s="240" t="s">
        <v>5286</v>
      </c>
    </row>
    <row r="278" spans="1:65" s="2" customFormat="1" ht="21.75" customHeight="1">
      <c r="A278" s="39"/>
      <c r="B278" s="40"/>
      <c r="C278" s="275" t="s">
        <v>1185</v>
      </c>
      <c r="D278" s="275" t="s">
        <v>292</v>
      </c>
      <c r="E278" s="276" t="s">
        <v>1085</v>
      </c>
      <c r="F278" s="277" t="s">
        <v>5287</v>
      </c>
      <c r="G278" s="278" t="s">
        <v>3162</v>
      </c>
      <c r="H278" s="279">
        <v>120</v>
      </c>
      <c r="I278" s="280"/>
      <c r="J278" s="281">
        <f>ROUND(I278*H278,2)</f>
        <v>0</v>
      </c>
      <c r="K278" s="282"/>
      <c r="L278" s="283"/>
      <c r="M278" s="284" t="s">
        <v>1</v>
      </c>
      <c r="N278" s="285" t="s">
        <v>45</v>
      </c>
      <c r="O278" s="92"/>
      <c r="P278" s="238">
        <f>O278*H278</f>
        <v>0</v>
      </c>
      <c r="Q278" s="238">
        <v>0</v>
      </c>
      <c r="R278" s="238">
        <f>Q278*H278</f>
        <v>0</v>
      </c>
      <c r="S278" s="238">
        <v>0</v>
      </c>
      <c r="T278" s="239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40" t="s">
        <v>257</v>
      </c>
      <c r="AT278" s="240" t="s">
        <v>292</v>
      </c>
      <c r="AU278" s="240" t="s">
        <v>89</v>
      </c>
      <c r="AY278" s="18" t="s">
        <v>213</v>
      </c>
      <c r="BE278" s="241">
        <f>IF(N278="základní",J278,0)</f>
        <v>0</v>
      </c>
      <c r="BF278" s="241">
        <f>IF(N278="snížená",J278,0)</f>
        <v>0</v>
      </c>
      <c r="BG278" s="241">
        <f>IF(N278="zákl. přenesená",J278,0)</f>
        <v>0</v>
      </c>
      <c r="BH278" s="241">
        <f>IF(N278="sníž. přenesená",J278,0)</f>
        <v>0</v>
      </c>
      <c r="BI278" s="241">
        <f>IF(N278="nulová",J278,0)</f>
        <v>0</v>
      </c>
      <c r="BJ278" s="18" t="s">
        <v>21</v>
      </c>
      <c r="BK278" s="241">
        <f>ROUND(I278*H278,2)</f>
        <v>0</v>
      </c>
      <c r="BL278" s="18" t="s">
        <v>219</v>
      </c>
      <c r="BM278" s="240" t="s">
        <v>5288</v>
      </c>
    </row>
    <row r="279" spans="1:65" s="2" customFormat="1" ht="21.75" customHeight="1">
      <c r="A279" s="39"/>
      <c r="B279" s="40"/>
      <c r="C279" s="275" t="s">
        <v>1190</v>
      </c>
      <c r="D279" s="275" t="s">
        <v>292</v>
      </c>
      <c r="E279" s="276" t="s">
        <v>1090</v>
      </c>
      <c r="F279" s="277" t="s">
        <v>5289</v>
      </c>
      <c r="G279" s="278" t="s">
        <v>3162</v>
      </c>
      <c r="H279" s="279">
        <v>12</v>
      </c>
      <c r="I279" s="280"/>
      <c r="J279" s="281">
        <f>ROUND(I279*H279,2)</f>
        <v>0</v>
      </c>
      <c r="K279" s="282"/>
      <c r="L279" s="283"/>
      <c r="M279" s="284" t="s">
        <v>1</v>
      </c>
      <c r="N279" s="285" t="s">
        <v>45</v>
      </c>
      <c r="O279" s="92"/>
      <c r="P279" s="238">
        <f>O279*H279</f>
        <v>0</v>
      </c>
      <c r="Q279" s="238">
        <v>0</v>
      </c>
      <c r="R279" s="238">
        <f>Q279*H279</f>
        <v>0</v>
      </c>
      <c r="S279" s="238">
        <v>0</v>
      </c>
      <c r="T279" s="239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40" t="s">
        <v>257</v>
      </c>
      <c r="AT279" s="240" t="s">
        <v>292</v>
      </c>
      <c r="AU279" s="240" t="s">
        <v>89</v>
      </c>
      <c r="AY279" s="18" t="s">
        <v>213</v>
      </c>
      <c r="BE279" s="241">
        <f>IF(N279="základní",J279,0)</f>
        <v>0</v>
      </c>
      <c r="BF279" s="241">
        <f>IF(N279="snížená",J279,0)</f>
        <v>0</v>
      </c>
      <c r="BG279" s="241">
        <f>IF(N279="zákl. přenesená",J279,0)</f>
        <v>0</v>
      </c>
      <c r="BH279" s="241">
        <f>IF(N279="sníž. přenesená",J279,0)</f>
        <v>0</v>
      </c>
      <c r="BI279" s="241">
        <f>IF(N279="nulová",J279,0)</f>
        <v>0</v>
      </c>
      <c r="BJ279" s="18" t="s">
        <v>21</v>
      </c>
      <c r="BK279" s="241">
        <f>ROUND(I279*H279,2)</f>
        <v>0</v>
      </c>
      <c r="BL279" s="18" t="s">
        <v>219</v>
      </c>
      <c r="BM279" s="240" t="s">
        <v>5290</v>
      </c>
    </row>
    <row r="280" spans="1:65" s="2" customFormat="1" ht="21.75" customHeight="1">
      <c r="A280" s="39"/>
      <c r="B280" s="40"/>
      <c r="C280" s="228" t="s">
        <v>1194</v>
      </c>
      <c r="D280" s="228" t="s">
        <v>215</v>
      </c>
      <c r="E280" s="229" t="s">
        <v>5291</v>
      </c>
      <c r="F280" s="230" t="s">
        <v>5292</v>
      </c>
      <c r="G280" s="231" t="s">
        <v>470</v>
      </c>
      <c r="H280" s="232">
        <v>130</v>
      </c>
      <c r="I280" s="233"/>
      <c r="J280" s="234">
        <f>ROUND(I280*H280,2)</f>
        <v>0</v>
      </c>
      <c r="K280" s="235"/>
      <c r="L280" s="45"/>
      <c r="M280" s="236" t="s">
        <v>1</v>
      </c>
      <c r="N280" s="237" t="s">
        <v>45</v>
      </c>
      <c r="O280" s="92"/>
      <c r="P280" s="238">
        <f>O280*H280</f>
        <v>0</v>
      </c>
      <c r="Q280" s="238">
        <v>0</v>
      </c>
      <c r="R280" s="238">
        <f>Q280*H280</f>
        <v>0</v>
      </c>
      <c r="S280" s="238">
        <v>0</v>
      </c>
      <c r="T280" s="239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40" t="s">
        <v>219</v>
      </c>
      <c r="AT280" s="240" t="s">
        <v>215</v>
      </c>
      <c r="AU280" s="240" t="s">
        <v>89</v>
      </c>
      <c r="AY280" s="18" t="s">
        <v>213</v>
      </c>
      <c r="BE280" s="241">
        <f>IF(N280="základní",J280,0)</f>
        <v>0</v>
      </c>
      <c r="BF280" s="241">
        <f>IF(N280="snížená",J280,0)</f>
        <v>0</v>
      </c>
      <c r="BG280" s="241">
        <f>IF(N280="zákl. přenesená",J280,0)</f>
        <v>0</v>
      </c>
      <c r="BH280" s="241">
        <f>IF(N280="sníž. přenesená",J280,0)</f>
        <v>0</v>
      </c>
      <c r="BI280" s="241">
        <f>IF(N280="nulová",J280,0)</f>
        <v>0</v>
      </c>
      <c r="BJ280" s="18" t="s">
        <v>21</v>
      </c>
      <c r="BK280" s="241">
        <f>ROUND(I280*H280,2)</f>
        <v>0</v>
      </c>
      <c r="BL280" s="18" t="s">
        <v>219</v>
      </c>
      <c r="BM280" s="240" t="s">
        <v>5293</v>
      </c>
    </row>
    <row r="281" spans="1:65" s="2" customFormat="1" ht="16.5" customHeight="1">
      <c r="A281" s="39"/>
      <c r="B281" s="40"/>
      <c r="C281" s="275" t="s">
        <v>1199</v>
      </c>
      <c r="D281" s="275" t="s">
        <v>292</v>
      </c>
      <c r="E281" s="276" t="s">
        <v>762</v>
      </c>
      <c r="F281" s="277" t="s">
        <v>5294</v>
      </c>
      <c r="G281" s="278" t="s">
        <v>470</v>
      </c>
      <c r="H281" s="279">
        <v>130</v>
      </c>
      <c r="I281" s="280"/>
      <c r="J281" s="281">
        <f>ROUND(I281*H281,2)</f>
        <v>0</v>
      </c>
      <c r="K281" s="282"/>
      <c r="L281" s="283"/>
      <c r="M281" s="284" t="s">
        <v>1</v>
      </c>
      <c r="N281" s="285" t="s">
        <v>45</v>
      </c>
      <c r="O281" s="92"/>
      <c r="P281" s="238">
        <f>O281*H281</f>
        <v>0</v>
      </c>
      <c r="Q281" s="238">
        <v>0</v>
      </c>
      <c r="R281" s="238">
        <f>Q281*H281</f>
        <v>0</v>
      </c>
      <c r="S281" s="238">
        <v>0</v>
      </c>
      <c r="T281" s="239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40" t="s">
        <v>257</v>
      </c>
      <c r="AT281" s="240" t="s">
        <v>292</v>
      </c>
      <c r="AU281" s="240" t="s">
        <v>89</v>
      </c>
      <c r="AY281" s="18" t="s">
        <v>213</v>
      </c>
      <c r="BE281" s="241">
        <f>IF(N281="základní",J281,0)</f>
        <v>0</v>
      </c>
      <c r="BF281" s="241">
        <f>IF(N281="snížená",J281,0)</f>
        <v>0</v>
      </c>
      <c r="BG281" s="241">
        <f>IF(N281="zákl. přenesená",J281,0)</f>
        <v>0</v>
      </c>
      <c r="BH281" s="241">
        <f>IF(N281="sníž. přenesená",J281,0)</f>
        <v>0</v>
      </c>
      <c r="BI281" s="241">
        <f>IF(N281="nulová",J281,0)</f>
        <v>0</v>
      </c>
      <c r="BJ281" s="18" t="s">
        <v>21</v>
      </c>
      <c r="BK281" s="241">
        <f>ROUND(I281*H281,2)</f>
        <v>0</v>
      </c>
      <c r="BL281" s="18" t="s">
        <v>219</v>
      </c>
      <c r="BM281" s="240" t="s">
        <v>5295</v>
      </c>
    </row>
    <row r="282" spans="1:65" s="2" customFormat="1" ht="21.75" customHeight="1">
      <c r="A282" s="39"/>
      <c r="B282" s="40"/>
      <c r="C282" s="228" t="s">
        <v>1204</v>
      </c>
      <c r="D282" s="228" t="s">
        <v>215</v>
      </c>
      <c r="E282" s="229" t="s">
        <v>5296</v>
      </c>
      <c r="F282" s="230" t="s">
        <v>5297</v>
      </c>
      <c r="G282" s="231" t="s">
        <v>470</v>
      </c>
      <c r="H282" s="232">
        <v>55</v>
      </c>
      <c r="I282" s="233"/>
      <c r="J282" s="234">
        <f>ROUND(I282*H282,2)</f>
        <v>0</v>
      </c>
      <c r="K282" s="235"/>
      <c r="L282" s="45"/>
      <c r="M282" s="236" t="s">
        <v>1</v>
      </c>
      <c r="N282" s="237" t="s">
        <v>45</v>
      </c>
      <c r="O282" s="92"/>
      <c r="P282" s="238">
        <f>O282*H282</f>
        <v>0</v>
      </c>
      <c r="Q282" s="238">
        <v>0</v>
      </c>
      <c r="R282" s="238">
        <f>Q282*H282</f>
        <v>0</v>
      </c>
      <c r="S282" s="238">
        <v>0</v>
      </c>
      <c r="T282" s="239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40" t="s">
        <v>219</v>
      </c>
      <c r="AT282" s="240" t="s">
        <v>215</v>
      </c>
      <c r="AU282" s="240" t="s">
        <v>89</v>
      </c>
      <c r="AY282" s="18" t="s">
        <v>213</v>
      </c>
      <c r="BE282" s="241">
        <f>IF(N282="základní",J282,0)</f>
        <v>0</v>
      </c>
      <c r="BF282" s="241">
        <f>IF(N282="snížená",J282,0)</f>
        <v>0</v>
      </c>
      <c r="BG282" s="241">
        <f>IF(N282="zákl. přenesená",J282,0)</f>
        <v>0</v>
      </c>
      <c r="BH282" s="241">
        <f>IF(N282="sníž. přenesená",J282,0)</f>
        <v>0</v>
      </c>
      <c r="BI282" s="241">
        <f>IF(N282="nulová",J282,0)</f>
        <v>0</v>
      </c>
      <c r="BJ282" s="18" t="s">
        <v>21</v>
      </c>
      <c r="BK282" s="241">
        <f>ROUND(I282*H282,2)</f>
        <v>0</v>
      </c>
      <c r="BL282" s="18" t="s">
        <v>219</v>
      </c>
      <c r="BM282" s="240" t="s">
        <v>5298</v>
      </c>
    </row>
    <row r="283" spans="1:65" s="2" customFormat="1" ht="16.5" customHeight="1">
      <c r="A283" s="39"/>
      <c r="B283" s="40"/>
      <c r="C283" s="275" t="s">
        <v>1209</v>
      </c>
      <c r="D283" s="275" t="s">
        <v>292</v>
      </c>
      <c r="E283" s="276" t="s">
        <v>722</v>
      </c>
      <c r="F283" s="277" t="s">
        <v>5299</v>
      </c>
      <c r="G283" s="278" t="s">
        <v>470</v>
      </c>
      <c r="H283" s="279">
        <v>55</v>
      </c>
      <c r="I283" s="280"/>
      <c r="J283" s="281">
        <f>ROUND(I283*H283,2)</f>
        <v>0</v>
      </c>
      <c r="K283" s="282"/>
      <c r="L283" s="283"/>
      <c r="M283" s="284" t="s">
        <v>1</v>
      </c>
      <c r="N283" s="285" t="s">
        <v>45</v>
      </c>
      <c r="O283" s="92"/>
      <c r="P283" s="238">
        <f>O283*H283</f>
        <v>0</v>
      </c>
      <c r="Q283" s="238">
        <v>0</v>
      </c>
      <c r="R283" s="238">
        <f>Q283*H283</f>
        <v>0</v>
      </c>
      <c r="S283" s="238">
        <v>0</v>
      </c>
      <c r="T283" s="239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40" t="s">
        <v>257</v>
      </c>
      <c r="AT283" s="240" t="s">
        <v>292</v>
      </c>
      <c r="AU283" s="240" t="s">
        <v>89</v>
      </c>
      <c r="AY283" s="18" t="s">
        <v>213</v>
      </c>
      <c r="BE283" s="241">
        <f>IF(N283="základní",J283,0)</f>
        <v>0</v>
      </c>
      <c r="BF283" s="241">
        <f>IF(N283="snížená",J283,0)</f>
        <v>0</v>
      </c>
      <c r="BG283" s="241">
        <f>IF(N283="zákl. přenesená",J283,0)</f>
        <v>0</v>
      </c>
      <c r="BH283" s="241">
        <f>IF(N283="sníž. přenesená",J283,0)</f>
        <v>0</v>
      </c>
      <c r="BI283" s="241">
        <f>IF(N283="nulová",J283,0)</f>
        <v>0</v>
      </c>
      <c r="BJ283" s="18" t="s">
        <v>21</v>
      </c>
      <c r="BK283" s="241">
        <f>ROUND(I283*H283,2)</f>
        <v>0</v>
      </c>
      <c r="BL283" s="18" t="s">
        <v>219</v>
      </c>
      <c r="BM283" s="240" t="s">
        <v>5300</v>
      </c>
    </row>
    <row r="284" spans="1:65" s="2" customFormat="1" ht="21.75" customHeight="1">
      <c r="A284" s="39"/>
      <c r="B284" s="40"/>
      <c r="C284" s="228" t="s">
        <v>1215</v>
      </c>
      <c r="D284" s="228" t="s">
        <v>215</v>
      </c>
      <c r="E284" s="229" t="s">
        <v>5301</v>
      </c>
      <c r="F284" s="230" t="s">
        <v>5302</v>
      </c>
      <c r="G284" s="231" t="s">
        <v>371</v>
      </c>
      <c r="H284" s="232">
        <v>24</v>
      </c>
      <c r="I284" s="233"/>
      <c r="J284" s="234">
        <f>ROUND(I284*H284,2)</f>
        <v>0</v>
      </c>
      <c r="K284" s="235"/>
      <c r="L284" s="45"/>
      <c r="M284" s="236" t="s">
        <v>1</v>
      </c>
      <c r="N284" s="237" t="s">
        <v>45</v>
      </c>
      <c r="O284" s="92"/>
      <c r="P284" s="238">
        <f>O284*H284</f>
        <v>0</v>
      </c>
      <c r="Q284" s="238">
        <v>0</v>
      </c>
      <c r="R284" s="238">
        <f>Q284*H284</f>
        <v>0</v>
      </c>
      <c r="S284" s="238">
        <v>0</v>
      </c>
      <c r="T284" s="239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40" t="s">
        <v>219</v>
      </c>
      <c r="AT284" s="240" t="s">
        <v>215</v>
      </c>
      <c r="AU284" s="240" t="s">
        <v>89</v>
      </c>
      <c r="AY284" s="18" t="s">
        <v>213</v>
      </c>
      <c r="BE284" s="241">
        <f>IF(N284="základní",J284,0)</f>
        <v>0</v>
      </c>
      <c r="BF284" s="241">
        <f>IF(N284="snížená",J284,0)</f>
        <v>0</v>
      </c>
      <c r="BG284" s="241">
        <f>IF(N284="zákl. přenesená",J284,0)</f>
        <v>0</v>
      </c>
      <c r="BH284" s="241">
        <f>IF(N284="sníž. přenesená",J284,0)</f>
        <v>0</v>
      </c>
      <c r="BI284" s="241">
        <f>IF(N284="nulová",J284,0)</f>
        <v>0</v>
      </c>
      <c r="BJ284" s="18" t="s">
        <v>21</v>
      </c>
      <c r="BK284" s="241">
        <f>ROUND(I284*H284,2)</f>
        <v>0</v>
      </c>
      <c r="BL284" s="18" t="s">
        <v>219</v>
      </c>
      <c r="BM284" s="240" t="s">
        <v>5303</v>
      </c>
    </row>
    <row r="285" spans="1:65" s="2" customFormat="1" ht="16.5" customHeight="1">
      <c r="A285" s="39"/>
      <c r="B285" s="40"/>
      <c r="C285" s="275" t="s">
        <v>1220</v>
      </c>
      <c r="D285" s="275" t="s">
        <v>292</v>
      </c>
      <c r="E285" s="276" t="s">
        <v>567</v>
      </c>
      <c r="F285" s="277" t="s">
        <v>5304</v>
      </c>
      <c r="G285" s="278" t="s">
        <v>3162</v>
      </c>
      <c r="H285" s="279">
        <v>24</v>
      </c>
      <c r="I285" s="280"/>
      <c r="J285" s="281">
        <f>ROUND(I285*H285,2)</f>
        <v>0</v>
      </c>
      <c r="K285" s="282"/>
      <c r="L285" s="283"/>
      <c r="M285" s="284" t="s">
        <v>1</v>
      </c>
      <c r="N285" s="285" t="s">
        <v>45</v>
      </c>
      <c r="O285" s="92"/>
      <c r="P285" s="238">
        <f>O285*H285</f>
        <v>0</v>
      </c>
      <c r="Q285" s="238">
        <v>0</v>
      </c>
      <c r="R285" s="238">
        <f>Q285*H285</f>
        <v>0</v>
      </c>
      <c r="S285" s="238">
        <v>0</v>
      </c>
      <c r="T285" s="239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40" t="s">
        <v>257</v>
      </c>
      <c r="AT285" s="240" t="s">
        <v>292</v>
      </c>
      <c r="AU285" s="240" t="s">
        <v>89</v>
      </c>
      <c r="AY285" s="18" t="s">
        <v>213</v>
      </c>
      <c r="BE285" s="241">
        <f>IF(N285="základní",J285,0)</f>
        <v>0</v>
      </c>
      <c r="BF285" s="241">
        <f>IF(N285="snížená",J285,0)</f>
        <v>0</v>
      </c>
      <c r="BG285" s="241">
        <f>IF(N285="zákl. přenesená",J285,0)</f>
        <v>0</v>
      </c>
      <c r="BH285" s="241">
        <f>IF(N285="sníž. přenesená",J285,0)</f>
        <v>0</v>
      </c>
      <c r="BI285" s="241">
        <f>IF(N285="nulová",J285,0)</f>
        <v>0</v>
      </c>
      <c r="BJ285" s="18" t="s">
        <v>21</v>
      </c>
      <c r="BK285" s="241">
        <f>ROUND(I285*H285,2)</f>
        <v>0</v>
      </c>
      <c r="BL285" s="18" t="s">
        <v>219</v>
      </c>
      <c r="BM285" s="240" t="s">
        <v>5305</v>
      </c>
    </row>
    <row r="286" spans="1:65" s="2" customFormat="1" ht="21.75" customHeight="1">
      <c r="A286" s="39"/>
      <c r="B286" s="40"/>
      <c r="C286" s="228" t="s">
        <v>1224</v>
      </c>
      <c r="D286" s="228" t="s">
        <v>215</v>
      </c>
      <c r="E286" s="229" t="s">
        <v>5306</v>
      </c>
      <c r="F286" s="230" t="s">
        <v>5307</v>
      </c>
      <c r="G286" s="231" t="s">
        <v>470</v>
      </c>
      <c r="H286" s="232">
        <v>123</v>
      </c>
      <c r="I286" s="233"/>
      <c r="J286" s="234">
        <f>ROUND(I286*H286,2)</f>
        <v>0</v>
      </c>
      <c r="K286" s="235"/>
      <c r="L286" s="45"/>
      <c r="M286" s="236" t="s">
        <v>1</v>
      </c>
      <c r="N286" s="237" t="s">
        <v>45</v>
      </c>
      <c r="O286" s="92"/>
      <c r="P286" s="238">
        <f>O286*H286</f>
        <v>0</v>
      </c>
      <c r="Q286" s="238">
        <v>0</v>
      </c>
      <c r="R286" s="238">
        <f>Q286*H286</f>
        <v>0</v>
      </c>
      <c r="S286" s="238">
        <v>0</v>
      </c>
      <c r="T286" s="239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40" t="s">
        <v>301</v>
      </c>
      <c r="AT286" s="240" t="s">
        <v>215</v>
      </c>
      <c r="AU286" s="240" t="s">
        <v>89</v>
      </c>
      <c r="AY286" s="18" t="s">
        <v>213</v>
      </c>
      <c r="BE286" s="241">
        <f>IF(N286="základní",J286,0)</f>
        <v>0</v>
      </c>
      <c r="BF286" s="241">
        <f>IF(N286="snížená",J286,0)</f>
        <v>0</v>
      </c>
      <c r="BG286" s="241">
        <f>IF(N286="zákl. přenesená",J286,0)</f>
        <v>0</v>
      </c>
      <c r="BH286" s="241">
        <f>IF(N286="sníž. přenesená",J286,0)</f>
        <v>0</v>
      </c>
      <c r="BI286" s="241">
        <f>IF(N286="nulová",J286,0)</f>
        <v>0</v>
      </c>
      <c r="BJ286" s="18" t="s">
        <v>21</v>
      </c>
      <c r="BK286" s="241">
        <f>ROUND(I286*H286,2)</f>
        <v>0</v>
      </c>
      <c r="BL286" s="18" t="s">
        <v>301</v>
      </c>
      <c r="BM286" s="240" t="s">
        <v>5308</v>
      </c>
    </row>
    <row r="287" spans="1:65" s="2" customFormat="1" ht="44.25" customHeight="1">
      <c r="A287" s="39"/>
      <c r="B287" s="40"/>
      <c r="C287" s="275" t="s">
        <v>1229</v>
      </c>
      <c r="D287" s="275" t="s">
        <v>292</v>
      </c>
      <c r="E287" s="276" t="s">
        <v>1064</v>
      </c>
      <c r="F287" s="277" t="s">
        <v>5309</v>
      </c>
      <c r="G287" s="278" t="s">
        <v>3162</v>
      </c>
      <c r="H287" s="279">
        <v>4</v>
      </c>
      <c r="I287" s="280"/>
      <c r="J287" s="281">
        <f>ROUND(I287*H287,2)</f>
        <v>0</v>
      </c>
      <c r="K287" s="282"/>
      <c r="L287" s="283"/>
      <c r="M287" s="284" t="s">
        <v>1</v>
      </c>
      <c r="N287" s="285" t="s">
        <v>45</v>
      </c>
      <c r="O287" s="92"/>
      <c r="P287" s="238">
        <f>O287*H287</f>
        <v>0</v>
      </c>
      <c r="Q287" s="238">
        <v>0</v>
      </c>
      <c r="R287" s="238">
        <f>Q287*H287</f>
        <v>0</v>
      </c>
      <c r="S287" s="238">
        <v>0</v>
      </c>
      <c r="T287" s="239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40" t="s">
        <v>257</v>
      </c>
      <c r="AT287" s="240" t="s">
        <v>292</v>
      </c>
      <c r="AU287" s="240" t="s">
        <v>89</v>
      </c>
      <c r="AY287" s="18" t="s">
        <v>213</v>
      </c>
      <c r="BE287" s="241">
        <f>IF(N287="základní",J287,0)</f>
        <v>0</v>
      </c>
      <c r="BF287" s="241">
        <f>IF(N287="snížená",J287,0)</f>
        <v>0</v>
      </c>
      <c r="BG287" s="241">
        <f>IF(N287="zákl. přenesená",J287,0)</f>
        <v>0</v>
      </c>
      <c r="BH287" s="241">
        <f>IF(N287="sníž. přenesená",J287,0)</f>
        <v>0</v>
      </c>
      <c r="BI287" s="241">
        <f>IF(N287="nulová",J287,0)</f>
        <v>0</v>
      </c>
      <c r="BJ287" s="18" t="s">
        <v>21</v>
      </c>
      <c r="BK287" s="241">
        <f>ROUND(I287*H287,2)</f>
        <v>0</v>
      </c>
      <c r="BL287" s="18" t="s">
        <v>219</v>
      </c>
      <c r="BM287" s="240" t="s">
        <v>5310</v>
      </c>
    </row>
    <row r="288" spans="1:65" s="2" customFormat="1" ht="44.25" customHeight="1">
      <c r="A288" s="39"/>
      <c r="B288" s="40"/>
      <c r="C288" s="275" t="s">
        <v>1233</v>
      </c>
      <c r="D288" s="275" t="s">
        <v>292</v>
      </c>
      <c r="E288" s="276" t="s">
        <v>1069</v>
      </c>
      <c r="F288" s="277" t="s">
        <v>5311</v>
      </c>
      <c r="G288" s="278" t="s">
        <v>3162</v>
      </c>
      <c r="H288" s="279">
        <v>4</v>
      </c>
      <c r="I288" s="280"/>
      <c r="J288" s="281">
        <f>ROUND(I288*H288,2)</f>
        <v>0</v>
      </c>
      <c r="K288" s="282"/>
      <c r="L288" s="283"/>
      <c r="M288" s="284" t="s">
        <v>1</v>
      </c>
      <c r="N288" s="285" t="s">
        <v>45</v>
      </c>
      <c r="O288" s="92"/>
      <c r="P288" s="238">
        <f>O288*H288</f>
        <v>0</v>
      </c>
      <c r="Q288" s="238">
        <v>0</v>
      </c>
      <c r="R288" s="238">
        <f>Q288*H288</f>
        <v>0</v>
      </c>
      <c r="S288" s="238">
        <v>0</v>
      </c>
      <c r="T288" s="239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40" t="s">
        <v>257</v>
      </c>
      <c r="AT288" s="240" t="s">
        <v>292</v>
      </c>
      <c r="AU288" s="240" t="s">
        <v>89</v>
      </c>
      <c r="AY288" s="18" t="s">
        <v>213</v>
      </c>
      <c r="BE288" s="241">
        <f>IF(N288="základní",J288,0)</f>
        <v>0</v>
      </c>
      <c r="BF288" s="241">
        <f>IF(N288="snížená",J288,0)</f>
        <v>0</v>
      </c>
      <c r="BG288" s="241">
        <f>IF(N288="zákl. přenesená",J288,0)</f>
        <v>0</v>
      </c>
      <c r="BH288" s="241">
        <f>IF(N288="sníž. přenesená",J288,0)</f>
        <v>0</v>
      </c>
      <c r="BI288" s="241">
        <f>IF(N288="nulová",J288,0)</f>
        <v>0</v>
      </c>
      <c r="BJ288" s="18" t="s">
        <v>21</v>
      </c>
      <c r="BK288" s="241">
        <f>ROUND(I288*H288,2)</f>
        <v>0</v>
      </c>
      <c r="BL288" s="18" t="s">
        <v>219</v>
      </c>
      <c r="BM288" s="240" t="s">
        <v>5312</v>
      </c>
    </row>
    <row r="289" spans="1:65" s="2" customFormat="1" ht="44.25" customHeight="1">
      <c r="A289" s="39"/>
      <c r="B289" s="40"/>
      <c r="C289" s="275" t="s">
        <v>1242</v>
      </c>
      <c r="D289" s="275" t="s">
        <v>292</v>
      </c>
      <c r="E289" s="276" t="s">
        <v>1075</v>
      </c>
      <c r="F289" s="277" t="s">
        <v>5313</v>
      </c>
      <c r="G289" s="278" t="s">
        <v>3162</v>
      </c>
      <c r="H289" s="279">
        <v>6</v>
      </c>
      <c r="I289" s="280"/>
      <c r="J289" s="281">
        <f>ROUND(I289*H289,2)</f>
        <v>0</v>
      </c>
      <c r="K289" s="282"/>
      <c r="L289" s="283"/>
      <c r="M289" s="284" t="s">
        <v>1</v>
      </c>
      <c r="N289" s="285" t="s">
        <v>45</v>
      </c>
      <c r="O289" s="92"/>
      <c r="P289" s="238">
        <f>O289*H289</f>
        <v>0</v>
      </c>
      <c r="Q289" s="238">
        <v>0</v>
      </c>
      <c r="R289" s="238">
        <f>Q289*H289</f>
        <v>0</v>
      </c>
      <c r="S289" s="238">
        <v>0</v>
      </c>
      <c r="T289" s="239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40" t="s">
        <v>257</v>
      </c>
      <c r="AT289" s="240" t="s">
        <v>292</v>
      </c>
      <c r="AU289" s="240" t="s">
        <v>89</v>
      </c>
      <c r="AY289" s="18" t="s">
        <v>213</v>
      </c>
      <c r="BE289" s="241">
        <f>IF(N289="základní",J289,0)</f>
        <v>0</v>
      </c>
      <c r="BF289" s="241">
        <f>IF(N289="snížená",J289,0)</f>
        <v>0</v>
      </c>
      <c r="BG289" s="241">
        <f>IF(N289="zákl. přenesená",J289,0)</f>
        <v>0</v>
      </c>
      <c r="BH289" s="241">
        <f>IF(N289="sníž. přenesená",J289,0)</f>
        <v>0</v>
      </c>
      <c r="BI289" s="241">
        <f>IF(N289="nulová",J289,0)</f>
        <v>0</v>
      </c>
      <c r="BJ289" s="18" t="s">
        <v>21</v>
      </c>
      <c r="BK289" s="241">
        <f>ROUND(I289*H289,2)</f>
        <v>0</v>
      </c>
      <c r="BL289" s="18" t="s">
        <v>219</v>
      </c>
      <c r="BM289" s="240" t="s">
        <v>5314</v>
      </c>
    </row>
    <row r="290" spans="1:65" s="2" customFormat="1" ht="44.25" customHeight="1">
      <c r="A290" s="39"/>
      <c r="B290" s="40"/>
      <c r="C290" s="275" t="s">
        <v>1247</v>
      </c>
      <c r="D290" s="275" t="s">
        <v>292</v>
      </c>
      <c r="E290" s="276" t="s">
        <v>1080</v>
      </c>
      <c r="F290" s="277" t="s">
        <v>5315</v>
      </c>
      <c r="G290" s="278" t="s">
        <v>3162</v>
      </c>
      <c r="H290" s="279">
        <v>1</v>
      </c>
      <c r="I290" s="280"/>
      <c r="J290" s="281">
        <f>ROUND(I290*H290,2)</f>
        <v>0</v>
      </c>
      <c r="K290" s="282"/>
      <c r="L290" s="283"/>
      <c r="M290" s="284" t="s">
        <v>1</v>
      </c>
      <c r="N290" s="285" t="s">
        <v>45</v>
      </c>
      <c r="O290" s="92"/>
      <c r="P290" s="238">
        <f>O290*H290</f>
        <v>0</v>
      </c>
      <c r="Q290" s="238">
        <v>0</v>
      </c>
      <c r="R290" s="238">
        <f>Q290*H290</f>
        <v>0</v>
      </c>
      <c r="S290" s="238">
        <v>0</v>
      </c>
      <c r="T290" s="239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40" t="s">
        <v>257</v>
      </c>
      <c r="AT290" s="240" t="s">
        <v>292</v>
      </c>
      <c r="AU290" s="240" t="s">
        <v>89</v>
      </c>
      <c r="AY290" s="18" t="s">
        <v>213</v>
      </c>
      <c r="BE290" s="241">
        <f>IF(N290="základní",J290,0)</f>
        <v>0</v>
      </c>
      <c r="BF290" s="241">
        <f>IF(N290="snížená",J290,0)</f>
        <v>0</v>
      </c>
      <c r="BG290" s="241">
        <f>IF(N290="zákl. přenesená",J290,0)</f>
        <v>0</v>
      </c>
      <c r="BH290" s="241">
        <f>IF(N290="sníž. přenesená",J290,0)</f>
        <v>0</v>
      </c>
      <c r="BI290" s="241">
        <f>IF(N290="nulová",J290,0)</f>
        <v>0</v>
      </c>
      <c r="BJ290" s="18" t="s">
        <v>21</v>
      </c>
      <c r="BK290" s="241">
        <f>ROUND(I290*H290,2)</f>
        <v>0</v>
      </c>
      <c r="BL290" s="18" t="s">
        <v>219</v>
      </c>
      <c r="BM290" s="240" t="s">
        <v>5316</v>
      </c>
    </row>
    <row r="291" spans="1:65" s="2" customFormat="1" ht="33" customHeight="1">
      <c r="A291" s="39"/>
      <c r="B291" s="40"/>
      <c r="C291" s="275" t="s">
        <v>1252</v>
      </c>
      <c r="D291" s="275" t="s">
        <v>292</v>
      </c>
      <c r="E291" s="276" t="s">
        <v>868</v>
      </c>
      <c r="F291" s="277" t="s">
        <v>5317</v>
      </c>
      <c r="G291" s="278" t="s">
        <v>3162</v>
      </c>
      <c r="H291" s="279">
        <v>180</v>
      </c>
      <c r="I291" s="280"/>
      <c r="J291" s="281">
        <f>ROUND(I291*H291,2)</f>
        <v>0</v>
      </c>
      <c r="K291" s="282"/>
      <c r="L291" s="283"/>
      <c r="M291" s="284" t="s">
        <v>1</v>
      </c>
      <c r="N291" s="285" t="s">
        <v>45</v>
      </c>
      <c r="O291" s="92"/>
      <c r="P291" s="238">
        <f>O291*H291</f>
        <v>0</v>
      </c>
      <c r="Q291" s="238">
        <v>0</v>
      </c>
      <c r="R291" s="238">
        <f>Q291*H291</f>
        <v>0</v>
      </c>
      <c r="S291" s="238">
        <v>0</v>
      </c>
      <c r="T291" s="239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40" t="s">
        <v>257</v>
      </c>
      <c r="AT291" s="240" t="s">
        <v>292</v>
      </c>
      <c r="AU291" s="240" t="s">
        <v>89</v>
      </c>
      <c r="AY291" s="18" t="s">
        <v>213</v>
      </c>
      <c r="BE291" s="241">
        <f>IF(N291="základní",J291,0)</f>
        <v>0</v>
      </c>
      <c r="BF291" s="241">
        <f>IF(N291="snížená",J291,0)</f>
        <v>0</v>
      </c>
      <c r="BG291" s="241">
        <f>IF(N291="zákl. přenesená",J291,0)</f>
        <v>0</v>
      </c>
      <c r="BH291" s="241">
        <f>IF(N291="sníž. přenesená",J291,0)</f>
        <v>0</v>
      </c>
      <c r="BI291" s="241">
        <f>IF(N291="nulová",J291,0)</f>
        <v>0</v>
      </c>
      <c r="BJ291" s="18" t="s">
        <v>21</v>
      </c>
      <c r="BK291" s="241">
        <f>ROUND(I291*H291,2)</f>
        <v>0</v>
      </c>
      <c r="BL291" s="18" t="s">
        <v>219</v>
      </c>
      <c r="BM291" s="240" t="s">
        <v>5318</v>
      </c>
    </row>
    <row r="292" spans="1:65" s="2" customFormat="1" ht="16.5" customHeight="1">
      <c r="A292" s="39"/>
      <c r="B292" s="40"/>
      <c r="C292" s="275" t="s">
        <v>1257</v>
      </c>
      <c r="D292" s="275" t="s">
        <v>292</v>
      </c>
      <c r="E292" s="276" t="s">
        <v>919</v>
      </c>
      <c r="F292" s="277" t="s">
        <v>5319</v>
      </c>
      <c r="G292" s="278" t="s">
        <v>244</v>
      </c>
      <c r="H292" s="279">
        <v>7</v>
      </c>
      <c r="I292" s="280"/>
      <c r="J292" s="281">
        <f>ROUND(I292*H292,2)</f>
        <v>0</v>
      </c>
      <c r="K292" s="282"/>
      <c r="L292" s="283"/>
      <c r="M292" s="284" t="s">
        <v>1</v>
      </c>
      <c r="N292" s="285" t="s">
        <v>45</v>
      </c>
      <c r="O292" s="92"/>
      <c r="P292" s="238">
        <f>O292*H292</f>
        <v>0</v>
      </c>
      <c r="Q292" s="238">
        <v>0</v>
      </c>
      <c r="R292" s="238">
        <f>Q292*H292</f>
        <v>0</v>
      </c>
      <c r="S292" s="238">
        <v>0</v>
      </c>
      <c r="T292" s="239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40" t="s">
        <v>257</v>
      </c>
      <c r="AT292" s="240" t="s">
        <v>292</v>
      </c>
      <c r="AU292" s="240" t="s">
        <v>89</v>
      </c>
      <c r="AY292" s="18" t="s">
        <v>213</v>
      </c>
      <c r="BE292" s="241">
        <f>IF(N292="základní",J292,0)</f>
        <v>0</v>
      </c>
      <c r="BF292" s="241">
        <f>IF(N292="snížená",J292,0)</f>
        <v>0</v>
      </c>
      <c r="BG292" s="241">
        <f>IF(N292="zákl. přenesená",J292,0)</f>
        <v>0</v>
      </c>
      <c r="BH292" s="241">
        <f>IF(N292="sníž. přenesená",J292,0)</f>
        <v>0</v>
      </c>
      <c r="BI292" s="241">
        <f>IF(N292="nulová",J292,0)</f>
        <v>0</v>
      </c>
      <c r="BJ292" s="18" t="s">
        <v>21</v>
      </c>
      <c r="BK292" s="241">
        <f>ROUND(I292*H292,2)</f>
        <v>0</v>
      </c>
      <c r="BL292" s="18" t="s">
        <v>219</v>
      </c>
      <c r="BM292" s="240" t="s">
        <v>5320</v>
      </c>
    </row>
    <row r="293" spans="1:65" s="2" customFormat="1" ht="16.5" customHeight="1">
      <c r="A293" s="39"/>
      <c r="B293" s="40"/>
      <c r="C293" s="228" t="s">
        <v>1262</v>
      </c>
      <c r="D293" s="228" t="s">
        <v>215</v>
      </c>
      <c r="E293" s="229" t="s">
        <v>5321</v>
      </c>
      <c r="F293" s="230" t="s">
        <v>5322</v>
      </c>
      <c r="G293" s="231" t="s">
        <v>371</v>
      </c>
      <c r="H293" s="232">
        <v>296</v>
      </c>
      <c r="I293" s="233"/>
      <c r="J293" s="234">
        <f>ROUND(I293*H293,2)</f>
        <v>0</v>
      </c>
      <c r="K293" s="235"/>
      <c r="L293" s="45"/>
      <c r="M293" s="236" t="s">
        <v>1</v>
      </c>
      <c r="N293" s="237" t="s">
        <v>45</v>
      </c>
      <c r="O293" s="92"/>
      <c r="P293" s="238">
        <f>O293*H293</f>
        <v>0</v>
      </c>
      <c r="Q293" s="238">
        <v>0</v>
      </c>
      <c r="R293" s="238">
        <f>Q293*H293</f>
        <v>0</v>
      </c>
      <c r="S293" s="238">
        <v>0</v>
      </c>
      <c r="T293" s="239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40" t="s">
        <v>219</v>
      </c>
      <c r="AT293" s="240" t="s">
        <v>215</v>
      </c>
      <c r="AU293" s="240" t="s">
        <v>89</v>
      </c>
      <c r="AY293" s="18" t="s">
        <v>213</v>
      </c>
      <c r="BE293" s="241">
        <f>IF(N293="základní",J293,0)</f>
        <v>0</v>
      </c>
      <c r="BF293" s="241">
        <f>IF(N293="snížená",J293,0)</f>
        <v>0</v>
      </c>
      <c r="BG293" s="241">
        <f>IF(N293="zákl. přenesená",J293,0)</f>
        <v>0</v>
      </c>
      <c r="BH293" s="241">
        <f>IF(N293="sníž. přenesená",J293,0)</f>
        <v>0</v>
      </c>
      <c r="BI293" s="241">
        <f>IF(N293="nulová",J293,0)</f>
        <v>0</v>
      </c>
      <c r="BJ293" s="18" t="s">
        <v>21</v>
      </c>
      <c r="BK293" s="241">
        <f>ROUND(I293*H293,2)</f>
        <v>0</v>
      </c>
      <c r="BL293" s="18" t="s">
        <v>219</v>
      </c>
      <c r="BM293" s="240" t="s">
        <v>5323</v>
      </c>
    </row>
    <row r="294" spans="1:65" s="2" customFormat="1" ht="21.75" customHeight="1">
      <c r="A294" s="39"/>
      <c r="B294" s="40"/>
      <c r="C294" s="275" t="s">
        <v>1266</v>
      </c>
      <c r="D294" s="275" t="s">
        <v>292</v>
      </c>
      <c r="E294" s="276" t="s">
        <v>781</v>
      </c>
      <c r="F294" s="277" t="s">
        <v>5324</v>
      </c>
      <c r="G294" s="278" t="s">
        <v>3162</v>
      </c>
      <c r="H294" s="279">
        <v>34</v>
      </c>
      <c r="I294" s="280"/>
      <c r="J294" s="281">
        <f>ROUND(I294*H294,2)</f>
        <v>0</v>
      </c>
      <c r="K294" s="282"/>
      <c r="L294" s="283"/>
      <c r="M294" s="284" t="s">
        <v>1</v>
      </c>
      <c r="N294" s="285" t="s">
        <v>45</v>
      </c>
      <c r="O294" s="92"/>
      <c r="P294" s="238">
        <f>O294*H294</f>
        <v>0</v>
      </c>
      <c r="Q294" s="238">
        <v>0</v>
      </c>
      <c r="R294" s="238">
        <f>Q294*H294</f>
        <v>0</v>
      </c>
      <c r="S294" s="238">
        <v>0</v>
      </c>
      <c r="T294" s="239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40" t="s">
        <v>257</v>
      </c>
      <c r="AT294" s="240" t="s">
        <v>292</v>
      </c>
      <c r="AU294" s="240" t="s">
        <v>89</v>
      </c>
      <c r="AY294" s="18" t="s">
        <v>213</v>
      </c>
      <c r="BE294" s="241">
        <f>IF(N294="základní",J294,0)</f>
        <v>0</v>
      </c>
      <c r="BF294" s="241">
        <f>IF(N294="snížená",J294,0)</f>
        <v>0</v>
      </c>
      <c r="BG294" s="241">
        <f>IF(N294="zákl. přenesená",J294,0)</f>
        <v>0</v>
      </c>
      <c r="BH294" s="241">
        <f>IF(N294="sníž. přenesená",J294,0)</f>
        <v>0</v>
      </c>
      <c r="BI294" s="241">
        <f>IF(N294="nulová",J294,0)</f>
        <v>0</v>
      </c>
      <c r="BJ294" s="18" t="s">
        <v>21</v>
      </c>
      <c r="BK294" s="241">
        <f>ROUND(I294*H294,2)</f>
        <v>0</v>
      </c>
      <c r="BL294" s="18" t="s">
        <v>219</v>
      </c>
      <c r="BM294" s="240" t="s">
        <v>5325</v>
      </c>
    </row>
    <row r="295" spans="1:65" s="2" customFormat="1" ht="16.5" customHeight="1">
      <c r="A295" s="39"/>
      <c r="B295" s="40"/>
      <c r="C295" s="275" t="s">
        <v>1271</v>
      </c>
      <c r="D295" s="275" t="s">
        <v>292</v>
      </c>
      <c r="E295" s="276" t="s">
        <v>754</v>
      </c>
      <c r="F295" s="277" t="s">
        <v>5326</v>
      </c>
      <c r="G295" s="278" t="s">
        <v>3162</v>
      </c>
      <c r="H295" s="279">
        <v>11</v>
      </c>
      <c r="I295" s="280"/>
      <c r="J295" s="281">
        <f>ROUND(I295*H295,2)</f>
        <v>0</v>
      </c>
      <c r="K295" s="282"/>
      <c r="L295" s="283"/>
      <c r="M295" s="284" t="s">
        <v>1</v>
      </c>
      <c r="N295" s="285" t="s">
        <v>45</v>
      </c>
      <c r="O295" s="92"/>
      <c r="P295" s="238">
        <f>O295*H295</f>
        <v>0</v>
      </c>
      <c r="Q295" s="238">
        <v>0</v>
      </c>
      <c r="R295" s="238">
        <f>Q295*H295</f>
        <v>0</v>
      </c>
      <c r="S295" s="238">
        <v>0</v>
      </c>
      <c r="T295" s="239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40" t="s">
        <v>257</v>
      </c>
      <c r="AT295" s="240" t="s">
        <v>292</v>
      </c>
      <c r="AU295" s="240" t="s">
        <v>89</v>
      </c>
      <c r="AY295" s="18" t="s">
        <v>213</v>
      </c>
      <c r="BE295" s="241">
        <f>IF(N295="základní",J295,0)</f>
        <v>0</v>
      </c>
      <c r="BF295" s="241">
        <f>IF(N295="snížená",J295,0)</f>
        <v>0</v>
      </c>
      <c r="BG295" s="241">
        <f>IF(N295="zákl. přenesená",J295,0)</f>
        <v>0</v>
      </c>
      <c r="BH295" s="241">
        <f>IF(N295="sníž. přenesená",J295,0)</f>
        <v>0</v>
      </c>
      <c r="BI295" s="241">
        <f>IF(N295="nulová",J295,0)</f>
        <v>0</v>
      </c>
      <c r="BJ295" s="18" t="s">
        <v>21</v>
      </c>
      <c r="BK295" s="241">
        <f>ROUND(I295*H295,2)</f>
        <v>0</v>
      </c>
      <c r="BL295" s="18" t="s">
        <v>219</v>
      </c>
      <c r="BM295" s="240" t="s">
        <v>5327</v>
      </c>
    </row>
    <row r="296" spans="1:65" s="2" customFormat="1" ht="16.5" customHeight="1">
      <c r="A296" s="39"/>
      <c r="B296" s="40"/>
      <c r="C296" s="275" t="s">
        <v>1276</v>
      </c>
      <c r="D296" s="275" t="s">
        <v>292</v>
      </c>
      <c r="E296" s="276" t="s">
        <v>882</v>
      </c>
      <c r="F296" s="277" t="s">
        <v>5328</v>
      </c>
      <c r="G296" s="278" t="s">
        <v>3162</v>
      </c>
      <c r="H296" s="279">
        <v>245</v>
      </c>
      <c r="I296" s="280"/>
      <c r="J296" s="281">
        <f>ROUND(I296*H296,2)</f>
        <v>0</v>
      </c>
      <c r="K296" s="282"/>
      <c r="L296" s="283"/>
      <c r="M296" s="284" t="s">
        <v>1</v>
      </c>
      <c r="N296" s="285" t="s">
        <v>45</v>
      </c>
      <c r="O296" s="92"/>
      <c r="P296" s="238">
        <f>O296*H296</f>
        <v>0</v>
      </c>
      <c r="Q296" s="238">
        <v>0</v>
      </c>
      <c r="R296" s="238">
        <f>Q296*H296</f>
        <v>0</v>
      </c>
      <c r="S296" s="238">
        <v>0</v>
      </c>
      <c r="T296" s="239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40" t="s">
        <v>257</v>
      </c>
      <c r="AT296" s="240" t="s">
        <v>292</v>
      </c>
      <c r="AU296" s="240" t="s">
        <v>89</v>
      </c>
      <c r="AY296" s="18" t="s">
        <v>213</v>
      </c>
      <c r="BE296" s="241">
        <f>IF(N296="základní",J296,0)</f>
        <v>0</v>
      </c>
      <c r="BF296" s="241">
        <f>IF(N296="snížená",J296,0)</f>
        <v>0</v>
      </c>
      <c r="BG296" s="241">
        <f>IF(N296="zákl. přenesená",J296,0)</f>
        <v>0</v>
      </c>
      <c r="BH296" s="241">
        <f>IF(N296="sníž. přenesená",J296,0)</f>
        <v>0</v>
      </c>
      <c r="BI296" s="241">
        <f>IF(N296="nulová",J296,0)</f>
        <v>0</v>
      </c>
      <c r="BJ296" s="18" t="s">
        <v>21</v>
      </c>
      <c r="BK296" s="241">
        <f>ROUND(I296*H296,2)</f>
        <v>0</v>
      </c>
      <c r="BL296" s="18" t="s">
        <v>219</v>
      </c>
      <c r="BM296" s="240" t="s">
        <v>5329</v>
      </c>
    </row>
    <row r="297" spans="1:65" s="2" customFormat="1" ht="16.5" customHeight="1">
      <c r="A297" s="39"/>
      <c r="B297" s="40"/>
      <c r="C297" s="275" t="s">
        <v>1282</v>
      </c>
      <c r="D297" s="275" t="s">
        <v>292</v>
      </c>
      <c r="E297" s="276" t="s">
        <v>891</v>
      </c>
      <c r="F297" s="277" t="s">
        <v>5330</v>
      </c>
      <c r="G297" s="278" t="s">
        <v>3162</v>
      </c>
      <c r="H297" s="279">
        <v>6</v>
      </c>
      <c r="I297" s="280"/>
      <c r="J297" s="281">
        <f>ROUND(I297*H297,2)</f>
        <v>0</v>
      </c>
      <c r="K297" s="282"/>
      <c r="L297" s="283"/>
      <c r="M297" s="284" t="s">
        <v>1</v>
      </c>
      <c r="N297" s="285" t="s">
        <v>45</v>
      </c>
      <c r="O297" s="92"/>
      <c r="P297" s="238">
        <f>O297*H297</f>
        <v>0</v>
      </c>
      <c r="Q297" s="238">
        <v>0</v>
      </c>
      <c r="R297" s="238">
        <f>Q297*H297</f>
        <v>0</v>
      </c>
      <c r="S297" s="238">
        <v>0</v>
      </c>
      <c r="T297" s="239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40" t="s">
        <v>257</v>
      </c>
      <c r="AT297" s="240" t="s">
        <v>292</v>
      </c>
      <c r="AU297" s="240" t="s">
        <v>89</v>
      </c>
      <c r="AY297" s="18" t="s">
        <v>213</v>
      </c>
      <c r="BE297" s="241">
        <f>IF(N297="základní",J297,0)</f>
        <v>0</v>
      </c>
      <c r="BF297" s="241">
        <f>IF(N297="snížená",J297,0)</f>
        <v>0</v>
      </c>
      <c r="BG297" s="241">
        <f>IF(N297="zákl. přenesená",J297,0)</f>
        <v>0</v>
      </c>
      <c r="BH297" s="241">
        <f>IF(N297="sníž. přenesená",J297,0)</f>
        <v>0</v>
      </c>
      <c r="BI297" s="241">
        <f>IF(N297="nulová",J297,0)</f>
        <v>0</v>
      </c>
      <c r="BJ297" s="18" t="s">
        <v>21</v>
      </c>
      <c r="BK297" s="241">
        <f>ROUND(I297*H297,2)</f>
        <v>0</v>
      </c>
      <c r="BL297" s="18" t="s">
        <v>219</v>
      </c>
      <c r="BM297" s="240" t="s">
        <v>5331</v>
      </c>
    </row>
    <row r="298" spans="1:65" s="2" customFormat="1" ht="21.75" customHeight="1">
      <c r="A298" s="39"/>
      <c r="B298" s="40"/>
      <c r="C298" s="228" t="s">
        <v>1289</v>
      </c>
      <c r="D298" s="228" t="s">
        <v>215</v>
      </c>
      <c r="E298" s="229" t="s">
        <v>5332</v>
      </c>
      <c r="F298" s="230" t="s">
        <v>5333</v>
      </c>
      <c r="G298" s="231" t="s">
        <v>371</v>
      </c>
      <c r="H298" s="232">
        <v>22</v>
      </c>
      <c r="I298" s="233"/>
      <c r="J298" s="234">
        <f>ROUND(I298*H298,2)</f>
        <v>0</v>
      </c>
      <c r="K298" s="235"/>
      <c r="L298" s="45"/>
      <c r="M298" s="236" t="s">
        <v>1</v>
      </c>
      <c r="N298" s="237" t="s">
        <v>45</v>
      </c>
      <c r="O298" s="92"/>
      <c r="P298" s="238">
        <f>O298*H298</f>
        <v>0</v>
      </c>
      <c r="Q298" s="238">
        <v>0</v>
      </c>
      <c r="R298" s="238">
        <f>Q298*H298</f>
        <v>0</v>
      </c>
      <c r="S298" s="238">
        <v>0</v>
      </c>
      <c r="T298" s="239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40" t="s">
        <v>219</v>
      </c>
      <c r="AT298" s="240" t="s">
        <v>215</v>
      </c>
      <c r="AU298" s="240" t="s">
        <v>89</v>
      </c>
      <c r="AY298" s="18" t="s">
        <v>213</v>
      </c>
      <c r="BE298" s="241">
        <f>IF(N298="základní",J298,0)</f>
        <v>0</v>
      </c>
      <c r="BF298" s="241">
        <f>IF(N298="snížená",J298,0)</f>
        <v>0</v>
      </c>
      <c r="BG298" s="241">
        <f>IF(N298="zákl. přenesená",J298,0)</f>
        <v>0</v>
      </c>
      <c r="BH298" s="241">
        <f>IF(N298="sníž. přenesená",J298,0)</f>
        <v>0</v>
      </c>
      <c r="BI298" s="241">
        <f>IF(N298="nulová",J298,0)</f>
        <v>0</v>
      </c>
      <c r="BJ298" s="18" t="s">
        <v>21</v>
      </c>
      <c r="BK298" s="241">
        <f>ROUND(I298*H298,2)</f>
        <v>0</v>
      </c>
      <c r="BL298" s="18" t="s">
        <v>219</v>
      </c>
      <c r="BM298" s="240" t="s">
        <v>5334</v>
      </c>
    </row>
    <row r="299" spans="1:65" s="2" customFormat="1" ht="16.5" customHeight="1">
      <c r="A299" s="39"/>
      <c r="B299" s="40"/>
      <c r="C299" s="275" t="s">
        <v>1294</v>
      </c>
      <c r="D299" s="275" t="s">
        <v>292</v>
      </c>
      <c r="E299" s="276" t="s">
        <v>27</v>
      </c>
      <c r="F299" s="277" t="s">
        <v>5335</v>
      </c>
      <c r="G299" s="278" t="s">
        <v>3162</v>
      </c>
      <c r="H299" s="279">
        <v>22</v>
      </c>
      <c r="I299" s="280"/>
      <c r="J299" s="281">
        <f>ROUND(I299*H299,2)</f>
        <v>0</v>
      </c>
      <c r="K299" s="282"/>
      <c r="L299" s="283"/>
      <c r="M299" s="284" t="s">
        <v>1</v>
      </c>
      <c r="N299" s="285" t="s">
        <v>45</v>
      </c>
      <c r="O299" s="92"/>
      <c r="P299" s="238">
        <f>O299*H299</f>
        <v>0</v>
      </c>
      <c r="Q299" s="238">
        <v>0</v>
      </c>
      <c r="R299" s="238">
        <f>Q299*H299</f>
        <v>0</v>
      </c>
      <c r="S299" s="238">
        <v>0</v>
      </c>
      <c r="T299" s="239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40" t="s">
        <v>257</v>
      </c>
      <c r="AT299" s="240" t="s">
        <v>292</v>
      </c>
      <c r="AU299" s="240" t="s">
        <v>89</v>
      </c>
      <c r="AY299" s="18" t="s">
        <v>213</v>
      </c>
      <c r="BE299" s="241">
        <f>IF(N299="základní",J299,0)</f>
        <v>0</v>
      </c>
      <c r="BF299" s="241">
        <f>IF(N299="snížená",J299,0)</f>
        <v>0</v>
      </c>
      <c r="BG299" s="241">
        <f>IF(N299="zákl. přenesená",J299,0)</f>
        <v>0</v>
      </c>
      <c r="BH299" s="241">
        <f>IF(N299="sníž. přenesená",J299,0)</f>
        <v>0</v>
      </c>
      <c r="BI299" s="241">
        <f>IF(N299="nulová",J299,0)</f>
        <v>0</v>
      </c>
      <c r="BJ299" s="18" t="s">
        <v>21</v>
      </c>
      <c r="BK299" s="241">
        <f>ROUND(I299*H299,2)</f>
        <v>0</v>
      </c>
      <c r="BL299" s="18" t="s">
        <v>219</v>
      </c>
      <c r="BM299" s="240" t="s">
        <v>5336</v>
      </c>
    </row>
    <row r="300" spans="1:65" s="2" customFormat="1" ht="16.5" customHeight="1">
      <c r="A300" s="39"/>
      <c r="B300" s="40"/>
      <c r="C300" s="228" t="s">
        <v>1299</v>
      </c>
      <c r="D300" s="228" t="s">
        <v>215</v>
      </c>
      <c r="E300" s="229" t="s">
        <v>5337</v>
      </c>
      <c r="F300" s="230" t="s">
        <v>5338</v>
      </c>
      <c r="G300" s="231" t="s">
        <v>371</v>
      </c>
      <c r="H300" s="232">
        <v>10</v>
      </c>
      <c r="I300" s="233"/>
      <c r="J300" s="234">
        <f>ROUND(I300*H300,2)</f>
        <v>0</v>
      </c>
      <c r="K300" s="235"/>
      <c r="L300" s="45"/>
      <c r="M300" s="236" t="s">
        <v>1</v>
      </c>
      <c r="N300" s="237" t="s">
        <v>45</v>
      </c>
      <c r="O300" s="92"/>
      <c r="P300" s="238">
        <f>O300*H300</f>
        <v>0</v>
      </c>
      <c r="Q300" s="238">
        <v>0</v>
      </c>
      <c r="R300" s="238">
        <f>Q300*H300</f>
        <v>0</v>
      </c>
      <c r="S300" s="238">
        <v>0</v>
      </c>
      <c r="T300" s="239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40" t="s">
        <v>219</v>
      </c>
      <c r="AT300" s="240" t="s">
        <v>215</v>
      </c>
      <c r="AU300" s="240" t="s">
        <v>89</v>
      </c>
      <c r="AY300" s="18" t="s">
        <v>213</v>
      </c>
      <c r="BE300" s="241">
        <f>IF(N300="základní",J300,0)</f>
        <v>0</v>
      </c>
      <c r="BF300" s="241">
        <f>IF(N300="snížená",J300,0)</f>
        <v>0</v>
      </c>
      <c r="BG300" s="241">
        <f>IF(N300="zákl. přenesená",J300,0)</f>
        <v>0</v>
      </c>
      <c r="BH300" s="241">
        <f>IF(N300="sníž. přenesená",J300,0)</f>
        <v>0</v>
      </c>
      <c r="BI300" s="241">
        <f>IF(N300="nulová",J300,0)</f>
        <v>0</v>
      </c>
      <c r="BJ300" s="18" t="s">
        <v>21</v>
      </c>
      <c r="BK300" s="241">
        <f>ROUND(I300*H300,2)</f>
        <v>0</v>
      </c>
      <c r="BL300" s="18" t="s">
        <v>219</v>
      </c>
      <c r="BM300" s="240" t="s">
        <v>5339</v>
      </c>
    </row>
    <row r="301" spans="1:65" s="2" customFormat="1" ht="33" customHeight="1">
      <c r="A301" s="39"/>
      <c r="B301" s="40"/>
      <c r="C301" s="275" t="s">
        <v>1304</v>
      </c>
      <c r="D301" s="275" t="s">
        <v>292</v>
      </c>
      <c r="E301" s="276" t="s">
        <v>837</v>
      </c>
      <c r="F301" s="277" t="s">
        <v>5340</v>
      </c>
      <c r="G301" s="278" t="s">
        <v>3162</v>
      </c>
      <c r="H301" s="279">
        <v>10</v>
      </c>
      <c r="I301" s="280"/>
      <c r="J301" s="281">
        <f>ROUND(I301*H301,2)</f>
        <v>0</v>
      </c>
      <c r="K301" s="282"/>
      <c r="L301" s="283"/>
      <c r="M301" s="284" t="s">
        <v>1</v>
      </c>
      <c r="N301" s="285" t="s">
        <v>45</v>
      </c>
      <c r="O301" s="92"/>
      <c r="P301" s="238">
        <f>O301*H301</f>
        <v>0</v>
      </c>
      <c r="Q301" s="238">
        <v>0</v>
      </c>
      <c r="R301" s="238">
        <f>Q301*H301</f>
        <v>0</v>
      </c>
      <c r="S301" s="238">
        <v>0</v>
      </c>
      <c r="T301" s="239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40" t="s">
        <v>257</v>
      </c>
      <c r="AT301" s="240" t="s">
        <v>292</v>
      </c>
      <c r="AU301" s="240" t="s">
        <v>89</v>
      </c>
      <c r="AY301" s="18" t="s">
        <v>213</v>
      </c>
      <c r="BE301" s="241">
        <f>IF(N301="základní",J301,0)</f>
        <v>0</v>
      </c>
      <c r="BF301" s="241">
        <f>IF(N301="snížená",J301,0)</f>
        <v>0</v>
      </c>
      <c r="BG301" s="241">
        <f>IF(N301="zákl. přenesená",J301,0)</f>
        <v>0</v>
      </c>
      <c r="BH301" s="241">
        <f>IF(N301="sníž. přenesená",J301,0)</f>
        <v>0</v>
      </c>
      <c r="BI301" s="241">
        <f>IF(N301="nulová",J301,0)</f>
        <v>0</v>
      </c>
      <c r="BJ301" s="18" t="s">
        <v>21</v>
      </c>
      <c r="BK301" s="241">
        <f>ROUND(I301*H301,2)</f>
        <v>0</v>
      </c>
      <c r="BL301" s="18" t="s">
        <v>219</v>
      </c>
      <c r="BM301" s="240" t="s">
        <v>5341</v>
      </c>
    </row>
    <row r="302" spans="1:65" s="2" customFormat="1" ht="16.5" customHeight="1">
      <c r="A302" s="39"/>
      <c r="B302" s="40"/>
      <c r="C302" s="228" t="s">
        <v>1309</v>
      </c>
      <c r="D302" s="228" t="s">
        <v>215</v>
      </c>
      <c r="E302" s="229" t="s">
        <v>5342</v>
      </c>
      <c r="F302" s="230" t="s">
        <v>5343</v>
      </c>
      <c r="G302" s="231" t="s">
        <v>470</v>
      </c>
      <c r="H302" s="232">
        <v>412</v>
      </c>
      <c r="I302" s="233"/>
      <c r="J302" s="234">
        <f>ROUND(I302*H302,2)</f>
        <v>0</v>
      </c>
      <c r="K302" s="235"/>
      <c r="L302" s="45"/>
      <c r="M302" s="236" t="s">
        <v>1</v>
      </c>
      <c r="N302" s="237" t="s">
        <v>45</v>
      </c>
      <c r="O302" s="92"/>
      <c r="P302" s="238">
        <f>O302*H302</f>
        <v>0</v>
      </c>
      <c r="Q302" s="238">
        <v>0</v>
      </c>
      <c r="R302" s="238">
        <f>Q302*H302</f>
        <v>0</v>
      </c>
      <c r="S302" s="238">
        <v>0</v>
      </c>
      <c r="T302" s="239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40" t="s">
        <v>219</v>
      </c>
      <c r="AT302" s="240" t="s">
        <v>215</v>
      </c>
      <c r="AU302" s="240" t="s">
        <v>89</v>
      </c>
      <c r="AY302" s="18" t="s">
        <v>213</v>
      </c>
      <c r="BE302" s="241">
        <f>IF(N302="základní",J302,0)</f>
        <v>0</v>
      </c>
      <c r="BF302" s="241">
        <f>IF(N302="snížená",J302,0)</f>
        <v>0</v>
      </c>
      <c r="BG302" s="241">
        <f>IF(N302="zákl. přenesená",J302,0)</f>
        <v>0</v>
      </c>
      <c r="BH302" s="241">
        <f>IF(N302="sníž. přenesená",J302,0)</f>
        <v>0</v>
      </c>
      <c r="BI302" s="241">
        <f>IF(N302="nulová",J302,0)</f>
        <v>0</v>
      </c>
      <c r="BJ302" s="18" t="s">
        <v>21</v>
      </c>
      <c r="BK302" s="241">
        <f>ROUND(I302*H302,2)</f>
        <v>0</v>
      </c>
      <c r="BL302" s="18" t="s">
        <v>219</v>
      </c>
      <c r="BM302" s="240" t="s">
        <v>5344</v>
      </c>
    </row>
    <row r="303" spans="1:65" s="2" customFormat="1" ht="21.75" customHeight="1">
      <c r="A303" s="39"/>
      <c r="B303" s="40"/>
      <c r="C303" s="275" t="s">
        <v>1314</v>
      </c>
      <c r="D303" s="275" t="s">
        <v>292</v>
      </c>
      <c r="E303" s="276" t="s">
        <v>257</v>
      </c>
      <c r="F303" s="277" t="s">
        <v>5345</v>
      </c>
      <c r="G303" s="278" t="s">
        <v>3162</v>
      </c>
      <c r="H303" s="279">
        <v>400</v>
      </c>
      <c r="I303" s="280"/>
      <c r="J303" s="281">
        <f>ROUND(I303*H303,2)</f>
        <v>0</v>
      </c>
      <c r="K303" s="282"/>
      <c r="L303" s="283"/>
      <c r="M303" s="284" t="s">
        <v>1</v>
      </c>
      <c r="N303" s="285" t="s">
        <v>45</v>
      </c>
      <c r="O303" s="92"/>
      <c r="P303" s="238">
        <f>O303*H303</f>
        <v>0</v>
      </c>
      <c r="Q303" s="238">
        <v>0</v>
      </c>
      <c r="R303" s="238">
        <f>Q303*H303</f>
        <v>0</v>
      </c>
      <c r="S303" s="238">
        <v>0</v>
      </c>
      <c r="T303" s="239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40" t="s">
        <v>257</v>
      </c>
      <c r="AT303" s="240" t="s">
        <v>292</v>
      </c>
      <c r="AU303" s="240" t="s">
        <v>89</v>
      </c>
      <c r="AY303" s="18" t="s">
        <v>213</v>
      </c>
      <c r="BE303" s="241">
        <f>IF(N303="základní",J303,0)</f>
        <v>0</v>
      </c>
      <c r="BF303" s="241">
        <f>IF(N303="snížená",J303,0)</f>
        <v>0</v>
      </c>
      <c r="BG303" s="241">
        <f>IF(N303="zákl. přenesená",J303,0)</f>
        <v>0</v>
      </c>
      <c r="BH303" s="241">
        <f>IF(N303="sníž. přenesená",J303,0)</f>
        <v>0</v>
      </c>
      <c r="BI303" s="241">
        <f>IF(N303="nulová",J303,0)</f>
        <v>0</v>
      </c>
      <c r="BJ303" s="18" t="s">
        <v>21</v>
      </c>
      <c r="BK303" s="241">
        <f>ROUND(I303*H303,2)</f>
        <v>0</v>
      </c>
      <c r="BL303" s="18" t="s">
        <v>219</v>
      </c>
      <c r="BM303" s="240" t="s">
        <v>5346</v>
      </c>
    </row>
    <row r="304" spans="1:65" s="2" customFormat="1" ht="21.75" customHeight="1">
      <c r="A304" s="39"/>
      <c r="B304" s="40"/>
      <c r="C304" s="275" t="s">
        <v>1318</v>
      </c>
      <c r="D304" s="275" t="s">
        <v>292</v>
      </c>
      <c r="E304" s="276" t="s">
        <v>485</v>
      </c>
      <c r="F304" s="277" t="s">
        <v>5347</v>
      </c>
      <c r="G304" s="278" t="s">
        <v>470</v>
      </c>
      <c r="H304" s="279">
        <v>12</v>
      </c>
      <c r="I304" s="280"/>
      <c r="J304" s="281">
        <f>ROUND(I304*H304,2)</f>
        <v>0</v>
      </c>
      <c r="K304" s="282"/>
      <c r="L304" s="283"/>
      <c r="M304" s="284" t="s">
        <v>1</v>
      </c>
      <c r="N304" s="285" t="s">
        <v>45</v>
      </c>
      <c r="O304" s="92"/>
      <c r="P304" s="238">
        <f>O304*H304</f>
        <v>0</v>
      </c>
      <c r="Q304" s="238">
        <v>0</v>
      </c>
      <c r="R304" s="238">
        <f>Q304*H304</f>
        <v>0</v>
      </c>
      <c r="S304" s="238">
        <v>0</v>
      </c>
      <c r="T304" s="239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40" t="s">
        <v>257</v>
      </c>
      <c r="AT304" s="240" t="s">
        <v>292</v>
      </c>
      <c r="AU304" s="240" t="s">
        <v>89</v>
      </c>
      <c r="AY304" s="18" t="s">
        <v>213</v>
      </c>
      <c r="BE304" s="241">
        <f>IF(N304="základní",J304,0)</f>
        <v>0</v>
      </c>
      <c r="BF304" s="241">
        <f>IF(N304="snížená",J304,0)</f>
        <v>0</v>
      </c>
      <c r="BG304" s="241">
        <f>IF(N304="zákl. přenesená",J304,0)</f>
        <v>0</v>
      </c>
      <c r="BH304" s="241">
        <f>IF(N304="sníž. přenesená",J304,0)</f>
        <v>0</v>
      </c>
      <c r="BI304" s="241">
        <f>IF(N304="nulová",J304,0)</f>
        <v>0</v>
      </c>
      <c r="BJ304" s="18" t="s">
        <v>21</v>
      </c>
      <c r="BK304" s="241">
        <f>ROUND(I304*H304,2)</f>
        <v>0</v>
      </c>
      <c r="BL304" s="18" t="s">
        <v>219</v>
      </c>
      <c r="BM304" s="240" t="s">
        <v>5348</v>
      </c>
    </row>
    <row r="305" spans="1:65" s="2" customFormat="1" ht="16.5" customHeight="1">
      <c r="A305" s="39"/>
      <c r="B305" s="40"/>
      <c r="C305" s="228" t="s">
        <v>1324</v>
      </c>
      <c r="D305" s="228" t="s">
        <v>215</v>
      </c>
      <c r="E305" s="229" t="s">
        <v>5349</v>
      </c>
      <c r="F305" s="230" t="s">
        <v>5350</v>
      </c>
      <c r="G305" s="231" t="s">
        <v>470</v>
      </c>
      <c r="H305" s="232">
        <v>374</v>
      </c>
      <c r="I305" s="233"/>
      <c r="J305" s="234">
        <f>ROUND(I305*H305,2)</f>
        <v>0</v>
      </c>
      <c r="K305" s="235"/>
      <c r="L305" s="45"/>
      <c r="M305" s="236" t="s">
        <v>1</v>
      </c>
      <c r="N305" s="237" t="s">
        <v>45</v>
      </c>
      <c r="O305" s="92"/>
      <c r="P305" s="238">
        <f>O305*H305</f>
        <v>0</v>
      </c>
      <c r="Q305" s="238">
        <v>0</v>
      </c>
      <c r="R305" s="238">
        <f>Q305*H305</f>
        <v>0</v>
      </c>
      <c r="S305" s="238">
        <v>0</v>
      </c>
      <c r="T305" s="239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40" t="s">
        <v>219</v>
      </c>
      <c r="AT305" s="240" t="s">
        <v>215</v>
      </c>
      <c r="AU305" s="240" t="s">
        <v>89</v>
      </c>
      <c r="AY305" s="18" t="s">
        <v>213</v>
      </c>
      <c r="BE305" s="241">
        <f>IF(N305="základní",J305,0)</f>
        <v>0</v>
      </c>
      <c r="BF305" s="241">
        <f>IF(N305="snížená",J305,0)</f>
        <v>0</v>
      </c>
      <c r="BG305" s="241">
        <f>IF(N305="zákl. přenesená",J305,0)</f>
        <v>0</v>
      </c>
      <c r="BH305" s="241">
        <f>IF(N305="sníž. přenesená",J305,0)</f>
        <v>0</v>
      </c>
      <c r="BI305" s="241">
        <f>IF(N305="nulová",J305,0)</f>
        <v>0</v>
      </c>
      <c r="BJ305" s="18" t="s">
        <v>21</v>
      </c>
      <c r="BK305" s="241">
        <f>ROUND(I305*H305,2)</f>
        <v>0</v>
      </c>
      <c r="BL305" s="18" t="s">
        <v>219</v>
      </c>
      <c r="BM305" s="240" t="s">
        <v>5351</v>
      </c>
    </row>
    <row r="306" spans="1:65" s="2" customFormat="1" ht="21.75" customHeight="1">
      <c r="A306" s="39"/>
      <c r="B306" s="40"/>
      <c r="C306" s="275" t="s">
        <v>1328</v>
      </c>
      <c r="D306" s="275" t="s">
        <v>292</v>
      </c>
      <c r="E306" s="276" t="s">
        <v>5352</v>
      </c>
      <c r="F306" s="277" t="s">
        <v>5353</v>
      </c>
      <c r="G306" s="278" t="s">
        <v>3162</v>
      </c>
      <c r="H306" s="279">
        <v>250</v>
      </c>
      <c r="I306" s="280"/>
      <c r="J306" s="281">
        <f>ROUND(I306*H306,2)</f>
        <v>0</v>
      </c>
      <c r="K306" s="282"/>
      <c r="L306" s="283"/>
      <c r="M306" s="284" t="s">
        <v>1</v>
      </c>
      <c r="N306" s="285" t="s">
        <v>45</v>
      </c>
      <c r="O306" s="92"/>
      <c r="P306" s="238">
        <f>O306*H306</f>
        <v>0</v>
      </c>
      <c r="Q306" s="238">
        <v>0</v>
      </c>
      <c r="R306" s="238">
        <f>Q306*H306</f>
        <v>0</v>
      </c>
      <c r="S306" s="238">
        <v>0</v>
      </c>
      <c r="T306" s="239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40" t="s">
        <v>257</v>
      </c>
      <c r="AT306" s="240" t="s">
        <v>292</v>
      </c>
      <c r="AU306" s="240" t="s">
        <v>89</v>
      </c>
      <c r="AY306" s="18" t="s">
        <v>213</v>
      </c>
      <c r="BE306" s="241">
        <f>IF(N306="základní",J306,0)</f>
        <v>0</v>
      </c>
      <c r="BF306" s="241">
        <f>IF(N306="snížená",J306,0)</f>
        <v>0</v>
      </c>
      <c r="BG306" s="241">
        <f>IF(N306="zákl. přenesená",J306,0)</f>
        <v>0</v>
      </c>
      <c r="BH306" s="241">
        <f>IF(N306="sníž. přenesená",J306,0)</f>
        <v>0</v>
      </c>
      <c r="BI306" s="241">
        <f>IF(N306="nulová",J306,0)</f>
        <v>0</v>
      </c>
      <c r="BJ306" s="18" t="s">
        <v>21</v>
      </c>
      <c r="BK306" s="241">
        <f>ROUND(I306*H306,2)</f>
        <v>0</v>
      </c>
      <c r="BL306" s="18" t="s">
        <v>219</v>
      </c>
      <c r="BM306" s="240" t="s">
        <v>5354</v>
      </c>
    </row>
    <row r="307" spans="1:65" s="2" customFormat="1" ht="16.5" customHeight="1">
      <c r="A307" s="39"/>
      <c r="B307" s="40"/>
      <c r="C307" s="275" t="s">
        <v>1332</v>
      </c>
      <c r="D307" s="275" t="s">
        <v>292</v>
      </c>
      <c r="E307" s="276" t="s">
        <v>490</v>
      </c>
      <c r="F307" s="277" t="s">
        <v>5355</v>
      </c>
      <c r="G307" s="278" t="s">
        <v>470</v>
      </c>
      <c r="H307" s="279">
        <v>28</v>
      </c>
      <c r="I307" s="280"/>
      <c r="J307" s="281">
        <f>ROUND(I307*H307,2)</f>
        <v>0</v>
      </c>
      <c r="K307" s="282"/>
      <c r="L307" s="283"/>
      <c r="M307" s="284" t="s">
        <v>1</v>
      </c>
      <c r="N307" s="285" t="s">
        <v>45</v>
      </c>
      <c r="O307" s="92"/>
      <c r="P307" s="238">
        <f>O307*H307</f>
        <v>0</v>
      </c>
      <c r="Q307" s="238">
        <v>0</v>
      </c>
      <c r="R307" s="238">
        <f>Q307*H307</f>
        <v>0</v>
      </c>
      <c r="S307" s="238">
        <v>0</v>
      </c>
      <c r="T307" s="239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40" t="s">
        <v>257</v>
      </c>
      <c r="AT307" s="240" t="s">
        <v>292</v>
      </c>
      <c r="AU307" s="240" t="s">
        <v>89</v>
      </c>
      <c r="AY307" s="18" t="s">
        <v>213</v>
      </c>
      <c r="BE307" s="241">
        <f>IF(N307="základní",J307,0)</f>
        <v>0</v>
      </c>
      <c r="BF307" s="241">
        <f>IF(N307="snížená",J307,0)</f>
        <v>0</v>
      </c>
      <c r="BG307" s="241">
        <f>IF(N307="zákl. přenesená",J307,0)</f>
        <v>0</v>
      </c>
      <c r="BH307" s="241">
        <f>IF(N307="sníž. přenesená",J307,0)</f>
        <v>0</v>
      </c>
      <c r="BI307" s="241">
        <f>IF(N307="nulová",J307,0)</f>
        <v>0</v>
      </c>
      <c r="BJ307" s="18" t="s">
        <v>21</v>
      </c>
      <c r="BK307" s="241">
        <f>ROUND(I307*H307,2)</f>
        <v>0</v>
      </c>
      <c r="BL307" s="18" t="s">
        <v>219</v>
      </c>
      <c r="BM307" s="240" t="s">
        <v>5356</v>
      </c>
    </row>
    <row r="308" spans="1:65" s="2" customFormat="1" ht="21.75" customHeight="1">
      <c r="A308" s="39"/>
      <c r="B308" s="40"/>
      <c r="C308" s="275" t="s">
        <v>1339</v>
      </c>
      <c r="D308" s="275" t="s">
        <v>292</v>
      </c>
      <c r="E308" s="276" t="s">
        <v>495</v>
      </c>
      <c r="F308" s="277" t="s">
        <v>5357</v>
      </c>
      <c r="G308" s="278" t="s">
        <v>470</v>
      </c>
      <c r="H308" s="279">
        <v>96</v>
      </c>
      <c r="I308" s="280"/>
      <c r="J308" s="281">
        <f>ROUND(I308*H308,2)</f>
        <v>0</v>
      </c>
      <c r="K308" s="282"/>
      <c r="L308" s="283"/>
      <c r="M308" s="284" t="s">
        <v>1</v>
      </c>
      <c r="N308" s="285" t="s">
        <v>45</v>
      </c>
      <c r="O308" s="92"/>
      <c r="P308" s="238">
        <f>O308*H308</f>
        <v>0</v>
      </c>
      <c r="Q308" s="238">
        <v>0</v>
      </c>
      <c r="R308" s="238">
        <f>Q308*H308</f>
        <v>0</v>
      </c>
      <c r="S308" s="238">
        <v>0</v>
      </c>
      <c r="T308" s="239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40" t="s">
        <v>257</v>
      </c>
      <c r="AT308" s="240" t="s">
        <v>292</v>
      </c>
      <c r="AU308" s="240" t="s">
        <v>89</v>
      </c>
      <c r="AY308" s="18" t="s">
        <v>213</v>
      </c>
      <c r="BE308" s="241">
        <f>IF(N308="základní",J308,0)</f>
        <v>0</v>
      </c>
      <c r="BF308" s="241">
        <f>IF(N308="snížená",J308,0)</f>
        <v>0</v>
      </c>
      <c r="BG308" s="241">
        <f>IF(N308="zákl. přenesená",J308,0)</f>
        <v>0</v>
      </c>
      <c r="BH308" s="241">
        <f>IF(N308="sníž. přenesená",J308,0)</f>
        <v>0</v>
      </c>
      <c r="BI308" s="241">
        <f>IF(N308="nulová",J308,0)</f>
        <v>0</v>
      </c>
      <c r="BJ308" s="18" t="s">
        <v>21</v>
      </c>
      <c r="BK308" s="241">
        <f>ROUND(I308*H308,2)</f>
        <v>0</v>
      </c>
      <c r="BL308" s="18" t="s">
        <v>219</v>
      </c>
      <c r="BM308" s="240" t="s">
        <v>5358</v>
      </c>
    </row>
    <row r="309" spans="1:65" s="2" customFormat="1" ht="16.5" customHeight="1">
      <c r="A309" s="39"/>
      <c r="B309" s="40"/>
      <c r="C309" s="228" t="s">
        <v>1344</v>
      </c>
      <c r="D309" s="228" t="s">
        <v>215</v>
      </c>
      <c r="E309" s="229" t="s">
        <v>5359</v>
      </c>
      <c r="F309" s="230" t="s">
        <v>5360</v>
      </c>
      <c r="G309" s="231" t="s">
        <v>470</v>
      </c>
      <c r="H309" s="232">
        <v>30</v>
      </c>
      <c r="I309" s="233"/>
      <c r="J309" s="234">
        <f>ROUND(I309*H309,2)</f>
        <v>0</v>
      </c>
      <c r="K309" s="235"/>
      <c r="L309" s="45"/>
      <c r="M309" s="236" t="s">
        <v>1</v>
      </c>
      <c r="N309" s="237" t="s">
        <v>45</v>
      </c>
      <c r="O309" s="92"/>
      <c r="P309" s="238">
        <f>O309*H309</f>
        <v>0</v>
      </c>
      <c r="Q309" s="238">
        <v>0</v>
      </c>
      <c r="R309" s="238">
        <f>Q309*H309</f>
        <v>0</v>
      </c>
      <c r="S309" s="238">
        <v>0</v>
      </c>
      <c r="T309" s="239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40" t="s">
        <v>219</v>
      </c>
      <c r="AT309" s="240" t="s">
        <v>215</v>
      </c>
      <c r="AU309" s="240" t="s">
        <v>89</v>
      </c>
      <c r="AY309" s="18" t="s">
        <v>213</v>
      </c>
      <c r="BE309" s="241">
        <f>IF(N309="základní",J309,0)</f>
        <v>0</v>
      </c>
      <c r="BF309" s="241">
        <f>IF(N309="snížená",J309,0)</f>
        <v>0</v>
      </c>
      <c r="BG309" s="241">
        <f>IF(N309="zákl. přenesená",J309,0)</f>
        <v>0</v>
      </c>
      <c r="BH309" s="241">
        <f>IF(N309="sníž. přenesená",J309,0)</f>
        <v>0</v>
      </c>
      <c r="BI309" s="241">
        <f>IF(N309="nulová",J309,0)</f>
        <v>0</v>
      </c>
      <c r="BJ309" s="18" t="s">
        <v>21</v>
      </c>
      <c r="BK309" s="241">
        <f>ROUND(I309*H309,2)</f>
        <v>0</v>
      </c>
      <c r="BL309" s="18" t="s">
        <v>219</v>
      </c>
      <c r="BM309" s="240" t="s">
        <v>5361</v>
      </c>
    </row>
    <row r="310" spans="1:65" s="2" customFormat="1" ht="21.75" customHeight="1">
      <c r="A310" s="39"/>
      <c r="B310" s="40"/>
      <c r="C310" s="275" t="s">
        <v>1349</v>
      </c>
      <c r="D310" s="275" t="s">
        <v>292</v>
      </c>
      <c r="E310" s="276" t="s">
        <v>1025</v>
      </c>
      <c r="F310" s="277" t="s">
        <v>5362</v>
      </c>
      <c r="G310" s="278" t="s">
        <v>470</v>
      </c>
      <c r="H310" s="279">
        <v>30</v>
      </c>
      <c r="I310" s="280"/>
      <c r="J310" s="281">
        <f>ROUND(I310*H310,2)</f>
        <v>0</v>
      </c>
      <c r="K310" s="282"/>
      <c r="L310" s="283"/>
      <c r="M310" s="284" t="s">
        <v>1</v>
      </c>
      <c r="N310" s="285" t="s">
        <v>45</v>
      </c>
      <c r="O310" s="92"/>
      <c r="P310" s="238">
        <f>O310*H310</f>
        <v>0</v>
      </c>
      <c r="Q310" s="238">
        <v>0</v>
      </c>
      <c r="R310" s="238">
        <f>Q310*H310</f>
        <v>0</v>
      </c>
      <c r="S310" s="238">
        <v>0</v>
      </c>
      <c r="T310" s="239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40" t="s">
        <v>257</v>
      </c>
      <c r="AT310" s="240" t="s">
        <v>292</v>
      </c>
      <c r="AU310" s="240" t="s">
        <v>89</v>
      </c>
      <c r="AY310" s="18" t="s">
        <v>213</v>
      </c>
      <c r="BE310" s="241">
        <f>IF(N310="základní",J310,0)</f>
        <v>0</v>
      </c>
      <c r="BF310" s="241">
        <f>IF(N310="snížená",J310,0)</f>
        <v>0</v>
      </c>
      <c r="BG310" s="241">
        <f>IF(N310="zákl. přenesená",J310,0)</f>
        <v>0</v>
      </c>
      <c r="BH310" s="241">
        <f>IF(N310="sníž. přenesená",J310,0)</f>
        <v>0</v>
      </c>
      <c r="BI310" s="241">
        <f>IF(N310="nulová",J310,0)</f>
        <v>0</v>
      </c>
      <c r="BJ310" s="18" t="s">
        <v>21</v>
      </c>
      <c r="BK310" s="241">
        <f>ROUND(I310*H310,2)</f>
        <v>0</v>
      </c>
      <c r="BL310" s="18" t="s">
        <v>219</v>
      </c>
      <c r="BM310" s="240" t="s">
        <v>5363</v>
      </c>
    </row>
    <row r="311" spans="1:65" s="2" customFormat="1" ht="21.75" customHeight="1">
      <c r="A311" s="39"/>
      <c r="B311" s="40"/>
      <c r="C311" s="228" t="s">
        <v>1354</v>
      </c>
      <c r="D311" s="228" t="s">
        <v>215</v>
      </c>
      <c r="E311" s="229" t="s">
        <v>5364</v>
      </c>
      <c r="F311" s="230" t="s">
        <v>5365</v>
      </c>
      <c r="G311" s="231" t="s">
        <v>470</v>
      </c>
      <c r="H311" s="232">
        <v>150</v>
      </c>
      <c r="I311" s="233"/>
      <c r="J311" s="234">
        <f>ROUND(I311*H311,2)</f>
        <v>0</v>
      </c>
      <c r="K311" s="235"/>
      <c r="L311" s="45"/>
      <c r="M311" s="236" t="s">
        <v>1</v>
      </c>
      <c r="N311" s="237" t="s">
        <v>45</v>
      </c>
      <c r="O311" s="92"/>
      <c r="P311" s="238">
        <f>O311*H311</f>
        <v>0</v>
      </c>
      <c r="Q311" s="238">
        <v>0</v>
      </c>
      <c r="R311" s="238">
        <f>Q311*H311</f>
        <v>0</v>
      </c>
      <c r="S311" s="238">
        <v>0</v>
      </c>
      <c r="T311" s="239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40" t="s">
        <v>219</v>
      </c>
      <c r="AT311" s="240" t="s">
        <v>215</v>
      </c>
      <c r="AU311" s="240" t="s">
        <v>89</v>
      </c>
      <c r="AY311" s="18" t="s">
        <v>213</v>
      </c>
      <c r="BE311" s="241">
        <f>IF(N311="základní",J311,0)</f>
        <v>0</v>
      </c>
      <c r="BF311" s="241">
        <f>IF(N311="snížená",J311,0)</f>
        <v>0</v>
      </c>
      <c r="BG311" s="241">
        <f>IF(N311="zákl. přenesená",J311,0)</f>
        <v>0</v>
      </c>
      <c r="BH311" s="241">
        <f>IF(N311="sníž. přenesená",J311,0)</f>
        <v>0</v>
      </c>
      <c r="BI311" s="241">
        <f>IF(N311="nulová",J311,0)</f>
        <v>0</v>
      </c>
      <c r="BJ311" s="18" t="s">
        <v>21</v>
      </c>
      <c r="BK311" s="241">
        <f>ROUND(I311*H311,2)</f>
        <v>0</v>
      </c>
      <c r="BL311" s="18" t="s">
        <v>219</v>
      </c>
      <c r="BM311" s="240" t="s">
        <v>5366</v>
      </c>
    </row>
    <row r="312" spans="1:65" s="2" customFormat="1" ht="16.5" customHeight="1">
      <c r="A312" s="39"/>
      <c r="B312" s="40"/>
      <c r="C312" s="275" t="s">
        <v>1359</v>
      </c>
      <c r="D312" s="275" t="s">
        <v>292</v>
      </c>
      <c r="E312" s="276" t="s">
        <v>392</v>
      </c>
      <c r="F312" s="277" t="s">
        <v>5367</v>
      </c>
      <c r="G312" s="278" t="s">
        <v>470</v>
      </c>
      <c r="H312" s="279">
        <v>150</v>
      </c>
      <c r="I312" s="280"/>
      <c r="J312" s="281">
        <f>ROUND(I312*H312,2)</f>
        <v>0</v>
      </c>
      <c r="K312" s="282"/>
      <c r="L312" s="283"/>
      <c r="M312" s="284" t="s">
        <v>1</v>
      </c>
      <c r="N312" s="285" t="s">
        <v>45</v>
      </c>
      <c r="O312" s="92"/>
      <c r="P312" s="238">
        <f>O312*H312</f>
        <v>0</v>
      </c>
      <c r="Q312" s="238">
        <v>0</v>
      </c>
      <c r="R312" s="238">
        <f>Q312*H312</f>
        <v>0</v>
      </c>
      <c r="S312" s="238">
        <v>0</v>
      </c>
      <c r="T312" s="239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40" t="s">
        <v>257</v>
      </c>
      <c r="AT312" s="240" t="s">
        <v>292</v>
      </c>
      <c r="AU312" s="240" t="s">
        <v>89</v>
      </c>
      <c r="AY312" s="18" t="s">
        <v>213</v>
      </c>
      <c r="BE312" s="241">
        <f>IF(N312="základní",J312,0)</f>
        <v>0</v>
      </c>
      <c r="BF312" s="241">
        <f>IF(N312="snížená",J312,0)</f>
        <v>0</v>
      </c>
      <c r="BG312" s="241">
        <f>IF(N312="zákl. přenesená",J312,0)</f>
        <v>0</v>
      </c>
      <c r="BH312" s="241">
        <f>IF(N312="sníž. přenesená",J312,0)</f>
        <v>0</v>
      </c>
      <c r="BI312" s="241">
        <f>IF(N312="nulová",J312,0)</f>
        <v>0</v>
      </c>
      <c r="BJ312" s="18" t="s">
        <v>21</v>
      </c>
      <c r="BK312" s="241">
        <f>ROUND(I312*H312,2)</f>
        <v>0</v>
      </c>
      <c r="BL312" s="18" t="s">
        <v>219</v>
      </c>
      <c r="BM312" s="240" t="s">
        <v>5368</v>
      </c>
    </row>
    <row r="313" spans="1:65" s="2" customFormat="1" ht="16.5" customHeight="1">
      <c r="A313" s="39"/>
      <c r="B313" s="40"/>
      <c r="C313" s="228" t="s">
        <v>1364</v>
      </c>
      <c r="D313" s="228" t="s">
        <v>215</v>
      </c>
      <c r="E313" s="229" t="s">
        <v>5369</v>
      </c>
      <c r="F313" s="230" t="s">
        <v>5370</v>
      </c>
      <c r="G313" s="231" t="s">
        <v>1227</v>
      </c>
      <c r="H313" s="232">
        <v>1</v>
      </c>
      <c r="I313" s="233"/>
      <c r="J313" s="234">
        <f>ROUND(I313*H313,2)</f>
        <v>0</v>
      </c>
      <c r="K313" s="235"/>
      <c r="L313" s="45"/>
      <c r="M313" s="236" t="s">
        <v>1</v>
      </c>
      <c r="N313" s="237" t="s">
        <v>45</v>
      </c>
      <c r="O313" s="92"/>
      <c r="P313" s="238">
        <f>O313*H313</f>
        <v>0</v>
      </c>
      <c r="Q313" s="238">
        <v>0</v>
      </c>
      <c r="R313" s="238">
        <f>Q313*H313</f>
        <v>0</v>
      </c>
      <c r="S313" s="238">
        <v>0</v>
      </c>
      <c r="T313" s="239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40" t="s">
        <v>219</v>
      </c>
      <c r="AT313" s="240" t="s">
        <v>215</v>
      </c>
      <c r="AU313" s="240" t="s">
        <v>89</v>
      </c>
      <c r="AY313" s="18" t="s">
        <v>213</v>
      </c>
      <c r="BE313" s="241">
        <f>IF(N313="základní",J313,0)</f>
        <v>0</v>
      </c>
      <c r="BF313" s="241">
        <f>IF(N313="snížená",J313,0)</f>
        <v>0</v>
      </c>
      <c r="BG313" s="241">
        <f>IF(N313="zákl. přenesená",J313,0)</f>
        <v>0</v>
      </c>
      <c r="BH313" s="241">
        <f>IF(N313="sníž. přenesená",J313,0)</f>
        <v>0</v>
      </c>
      <c r="BI313" s="241">
        <f>IF(N313="nulová",J313,0)</f>
        <v>0</v>
      </c>
      <c r="BJ313" s="18" t="s">
        <v>21</v>
      </c>
      <c r="BK313" s="241">
        <f>ROUND(I313*H313,2)</f>
        <v>0</v>
      </c>
      <c r="BL313" s="18" t="s">
        <v>219</v>
      </c>
      <c r="BM313" s="240" t="s">
        <v>5371</v>
      </c>
    </row>
    <row r="314" spans="1:65" s="2" customFormat="1" ht="21.75" customHeight="1">
      <c r="A314" s="39"/>
      <c r="B314" s="40"/>
      <c r="C314" s="275" t="s">
        <v>1369</v>
      </c>
      <c r="D314" s="275" t="s">
        <v>292</v>
      </c>
      <c r="E314" s="276" t="s">
        <v>571</v>
      </c>
      <c r="F314" s="277" t="s">
        <v>5372</v>
      </c>
      <c r="G314" s="278" t="s">
        <v>3162</v>
      </c>
      <c r="H314" s="279">
        <v>1</v>
      </c>
      <c r="I314" s="280"/>
      <c r="J314" s="281">
        <f>ROUND(I314*H314,2)</f>
        <v>0</v>
      </c>
      <c r="K314" s="282"/>
      <c r="L314" s="283"/>
      <c r="M314" s="284" t="s">
        <v>1</v>
      </c>
      <c r="N314" s="285" t="s">
        <v>45</v>
      </c>
      <c r="O314" s="92"/>
      <c r="P314" s="238">
        <f>O314*H314</f>
        <v>0</v>
      </c>
      <c r="Q314" s="238">
        <v>0</v>
      </c>
      <c r="R314" s="238">
        <f>Q314*H314</f>
        <v>0</v>
      </c>
      <c r="S314" s="238">
        <v>0</v>
      </c>
      <c r="T314" s="239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40" t="s">
        <v>257</v>
      </c>
      <c r="AT314" s="240" t="s">
        <v>292</v>
      </c>
      <c r="AU314" s="240" t="s">
        <v>89</v>
      </c>
      <c r="AY314" s="18" t="s">
        <v>213</v>
      </c>
      <c r="BE314" s="241">
        <f>IF(N314="základní",J314,0)</f>
        <v>0</v>
      </c>
      <c r="BF314" s="241">
        <f>IF(N314="snížená",J314,0)</f>
        <v>0</v>
      </c>
      <c r="BG314" s="241">
        <f>IF(N314="zákl. přenesená",J314,0)</f>
        <v>0</v>
      </c>
      <c r="BH314" s="241">
        <f>IF(N314="sníž. přenesená",J314,0)</f>
        <v>0</v>
      </c>
      <c r="BI314" s="241">
        <f>IF(N314="nulová",J314,0)</f>
        <v>0</v>
      </c>
      <c r="BJ314" s="18" t="s">
        <v>21</v>
      </c>
      <c r="BK314" s="241">
        <f>ROUND(I314*H314,2)</f>
        <v>0</v>
      </c>
      <c r="BL314" s="18" t="s">
        <v>219</v>
      </c>
      <c r="BM314" s="240" t="s">
        <v>5373</v>
      </c>
    </row>
    <row r="315" spans="1:65" s="2" customFormat="1" ht="21.75" customHeight="1">
      <c r="A315" s="39"/>
      <c r="B315" s="40"/>
      <c r="C315" s="228" t="s">
        <v>1374</v>
      </c>
      <c r="D315" s="228" t="s">
        <v>215</v>
      </c>
      <c r="E315" s="229" t="s">
        <v>4124</v>
      </c>
      <c r="F315" s="230" t="s">
        <v>5374</v>
      </c>
      <c r="G315" s="231" t="s">
        <v>990</v>
      </c>
      <c r="H315" s="232">
        <v>1</v>
      </c>
      <c r="I315" s="233"/>
      <c r="J315" s="234">
        <f>ROUND(I315*H315,2)</f>
        <v>0</v>
      </c>
      <c r="K315" s="235"/>
      <c r="L315" s="45"/>
      <c r="M315" s="236" t="s">
        <v>1</v>
      </c>
      <c r="N315" s="237" t="s">
        <v>45</v>
      </c>
      <c r="O315" s="92"/>
      <c r="P315" s="238">
        <f>O315*H315</f>
        <v>0</v>
      </c>
      <c r="Q315" s="238">
        <v>0</v>
      </c>
      <c r="R315" s="238">
        <f>Q315*H315</f>
        <v>0</v>
      </c>
      <c r="S315" s="238">
        <v>0</v>
      </c>
      <c r="T315" s="239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40" t="s">
        <v>219</v>
      </c>
      <c r="AT315" s="240" t="s">
        <v>215</v>
      </c>
      <c r="AU315" s="240" t="s">
        <v>89</v>
      </c>
      <c r="AY315" s="18" t="s">
        <v>213</v>
      </c>
      <c r="BE315" s="241">
        <f>IF(N315="základní",J315,0)</f>
        <v>0</v>
      </c>
      <c r="BF315" s="241">
        <f>IF(N315="snížená",J315,0)</f>
        <v>0</v>
      </c>
      <c r="BG315" s="241">
        <f>IF(N315="zákl. přenesená",J315,0)</f>
        <v>0</v>
      </c>
      <c r="BH315" s="241">
        <f>IF(N315="sníž. přenesená",J315,0)</f>
        <v>0</v>
      </c>
      <c r="BI315" s="241">
        <f>IF(N315="nulová",J315,0)</f>
        <v>0</v>
      </c>
      <c r="BJ315" s="18" t="s">
        <v>21</v>
      </c>
      <c r="BK315" s="241">
        <f>ROUND(I315*H315,2)</f>
        <v>0</v>
      </c>
      <c r="BL315" s="18" t="s">
        <v>219</v>
      </c>
      <c r="BM315" s="240" t="s">
        <v>5375</v>
      </c>
    </row>
    <row r="316" spans="1:65" s="2" customFormat="1" ht="21.75" customHeight="1">
      <c r="A316" s="39"/>
      <c r="B316" s="40"/>
      <c r="C316" s="275" t="s">
        <v>1379</v>
      </c>
      <c r="D316" s="275" t="s">
        <v>292</v>
      </c>
      <c r="E316" s="276" t="s">
        <v>926</v>
      </c>
      <c r="F316" s="277" t="s">
        <v>5374</v>
      </c>
      <c r="G316" s="278" t="s">
        <v>3162</v>
      </c>
      <c r="H316" s="279">
        <v>1</v>
      </c>
      <c r="I316" s="280"/>
      <c r="J316" s="281">
        <f>ROUND(I316*H316,2)</f>
        <v>0</v>
      </c>
      <c r="K316" s="282"/>
      <c r="L316" s="283"/>
      <c r="M316" s="284" t="s">
        <v>1</v>
      </c>
      <c r="N316" s="285" t="s">
        <v>45</v>
      </c>
      <c r="O316" s="92"/>
      <c r="P316" s="238">
        <f>O316*H316</f>
        <v>0</v>
      </c>
      <c r="Q316" s="238">
        <v>0</v>
      </c>
      <c r="R316" s="238">
        <f>Q316*H316</f>
        <v>0</v>
      </c>
      <c r="S316" s="238">
        <v>0</v>
      </c>
      <c r="T316" s="239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40" t="s">
        <v>257</v>
      </c>
      <c r="AT316" s="240" t="s">
        <v>292</v>
      </c>
      <c r="AU316" s="240" t="s">
        <v>89</v>
      </c>
      <c r="AY316" s="18" t="s">
        <v>213</v>
      </c>
      <c r="BE316" s="241">
        <f>IF(N316="základní",J316,0)</f>
        <v>0</v>
      </c>
      <c r="BF316" s="241">
        <f>IF(N316="snížená",J316,0)</f>
        <v>0</v>
      </c>
      <c r="BG316" s="241">
        <f>IF(N316="zákl. přenesená",J316,0)</f>
        <v>0</v>
      </c>
      <c r="BH316" s="241">
        <f>IF(N316="sníž. přenesená",J316,0)</f>
        <v>0</v>
      </c>
      <c r="BI316" s="241">
        <f>IF(N316="nulová",J316,0)</f>
        <v>0</v>
      </c>
      <c r="BJ316" s="18" t="s">
        <v>21</v>
      </c>
      <c r="BK316" s="241">
        <f>ROUND(I316*H316,2)</f>
        <v>0</v>
      </c>
      <c r="BL316" s="18" t="s">
        <v>219</v>
      </c>
      <c r="BM316" s="240" t="s">
        <v>5376</v>
      </c>
    </row>
    <row r="317" spans="1:65" s="2" customFormat="1" ht="16.5" customHeight="1">
      <c r="A317" s="39"/>
      <c r="B317" s="40"/>
      <c r="C317" s="228" t="s">
        <v>1385</v>
      </c>
      <c r="D317" s="228" t="s">
        <v>215</v>
      </c>
      <c r="E317" s="229" t="s">
        <v>4168</v>
      </c>
      <c r="F317" s="230" t="s">
        <v>5377</v>
      </c>
      <c r="G317" s="231" t="s">
        <v>990</v>
      </c>
      <c r="H317" s="232">
        <v>1</v>
      </c>
      <c r="I317" s="233"/>
      <c r="J317" s="234">
        <f>ROUND(I317*H317,2)</f>
        <v>0</v>
      </c>
      <c r="K317" s="235"/>
      <c r="L317" s="45"/>
      <c r="M317" s="236" t="s">
        <v>1</v>
      </c>
      <c r="N317" s="237" t="s">
        <v>45</v>
      </c>
      <c r="O317" s="92"/>
      <c r="P317" s="238">
        <f>O317*H317</f>
        <v>0</v>
      </c>
      <c r="Q317" s="238">
        <v>0</v>
      </c>
      <c r="R317" s="238">
        <f>Q317*H317</f>
        <v>0</v>
      </c>
      <c r="S317" s="238">
        <v>0</v>
      </c>
      <c r="T317" s="239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40" t="s">
        <v>219</v>
      </c>
      <c r="AT317" s="240" t="s">
        <v>215</v>
      </c>
      <c r="AU317" s="240" t="s">
        <v>89</v>
      </c>
      <c r="AY317" s="18" t="s">
        <v>213</v>
      </c>
      <c r="BE317" s="241">
        <f>IF(N317="základní",J317,0)</f>
        <v>0</v>
      </c>
      <c r="BF317" s="241">
        <f>IF(N317="snížená",J317,0)</f>
        <v>0</v>
      </c>
      <c r="BG317" s="241">
        <f>IF(N317="zákl. přenesená",J317,0)</f>
        <v>0</v>
      </c>
      <c r="BH317" s="241">
        <f>IF(N317="sníž. přenesená",J317,0)</f>
        <v>0</v>
      </c>
      <c r="BI317" s="241">
        <f>IF(N317="nulová",J317,0)</f>
        <v>0</v>
      </c>
      <c r="BJ317" s="18" t="s">
        <v>21</v>
      </c>
      <c r="BK317" s="241">
        <f>ROUND(I317*H317,2)</f>
        <v>0</v>
      </c>
      <c r="BL317" s="18" t="s">
        <v>219</v>
      </c>
      <c r="BM317" s="240" t="s">
        <v>5378</v>
      </c>
    </row>
    <row r="318" spans="1:65" s="2" customFormat="1" ht="16.5" customHeight="1">
      <c r="A318" s="39"/>
      <c r="B318" s="40"/>
      <c r="C318" s="275" t="s">
        <v>1390</v>
      </c>
      <c r="D318" s="275" t="s">
        <v>292</v>
      </c>
      <c r="E318" s="276" t="s">
        <v>937</v>
      </c>
      <c r="F318" s="277" t="s">
        <v>5377</v>
      </c>
      <c r="G318" s="278" t="s">
        <v>3162</v>
      </c>
      <c r="H318" s="279">
        <v>1</v>
      </c>
      <c r="I318" s="280"/>
      <c r="J318" s="281">
        <f>ROUND(I318*H318,2)</f>
        <v>0</v>
      </c>
      <c r="K318" s="282"/>
      <c r="L318" s="283"/>
      <c r="M318" s="284" t="s">
        <v>1</v>
      </c>
      <c r="N318" s="285" t="s">
        <v>45</v>
      </c>
      <c r="O318" s="92"/>
      <c r="P318" s="238">
        <f>O318*H318</f>
        <v>0</v>
      </c>
      <c r="Q318" s="238">
        <v>0</v>
      </c>
      <c r="R318" s="238">
        <f>Q318*H318</f>
        <v>0</v>
      </c>
      <c r="S318" s="238">
        <v>0</v>
      </c>
      <c r="T318" s="239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40" t="s">
        <v>257</v>
      </c>
      <c r="AT318" s="240" t="s">
        <v>292</v>
      </c>
      <c r="AU318" s="240" t="s">
        <v>89</v>
      </c>
      <c r="AY318" s="18" t="s">
        <v>213</v>
      </c>
      <c r="BE318" s="241">
        <f>IF(N318="základní",J318,0)</f>
        <v>0</v>
      </c>
      <c r="BF318" s="241">
        <f>IF(N318="snížená",J318,0)</f>
        <v>0</v>
      </c>
      <c r="BG318" s="241">
        <f>IF(N318="zákl. přenesená",J318,0)</f>
        <v>0</v>
      </c>
      <c r="BH318" s="241">
        <f>IF(N318="sníž. přenesená",J318,0)</f>
        <v>0</v>
      </c>
      <c r="BI318" s="241">
        <f>IF(N318="nulová",J318,0)</f>
        <v>0</v>
      </c>
      <c r="BJ318" s="18" t="s">
        <v>21</v>
      </c>
      <c r="BK318" s="241">
        <f>ROUND(I318*H318,2)</f>
        <v>0</v>
      </c>
      <c r="BL318" s="18" t="s">
        <v>219</v>
      </c>
      <c r="BM318" s="240" t="s">
        <v>5379</v>
      </c>
    </row>
    <row r="319" spans="1:65" s="2" customFormat="1" ht="16.5" customHeight="1">
      <c r="A319" s="39"/>
      <c r="B319" s="40"/>
      <c r="C319" s="228" t="s">
        <v>1396</v>
      </c>
      <c r="D319" s="228" t="s">
        <v>215</v>
      </c>
      <c r="E319" s="229" t="s">
        <v>4172</v>
      </c>
      <c r="F319" s="230" t="s">
        <v>5380</v>
      </c>
      <c r="G319" s="231" t="s">
        <v>990</v>
      </c>
      <c r="H319" s="232">
        <v>1</v>
      </c>
      <c r="I319" s="233"/>
      <c r="J319" s="234">
        <f>ROUND(I319*H319,2)</f>
        <v>0</v>
      </c>
      <c r="K319" s="235"/>
      <c r="L319" s="45"/>
      <c r="M319" s="236" t="s">
        <v>1</v>
      </c>
      <c r="N319" s="237" t="s">
        <v>45</v>
      </c>
      <c r="O319" s="92"/>
      <c r="P319" s="238">
        <f>O319*H319</f>
        <v>0</v>
      </c>
      <c r="Q319" s="238">
        <v>0</v>
      </c>
      <c r="R319" s="238">
        <f>Q319*H319</f>
        <v>0</v>
      </c>
      <c r="S319" s="238">
        <v>0</v>
      </c>
      <c r="T319" s="239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40" t="s">
        <v>219</v>
      </c>
      <c r="AT319" s="240" t="s">
        <v>215</v>
      </c>
      <c r="AU319" s="240" t="s">
        <v>89</v>
      </c>
      <c r="AY319" s="18" t="s">
        <v>213</v>
      </c>
      <c r="BE319" s="241">
        <f>IF(N319="základní",J319,0)</f>
        <v>0</v>
      </c>
      <c r="BF319" s="241">
        <f>IF(N319="snížená",J319,0)</f>
        <v>0</v>
      </c>
      <c r="BG319" s="241">
        <f>IF(N319="zákl. přenesená",J319,0)</f>
        <v>0</v>
      </c>
      <c r="BH319" s="241">
        <f>IF(N319="sníž. přenesená",J319,0)</f>
        <v>0</v>
      </c>
      <c r="BI319" s="241">
        <f>IF(N319="nulová",J319,0)</f>
        <v>0</v>
      </c>
      <c r="BJ319" s="18" t="s">
        <v>21</v>
      </c>
      <c r="BK319" s="241">
        <f>ROUND(I319*H319,2)</f>
        <v>0</v>
      </c>
      <c r="BL319" s="18" t="s">
        <v>219</v>
      </c>
      <c r="BM319" s="240" t="s">
        <v>5381</v>
      </c>
    </row>
    <row r="320" spans="1:65" s="2" customFormat="1" ht="16.5" customHeight="1">
      <c r="A320" s="39"/>
      <c r="B320" s="40"/>
      <c r="C320" s="275" t="s">
        <v>1402</v>
      </c>
      <c r="D320" s="275" t="s">
        <v>292</v>
      </c>
      <c r="E320" s="276" t="s">
        <v>942</v>
      </c>
      <c r="F320" s="277" t="s">
        <v>5380</v>
      </c>
      <c r="G320" s="278" t="s">
        <v>3162</v>
      </c>
      <c r="H320" s="279">
        <v>1</v>
      </c>
      <c r="I320" s="280"/>
      <c r="J320" s="281">
        <f>ROUND(I320*H320,2)</f>
        <v>0</v>
      </c>
      <c r="K320" s="282"/>
      <c r="L320" s="283"/>
      <c r="M320" s="284" t="s">
        <v>1</v>
      </c>
      <c r="N320" s="285" t="s">
        <v>45</v>
      </c>
      <c r="O320" s="92"/>
      <c r="P320" s="238">
        <f>O320*H320</f>
        <v>0</v>
      </c>
      <c r="Q320" s="238">
        <v>0</v>
      </c>
      <c r="R320" s="238">
        <f>Q320*H320</f>
        <v>0</v>
      </c>
      <c r="S320" s="238">
        <v>0</v>
      </c>
      <c r="T320" s="239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40" t="s">
        <v>257</v>
      </c>
      <c r="AT320" s="240" t="s">
        <v>292</v>
      </c>
      <c r="AU320" s="240" t="s">
        <v>89</v>
      </c>
      <c r="AY320" s="18" t="s">
        <v>213</v>
      </c>
      <c r="BE320" s="241">
        <f>IF(N320="základní",J320,0)</f>
        <v>0</v>
      </c>
      <c r="BF320" s="241">
        <f>IF(N320="snížená",J320,0)</f>
        <v>0</v>
      </c>
      <c r="BG320" s="241">
        <f>IF(N320="zákl. přenesená",J320,0)</f>
        <v>0</v>
      </c>
      <c r="BH320" s="241">
        <f>IF(N320="sníž. přenesená",J320,0)</f>
        <v>0</v>
      </c>
      <c r="BI320" s="241">
        <f>IF(N320="nulová",J320,0)</f>
        <v>0</v>
      </c>
      <c r="BJ320" s="18" t="s">
        <v>21</v>
      </c>
      <c r="BK320" s="241">
        <f>ROUND(I320*H320,2)</f>
        <v>0</v>
      </c>
      <c r="BL320" s="18" t="s">
        <v>219</v>
      </c>
      <c r="BM320" s="240" t="s">
        <v>5382</v>
      </c>
    </row>
    <row r="321" spans="1:65" s="2" customFormat="1" ht="21.75" customHeight="1">
      <c r="A321" s="39"/>
      <c r="B321" s="40"/>
      <c r="C321" s="228" t="s">
        <v>1407</v>
      </c>
      <c r="D321" s="228" t="s">
        <v>215</v>
      </c>
      <c r="E321" s="229" t="s">
        <v>5383</v>
      </c>
      <c r="F321" s="230" t="s">
        <v>5384</v>
      </c>
      <c r="G321" s="231" t="s">
        <v>470</v>
      </c>
      <c r="H321" s="232">
        <v>195</v>
      </c>
      <c r="I321" s="233"/>
      <c r="J321" s="234">
        <f>ROUND(I321*H321,2)</f>
        <v>0</v>
      </c>
      <c r="K321" s="235"/>
      <c r="L321" s="45"/>
      <c r="M321" s="236" t="s">
        <v>1</v>
      </c>
      <c r="N321" s="237" t="s">
        <v>45</v>
      </c>
      <c r="O321" s="92"/>
      <c r="P321" s="238">
        <f>O321*H321</f>
        <v>0</v>
      </c>
      <c r="Q321" s="238">
        <v>0</v>
      </c>
      <c r="R321" s="238">
        <f>Q321*H321</f>
        <v>0</v>
      </c>
      <c r="S321" s="238">
        <v>0</v>
      </c>
      <c r="T321" s="239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40" t="s">
        <v>219</v>
      </c>
      <c r="AT321" s="240" t="s">
        <v>215</v>
      </c>
      <c r="AU321" s="240" t="s">
        <v>89</v>
      </c>
      <c r="AY321" s="18" t="s">
        <v>213</v>
      </c>
      <c r="BE321" s="241">
        <f>IF(N321="základní",J321,0)</f>
        <v>0</v>
      </c>
      <c r="BF321" s="241">
        <f>IF(N321="snížená",J321,0)</f>
        <v>0</v>
      </c>
      <c r="BG321" s="241">
        <f>IF(N321="zákl. přenesená",J321,0)</f>
        <v>0</v>
      </c>
      <c r="BH321" s="241">
        <f>IF(N321="sníž. přenesená",J321,0)</f>
        <v>0</v>
      </c>
      <c r="BI321" s="241">
        <f>IF(N321="nulová",J321,0)</f>
        <v>0</v>
      </c>
      <c r="BJ321" s="18" t="s">
        <v>21</v>
      </c>
      <c r="BK321" s="241">
        <f>ROUND(I321*H321,2)</f>
        <v>0</v>
      </c>
      <c r="BL321" s="18" t="s">
        <v>219</v>
      </c>
      <c r="BM321" s="240" t="s">
        <v>5385</v>
      </c>
    </row>
    <row r="322" spans="1:65" s="2" customFormat="1" ht="16.5" customHeight="1">
      <c r="A322" s="39"/>
      <c r="B322" s="40"/>
      <c r="C322" s="275" t="s">
        <v>1412</v>
      </c>
      <c r="D322" s="275" t="s">
        <v>292</v>
      </c>
      <c r="E322" s="276" t="s">
        <v>332</v>
      </c>
      <c r="F322" s="277" t="s">
        <v>5386</v>
      </c>
      <c r="G322" s="278" t="s">
        <v>470</v>
      </c>
      <c r="H322" s="279">
        <v>145</v>
      </c>
      <c r="I322" s="280"/>
      <c r="J322" s="281">
        <f>ROUND(I322*H322,2)</f>
        <v>0</v>
      </c>
      <c r="K322" s="282"/>
      <c r="L322" s="283"/>
      <c r="M322" s="284" t="s">
        <v>1</v>
      </c>
      <c r="N322" s="285" t="s">
        <v>45</v>
      </c>
      <c r="O322" s="92"/>
      <c r="P322" s="238">
        <f>O322*H322</f>
        <v>0</v>
      </c>
      <c r="Q322" s="238">
        <v>0</v>
      </c>
      <c r="R322" s="238">
        <f>Q322*H322</f>
        <v>0</v>
      </c>
      <c r="S322" s="238">
        <v>0</v>
      </c>
      <c r="T322" s="239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40" t="s">
        <v>257</v>
      </c>
      <c r="AT322" s="240" t="s">
        <v>292</v>
      </c>
      <c r="AU322" s="240" t="s">
        <v>89</v>
      </c>
      <c r="AY322" s="18" t="s">
        <v>213</v>
      </c>
      <c r="BE322" s="241">
        <f>IF(N322="základní",J322,0)</f>
        <v>0</v>
      </c>
      <c r="BF322" s="241">
        <f>IF(N322="snížená",J322,0)</f>
        <v>0</v>
      </c>
      <c r="BG322" s="241">
        <f>IF(N322="zákl. přenesená",J322,0)</f>
        <v>0</v>
      </c>
      <c r="BH322" s="241">
        <f>IF(N322="sníž. přenesená",J322,0)</f>
        <v>0</v>
      </c>
      <c r="BI322" s="241">
        <f>IF(N322="nulová",J322,0)</f>
        <v>0</v>
      </c>
      <c r="BJ322" s="18" t="s">
        <v>21</v>
      </c>
      <c r="BK322" s="241">
        <f>ROUND(I322*H322,2)</f>
        <v>0</v>
      </c>
      <c r="BL322" s="18" t="s">
        <v>219</v>
      </c>
      <c r="BM322" s="240" t="s">
        <v>5387</v>
      </c>
    </row>
    <row r="323" spans="1:65" s="2" customFormat="1" ht="16.5" customHeight="1">
      <c r="A323" s="39"/>
      <c r="B323" s="40"/>
      <c r="C323" s="275" t="s">
        <v>1420</v>
      </c>
      <c r="D323" s="275" t="s">
        <v>292</v>
      </c>
      <c r="E323" s="276" t="s">
        <v>373</v>
      </c>
      <c r="F323" s="277" t="s">
        <v>5388</v>
      </c>
      <c r="G323" s="278" t="s">
        <v>470</v>
      </c>
      <c r="H323" s="279">
        <v>50</v>
      </c>
      <c r="I323" s="280"/>
      <c r="J323" s="281">
        <f>ROUND(I323*H323,2)</f>
        <v>0</v>
      </c>
      <c r="K323" s="282"/>
      <c r="L323" s="283"/>
      <c r="M323" s="284" t="s">
        <v>1</v>
      </c>
      <c r="N323" s="285" t="s">
        <v>45</v>
      </c>
      <c r="O323" s="92"/>
      <c r="P323" s="238">
        <f>O323*H323</f>
        <v>0</v>
      </c>
      <c r="Q323" s="238">
        <v>0</v>
      </c>
      <c r="R323" s="238">
        <f>Q323*H323</f>
        <v>0</v>
      </c>
      <c r="S323" s="238">
        <v>0</v>
      </c>
      <c r="T323" s="239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40" t="s">
        <v>257</v>
      </c>
      <c r="AT323" s="240" t="s">
        <v>292</v>
      </c>
      <c r="AU323" s="240" t="s">
        <v>89</v>
      </c>
      <c r="AY323" s="18" t="s">
        <v>213</v>
      </c>
      <c r="BE323" s="241">
        <f>IF(N323="základní",J323,0)</f>
        <v>0</v>
      </c>
      <c r="BF323" s="241">
        <f>IF(N323="snížená",J323,0)</f>
        <v>0</v>
      </c>
      <c r="BG323" s="241">
        <f>IF(N323="zákl. přenesená",J323,0)</f>
        <v>0</v>
      </c>
      <c r="BH323" s="241">
        <f>IF(N323="sníž. přenesená",J323,0)</f>
        <v>0</v>
      </c>
      <c r="BI323" s="241">
        <f>IF(N323="nulová",J323,0)</f>
        <v>0</v>
      </c>
      <c r="BJ323" s="18" t="s">
        <v>21</v>
      </c>
      <c r="BK323" s="241">
        <f>ROUND(I323*H323,2)</f>
        <v>0</v>
      </c>
      <c r="BL323" s="18" t="s">
        <v>219</v>
      </c>
      <c r="BM323" s="240" t="s">
        <v>5389</v>
      </c>
    </row>
    <row r="324" spans="1:65" s="2" customFormat="1" ht="21.75" customHeight="1">
      <c r="A324" s="39"/>
      <c r="B324" s="40"/>
      <c r="C324" s="228" t="s">
        <v>1424</v>
      </c>
      <c r="D324" s="228" t="s">
        <v>215</v>
      </c>
      <c r="E324" s="229" t="s">
        <v>5390</v>
      </c>
      <c r="F324" s="230" t="s">
        <v>5391</v>
      </c>
      <c r="G324" s="231" t="s">
        <v>470</v>
      </c>
      <c r="H324" s="232">
        <v>170</v>
      </c>
      <c r="I324" s="233"/>
      <c r="J324" s="234">
        <f>ROUND(I324*H324,2)</f>
        <v>0</v>
      </c>
      <c r="K324" s="235"/>
      <c r="L324" s="45"/>
      <c r="M324" s="236" t="s">
        <v>1</v>
      </c>
      <c r="N324" s="237" t="s">
        <v>45</v>
      </c>
      <c r="O324" s="92"/>
      <c r="P324" s="238">
        <f>O324*H324</f>
        <v>0</v>
      </c>
      <c r="Q324" s="238">
        <v>0</v>
      </c>
      <c r="R324" s="238">
        <f>Q324*H324</f>
        <v>0</v>
      </c>
      <c r="S324" s="238">
        <v>0</v>
      </c>
      <c r="T324" s="239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40" t="s">
        <v>219</v>
      </c>
      <c r="AT324" s="240" t="s">
        <v>215</v>
      </c>
      <c r="AU324" s="240" t="s">
        <v>89</v>
      </c>
      <c r="AY324" s="18" t="s">
        <v>213</v>
      </c>
      <c r="BE324" s="241">
        <f>IF(N324="základní",J324,0)</f>
        <v>0</v>
      </c>
      <c r="BF324" s="241">
        <f>IF(N324="snížená",J324,0)</f>
        <v>0</v>
      </c>
      <c r="BG324" s="241">
        <f>IF(N324="zákl. přenesená",J324,0)</f>
        <v>0</v>
      </c>
      <c r="BH324" s="241">
        <f>IF(N324="sníž. přenesená",J324,0)</f>
        <v>0</v>
      </c>
      <c r="BI324" s="241">
        <f>IF(N324="nulová",J324,0)</f>
        <v>0</v>
      </c>
      <c r="BJ324" s="18" t="s">
        <v>21</v>
      </c>
      <c r="BK324" s="241">
        <f>ROUND(I324*H324,2)</f>
        <v>0</v>
      </c>
      <c r="BL324" s="18" t="s">
        <v>219</v>
      </c>
      <c r="BM324" s="240" t="s">
        <v>5392</v>
      </c>
    </row>
    <row r="325" spans="1:65" s="2" customFormat="1" ht="16.5" customHeight="1">
      <c r="A325" s="39"/>
      <c r="B325" s="40"/>
      <c r="C325" s="275" t="s">
        <v>1429</v>
      </c>
      <c r="D325" s="275" t="s">
        <v>292</v>
      </c>
      <c r="E325" s="276" t="s">
        <v>337</v>
      </c>
      <c r="F325" s="277" t="s">
        <v>5393</v>
      </c>
      <c r="G325" s="278" t="s">
        <v>470</v>
      </c>
      <c r="H325" s="279">
        <v>50</v>
      </c>
      <c r="I325" s="280"/>
      <c r="J325" s="281">
        <f>ROUND(I325*H325,2)</f>
        <v>0</v>
      </c>
      <c r="K325" s="282"/>
      <c r="L325" s="283"/>
      <c r="M325" s="284" t="s">
        <v>1</v>
      </c>
      <c r="N325" s="285" t="s">
        <v>45</v>
      </c>
      <c r="O325" s="92"/>
      <c r="P325" s="238">
        <f>O325*H325</f>
        <v>0</v>
      </c>
      <c r="Q325" s="238">
        <v>0</v>
      </c>
      <c r="R325" s="238">
        <f>Q325*H325</f>
        <v>0</v>
      </c>
      <c r="S325" s="238">
        <v>0</v>
      </c>
      <c r="T325" s="239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40" t="s">
        <v>257</v>
      </c>
      <c r="AT325" s="240" t="s">
        <v>292</v>
      </c>
      <c r="AU325" s="240" t="s">
        <v>89</v>
      </c>
      <c r="AY325" s="18" t="s">
        <v>213</v>
      </c>
      <c r="BE325" s="241">
        <f>IF(N325="základní",J325,0)</f>
        <v>0</v>
      </c>
      <c r="BF325" s="241">
        <f>IF(N325="snížená",J325,0)</f>
        <v>0</v>
      </c>
      <c r="BG325" s="241">
        <f>IF(N325="zákl. přenesená",J325,0)</f>
        <v>0</v>
      </c>
      <c r="BH325" s="241">
        <f>IF(N325="sníž. přenesená",J325,0)</f>
        <v>0</v>
      </c>
      <c r="BI325" s="241">
        <f>IF(N325="nulová",J325,0)</f>
        <v>0</v>
      </c>
      <c r="BJ325" s="18" t="s">
        <v>21</v>
      </c>
      <c r="BK325" s="241">
        <f>ROUND(I325*H325,2)</f>
        <v>0</v>
      </c>
      <c r="BL325" s="18" t="s">
        <v>219</v>
      </c>
      <c r="BM325" s="240" t="s">
        <v>5394</v>
      </c>
    </row>
    <row r="326" spans="1:65" s="2" customFormat="1" ht="16.5" customHeight="1">
      <c r="A326" s="39"/>
      <c r="B326" s="40"/>
      <c r="C326" s="275" t="s">
        <v>1434</v>
      </c>
      <c r="D326" s="275" t="s">
        <v>292</v>
      </c>
      <c r="E326" s="276" t="s">
        <v>1047</v>
      </c>
      <c r="F326" s="277" t="s">
        <v>5395</v>
      </c>
      <c r="G326" s="278" t="s">
        <v>470</v>
      </c>
      <c r="H326" s="279">
        <v>50</v>
      </c>
      <c r="I326" s="280"/>
      <c r="J326" s="281">
        <f>ROUND(I326*H326,2)</f>
        <v>0</v>
      </c>
      <c r="K326" s="282"/>
      <c r="L326" s="283"/>
      <c r="M326" s="284" t="s">
        <v>1</v>
      </c>
      <c r="N326" s="285" t="s">
        <v>45</v>
      </c>
      <c r="O326" s="92"/>
      <c r="P326" s="238">
        <f>O326*H326</f>
        <v>0</v>
      </c>
      <c r="Q326" s="238">
        <v>0</v>
      </c>
      <c r="R326" s="238">
        <f>Q326*H326</f>
        <v>0</v>
      </c>
      <c r="S326" s="238">
        <v>0</v>
      </c>
      <c r="T326" s="239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40" t="s">
        <v>257</v>
      </c>
      <c r="AT326" s="240" t="s">
        <v>292</v>
      </c>
      <c r="AU326" s="240" t="s">
        <v>89</v>
      </c>
      <c r="AY326" s="18" t="s">
        <v>213</v>
      </c>
      <c r="BE326" s="241">
        <f>IF(N326="základní",J326,0)</f>
        <v>0</v>
      </c>
      <c r="BF326" s="241">
        <f>IF(N326="snížená",J326,0)</f>
        <v>0</v>
      </c>
      <c r="BG326" s="241">
        <f>IF(N326="zákl. přenesená",J326,0)</f>
        <v>0</v>
      </c>
      <c r="BH326" s="241">
        <f>IF(N326="sníž. přenesená",J326,0)</f>
        <v>0</v>
      </c>
      <c r="BI326" s="241">
        <f>IF(N326="nulová",J326,0)</f>
        <v>0</v>
      </c>
      <c r="BJ326" s="18" t="s">
        <v>21</v>
      </c>
      <c r="BK326" s="241">
        <f>ROUND(I326*H326,2)</f>
        <v>0</v>
      </c>
      <c r="BL326" s="18" t="s">
        <v>219</v>
      </c>
      <c r="BM326" s="240" t="s">
        <v>5396</v>
      </c>
    </row>
    <row r="327" spans="1:65" s="2" customFormat="1" ht="16.5" customHeight="1">
      <c r="A327" s="39"/>
      <c r="B327" s="40"/>
      <c r="C327" s="275" t="s">
        <v>1441</v>
      </c>
      <c r="D327" s="275" t="s">
        <v>292</v>
      </c>
      <c r="E327" s="276" t="s">
        <v>1052</v>
      </c>
      <c r="F327" s="277" t="s">
        <v>5397</v>
      </c>
      <c r="G327" s="278" t="s">
        <v>470</v>
      </c>
      <c r="H327" s="279">
        <v>70</v>
      </c>
      <c r="I327" s="280"/>
      <c r="J327" s="281">
        <f>ROUND(I327*H327,2)</f>
        <v>0</v>
      </c>
      <c r="K327" s="282"/>
      <c r="L327" s="283"/>
      <c r="M327" s="306" t="s">
        <v>1</v>
      </c>
      <c r="N327" s="307" t="s">
        <v>45</v>
      </c>
      <c r="O327" s="303"/>
      <c r="P327" s="304">
        <f>O327*H327</f>
        <v>0</v>
      </c>
      <c r="Q327" s="304">
        <v>0</v>
      </c>
      <c r="R327" s="304">
        <f>Q327*H327</f>
        <v>0</v>
      </c>
      <c r="S327" s="304">
        <v>0</v>
      </c>
      <c r="T327" s="305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40" t="s">
        <v>257</v>
      </c>
      <c r="AT327" s="240" t="s">
        <v>292</v>
      </c>
      <c r="AU327" s="240" t="s">
        <v>89</v>
      </c>
      <c r="AY327" s="18" t="s">
        <v>213</v>
      </c>
      <c r="BE327" s="241">
        <f>IF(N327="základní",J327,0)</f>
        <v>0</v>
      </c>
      <c r="BF327" s="241">
        <f>IF(N327="snížená",J327,0)</f>
        <v>0</v>
      </c>
      <c r="BG327" s="241">
        <f>IF(N327="zákl. přenesená",J327,0)</f>
        <v>0</v>
      </c>
      <c r="BH327" s="241">
        <f>IF(N327="sníž. přenesená",J327,0)</f>
        <v>0</v>
      </c>
      <c r="BI327" s="241">
        <f>IF(N327="nulová",J327,0)</f>
        <v>0</v>
      </c>
      <c r="BJ327" s="18" t="s">
        <v>21</v>
      </c>
      <c r="BK327" s="241">
        <f>ROUND(I327*H327,2)</f>
        <v>0</v>
      </c>
      <c r="BL327" s="18" t="s">
        <v>219</v>
      </c>
      <c r="BM327" s="240" t="s">
        <v>5398</v>
      </c>
    </row>
    <row r="328" spans="1:31" s="2" customFormat="1" ht="6.95" customHeight="1">
      <c r="A328" s="39"/>
      <c r="B328" s="67"/>
      <c r="C328" s="68"/>
      <c r="D328" s="68"/>
      <c r="E328" s="68"/>
      <c r="F328" s="68"/>
      <c r="G328" s="68"/>
      <c r="H328" s="68"/>
      <c r="I328" s="68"/>
      <c r="J328" s="68"/>
      <c r="K328" s="68"/>
      <c r="L328" s="45"/>
      <c r="M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</row>
  </sheetData>
  <sheetProtection password="CC35" sheet="1" objects="1" scenarios="1" formatColumns="0" formatRows="0" autoFilter="0"/>
  <autoFilter ref="C119:K327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122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2:12" s="1" customFormat="1" ht="12" customHeight="1">
      <c r="B8" s="21"/>
      <c r="D8" s="151" t="s">
        <v>159</v>
      </c>
      <c r="L8" s="21"/>
    </row>
    <row r="9" spans="1:31" s="2" customFormat="1" ht="16.5" customHeight="1">
      <c r="A9" s="39"/>
      <c r="B9" s="45"/>
      <c r="C9" s="39"/>
      <c r="D9" s="39"/>
      <c r="E9" s="152" t="s">
        <v>5399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3025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5400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19</v>
      </c>
      <c r="E13" s="39"/>
      <c r="F13" s="142" t="s">
        <v>1</v>
      </c>
      <c r="G13" s="39"/>
      <c r="H13" s="39"/>
      <c r="I13" s="151" t="s">
        <v>20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22</v>
      </c>
      <c r="E14" s="39"/>
      <c r="F14" s="142" t="s">
        <v>30</v>
      </c>
      <c r="G14" s="39"/>
      <c r="H14" s="39"/>
      <c r="I14" s="151" t="s">
        <v>24</v>
      </c>
      <c r="J14" s="154" t="str">
        <f>'Rekapitulace stavby'!AN8</f>
        <v>3. 3. 2021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28</v>
      </c>
      <c r="E16" s="39"/>
      <c r="F16" s="39"/>
      <c r="G16" s="39"/>
      <c r="H16" s="39"/>
      <c r="I16" s="151" t="s">
        <v>29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1" t="s">
        <v>31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32</v>
      </c>
      <c r="E19" s="39"/>
      <c r="F19" s="39"/>
      <c r="G19" s="39"/>
      <c r="H19" s="39"/>
      <c r="I19" s="151" t="s">
        <v>29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31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34</v>
      </c>
      <c r="E22" s="39"/>
      <c r="F22" s="39"/>
      <c r="G22" s="39"/>
      <c r="H22" s="39"/>
      <c r="I22" s="151" t="s">
        <v>29</v>
      </c>
      <c r="J22" s="142" t="str">
        <f>IF('Rekapitulace stavby'!AN16="","",'Rekapitulace stavby'!AN16)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tr">
        <f>IF('Rekapitulace stavby'!E17="","",'Rekapitulace stavby'!E17)</f>
        <v>ATELIER H1§ ATELIER HÁJEK</v>
      </c>
      <c r="F23" s="39"/>
      <c r="G23" s="39"/>
      <c r="H23" s="39"/>
      <c r="I23" s="151" t="s">
        <v>31</v>
      </c>
      <c r="J23" s="142" t="str">
        <f>IF('Rekapitulace stavby'!AN17="","",'Rekapitulace stavby'!AN17)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37</v>
      </c>
      <c r="E25" s="39"/>
      <c r="F25" s="39"/>
      <c r="G25" s="39"/>
      <c r="H25" s="39"/>
      <c r="I25" s="151" t="s">
        <v>29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>ERŠILOVÁ</v>
      </c>
      <c r="F26" s="39"/>
      <c r="G26" s="39"/>
      <c r="H26" s="39"/>
      <c r="I26" s="151" t="s">
        <v>31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39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40</v>
      </c>
      <c r="E32" s="39"/>
      <c r="F32" s="39"/>
      <c r="G32" s="39"/>
      <c r="H32" s="39"/>
      <c r="I32" s="39"/>
      <c r="J32" s="161">
        <f>ROUND(J125,2)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42</v>
      </c>
      <c r="G34" s="39"/>
      <c r="H34" s="39"/>
      <c r="I34" s="162" t="s">
        <v>41</v>
      </c>
      <c r="J34" s="162" t="s">
        <v>43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44</v>
      </c>
      <c r="E35" s="151" t="s">
        <v>45</v>
      </c>
      <c r="F35" s="164">
        <f>ROUND((SUM(BE125:BE182)),2)</f>
        <v>0</v>
      </c>
      <c r="G35" s="39"/>
      <c r="H35" s="39"/>
      <c r="I35" s="165">
        <v>0.21</v>
      </c>
      <c r="J35" s="164">
        <f>ROUND(((SUM(BE125:BE182))*I35),2)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46</v>
      </c>
      <c r="F36" s="164">
        <f>ROUND((SUM(BF125:BF182)),2)</f>
        <v>0</v>
      </c>
      <c r="G36" s="39"/>
      <c r="H36" s="39"/>
      <c r="I36" s="165">
        <v>0.15</v>
      </c>
      <c r="J36" s="164">
        <f>ROUND(((SUM(BF125:BF182))*I36),2)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47</v>
      </c>
      <c r="F37" s="164">
        <f>ROUND((SUM(BG125:BG182)),2)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48</v>
      </c>
      <c r="F38" s="164">
        <f>ROUND((SUM(BH125:BH182)),2)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49</v>
      </c>
      <c r="F39" s="164">
        <f>ROUND((SUM(BI125:BI182)),2)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50</v>
      </c>
      <c r="E41" s="168"/>
      <c r="F41" s="168"/>
      <c r="G41" s="169" t="s">
        <v>51</v>
      </c>
      <c r="H41" s="170" t="s">
        <v>52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53</v>
      </c>
      <c r="E50" s="174"/>
      <c r="F50" s="174"/>
      <c r="G50" s="173" t="s">
        <v>54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55</v>
      </c>
      <c r="E61" s="176"/>
      <c r="F61" s="177" t="s">
        <v>56</v>
      </c>
      <c r="G61" s="175" t="s">
        <v>55</v>
      </c>
      <c r="H61" s="176"/>
      <c r="I61" s="176"/>
      <c r="J61" s="178" t="s">
        <v>56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57</v>
      </c>
      <c r="E65" s="179"/>
      <c r="F65" s="179"/>
      <c r="G65" s="173" t="s">
        <v>58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55</v>
      </c>
      <c r="E76" s="176"/>
      <c r="F76" s="177" t="s">
        <v>56</v>
      </c>
      <c r="G76" s="175" t="s">
        <v>55</v>
      </c>
      <c r="H76" s="176"/>
      <c r="I76" s="176"/>
      <c r="J76" s="178" t="s">
        <v>56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159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5399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3025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SLP_EPS - EPS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22</v>
      </c>
      <c r="D91" s="41"/>
      <c r="E91" s="41"/>
      <c r="F91" s="28" t="str">
        <f>F14</f>
        <v xml:space="preserve"> </v>
      </c>
      <c r="G91" s="41"/>
      <c r="H91" s="41"/>
      <c r="I91" s="33" t="s">
        <v>24</v>
      </c>
      <c r="J91" s="80" t="str">
        <f>IF(J14="","",J14)</f>
        <v>3. 3. 2021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28</v>
      </c>
      <c r="D93" s="41"/>
      <c r="E93" s="41"/>
      <c r="F93" s="28" t="str">
        <f>E17</f>
        <v xml:space="preserve"> </v>
      </c>
      <c r="G93" s="41"/>
      <c r="H93" s="41"/>
      <c r="I93" s="33" t="s">
        <v>34</v>
      </c>
      <c r="J93" s="37" t="str">
        <f>E23</f>
        <v>ATELIER H1§ ATELIER HÁJEK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32</v>
      </c>
      <c r="D94" s="41"/>
      <c r="E94" s="41"/>
      <c r="F94" s="28" t="str">
        <f>IF(E20="","",E20)</f>
        <v>Vyplň údaj</v>
      </c>
      <c r="G94" s="41"/>
      <c r="H94" s="41"/>
      <c r="I94" s="33" t="s">
        <v>37</v>
      </c>
      <c r="J94" s="37" t="str">
        <f>E26</f>
        <v>ERŠILOVÁ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163</v>
      </c>
      <c r="D96" s="186"/>
      <c r="E96" s="186"/>
      <c r="F96" s="186"/>
      <c r="G96" s="186"/>
      <c r="H96" s="186"/>
      <c r="I96" s="186"/>
      <c r="J96" s="187" t="s">
        <v>164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165</v>
      </c>
      <c r="D98" s="41"/>
      <c r="E98" s="41"/>
      <c r="F98" s="41"/>
      <c r="G98" s="41"/>
      <c r="H98" s="41"/>
      <c r="I98" s="41"/>
      <c r="J98" s="111">
        <f>J125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166</v>
      </c>
    </row>
    <row r="99" spans="1:31" s="9" customFormat="1" ht="24.95" customHeight="1">
      <c r="A99" s="9"/>
      <c r="B99" s="189"/>
      <c r="C99" s="190"/>
      <c r="D99" s="191" t="s">
        <v>5401</v>
      </c>
      <c r="E99" s="192"/>
      <c r="F99" s="192"/>
      <c r="G99" s="192"/>
      <c r="H99" s="192"/>
      <c r="I99" s="192"/>
      <c r="J99" s="193">
        <f>J126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9"/>
      <c r="C100" s="190"/>
      <c r="D100" s="191" t="s">
        <v>5402</v>
      </c>
      <c r="E100" s="192"/>
      <c r="F100" s="192"/>
      <c r="G100" s="192"/>
      <c r="H100" s="192"/>
      <c r="I100" s="192"/>
      <c r="J100" s="193">
        <f>J145</f>
        <v>0</v>
      </c>
      <c r="K100" s="190"/>
      <c r="L100" s="19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9"/>
      <c r="C101" s="190"/>
      <c r="D101" s="191" t="s">
        <v>5403</v>
      </c>
      <c r="E101" s="192"/>
      <c r="F101" s="192"/>
      <c r="G101" s="192"/>
      <c r="H101" s="192"/>
      <c r="I101" s="192"/>
      <c r="J101" s="193">
        <f>J148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89"/>
      <c r="C102" s="190"/>
      <c r="D102" s="191" t="s">
        <v>5404</v>
      </c>
      <c r="E102" s="192"/>
      <c r="F102" s="192"/>
      <c r="G102" s="192"/>
      <c r="H102" s="192"/>
      <c r="I102" s="192"/>
      <c r="J102" s="193">
        <f>J153</f>
        <v>0</v>
      </c>
      <c r="K102" s="190"/>
      <c r="L102" s="19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89"/>
      <c r="C103" s="190"/>
      <c r="D103" s="191" t="s">
        <v>5405</v>
      </c>
      <c r="E103" s="192"/>
      <c r="F103" s="192"/>
      <c r="G103" s="192"/>
      <c r="H103" s="192"/>
      <c r="I103" s="192"/>
      <c r="J103" s="193">
        <f>J173</f>
        <v>0</v>
      </c>
      <c r="K103" s="190"/>
      <c r="L103" s="19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2" customFormat="1" ht="21.8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pans="1:31" s="2" customFormat="1" ht="6.95" customHeight="1">
      <c r="A109" s="39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4.95" customHeight="1">
      <c r="A110" s="39"/>
      <c r="B110" s="40"/>
      <c r="C110" s="24" t="s">
        <v>198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16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184" t="str">
        <f>E7</f>
        <v>NÁSTAVBA OPER. SÁLŮ A STERILIZACE</v>
      </c>
      <c r="F113" s="33"/>
      <c r="G113" s="33"/>
      <c r="H113" s="33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2:12" s="1" customFormat="1" ht="12" customHeight="1">
      <c r="B114" s="22"/>
      <c r="C114" s="33" t="s">
        <v>159</v>
      </c>
      <c r="D114" s="23"/>
      <c r="E114" s="23"/>
      <c r="F114" s="23"/>
      <c r="G114" s="23"/>
      <c r="H114" s="23"/>
      <c r="I114" s="23"/>
      <c r="J114" s="23"/>
      <c r="K114" s="23"/>
      <c r="L114" s="21"/>
    </row>
    <row r="115" spans="1:31" s="2" customFormat="1" ht="16.5" customHeight="1">
      <c r="A115" s="39"/>
      <c r="B115" s="40"/>
      <c r="C115" s="41"/>
      <c r="D115" s="41"/>
      <c r="E115" s="184" t="s">
        <v>5399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3025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77" t="str">
        <f>E11</f>
        <v>SLP_EPS - EPS</v>
      </c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22</v>
      </c>
      <c r="D119" s="41"/>
      <c r="E119" s="41"/>
      <c r="F119" s="28" t="str">
        <f>F14</f>
        <v xml:space="preserve"> </v>
      </c>
      <c r="G119" s="41"/>
      <c r="H119" s="41"/>
      <c r="I119" s="33" t="s">
        <v>24</v>
      </c>
      <c r="J119" s="80" t="str">
        <f>IF(J14="","",J14)</f>
        <v>3. 3. 2021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25.65" customHeight="1">
      <c r="A121" s="39"/>
      <c r="B121" s="40"/>
      <c r="C121" s="33" t="s">
        <v>28</v>
      </c>
      <c r="D121" s="41"/>
      <c r="E121" s="41"/>
      <c r="F121" s="28" t="str">
        <f>E17</f>
        <v xml:space="preserve"> </v>
      </c>
      <c r="G121" s="41"/>
      <c r="H121" s="41"/>
      <c r="I121" s="33" t="s">
        <v>34</v>
      </c>
      <c r="J121" s="37" t="str">
        <f>E23</f>
        <v>ATELIER H1§ ATELIER HÁJEK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32</v>
      </c>
      <c r="D122" s="41"/>
      <c r="E122" s="41"/>
      <c r="F122" s="28" t="str">
        <f>IF(E20="","",E20)</f>
        <v>Vyplň údaj</v>
      </c>
      <c r="G122" s="41"/>
      <c r="H122" s="41"/>
      <c r="I122" s="33" t="s">
        <v>37</v>
      </c>
      <c r="J122" s="37" t="str">
        <f>E26</f>
        <v>ERŠILOVÁ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0.3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11" customFormat="1" ht="29.25" customHeight="1">
      <c r="A124" s="200"/>
      <c r="B124" s="201"/>
      <c r="C124" s="202" t="s">
        <v>199</v>
      </c>
      <c r="D124" s="203" t="s">
        <v>65</v>
      </c>
      <c r="E124" s="203" t="s">
        <v>61</v>
      </c>
      <c r="F124" s="203" t="s">
        <v>62</v>
      </c>
      <c r="G124" s="203" t="s">
        <v>200</v>
      </c>
      <c r="H124" s="203" t="s">
        <v>201</v>
      </c>
      <c r="I124" s="203" t="s">
        <v>202</v>
      </c>
      <c r="J124" s="204" t="s">
        <v>164</v>
      </c>
      <c r="K124" s="205" t="s">
        <v>203</v>
      </c>
      <c r="L124" s="206"/>
      <c r="M124" s="101" t="s">
        <v>1</v>
      </c>
      <c r="N124" s="102" t="s">
        <v>44</v>
      </c>
      <c r="O124" s="102" t="s">
        <v>204</v>
      </c>
      <c r="P124" s="102" t="s">
        <v>205</v>
      </c>
      <c r="Q124" s="102" t="s">
        <v>206</v>
      </c>
      <c r="R124" s="102" t="s">
        <v>207</v>
      </c>
      <c r="S124" s="102" t="s">
        <v>208</v>
      </c>
      <c r="T124" s="103" t="s">
        <v>209</v>
      </c>
      <c r="U124" s="200"/>
      <c r="V124" s="200"/>
      <c r="W124" s="200"/>
      <c r="X124" s="200"/>
      <c r="Y124" s="200"/>
      <c r="Z124" s="200"/>
      <c r="AA124" s="200"/>
      <c r="AB124" s="200"/>
      <c r="AC124" s="200"/>
      <c r="AD124" s="200"/>
      <c r="AE124" s="200"/>
    </row>
    <row r="125" spans="1:63" s="2" customFormat="1" ht="22.8" customHeight="1">
      <c r="A125" s="39"/>
      <c r="B125" s="40"/>
      <c r="C125" s="108" t="s">
        <v>210</v>
      </c>
      <c r="D125" s="41"/>
      <c r="E125" s="41"/>
      <c r="F125" s="41"/>
      <c r="G125" s="41"/>
      <c r="H125" s="41"/>
      <c r="I125" s="41"/>
      <c r="J125" s="207">
        <f>BK125</f>
        <v>0</v>
      </c>
      <c r="K125" s="41"/>
      <c r="L125" s="45"/>
      <c r="M125" s="104"/>
      <c r="N125" s="208"/>
      <c r="O125" s="105"/>
      <c r="P125" s="209">
        <f>P126+P145+P148+P153+P173</f>
        <v>0</v>
      </c>
      <c r="Q125" s="105"/>
      <c r="R125" s="209">
        <f>R126+R145+R148+R153+R173</f>
        <v>0</v>
      </c>
      <c r="S125" s="105"/>
      <c r="T125" s="210">
        <f>T126+T145+T148+T153+T173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79</v>
      </c>
      <c r="AU125" s="18" t="s">
        <v>166</v>
      </c>
      <c r="BK125" s="211">
        <f>BK126+BK145+BK148+BK153+BK173</f>
        <v>0</v>
      </c>
    </row>
    <row r="126" spans="1:63" s="12" customFormat="1" ht="25.9" customHeight="1">
      <c r="A126" s="12"/>
      <c r="B126" s="212"/>
      <c r="C126" s="213"/>
      <c r="D126" s="214" t="s">
        <v>79</v>
      </c>
      <c r="E126" s="215" t="s">
        <v>3960</v>
      </c>
      <c r="F126" s="215" t="s">
        <v>5406</v>
      </c>
      <c r="G126" s="213"/>
      <c r="H126" s="213"/>
      <c r="I126" s="216"/>
      <c r="J126" s="217">
        <f>BK126</f>
        <v>0</v>
      </c>
      <c r="K126" s="213"/>
      <c r="L126" s="218"/>
      <c r="M126" s="219"/>
      <c r="N126" s="220"/>
      <c r="O126" s="220"/>
      <c r="P126" s="221">
        <f>SUM(P127:P144)</f>
        <v>0</v>
      </c>
      <c r="Q126" s="220"/>
      <c r="R126" s="221">
        <f>SUM(R127:R144)</f>
        <v>0</v>
      </c>
      <c r="S126" s="220"/>
      <c r="T126" s="222">
        <f>SUM(T127:T144)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3" t="s">
        <v>21</v>
      </c>
      <c r="AT126" s="224" t="s">
        <v>79</v>
      </c>
      <c r="AU126" s="224" t="s">
        <v>80</v>
      </c>
      <c r="AY126" s="223" t="s">
        <v>213</v>
      </c>
      <c r="BK126" s="225">
        <f>SUM(BK127:BK144)</f>
        <v>0</v>
      </c>
    </row>
    <row r="127" spans="1:65" s="2" customFormat="1" ht="66.75" customHeight="1">
      <c r="A127" s="39"/>
      <c r="B127" s="40"/>
      <c r="C127" s="228" t="s">
        <v>21</v>
      </c>
      <c r="D127" s="228" t="s">
        <v>215</v>
      </c>
      <c r="E127" s="229" t="s">
        <v>5407</v>
      </c>
      <c r="F127" s="230" t="s">
        <v>5408</v>
      </c>
      <c r="G127" s="231" t="s">
        <v>3162</v>
      </c>
      <c r="H127" s="232">
        <v>1</v>
      </c>
      <c r="I127" s="233"/>
      <c r="J127" s="234">
        <f>ROUND(I127*H127,2)</f>
        <v>0</v>
      </c>
      <c r="K127" s="235"/>
      <c r="L127" s="45"/>
      <c r="M127" s="236" t="s">
        <v>1</v>
      </c>
      <c r="N127" s="237" t="s">
        <v>45</v>
      </c>
      <c r="O127" s="92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0" t="s">
        <v>219</v>
      </c>
      <c r="AT127" s="240" t="s">
        <v>215</v>
      </c>
      <c r="AU127" s="240" t="s">
        <v>21</v>
      </c>
      <c r="AY127" s="18" t="s">
        <v>213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8" t="s">
        <v>21</v>
      </c>
      <c r="BK127" s="241">
        <f>ROUND(I127*H127,2)</f>
        <v>0</v>
      </c>
      <c r="BL127" s="18" t="s">
        <v>219</v>
      </c>
      <c r="BM127" s="240" t="s">
        <v>89</v>
      </c>
    </row>
    <row r="128" spans="1:65" s="2" customFormat="1" ht="16.5" customHeight="1">
      <c r="A128" s="39"/>
      <c r="B128" s="40"/>
      <c r="C128" s="228" t="s">
        <v>89</v>
      </c>
      <c r="D128" s="228" t="s">
        <v>215</v>
      </c>
      <c r="E128" s="229" t="s">
        <v>5409</v>
      </c>
      <c r="F128" s="230" t="s">
        <v>5410</v>
      </c>
      <c r="G128" s="231" t="s">
        <v>3162</v>
      </c>
      <c r="H128" s="232">
        <v>1</v>
      </c>
      <c r="I128" s="233"/>
      <c r="J128" s="234">
        <f>ROUND(I128*H128,2)</f>
        <v>0</v>
      </c>
      <c r="K128" s="235"/>
      <c r="L128" s="45"/>
      <c r="M128" s="236" t="s">
        <v>1</v>
      </c>
      <c r="N128" s="237" t="s">
        <v>45</v>
      </c>
      <c r="O128" s="92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0" t="s">
        <v>219</v>
      </c>
      <c r="AT128" s="240" t="s">
        <v>215</v>
      </c>
      <c r="AU128" s="240" t="s">
        <v>21</v>
      </c>
      <c r="AY128" s="18" t="s">
        <v>213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8" t="s">
        <v>21</v>
      </c>
      <c r="BK128" s="241">
        <f>ROUND(I128*H128,2)</f>
        <v>0</v>
      </c>
      <c r="BL128" s="18" t="s">
        <v>219</v>
      </c>
      <c r="BM128" s="240" t="s">
        <v>219</v>
      </c>
    </row>
    <row r="129" spans="1:65" s="2" customFormat="1" ht="21.75" customHeight="1">
      <c r="A129" s="39"/>
      <c r="B129" s="40"/>
      <c r="C129" s="228" t="s">
        <v>231</v>
      </c>
      <c r="D129" s="228" t="s">
        <v>215</v>
      </c>
      <c r="E129" s="229" t="s">
        <v>5411</v>
      </c>
      <c r="F129" s="230" t="s">
        <v>5412</v>
      </c>
      <c r="G129" s="231" t="s">
        <v>3162</v>
      </c>
      <c r="H129" s="232">
        <v>1</v>
      </c>
      <c r="I129" s="233"/>
      <c r="J129" s="234">
        <f>ROUND(I129*H129,2)</f>
        <v>0</v>
      </c>
      <c r="K129" s="235"/>
      <c r="L129" s="45"/>
      <c r="M129" s="236" t="s">
        <v>1</v>
      </c>
      <c r="N129" s="237" t="s">
        <v>45</v>
      </c>
      <c r="O129" s="92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0" t="s">
        <v>219</v>
      </c>
      <c r="AT129" s="240" t="s">
        <v>215</v>
      </c>
      <c r="AU129" s="240" t="s">
        <v>21</v>
      </c>
      <c r="AY129" s="18" t="s">
        <v>213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8" t="s">
        <v>21</v>
      </c>
      <c r="BK129" s="241">
        <f>ROUND(I129*H129,2)</f>
        <v>0</v>
      </c>
      <c r="BL129" s="18" t="s">
        <v>219</v>
      </c>
      <c r="BM129" s="240" t="s">
        <v>247</v>
      </c>
    </row>
    <row r="130" spans="1:65" s="2" customFormat="1" ht="66.75" customHeight="1">
      <c r="A130" s="39"/>
      <c r="B130" s="40"/>
      <c r="C130" s="228" t="s">
        <v>219</v>
      </c>
      <c r="D130" s="228" t="s">
        <v>215</v>
      </c>
      <c r="E130" s="229" t="s">
        <v>5413</v>
      </c>
      <c r="F130" s="230" t="s">
        <v>5414</v>
      </c>
      <c r="G130" s="231" t="s">
        <v>3162</v>
      </c>
      <c r="H130" s="232">
        <v>1</v>
      </c>
      <c r="I130" s="233"/>
      <c r="J130" s="234">
        <f>ROUND(I130*H130,2)</f>
        <v>0</v>
      </c>
      <c r="K130" s="235"/>
      <c r="L130" s="45"/>
      <c r="M130" s="236" t="s">
        <v>1</v>
      </c>
      <c r="N130" s="237" t="s">
        <v>45</v>
      </c>
      <c r="O130" s="92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0" t="s">
        <v>219</v>
      </c>
      <c r="AT130" s="240" t="s">
        <v>215</v>
      </c>
      <c r="AU130" s="240" t="s">
        <v>21</v>
      </c>
      <c r="AY130" s="18" t="s">
        <v>213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8" t="s">
        <v>21</v>
      </c>
      <c r="BK130" s="241">
        <f>ROUND(I130*H130,2)</f>
        <v>0</v>
      </c>
      <c r="BL130" s="18" t="s">
        <v>219</v>
      </c>
      <c r="BM130" s="240" t="s">
        <v>257</v>
      </c>
    </row>
    <row r="131" spans="1:65" s="2" customFormat="1" ht="55.5" customHeight="1">
      <c r="A131" s="39"/>
      <c r="B131" s="40"/>
      <c r="C131" s="228" t="s">
        <v>241</v>
      </c>
      <c r="D131" s="228" t="s">
        <v>215</v>
      </c>
      <c r="E131" s="229" t="s">
        <v>5415</v>
      </c>
      <c r="F131" s="230" t="s">
        <v>5416</v>
      </c>
      <c r="G131" s="231" t="s">
        <v>3162</v>
      </c>
      <c r="H131" s="232">
        <v>1</v>
      </c>
      <c r="I131" s="233"/>
      <c r="J131" s="234">
        <f>ROUND(I131*H131,2)</f>
        <v>0</v>
      </c>
      <c r="K131" s="235"/>
      <c r="L131" s="45"/>
      <c r="M131" s="236" t="s">
        <v>1</v>
      </c>
      <c r="N131" s="237" t="s">
        <v>45</v>
      </c>
      <c r="O131" s="92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0" t="s">
        <v>219</v>
      </c>
      <c r="AT131" s="240" t="s">
        <v>215</v>
      </c>
      <c r="AU131" s="240" t="s">
        <v>21</v>
      </c>
      <c r="AY131" s="18" t="s">
        <v>213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8" t="s">
        <v>21</v>
      </c>
      <c r="BK131" s="241">
        <f>ROUND(I131*H131,2)</f>
        <v>0</v>
      </c>
      <c r="BL131" s="18" t="s">
        <v>219</v>
      </c>
      <c r="BM131" s="240" t="s">
        <v>26</v>
      </c>
    </row>
    <row r="132" spans="1:65" s="2" customFormat="1" ht="33" customHeight="1">
      <c r="A132" s="39"/>
      <c r="B132" s="40"/>
      <c r="C132" s="228" t="s">
        <v>247</v>
      </c>
      <c r="D132" s="228" t="s">
        <v>215</v>
      </c>
      <c r="E132" s="229" t="s">
        <v>5417</v>
      </c>
      <c r="F132" s="230" t="s">
        <v>5418</v>
      </c>
      <c r="G132" s="231" t="s">
        <v>3162</v>
      </c>
      <c r="H132" s="232">
        <v>41</v>
      </c>
      <c r="I132" s="233"/>
      <c r="J132" s="234">
        <f>ROUND(I132*H132,2)</f>
        <v>0</v>
      </c>
      <c r="K132" s="235"/>
      <c r="L132" s="45"/>
      <c r="M132" s="236" t="s">
        <v>1</v>
      </c>
      <c r="N132" s="237" t="s">
        <v>45</v>
      </c>
      <c r="O132" s="92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0" t="s">
        <v>219</v>
      </c>
      <c r="AT132" s="240" t="s">
        <v>215</v>
      </c>
      <c r="AU132" s="240" t="s">
        <v>21</v>
      </c>
      <c r="AY132" s="18" t="s">
        <v>213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8" t="s">
        <v>21</v>
      </c>
      <c r="BK132" s="241">
        <f>ROUND(I132*H132,2)</f>
        <v>0</v>
      </c>
      <c r="BL132" s="18" t="s">
        <v>219</v>
      </c>
      <c r="BM132" s="240" t="s">
        <v>276</v>
      </c>
    </row>
    <row r="133" spans="1:65" s="2" customFormat="1" ht="16.5" customHeight="1">
      <c r="A133" s="39"/>
      <c r="B133" s="40"/>
      <c r="C133" s="228" t="s">
        <v>252</v>
      </c>
      <c r="D133" s="228" t="s">
        <v>215</v>
      </c>
      <c r="E133" s="229" t="s">
        <v>5419</v>
      </c>
      <c r="F133" s="230" t="s">
        <v>5420</v>
      </c>
      <c r="G133" s="231" t="s">
        <v>3162</v>
      </c>
      <c r="H133" s="232">
        <v>34</v>
      </c>
      <c r="I133" s="233"/>
      <c r="J133" s="234">
        <f>ROUND(I133*H133,2)</f>
        <v>0</v>
      </c>
      <c r="K133" s="235"/>
      <c r="L133" s="45"/>
      <c r="M133" s="236" t="s">
        <v>1</v>
      </c>
      <c r="N133" s="237" t="s">
        <v>45</v>
      </c>
      <c r="O133" s="92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0" t="s">
        <v>219</v>
      </c>
      <c r="AT133" s="240" t="s">
        <v>215</v>
      </c>
      <c r="AU133" s="240" t="s">
        <v>21</v>
      </c>
      <c r="AY133" s="18" t="s">
        <v>213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8" t="s">
        <v>21</v>
      </c>
      <c r="BK133" s="241">
        <f>ROUND(I133*H133,2)</f>
        <v>0</v>
      </c>
      <c r="BL133" s="18" t="s">
        <v>219</v>
      </c>
      <c r="BM133" s="240" t="s">
        <v>291</v>
      </c>
    </row>
    <row r="134" spans="1:65" s="2" customFormat="1" ht="33" customHeight="1">
      <c r="A134" s="39"/>
      <c r="B134" s="40"/>
      <c r="C134" s="228" t="s">
        <v>257</v>
      </c>
      <c r="D134" s="228" t="s">
        <v>215</v>
      </c>
      <c r="E134" s="229" t="s">
        <v>5421</v>
      </c>
      <c r="F134" s="230" t="s">
        <v>5422</v>
      </c>
      <c r="G134" s="231" t="s">
        <v>3162</v>
      </c>
      <c r="H134" s="232">
        <v>13</v>
      </c>
      <c r="I134" s="233"/>
      <c r="J134" s="234">
        <f>ROUND(I134*H134,2)</f>
        <v>0</v>
      </c>
      <c r="K134" s="235"/>
      <c r="L134" s="45"/>
      <c r="M134" s="236" t="s">
        <v>1</v>
      </c>
      <c r="N134" s="237" t="s">
        <v>45</v>
      </c>
      <c r="O134" s="92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0" t="s">
        <v>219</v>
      </c>
      <c r="AT134" s="240" t="s">
        <v>215</v>
      </c>
      <c r="AU134" s="240" t="s">
        <v>21</v>
      </c>
      <c r="AY134" s="18" t="s">
        <v>213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8" t="s">
        <v>21</v>
      </c>
      <c r="BK134" s="241">
        <f>ROUND(I134*H134,2)</f>
        <v>0</v>
      </c>
      <c r="BL134" s="18" t="s">
        <v>219</v>
      </c>
      <c r="BM134" s="240" t="s">
        <v>301</v>
      </c>
    </row>
    <row r="135" spans="1:65" s="2" customFormat="1" ht="55.5" customHeight="1">
      <c r="A135" s="39"/>
      <c r="B135" s="40"/>
      <c r="C135" s="228" t="s">
        <v>262</v>
      </c>
      <c r="D135" s="228" t="s">
        <v>215</v>
      </c>
      <c r="E135" s="229" t="s">
        <v>5423</v>
      </c>
      <c r="F135" s="230" t="s">
        <v>5424</v>
      </c>
      <c r="G135" s="231" t="s">
        <v>3162</v>
      </c>
      <c r="H135" s="232">
        <v>10</v>
      </c>
      <c r="I135" s="233"/>
      <c r="J135" s="234">
        <f>ROUND(I135*H135,2)</f>
        <v>0</v>
      </c>
      <c r="K135" s="235"/>
      <c r="L135" s="45"/>
      <c r="M135" s="236" t="s">
        <v>1</v>
      </c>
      <c r="N135" s="237" t="s">
        <v>45</v>
      </c>
      <c r="O135" s="92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0" t="s">
        <v>219</v>
      </c>
      <c r="AT135" s="240" t="s">
        <v>215</v>
      </c>
      <c r="AU135" s="240" t="s">
        <v>21</v>
      </c>
      <c r="AY135" s="18" t="s">
        <v>213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8" t="s">
        <v>21</v>
      </c>
      <c r="BK135" s="241">
        <f>ROUND(I135*H135,2)</f>
        <v>0</v>
      </c>
      <c r="BL135" s="18" t="s">
        <v>219</v>
      </c>
      <c r="BM135" s="240" t="s">
        <v>312</v>
      </c>
    </row>
    <row r="136" spans="1:65" s="2" customFormat="1" ht="21.75" customHeight="1">
      <c r="A136" s="39"/>
      <c r="B136" s="40"/>
      <c r="C136" s="228" t="s">
        <v>26</v>
      </c>
      <c r="D136" s="228" t="s">
        <v>215</v>
      </c>
      <c r="E136" s="229" t="s">
        <v>5425</v>
      </c>
      <c r="F136" s="230" t="s">
        <v>5426</v>
      </c>
      <c r="G136" s="231" t="s">
        <v>5427</v>
      </c>
      <c r="H136" s="232">
        <v>1</v>
      </c>
      <c r="I136" s="233"/>
      <c r="J136" s="234">
        <f>ROUND(I136*H136,2)</f>
        <v>0</v>
      </c>
      <c r="K136" s="235"/>
      <c r="L136" s="45"/>
      <c r="M136" s="236" t="s">
        <v>1</v>
      </c>
      <c r="N136" s="237" t="s">
        <v>45</v>
      </c>
      <c r="O136" s="92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0" t="s">
        <v>219</v>
      </c>
      <c r="AT136" s="240" t="s">
        <v>215</v>
      </c>
      <c r="AU136" s="240" t="s">
        <v>21</v>
      </c>
      <c r="AY136" s="18" t="s">
        <v>213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8" t="s">
        <v>21</v>
      </c>
      <c r="BK136" s="241">
        <f>ROUND(I136*H136,2)</f>
        <v>0</v>
      </c>
      <c r="BL136" s="18" t="s">
        <v>219</v>
      </c>
      <c r="BM136" s="240" t="s">
        <v>322</v>
      </c>
    </row>
    <row r="137" spans="1:65" s="2" customFormat="1" ht="66.75" customHeight="1">
      <c r="A137" s="39"/>
      <c r="B137" s="40"/>
      <c r="C137" s="228" t="s">
        <v>271</v>
      </c>
      <c r="D137" s="228" t="s">
        <v>215</v>
      </c>
      <c r="E137" s="229" t="s">
        <v>5428</v>
      </c>
      <c r="F137" s="230" t="s">
        <v>5429</v>
      </c>
      <c r="G137" s="231" t="s">
        <v>3162</v>
      </c>
      <c r="H137" s="232">
        <v>1</v>
      </c>
      <c r="I137" s="233"/>
      <c r="J137" s="234">
        <f>ROUND(I137*H137,2)</f>
        <v>0</v>
      </c>
      <c r="K137" s="235"/>
      <c r="L137" s="45"/>
      <c r="M137" s="236" t="s">
        <v>1</v>
      </c>
      <c r="N137" s="237" t="s">
        <v>45</v>
      </c>
      <c r="O137" s="92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0" t="s">
        <v>219</v>
      </c>
      <c r="AT137" s="240" t="s">
        <v>215</v>
      </c>
      <c r="AU137" s="240" t="s">
        <v>21</v>
      </c>
      <c r="AY137" s="18" t="s">
        <v>213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8" t="s">
        <v>21</v>
      </c>
      <c r="BK137" s="241">
        <f>ROUND(I137*H137,2)</f>
        <v>0</v>
      </c>
      <c r="BL137" s="18" t="s">
        <v>219</v>
      </c>
      <c r="BM137" s="240" t="s">
        <v>332</v>
      </c>
    </row>
    <row r="138" spans="1:65" s="2" customFormat="1" ht="33" customHeight="1">
      <c r="A138" s="39"/>
      <c r="B138" s="40"/>
      <c r="C138" s="228" t="s">
        <v>276</v>
      </c>
      <c r="D138" s="228" t="s">
        <v>215</v>
      </c>
      <c r="E138" s="229" t="s">
        <v>5430</v>
      </c>
      <c r="F138" s="230" t="s">
        <v>5431</v>
      </c>
      <c r="G138" s="231" t="s">
        <v>3162</v>
      </c>
      <c r="H138" s="232">
        <v>2</v>
      </c>
      <c r="I138" s="233"/>
      <c r="J138" s="234">
        <f>ROUND(I138*H138,2)</f>
        <v>0</v>
      </c>
      <c r="K138" s="235"/>
      <c r="L138" s="45"/>
      <c r="M138" s="236" t="s">
        <v>1</v>
      </c>
      <c r="N138" s="237" t="s">
        <v>45</v>
      </c>
      <c r="O138" s="92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0" t="s">
        <v>219</v>
      </c>
      <c r="AT138" s="240" t="s">
        <v>215</v>
      </c>
      <c r="AU138" s="240" t="s">
        <v>21</v>
      </c>
      <c r="AY138" s="18" t="s">
        <v>213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8" t="s">
        <v>21</v>
      </c>
      <c r="BK138" s="241">
        <f>ROUND(I138*H138,2)</f>
        <v>0</v>
      </c>
      <c r="BL138" s="18" t="s">
        <v>219</v>
      </c>
      <c r="BM138" s="240" t="s">
        <v>342</v>
      </c>
    </row>
    <row r="139" spans="1:65" s="2" customFormat="1" ht="16.5" customHeight="1">
      <c r="A139" s="39"/>
      <c r="B139" s="40"/>
      <c r="C139" s="228" t="s">
        <v>282</v>
      </c>
      <c r="D139" s="228" t="s">
        <v>215</v>
      </c>
      <c r="E139" s="229" t="s">
        <v>5432</v>
      </c>
      <c r="F139" s="230" t="s">
        <v>5433</v>
      </c>
      <c r="G139" s="231" t="s">
        <v>3162</v>
      </c>
      <c r="H139" s="232">
        <v>2</v>
      </c>
      <c r="I139" s="233"/>
      <c r="J139" s="234">
        <f>ROUND(I139*H139,2)</f>
        <v>0</v>
      </c>
      <c r="K139" s="235"/>
      <c r="L139" s="45"/>
      <c r="M139" s="236" t="s">
        <v>1</v>
      </c>
      <c r="N139" s="237" t="s">
        <v>45</v>
      </c>
      <c r="O139" s="92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0" t="s">
        <v>219</v>
      </c>
      <c r="AT139" s="240" t="s">
        <v>215</v>
      </c>
      <c r="AU139" s="240" t="s">
        <v>21</v>
      </c>
      <c r="AY139" s="18" t="s">
        <v>213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8" t="s">
        <v>21</v>
      </c>
      <c r="BK139" s="241">
        <f>ROUND(I139*H139,2)</f>
        <v>0</v>
      </c>
      <c r="BL139" s="18" t="s">
        <v>219</v>
      </c>
      <c r="BM139" s="240" t="s">
        <v>353</v>
      </c>
    </row>
    <row r="140" spans="1:65" s="2" customFormat="1" ht="33" customHeight="1">
      <c r="A140" s="39"/>
      <c r="B140" s="40"/>
      <c r="C140" s="228" t="s">
        <v>291</v>
      </c>
      <c r="D140" s="228" t="s">
        <v>215</v>
      </c>
      <c r="E140" s="229" t="s">
        <v>5434</v>
      </c>
      <c r="F140" s="230" t="s">
        <v>5435</v>
      </c>
      <c r="G140" s="231" t="s">
        <v>3162</v>
      </c>
      <c r="H140" s="232">
        <v>1</v>
      </c>
      <c r="I140" s="233"/>
      <c r="J140" s="234">
        <f>ROUND(I140*H140,2)</f>
        <v>0</v>
      </c>
      <c r="K140" s="235"/>
      <c r="L140" s="45"/>
      <c r="M140" s="236" t="s">
        <v>1</v>
      </c>
      <c r="N140" s="237" t="s">
        <v>45</v>
      </c>
      <c r="O140" s="92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0" t="s">
        <v>219</v>
      </c>
      <c r="AT140" s="240" t="s">
        <v>215</v>
      </c>
      <c r="AU140" s="240" t="s">
        <v>21</v>
      </c>
      <c r="AY140" s="18" t="s">
        <v>213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8" t="s">
        <v>21</v>
      </c>
      <c r="BK140" s="241">
        <f>ROUND(I140*H140,2)</f>
        <v>0</v>
      </c>
      <c r="BL140" s="18" t="s">
        <v>219</v>
      </c>
      <c r="BM140" s="240" t="s">
        <v>363</v>
      </c>
    </row>
    <row r="141" spans="1:65" s="2" customFormat="1" ht="33" customHeight="1">
      <c r="A141" s="39"/>
      <c r="B141" s="40"/>
      <c r="C141" s="228" t="s">
        <v>8</v>
      </c>
      <c r="D141" s="228" t="s">
        <v>215</v>
      </c>
      <c r="E141" s="229" t="s">
        <v>5436</v>
      </c>
      <c r="F141" s="230" t="s">
        <v>5437</v>
      </c>
      <c r="G141" s="231" t="s">
        <v>3162</v>
      </c>
      <c r="H141" s="232">
        <v>1</v>
      </c>
      <c r="I141" s="233"/>
      <c r="J141" s="234">
        <f>ROUND(I141*H141,2)</f>
        <v>0</v>
      </c>
      <c r="K141" s="235"/>
      <c r="L141" s="45"/>
      <c r="M141" s="236" t="s">
        <v>1</v>
      </c>
      <c r="N141" s="237" t="s">
        <v>45</v>
      </c>
      <c r="O141" s="92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0" t="s">
        <v>219</v>
      </c>
      <c r="AT141" s="240" t="s">
        <v>215</v>
      </c>
      <c r="AU141" s="240" t="s">
        <v>21</v>
      </c>
      <c r="AY141" s="18" t="s">
        <v>213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8" t="s">
        <v>21</v>
      </c>
      <c r="BK141" s="241">
        <f>ROUND(I141*H141,2)</f>
        <v>0</v>
      </c>
      <c r="BL141" s="18" t="s">
        <v>219</v>
      </c>
      <c r="BM141" s="240" t="s">
        <v>373</v>
      </c>
    </row>
    <row r="142" spans="1:65" s="2" customFormat="1" ht="16.5" customHeight="1">
      <c r="A142" s="39"/>
      <c r="B142" s="40"/>
      <c r="C142" s="228" t="s">
        <v>301</v>
      </c>
      <c r="D142" s="228" t="s">
        <v>215</v>
      </c>
      <c r="E142" s="229" t="s">
        <v>5438</v>
      </c>
      <c r="F142" s="230" t="s">
        <v>5439</v>
      </c>
      <c r="G142" s="231" t="s">
        <v>3162</v>
      </c>
      <c r="H142" s="232">
        <v>2</v>
      </c>
      <c r="I142" s="233"/>
      <c r="J142" s="234">
        <f>ROUND(I142*H142,2)</f>
        <v>0</v>
      </c>
      <c r="K142" s="235"/>
      <c r="L142" s="45"/>
      <c r="M142" s="236" t="s">
        <v>1</v>
      </c>
      <c r="N142" s="237" t="s">
        <v>45</v>
      </c>
      <c r="O142" s="92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0" t="s">
        <v>219</v>
      </c>
      <c r="AT142" s="240" t="s">
        <v>215</v>
      </c>
      <c r="AU142" s="240" t="s">
        <v>21</v>
      </c>
      <c r="AY142" s="18" t="s">
        <v>213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8" t="s">
        <v>21</v>
      </c>
      <c r="BK142" s="241">
        <f>ROUND(I142*H142,2)</f>
        <v>0</v>
      </c>
      <c r="BL142" s="18" t="s">
        <v>219</v>
      </c>
      <c r="BM142" s="240" t="s">
        <v>382</v>
      </c>
    </row>
    <row r="143" spans="1:65" s="2" customFormat="1" ht="66.75" customHeight="1">
      <c r="A143" s="39"/>
      <c r="B143" s="40"/>
      <c r="C143" s="228" t="s">
        <v>307</v>
      </c>
      <c r="D143" s="228" t="s">
        <v>215</v>
      </c>
      <c r="E143" s="229" t="s">
        <v>5440</v>
      </c>
      <c r="F143" s="230" t="s">
        <v>5441</v>
      </c>
      <c r="G143" s="231" t="s">
        <v>5427</v>
      </c>
      <c r="H143" s="232">
        <v>1</v>
      </c>
      <c r="I143" s="233"/>
      <c r="J143" s="234">
        <f>ROUND(I143*H143,2)</f>
        <v>0</v>
      </c>
      <c r="K143" s="235"/>
      <c r="L143" s="45"/>
      <c r="M143" s="236" t="s">
        <v>1</v>
      </c>
      <c r="N143" s="237" t="s">
        <v>45</v>
      </c>
      <c r="O143" s="92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0" t="s">
        <v>219</v>
      </c>
      <c r="AT143" s="240" t="s">
        <v>215</v>
      </c>
      <c r="AU143" s="240" t="s">
        <v>21</v>
      </c>
      <c r="AY143" s="18" t="s">
        <v>213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8" t="s">
        <v>21</v>
      </c>
      <c r="BK143" s="241">
        <f>ROUND(I143*H143,2)</f>
        <v>0</v>
      </c>
      <c r="BL143" s="18" t="s">
        <v>219</v>
      </c>
      <c r="BM143" s="240" t="s">
        <v>392</v>
      </c>
    </row>
    <row r="144" spans="1:65" s="2" customFormat="1" ht="16.5" customHeight="1">
      <c r="A144" s="39"/>
      <c r="B144" s="40"/>
      <c r="C144" s="228" t="s">
        <v>312</v>
      </c>
      <c r="D144" s="228" t="s">
        <v>215</v>
      </c>
      <c r="E144" s="229" t="s">
        <v>5442</v>
      </c>
      <c r="F144" s="230" t="s">
        <v>5443</v>
      </c>
      <c r="G144" s="231" t="s">
        <v>5427</v>
      </c>
      <c r="H144" s="232">
        <v>1</v>
      </c>
      <c r="I144" s="233"/>
      <c r="J144" s="234">
        <f>ROUND(I144*H144,2)</f>
        <v>0</v>
      </c>
      <c r="K144" s="235"/>
      <c r="L144" s="45"/>
      <c r="M144" s="236" t="s">
        <v>1</v>
      </c>
      <c r="N144" s="237" t="s">
        <v>45</v>
      </c>
      <c r="O144" s="92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0" t="s">
        <v>219</v>
      </c>
      <c r="AT144" s="240" t="s">
        <v>215</v>
      </c>
      <c r="AU144" s="240" t="s">
        <v>21</v>
      </c>
      <c r="AY144" s="18" t="s">
        <v>213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8" t="s">
        <v>21</v>
      </c>
      <c r="BK144" s="241">
        <f>ROUND(I144*H144,2)</f>
        <v>0</v>
      </c>
      <c r="BL144" s="18" t="s">
        <v>219</v>
      </c>
      <c r="BM144" s="240" t="s">
        <v>404</v>
      </c>
    </row>
    <row r="145" spans="1:63" s="12" customFormat="1" ht="25.9" customHeight="1">
      <c r="A145" s="12"/>
      <c r="B145" s="212"/>
      <c r="C145" s="213"/>
      <c r="D145" s="214" t="s">
        <v>79</v>
      </c>
      <c r="E145" s="215" t="s">
        <v>4034</v>
      </c>
      <c r="F145" s="215" t="s">
        <v>5444</v>
      </c>
      <c r="G145" s="213"/>
      <c r="H145" s="213"/>
      <c r="I145" s="216"/>
      <c r="J145" s="217">
        <f>BK145</f>
        <v>0</v>
      </c>
      <c r="K145" s="213"/>
      <c r="L145" s="218"/>
      <c r="M145" s="219"/>
      <c r="N145" s="220"/>
      <c r="O145" s="220"/>
      <c r="P145" s="221">
        <f>SUM(P146:P147)</f>
        <v>0</v>
      </c>
      <c r="Q145" s="220"/>
      <c r="R145" s="221">
        <f>SUM(R146:R147)</f>
        <v>0</v>
      </c>
      <c r="S145" s="220"/>
      <c r="T145" s="222">
        <f>SUM(T146:T147)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23" t="s">
        <v>21</v>
      </c>
      <c r="AT145" s="224" t="s">
        <v>79</v>
      </c>
      <c r="AU145" s="224" t="s">
        <v>80</v>
      </c>
      <c r="AY145" s="223" t="s">
        <v>213</v>
      </c>
      <c r="BK145" s="225">
        <f>SUM(BK146:BK147)</f>
        <v>0</v>
      </c>
    </row>
    <row r="146" spans="1:65" s="2" customFormat="1" ht="33" customHeight="1">
      <c r="A146" s="39"/>
      <c r="B146" s="40"/>
      <c r="C146" s="228" t="s">
        <v>317</v>
      </c>
      <c r="D146" s="228" t="s">
        <v>215</v>
      </c>
      <c r="E146" s="229" t="s">
        <v>5445</v>
      </c>
      <c r="F146" s="230" t="s">
        <v>5418</v>
      </c>
      <c r="G146" s="231" t="s">
        <v>3162</v>
      </c>
      <c r="H146" s="232">
        <v>3</v>
      </c>
      <c r="I146" s="233"/>
      <c r="J146" s="234">
        <f>ROUND(I146*H146,2)</f>
        <v>0</v>
      </c>
      <c r="K146" s="235"/>
      <c r="L146" s="45"/>
      <c r="M146" s="236" t="s">
        <v>1</v>
      </c>
      <c r="N146" s="237" t="s">
        <v>45</v>
      </c>
      <c r="O146" s="92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0" t="s">
        <v>219</v>
      </c>
      <c r="AT146" s="240" t="s">
        <v>215</v>
      </c>
      <c r="AU146" s="240" t="s">
        <v>21</v>
      </c>
      <c r="AY146" s="18" t="s">
        <v>213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8" t="s">
        <v>21</v>
      </c>
      <c r="BK146" s="241">
        <f>ROUND(I146*H146,2)</f>
        <v>0</v>
      </c>
      <c r="BL146" s="18" t="s">
        <v>219</v>
      </c>
      <c r="BM146" s="240" t="s">
        <v>413</v>
      </c>
    </row>
    <row r="147" spans="1:65" s="2" customFormat="1" ht="21.75" customHeight="1">
      <c r="A147" s="39"/>
      <c r="B147" s="40"/>
      <c r="C147" s="228" t="s">
        <v>322</v>
      </c>
      <c r="D147" s="228" t="s">
        <v>215</v>
      </c>
      <c r="E147" s="229" t="s">
        <v>5446</v>
      </c>
      <c r="F147" s="230" t="s">
        <v>5447</v>
      </c>
      <c r="G147" s="231" t="s">
        <v>3162</v>
      </c>
      <c r="H147" s="232">
        <v>1</v>
      </c>
      <c r="I147" s="233"/>
      <c r="J147" s="234">
        <f>ROUND(I147*H147,2)</f>
        <v>0</v>
      </c>
      <c r="K147" s="235"/>
      <c r="L147" s="45"/>
      <c r="M147" s="236" t="s">
        <v>1</v>
      </c>
      <c r="N147" s="237" t="s">
        <v>45</v>
      </c>
      <c r="O147" s="92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0" t="s">
        <v>219</v>
      </c>
      <c r="AT147" s="240" t="s">
        <v>215</v>
      </c>
      <c r="AU147" s="240" t="s">
        <v>21</v>
      </c>
      <c r="AY147" s="18" t="s">
        <v>213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8" t="s">
        <v>21</v>
      </c>
      <c r="BK147" s="241">
        <f>ROUND(I147*H147,2)</f>
        <v>0</v>
      </c>
      <c r="BL147" s="18" t="s">
        <v>219</v>
      </c>
      <c r="BM147" s="240" t="s">
        <v>425</v>
      </c>
    </row>
    <row r="148" spans="1:63" s="12" customFormat="1" ht="25.9" customHeight="1">
      <c r="A148" s="12"/>
      <c r="B148" s="212"/>
      <c r="C148" s="213"/>
      <c r="D148" s="214" t="s">
        <v>79</v>
      </c>
      <c r="E148" s="215" t="s">
        <v>4046</v>
      </c>
      <c r="F148" s="215" t="s">
        <v>5448</v>
      </c>
      <c r="G148" s="213"/>
      <c r="H148" s="213"/>
      <c r="I148" s="216"/>
      <c r="J148" s="217">
        <f>BK148</f>
        <v>0</v>
      </c>
      <c r="K148" s="213"/>
      <c r="L148" s="218"/>
      <c r="M148" s="219"/>
      <c r="N148" s="220"/>
      <c r="O148" s="220"/>
      <c r="P148" s="221">
        <f>SUM(P149:P152)</f>
        <v>0</v>
      </c>
      <c r="Q148" s="220"/>
      <c r="R148" s="221">
        <f>SUM(R149:R152)</f>
        <v>0</v>
      </c>
      <c r="S148" s="220"/>
      <c r="T148" s="222">
        <f>SUM(T149:T152)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23" t="s">
        <v>21</v>
      </c>
      <c r="AT148" s="224" t="s">
        <v>79</v>
      </c>
      <c r="AU148" s="224" t="s">
        <v>80</v>
      </c>
      <c r="AY148" s="223" t="s">
        <v>213</v>
      </c>
      <c r="BK148" s="225">
        <f>SUM(BK149:BK152)</f>
        <v>0</v>
      </c>
    </row>
    <row r="149" spans="1:65" s="2" customFormat="1" ht="33" customHeight="1">
      <c r="A149" s="39"/>
      <c r="B149" s="40"/>
      <c r="C149" s="228" t="s">
        <v>7</v>
      </c>
      <c r="D149" s="228" t="s">
        <v>215</v>
      </c>
      <c r="E149" s="229" t="s">
        <v>5449</v>
      </c>
      <c r="F149" s="230" t="s">
        <v>5450</v>
      </c>
      <c r="G149" s="231" t="s">
        <v>3162</v>
      </c>
      <c r="H149" s="232">
        <v>1</v>
      </c>
      <c r="I149" s="233"/>
      <c r="J149" s="234">
        <f>ROUND(I149*H149,2)</f>
        <v>0</v>
      </c>
      <c r="K149" s="235"/>
      <c r="L149" s="45"/>
      <c r="M149" s="236" t="s">
        <v>1</v>
      </c>
      <c r="N149" s="237" t="s">
        <v>45</v>
      </c>
      <c r="O149" s="92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0" t="s">
        <v>219</v>
      </c>
      <c r="AT149" s="240" t="s">
        <v>215</v>
      </c>
      <c r="AU149" s="240" t="s">
        <v>21</v>
      </c>
      <c r="AY149" s="18" t="s">
        <v>213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8" t="s">
        <v>21</v>
      </c>
      <c r="BK149" s="241">
        <f>ROUND(I149*H149,2)</f>
        <v>0</v>
      </c>
      <c r="BL149" s="18" t="s">
        <v>219</v>
      </c>
      <c r="BM149" s="240" t="s">
        <v>435</v>
      </c>
    </row>
    <row r="150" spans="1:65" s="2" customFormat="1" ht="16.5" customHeight="1">
      <c r="A150" s="39"/>
      <c r="B150" s="40"/>
      <c r="C150" s="228" t="s">
        <v>332</v>
      </c>
      <c r="D150" s="228" t="s">
        <v>215</v>
      </c>
      <c r="E150" s="229" t="s">
        <v>5451</v>
      </c>
      <c r="F150" s="230" t="s">
        <v>5452</v>
      </c>
      <c r="G150" s="231" t="s">
        <v>3162</v>
      </c>
      <c r="H150" s="232">
        <v>2</v>
      </c>
      <c r="I150" s="233"/>
      <c r="J150" s="234">
        <f>ROUND(I150*H150,2)</f>
        <v>0</v>
      </c>
      <c r="K150" s="235"/>
      <c r="L150" s="45"/>
      <c r="M150" s="236" t="s">
        <v>1</v>
      </c>
      <c r="N150" s="237" t="s">
        <v>45</v>
      </c>
      <c r="O150" s="92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0" t="s">
        <v>219</v>
      </c>
      <c r="AT150" s="240" t="s">
        <v>215</v>
      </c>
      <c r="AU150" s="240" t="s">
        <v>21</v>
      </c>
      <c r="AY150" s="18" t="s">
        <v>213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8" t="s">
        <v>21</v>
      </c>
      <c r="BK150" s="241">
        <f>ROUND(I150*H150,2)</f>
        <v>0</v>
      </c>
      <c r="BL150" s="18" t="s">
        <v>219</v>
      </c>
      <c r="BM150" s="240" t="s">
        <v>456</v>
      </c>
    </row>
    <row r="151" spans="1:65" s="2" customFormat="1" ht="21.75" customHeight="1">
      <c r="A151" s="39"/>
      <c r="B151" s="40"/>
      <c r="C151" s="228" t="s">
        <v>337</v>
      </c>
      <c r="D151" s="228" t="s">
        <v>215</v>
      </c>
      <c r="E151" s="229" t="s">
        <v>5453</v>
      </c>
      <c r="F151" s="230" t="s">
        <v>5454</v>
      </c>
      <c r="G151" s="231" t="s">
        <v>3162</v>
      </c>
      <c r="H151" s="232">
        <v>1</v>
      </c>
      <c r="I151" s="233"/>
      <c r="J151" s="234">
        <f>ROUND(I151*H151,2)</f>
        <v>0</v>
      </c>
      <c r="K151" s="235"/>
      <c r="L151" s="45"/>
      <c r="M151" s="236" t="s">
        <v>1</v>
      </c>
      <c r="N151" s="237" t="s">
        <v>45</v>
      </c>
      <c r="O151" s="92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0" t="s">
        <v>219</v>
      </c>
      <c r="AT151" s="240" t="s">
        <v>215</v>
      </c>
      <c r="AU151" s="240" t="s">
        <v>21</v>
      </c>
      <c r="AY151" s="18" t="s">
        <v>213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8" t="s">
        <v>21</v>
      </c>
      <c r="BK151" s="241">
        <f>ROUND(I151*H151,2)</f>
        <v>0</v>
      </c>
      <c r="BL151" s="18" t="s">
        <v>219</v>
      </c>
      <c r="BM151" s="240" t="s">
        <v>467</v>
      </c>
    </row>
    <row r="152" spans="1:65" s="2" customFormat="1" ht="21.75" customHeight="1">
      <c r="A152" s="39"/>
      <c r="B152" s="40"/>
      <c r="C152" s="228" t="s">
        <v>342</v>
      </c>
      <c r="D152" s="228" t="s">
        <v>215</v>
      </c>
      <c r="E152" s="229" t="s">
        <v>5455</v>
      </c>
      <c r="F152" s="230" t="s">
        <v>5456</v>
      </c>
      <c r="G152" s="231" t="s">
        <v>3162</v>
      </c>
      <c r="H152" s="232">
        <v>1</v>
      </c>
      <c r="I152" s="233"/>
      <c r="J152" s="234">
        <f>ROUND(I152*H152,2)</f>
        <v>0</v>
      </c>
      <c r="K152" s="235"/>
      <c r="L152" s="45"/>
      <c r="M152" s="236" t="s">
        <v>1</v>
      </c>
      <c r="N152" s="237" t="s">
        <v>45</v>
      </c>
      <c r="O152" s="92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0" t="s">
        <v>219</v>
      </c>
      <c r="AT152" s="240" t="s">
        <v>215</v>
      </c>
      <c r="AU152" s="240" t="s">
        <v>21</v>
      </c>
      <c r="AY152" s="18" t="s">
        <v>213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8" t="s">
        <v>21</v>
      </c>
      <c r="BK152" s="241">
        <f>ROUND(I152*H152,2)</f>
        <v>0</v>
      </c>
      <c r="BL152" s="18" t="s">
        <v>219</v>
      </c>
      <c r="BM152" s="240" t="s">
        <v>479</v>
      </c>
    </row>
    <row r="153" spans="1:63" s="12" customFormat="1" ht="25.9" customHeight="1">
      <c r="A153" s="12"/>
      <c r="B153" s="212"/>
      <c r="C153" s="213"/>
      <c r="D153" s="214" t="s">
        <v>79</v>
      </c>
      <c r="E153" s="215" t="s">
        <v>4126</v>
      </c>
      <c r="F153" s="215" t="s">
        <v>5457</v>
      </c>
      <c r="G153" s="213"/>
      <c r="H153" s="213"/>
      <c r="I153" s="216"/>
      <c r="J153" s="217">
        <f>BK153</f>
        <v>0</v>
      </c>
      <c r="K153" s="213"/>
      <c r="L153" s="218"/>
      <c r="M153" s="219"/>
      <c r="N153" s="220"/>
      <c r="O153" s="220"/>
      <c r="P153" s="221">
        <f>SUM(P154:P172)</f>
        <v>0</v>
      </c>
      <c r="Q153" s="220"/>
      <c r="R153" s="221">
        <f>SUM(R154:R172)</f>
        <v>0</v>
      </c>
      <c r="S153" s="220"/>
      <c r="T153" s="222">
        <f>SUM(T154:T172)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23" t="s">
        <v>21</v>
      </c>
      <c r="AT153" s="224" t="s">
        <v>79</v>
      </c>
      <c r="AU153" s="224" t="s">
        <v>80</v>
      </c>
      <c r="AY153" s="223" t="s">
        <v>213</v>
      </c>
      <c r="BK153" s="225">
        <f>SUM(BK154:BK172)</f>
        <v>0</v>
      </c>
    </row>
    <row r="154" spans="1:65" s="2" customFormat="1" ht="16.5" customHeight="1">
      <c r="A154" s="39"/>
      <c r="B154" s="40"/>
      <c r="C154" s="228" t="s">
        <v>347</v>
      </c>
      <c r="D154" s="228" t="s">
        <v>215</v>
      </c>
      <c r="E154" s="229" t="s">
        <v>5458</v>
      </c>
      <c r="F154" s="230" t="s">
        <v>5459</v>
      </c>
      <c r="G154" s="231" t="s">
        <v>470</v>
      </c>
      <c r="H154" s="232">
        <v>671</v>
      </c>
      <c r="I154" s="233"/>
      <c r="J154" s="234">
        <f>ROUND(I154*H154,2)</f>
        <v>0</v>
      </c>
      <c r="K154" s="235"/>
      <c r="L154" s="45"/>
      <c r="M154" s="236" t="s">
        <v>1</v>
      </c>
      <c r="N154" s="237" t="s">
        <v>45</v>
      </c>
      <c r="O154" s="92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0" t="s">
        <v>219</v>
      </c>
      <c r="AT154" s="240" t="s">
        <v>215</v>
      </c>
      <c r="AU154" s="240" t="s">
        <v>21</v>
      </c>
      <c r="AY154" s="18" t="s">
        <v>213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8" t="s">
        <v>21</v>
      </c>
      <c r="BK154" s="241">
        <f>ROUND(I154*H154,2)</f>
        <v>0</v>
      </c>
      <c r="BL154" s="18" t="s">
        <v>219</v>
      </c>
      <c r="BM154" s="240" t="s">
        <v>490</v>
      </c>
    </row>
    <row r="155" spans="1:65" s="2" customFormat="1" ht="16.5" customHeight="1">
      <c r="A155" s="39"/>
      <c r="B155" s="40"/>
      <c r="C155" s="228" t="s">
        <v>353</v>
      </c>
      <c r="D155" s="228" t="s">
        <v>215</v>
      </c>
      <c r="E155" s="229" t="s">
        <v>5460</v>
      </c>
      <c r="F155" s="230" t="s">
        <v>5461</v>
      </c>
      <c r="G155" s="231" t="s">
        <v>470</v>
      </c>
      <c r="H155" s="232">
        <v>60</v>
      </c>
      <c r="I155" s="233"/>
      <c r="J155" s="234">
        <f>ROUND(I155*H155,2)</f>
        <v>0</v>
      </c>
      <c r="K155" s="235"/>
      <c r="L155" s="45"/>
      <c r="M155" s="236" t="s">
        <v>1</v>
      </c>
      <c r="N155" s="237" t="s">
        <v>45</v>
      </c>
      <c r="O155" s="92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0" t="s">
        <v>219</v>
      </c>
      <c r="AT155" s="240" t="s">
        <v>215</v>
      </c>
      <c r="AU155" s="240" t="s">
        <v>21</v>
      </c>
      <c r="AY155" s="18" t="s">
        <v>213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8" t="s">
        <v>21</v>
      </c>
      <c r="BK155" s="241">
        <f>ROUND(I155*H155,2)</f>
        <v>0</v>
      </c>
      <c r="BL155" s="18" t="s">
        <v>219</v>
      </c>
      <c r="BM155" s="240" t="s">
        <v>500</v>
      </c>
    </row>
    <row r="156" spans="1:65" s="2" customFormat="1" ht="16.5" customHeight="1">
      <c r="A156" s="39"/>
      <c r="B156" s="40"/>
      <c r="C156" s="228" t="s">
        <v>358</v>
      </c>
      <c r="D156" s="228" t="s">
        <v>215</v>
      </c>
      <c r="E156" s="229" t="s">
        <v>5462</v>
      </c>
      <c r="F156" s="230" t="s">
        <v>5463</v>
      </c>
      <c r="G156" s="231" t="s">
        <v>470</v>
      </c>
      <c r="H156" s="232">
        <v>103</v>
      </c>
      <c r="I156" s="233"/>
      <c r="J156" s="234">
        <f>ROUND(I156*H156,2)</f>
        <v>0</v>
      </c>
      <c r="K156" s="235"/>
      <c r="L156" s="45"/>
      <c r="M156" s="236" t="s">
        <v>1</v>
      </c>
      <c r="N156" s="237" t="s">
        <v>45</v>
      </c>
      <c r="O156" s="92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0" t="s">
        <v>219</v>
      </c>
      <c r="AT156" s="240" t="s">
        <v>215</v>
      </c>
      <c r="AU156" s="240" t="s">
        <v>21</v>
      </c>
      <c r="AY156" s="18" t="s">
        <v>213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8" t="s">
        <v>21</v>
      </c>
      <c r="BK156" s="241">
        <f>ROUND(I156*H156,2)</f>
        <v>0</v>
      </c>
      <c r="BL156" s="18" t="s">
        <v>219</v>
      </c>
      <c r="BM156" s="240" t="s">
        <v>510</v>
      </c>
    </row>
    <row r="157" spans="1:65" s="2" customFormat="1" ht="16.5" customHeight="1">
      <c r="A157" s="39"/>
      <c r="B157" s="40"/>
      <c r="C157" s="228" t="s">
        <v>363</v>
      </c>
      <c r="D157" s="228" t="s">
        <v>215</v>
      </c>
      <c r="E157" s="229" t="s">
        <v>5464</v>
      </c>
      <c r="F157" s="230" t="s">
        <v>5465</v>
      </c>
      <c r="G157" s="231" t="s">
        <v>470</v>
      </c>
      <c r="H157" s="232">
        <v>103</v>
      </c>
      <c r="I157" s="233"/>
      <c r="J157" s="234">
        <f>ROUND(I157*H157,2)</f>
        <v>0</v>
      </c>
      <c r="K157" s="235"/>
      <c r="L157" s="45"/>
      <c r="M157" s="236" t="s">
        <v>1</v>
      </c>
      <c r="N157" s="237" t="s">
        <v>45</v>
      </c>
      <c r="O157" s="92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0" t="s">
        <v>219</v>
      </c>
      <c r="AT157" s="240" t="s">
        <v>215</v>
      </c>
      <c r="AU157" s="240" t="s">
        <v>21</v>
      </c>
      <c r="AY157" s="18" t="s">
        <v>213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8" t="s">
        <v>21</v>
      </c>
      <c r="BK157" s="241">
        <f>ROUND(I157*H157,2)</f>
        <v>0</v>
      </c>
      <c r="BL157" s="18" t="s">
        <v>219</v>
      </c>
      <c r="BM157" s="240" t="s">
        <v>523</v>
      </c>
    </row>
    <row r="158" spans="1:65" s="2" customFormat="1" ht="44.25" customHeight="1">
      <c r="A158" s="39"/>
      <c r="B158" s="40"/>
      <c r="C158" s="228" t="s">
        <v>368</v>
      </c>
      <c r="D158" s="228" t="s">
        <v>215</v>
      </c>
      <c r="E158" s="229" t="s">
        <v>5466</v>
      </c>
      <c r="F158" s="230" t="s">
        <v>5467</v>
      </c>
      <c r="G158" s="231" t="s">
        <v>470</v>
      </c>
      <c r="H158" s="232">
        <v>40</v>
      </c>
      <c r="I158" s="233"/>
      <c r="J158" s="234">
        <f>ROUND(I158*H158,2)</f>
        <v>0</v>
      </c>
      <c r="K158" s="235"/>
      <c r="L158" s="45"/>
      <c r="M158" s="236" t="s">
        <v>1</v>
      </c>
      <c r="N158" s="237" t="s">
        <v>45</v>
      </c>
      <c r="O158" s="92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0" t="s">
        <v>219</v>
      </c>
      <c r="AT158" s="240" t="s">
        <v>215</v>
      </c>
      <c r="AU158" s="240" t="s">
        <v>21</v>
      </c>
      <c r="AY158" s="18" t="s">
        <v>213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8" t="s">
        <v>21</v>
      </c>
      <c r="BK158" s="241">
        <f>ROUND(I158*H158,2)</f>
        <v>0</v>
      </c>
      <c r="BL158" s="18" t="s">
        <v>219</v>
      </c>
      <c r="BM158" s="240" t="s">
        <v>533</v>
      </c>
    </row>
    <row r="159" spans="1:65" s="2" customFormat="1" ht="16.5" customHeight="1">
      <c r="A159" s="39"/>
      <c r="B159" s="40"/>
      <c r="C159" s="228" t="s">
        <v>373</v>
      </c>
      <c r="D159" s="228" t="s">
        <v>215</v>
      </c>
      <c r="E159" s="229" t="s">
        <v>5468</v>
      </c>
      <c r="F159" s="230" t="s">
        <v>5469</v>
      </c>
      <c r="G159" s="231" t="s">
        <v>3162</v>
      </c>
      <c r="H159" s="232">
        <v>20</v>
      </c>
      <c r="I159" s="233"/>
      <c r="J159" s="234">
        <f>ROUND(I159*H159,2)</f>
        <v>0</v>
      </c>
      <c r="K159" s="235"/>
      <c r="L159" s="45"/>
      <c r="M159" s="236" t="s">
        <v>1</v>
      </c>
      <c r="N159" s="237" t="s">
        <v>45</v>
      </c>
      <c r="O159" s="92"/>
      <c r="P159" s="238">
        <f>O159*H159</f>
        <v>0</v>
      </c>
      <c r="Q159" s="238">
        <v>0</v>
      </c>
      <c r="R159" s="238">
        <f>Q159*H159</f>
        <v>0</v>
      </c>
      <c r="S159" s="238">
        <v>0</v>
      </c>
      <c r="T159" s="23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0" t="s">
        <v>219</v>
      </c>
      <c r="AT159" s="240" t="s">
        <v>215</v>
      </c>
      <c r="AU159" s="240" t="s">
        <v>21</v>
      </c>
      <c r="AY159" s="18" t="s">
        <v>213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8" t="s">
        <v>21</v>
      </c>
      <c r="BK159" s="241">
        <f>ROUND(I159*H159,2)</f>
        <v>0</v>
      </c>
      <c r="BL159" s="18" t="s">
        <v>219</v>
      </c>
      <c r="BM159" s="240" t="s">
        <v>542</v>
      </c>
    </row>
    <row r="160" spans="1:65" s="2" customFormat="1" ht="21.75" customHeight="1">
      <c r="A160" s="39"/>
      <c r="B160" s="40"/>
      <c r="C160" s="228" t="s">
        <v>378</v>
      </c>
      <c r="D160" s="228" t="s">
        <v>215</v>
      </c>
      <c r="E160" s="229" t="s">
        <v>5470</v>
      </c>
      <c r="F160" s="230" t="s">
        <v>5471</v>
      </c>
      <c r="G160" s="231" t="s">
        <v>3162</v>
      </c>
      <c r="H160" s="232">
        <v>80</v>
      </c>
      <c r="I160" s="233"/>
      <c r="J160" s="234">
        <f>ROUND(I160*H160,2)</f>
        <v>0</v>
      </c>
      <c r="K160" s="235"/>
      <c r="L160" s="45"/>
      <c r="M160" s="236" t="s">
        <v>1</v>
      </c>
      <c r="N160" s="237" t="s">
        <v>45</v>
      </c>
      <c r="O160" s="92"/>
      <c r="P160" s="238">
        <f>O160*H160</f>
        <v>0</v>
      </c>
      <c r="Q160" s="238">
        <v>0</v>
      </c>
      <c r="R160" s="238">
        <f>Q160*H160</f>
        <v>0</v>
      </c>
      <c r="S160" s="238">
        <v>0</v>
      </c>
      <c r="T160" s="23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0" t="s">
        <v>219</v>
      </c>
      <c r="AT160" s="240" t="s">
        <v>215</v>
      </c>
      <c r="AU160" s="240" t="s">
        <v>21</v>
      </c>
      <c r="AY160" s="18" t="s">
        <v>213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8" t="s">
        <v>21</v>
      </c>
      <c r="BK160" s="241">
        <f>ROUND(I160*H160,2)</f>
        <v>0</v>
      </c>
      <c r="BL160" s="18" t="s">
        <v>219</v>
      </c>
      <c r="BM160" s="240" t="s">
        <v>553</v>
      </c>
    </row>
    <row r="161" spans="1:65" s="2" customFormat="1" ht="21.75" customHeight="1">
      <c r="A161" s="39"/>
      <c r="B161" s="40"/>
      <c r="C161" s="228" t="s">
        <v>382</v>
      </c>
      <c r="D161" s="228" t="s">
        <v>215</v>
      </c>
      <c r="E161" s="229" t="s">
        <v>5472</v>
      </c>
      <c r="F161" s="230" t="s">
        <v>5473</v>
      </c>
      <c r="G161" s="231" t="s">
        <v>3162</v>
      </c>
      <c r="H161" s="232">
        <v>2120</v>
      </c>
      <c r="I161" s="233"/>
      <c r="J161" s="234">
        <f>ROUND(I161*H161,2)</f>
        <v>0</v>
      </c>
      <c r="K161" s="235"/>
      <c r="L161" s="45"/>
      <c r="M161" s="236" t="s">
        <v>1</v>
      </c>
      <c r="N161" s="237" t="s">
        <v>45</v>
      </c>
      <c r="O161" s="92"/>
      <c r="P161" s="238">
        <f>O161*H161</f>
        <v>0</v>
      </c>
      <c r="Q161" s="238">
        <v>0</v>
      </c>
      <c r="R161" s="238">
        <f>Q161*H161</f>
        <v>0</v>
      </c>
      <c r="S161" s="238">
        <v>0</v>
      </c>
      <c r="T161" s="23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0" t="s">
        <v>219</v>
      </c>
      <c r="AT161" s="240" t="s">
        <v>215</v>
      </c>
      <c r="AU161" s="240" t="s">
        <v>21</v>
      </c>
      <c r="AY161" s="18" t="s">
        <v>213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8" t="s">
        <v>21</v>
      </c>
      <c r="BK161" s="241">
        <f>ROUND(I161*H161,2)</f>
        <v>0</v>
      </c>
      <c r="BL161" s="18" t="s">
        <v>219</v>
      </c>
      <c r="BM161" s="240" t="s">
        <v>562</v>
      </c>
    </row>
    <row r="162" spans="1:65" s="2" customFormat="1" ht="21.75" customHeight="1">
      <c r="A162" s="39"/>
      <c r="B162" s="40"/>
      <c r="C162" s="228" t="s">
        <v>387</v>
      </c>
      <c r="D162" s="228" t="s">
        <v>215</v>
      </c>
      <c r="E162" s="229" t="s">
        <v>5474</v>
      </c>
      <c r="F162" s="230" t="s">
        <v>5475</v>
      </c>
      <c r="G162" s="231" t="s">
        <v>3162</v>
      </c>
      <c r="H162" s="232">
        <v>50</v>
      </c>
      <c r="I162" s="233"/>
      <c r="J162" s="234">
        <f>ROUND(I162*H162,2)</f>
        <v>0</v>
      </c>
      <c r="K162" s="235"/>
      <c r="L162" s="45"/>
      <c r="M162" s="236" t="s">
        <v>1</v>
      </c>
      <c r="N162" s="237" t="s">
        <v>45</v>
      </c>
      <c r="O162" s="92"/>
      <c r="P162" s="238">
        <f>O162*H162</f>
        <v>0</v>
      </c>
      <c r="Q162" s="238">
        <v>0</v>
      </c>
      <c r="R162" s="238">
        <f>Q162*H162</f>
        <v>0</v>
      </c>
      <c r="S162" s="238">
        <v>0</v>
      </c>
      <c r="T162" s="23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0" t="s">
        <v>219</v>
      </c>
      <c r="AT162" s="240" t="s">
        <v>215</v>
      </c>
      <c r="AU162" s="240" t="s">
        <v>21</v>
      </c>
      <c r="AY162" s="18" t="s">
        <v>213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8" t="s">
        <v>21</v>
      </c>
      <c r="BK162" s="241">
        <f>ROUND(I162*H162,2)</f>
        <v>0</v>
      </c>
      <c r="BL162" s="18" t="s">
        <v>219</v>
      </c>
      <c r="BM162" s="240" t="s">
        <v>571</v>
      </c>
    </row>
    <row r="163" spans="1:65" s="2" customFormat="1" ht="33" customHeight="1">
      <c r="A163" s="39"/>
      <c r="B163" s="40"/>
      <c r="C163" s="228" t="s">
        <v>392</v>
      </c>
      <c r="D163" s="228" t="s">
        <v>215</v>
      </c>
      <c r="E163" s="229" t="s">
        <v>5476</v>
      </c>
      <c r="F163" s="230" t="s">
        <v>5477</v>
      </c>
      <c r="G163" s="231" t="s">
        <v>3162</v>
      </c>
      <c r="H163" s="232">
        <v>2170</v>
      </c>
      <c r="I163" s="233"/>
      <c r="J163" s="234">
        <f>ROUND(I163*H163,2)</f>
        <v>0</v>
      </c>
      <c r="K163" s="235"/>
      <c r="L163" s="45"/>
      <c r="M163" s="236" t="s">
        <v>1</v>
      </c>
      <c r="N163" s="237" t="s">
        <v>45</v>
      </c>
      <c r="O163" s="92"/>
      <c r="P163" s="238">
        <f>O163*H163</f>
        <v>0</v>
      </c>
      <c r="Q163" s="238">
        <v>0</v>
      </c>
      <c r="R163" s="238">
        <f>Q163*H163</f>
        <v>0</v>
      </c>
      <c r="S163" s="238">
        <v>0</v>
      </c>
      <c r="T163" s="23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0" t="s">
        <v>219</v>
      </c>
      <c r="AT163" s="240" t="s">
        <v>215</v>
      </c>
      <c r="AU163" s="240" t="s">
        <v>21</v>
      </c>
      <c r="AY163" s="18" t="s">
        <v>213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8" t="s">
        <v>21</v>
      </c>
      <c r="BK163" s="241">
        <f>ROUND(I163*H163,2)</f>
        <v>0</v>
      </c>
      <c r="BL163" s="18" t="s">
        <v>219</v>
      </c>
      <c r="BM163" s="240" t="s">
        <v>581</v>
      </c>
    </row>
    <row r="164" spans="1:65" s="2" customFormat="1" ht="21.75" customHeight="1">
      <c r="A164" s="39"/>
      <c r="B164" s="40"/>
      <c r="C164" s="228" t="s">
        <v>398</v>
      </c>
      <c r="D164" s="228" t="s">
        <v>215</v>
      </c>
      <c r="E164" s="229" t="s">
        <v>5478</v>
      </c>
      <c r="F164" s="230" t="s">
        <v>5479</v>
      </c>
      <c r="G164" s="231" t="s">
        <v>3162</v>
      </c>
      <c r="H164" s="232">
        <v>15</v>
      </c>
      <c r="I164" s="233"/>
      <c r="J164" s="234">
        <f>ROUND(I164*H164,2)</f>
        <v>0</v>
      </c>
      <c r="K164" s="235"/>
      <c r="L164" s="45"/>
      <c r="M164" s="236" t="s">
        <v>1</v>
      </c>
      <c r="N164" s="237" t="s">
        <v>45</v>
      </c>
      <c r="O164" s="92"/>
      <c r="P164" s="238">
        <f>O164*H164</f>
        <v>0</v>
      </c>
      <c r="Q164" s="238">
        <v>0</v>
      </c>
      <c r="R164" s="238">
        <f>Q164*H164</f>
        <v>0</v>
      </c>
      <c r="S164" s="238">
        <v>0</v>
      </c>
      <c r="T164" s="23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0" t="s">
        <v>219</v>
      </c>
      <c r="AT164" s="240" t="s">
        <v>215</v>
      </c>
      <c r="AU164" s="240" t="s">
        <v>21</v>
      </c>
      <c r="AY164" s="18" t="s">
        <v>213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8" t="s">
        <v>21</v>
      </c>
      <c r="BK164" s="241">
        <f>ROUND(I164*H164,2)</f>
        <v>0</v>
      </c>
      <c r="BL164" s="18" t="s">
        <v>219</v>
      </c>
      <c r="BM164" s="240" t="s">
        <v>591</v>
      </c>
    </row>
    <row r="165" spans="1:65" s="2" customFormat="1" ht="16.5" customHeight="1">
      <c r="A165" s="39"/>
      <c r="B165" s="40"/>
      <c r="C165" s="228" t="s">
        <v>404</v>
      </c>
      <c r="D165" s="228" t="s">
        <v>215</v>
      </c>
      <c r="E165" s="229" t="s">
        <v>5480</v>
      </c>
      <c r="F165" s="230" t="s">
        <v>5481</v>
      </c>
      <c r="G165" s="231" t="s">
        <v>3162</v>
      </c>
      <c r="H165" s="232">
        <v>40</v>
      </c>
      <c r="I165" s="233"/>
      <c r="J165" s="234">
        <f>ROUND(I165*H165,2)</f>
        <v>0</v>
      </c>
      <c r="K165" s="235"/>
      <c r="L165" s="45"/>
      <c r="M165" s="236" t="s">
        <v>1</v>
      </c>
      <c r="N165" s="237" t="s">
        <v>45</v>
      </c>
      <c r="O165" s="92"/>
      <c r="P165" s="238">
        <f>O165*H165</f>
        <v>0</v>
      </c>
      <c r="Q165" s="238">
        <v>0</v>
      </c>
      <c r="R165" s="238">
        <f>Q165*H165</f>
        <v>0</v>
      </c>
      <c r="S165" s="238">
        <v>0</v>
      </c>
      <c r="T165" s="23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40" t="s">
        <v>219</v>
      </c>
      <c r="AT165" s="240" t="s">
        <v>215</v>
      </c>
      <c r="AU165" s="240" t="s">
        <v>21</v>
      </c>
      <c r="AY165" s="18" t="s">
        <v>213</v>
      </c>
      <c r="BE165" s="241">
        <f>IF(N165="základní",J165,0)</f>
        <v>0</v>
      </c>
      <c r="BF165" s="241">
        <f>IF(N165="snížená",J165,0)</f>
        <v>0</v>
      </c>
      <c r="BG165" s="241">
        <f>IF(N165="zákl. přenesená",J165,0)</f>
        <v>0</v>
      </c>
      <c r="BH165" s="241">
        <f>IF(N165="sníž. přenesená",J165,0)</f>
        <v>0</v>
      </c>
      <c r="BI165" s="241">
        <f>IF(N165="nulová",J165,0)</f>
        <v>0</v>
      </c>
      <c r="BJ165" s="18" t="s">
        <v>21</v>
      </c>
      <c r="BK165" s="241">
        <f>ROUND(I165*H165,2)</f>
        <v>0</v>
      </c>
      <c r="BL165" s="18" t="s">
        <v>219</v>
      </c>
      <c r="BM165" s="240" t="s">
        <v>601</v>
      </c>
    </row>
    <row r="166" spans="1:65" s="2" customFormat="1" ht="16.5" customHeight="1">
      <c r="A166" s="39"/>
      <c r="B166" s="40"/>
      <c r="C166" s="228" t="s">
        <v>409</v>
      </c>
      <c r="D166" s="228" t="s">
        <v>215</v>
      </c>
      <c r="E166" s="229" t="s">
        <v>5482</v>
      </c>
      <c r="F166" s="230" t="s">
        <v>5483</v>
      </c>
      <c r="G166" s="231" t="s">
        <v>3162</v>
      </c>
      <c r="H166" s="232">
        <v>10</v>
      </c>
      <c r="I166" s="233"/>
      <c r="J166" s="234">
        <f>ROUND(I166*H166,2)</f>
        <v>0</v>
      </c>
      <c r="K166" s="235"/>
      <c r="L166" s="45"/>
      <c r="M166" s="236" t="s">
        <v>1</v>
      </c>
      <c r="N166" s="237" t="s">
        <v>45</v>
      </c>
      <c r="O166" s="92"/>
      <c r="P166" s="238">
        <f>O166*H166</f>
        <v>0</v>
      </c>
      <c r="Q166" s="238">
        <v>0</v>
      </c>
      <c r="R166" s="238">
        <f>Q166*H166</f>
        <v>0</v>
      </c>
      <c r="S166" s="238">
        <v>0</v>
      </c>
      <c r="T166" s="23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0" t="s">
        <v>219</v>
      </c>
      <c r="AT166" s="240" t="s">
        <v>215</v>
      </c>
      <c r="AU166" s="240" t="s">
        <v>21</v>
      </c>
      <c r="AY166" s="18" t="s">
        <v>213</v>
      </c>
      <c r="BE166" s="241">
        <f>IF(N166="základní",J166,0)</f>
        <v>0</v>
      </c>
      <c r="BF166" s="241">
        <f>IF(N166="snížená",J166,0)</f>
        <v>0</v>
      </c>
      <c r="BG166" s="241">
        <f>IF(N166="zákl. přenesená",J166,0)</f>
        <v>0</v>
      </c>
      <c r="BH166" s="241">
        <f>IF(N166="sníž. přenesená",J166,0)</f>
        <v>0</v>
      </c>
      <c r="BI166" s="241">
        <f>IF(N166="nulová",J166,0)</f>
        <v>0</v>
      </c>
      <c r="BJ166" s="18" t="s">
        <v>21</v>
      </c>
      <c r="BK166" s="241">
        <f>ROUND(I166*H166,2)</f>
        <v>0</v>
      </c>
      <c r="BL166" s="18" t="s">
        <v>219</v>
      </c>
      <c r="BM166" s="240" t="s">
        <v>610</v>
      </c>
    </row>
    <row r="167" spans="1:65" s="2" customFormat="1" ht="21.75" customHeight="1">
      <c r="A167" s="39"/>
      <c r="B167" s="40"/>
      <c r="C167" s="228" t="s">
        <v>413</v>
      </c>
      <c r="D167" s="228" t="s">
        <v>215</v>
      </c>
      <c r="E167" s="229" t="s">
        <v>5484</v>
      </c>
      <c r="F167" s="230" t="s">
        <v>5485</v>
      </c>
      <c r="G167" s="231" t="s">
        <v>3162</v>
      </c>
      <c r="H167" s="232">
        <v>15</v>
      </c>
      <c r="I167" s="233"/>
      <c r="J167" s="234">
        <f>ROUND(I167*H167,2)</f>
        <v>0</v>
      </c>
      <c r="K167" s="235"/>
      <c r="L167" s="45"/>
      <c r="M167" s="236" t="s">
        <v>1</v>
      </c>
      <c r="N167" s="237" t="s">
        <v>45</v>
      </c>
      <c r="O167" s="92"/>
      <c r="P167" s="238">
        <f>O167*H167</f>
        <v>0</v>
      </c>
      <c r="Q167" s="238">
        <v>0</v>
      </c>
      <c r="R167" s="238">
        <f>Q167*H167</f>
        <v>0</v>
      </c>
      <c r="S167" s="238">
        <v>0</v>
      </c>
      <c r="T167" s="23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0" t="s">
        <v>219</v>
      </c>
      <c r="AT167" s="240" t="s">
        <v>215</v>
      </c>
      <c r="AU167" s="240" t="s">
        <v>21</v>
      </c>
      <c r="AY167" s="18" t="s">
        <v>213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18" t="s">
        <v>21</v>
      </c>
      <c r="BK167" s="241">
        <f>ROUND(I167*H167,2)</f>
        <v>0</v>
      </c>
      <c r="BL167" s="18" t="s">
        <v>219</v>
      </c>
      <c r="BM167" s="240" t="s">
        <v>618</v>
      </c>
    </row>
    <row r="168" spans="1:65" s="2" customFormat="1" ht="44.25" customHeight="1">
      <c r="A168" s="39"/>
      <c r="B168" s="40"/>
      <c r="C168" s="228" t="s">
        <v>418</v>
      </c>
      <c r="D168" s="228" t="s">
        <v>215</v>
      </c>
      <c r="E168" s="229" t="s">
        <v>5486</v>
      </c>
      <c r="F168" s="230" t="s">
        <v>5487</v>
      </c>
      <c r="G168" s="231" t="s">
        <v>3162</v>
      </c>
      <c r="H168" s="232">
        <v>1</v>
      </c>
      <c r="I168" s="233"/>
      <c r="J168" s="234">
        <f>ROUND(I168*H168,2)</f>
        <v>0</v>
      </c>
      <c r="K168" s="235"/>
      <c r="L168" s="45"/>
      <c r="M168" s="236" t="s">
        <v>1</v>
      </c>
      <c r="N168" s="237" t="s">
        <v>45</v>
      </c>
      <c r="O168" s="92"/>
      <c r="P168" s="238">
        <f>O168*H168</f>
        <v>0</v>
      </c>
      <c r="Q168" s="238">
        <v>0</v>
      </c>
      <c r="R168" s="238">
        <f>Q168*H168</f>
        <v>0</v>
      </c>
      <c r="S168" s="238">
        <v>0</v>
      </c>
      <c r="T168" s="23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0" t="s">
        <v>219</v>
      </c>
      <c r="AT168" s="240" t="s">
        <v>215</v>
      </c>
      <c r="AU168" s="240" t="s">
        <v>21</v>
      </c>
      <c r="AY168" s="18" t="s">
        <v>213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8" t="s">
        <v>21</v>
      </c>
      <c r="BK168" s="241">
        <f>ROUND(I168*H168,2)</f>
        <v>0</v>
      </c>
      <c r="BL168" s="18" t="s">
        <v>219</v>
      </c>
      <c r="BM168" s="240" t="s">
        <v>629</v>
      </c>
    </row>
    <row r="169" spans="1:65" s="2" customFormat="1" ht="16.5" customHeight="1">
      <c r="A169" s="39"/>
      <c r="B169" s="40"/>
      <c r="C169" s="228" t="s">
        <v>425</v>
      </c>
      <c r="D169" s="228" t="s">
        <v>215</v>
      </c>
      <c r="E169" s="229" t="s">
        <v>5488</v>
      </c>
      <c r="F169" s="230" t="s">
        <v>5489</v>
      </c>
      <c r="G169" s="231" t="s">
        <v>3162</v>
      </c>
      <c r="H169" s="232">
        <v>1</v>
      </c>
      <c r="I169" s="233"/>
      <c r="J169" s="234">
        <f>ROUND(I169*H169,2)</f>
        <v>0</v>
      </c>
      <c r="K169" s="235"/>
      <c r="L169" s="45"/>
      <c r="M169" s="236" t="s">
        <v>1</v>
      </c>
      <c r="N169" s="237" t="s">
        <v>45</v>
      </c>
      <c r="O169" s="92"/>
      <c r="P169" s="238">
        <f>O169*H169</f>
        <v>0</v>
      </c>
      <c r="Q169" s="238">
        <v>0</v>
      </c>
      <c r="R169" s="238">
        <f>Q169*H169</f>
        <v>0</v>
      </c>
      <c r="S169" s="238">
        <v>0</v>
      </c>
      <c r="T169" s="23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40" t="s">
        <v>219</v>
      </c>
      <c r="AT169" s="240" t="s">
        <v>215</v>
      </c>
      <c r="AU169" s="240" t="s">
        <v>21</v>
      </c>
      <c r="AY169" s="18" t="s">
        <v>213</v>
      </c>
      <c r="BE169" s="241">
        <f>IF(N169="základní",J169,0)</f>
        <v>0</v>
      </c>
      <c r="BF169" s="241">
        <f>IF(N169="snížená",J169,0)</f>
        <v>0</v>
      </c>
      <c r="BG169" s="241">
        <f>IF(N169="zákl. přenesená",J169,0)</f>
        <v>0</v>
      </c>
      <c r="BH169" s="241">
        <f>IF(N169="sníž. přenesená",J169,0)</f>
        <v>0</v>
      </c>
      <c r="BI169" s="241">
        <f>IF(N169="nulová",J169,0)</f>
        <v>0</v>
      </c>
      <c r="BJ169" s="18" t="s">
        <v>21</v>
      </c>
      <c r="BK169" s="241">
        <f>ROUND(I169*H169,2)</f>
        <v>0</v>
      </c>
      <c r="BL169" s="18" t="s">
        <v>219</v>
      </c>
      <c r="BM169" s="240" t="s">
        <v>639</v>
      </c>
    </row>
    <row r="170" spans="1:65" s="2" customFormat="1" ht="16.5" customHeight="1">
      <c r="A170" s="39"/>
      <c r="B170" s="40"/>
      <c r="C170" s="228" t="s">
        <v>430</v>
      </c>
      <c r="D170" s="228" t="s">
        <v>215</v>
      </c>
      <c r="E170" s="229" t="s">
        <v>5490</v>
      </c>
      <c r="F170" s="230" t="s">
        <v>5491</v>
      </c>
      <c r="G170" s="231" t="s">
        <v>3162</v>
      </c>
      <c r="H170" s="232">
        <v>1</v>
      </c>
      <c r="I170" s="233"/>
      <c r="J170" s="234">
        <f>ROUND(I170*H170,2)</f>
        <v>0</v>
      </c>
      <c r="K170" s="235"/>
      <c r="L170" s="45"/>
      <c r="M170" s="236" t="s">
        <v>1</v>
      </c>
      <c r="N170" s="237" t="s">
        <v>45</v>
      </c>
      <c r="O170" s="92"/>
      <c r="P170" s="238">
        <f>O170*H170</f>
        <v>0</v>
      </c>
      <c r="Q170" s="238">
        <v>0</v>
      </c>
      <c r="R170" s="238">
        <f>Q170*H170</f>
        <v>0</v>
      </c>
      <c r="S170" s="238">
        <v>0</v>
      </c>
      <c r="T170" s="23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40" t="s">
        <v>219</v>
      </c>
      <c r="AT170" s="240" t="s">
        <v>215</v>
      </c>
      <c r="AU170" s="240" t="s">
        <v>21</v>
      </c>
      <c r="AY170" s="18" t="s">
        <v>213</v>
      </c>
      <c r="BE170" s="241">
        <f>IF(N170="základní",J170,0)</f>
        <v>0</v>
      </c>
      <c r="BF170" s="241">
        <f>IF(N170="snížená",J170,0)</f>
        <v>0</v>
      </c>
      <c r="BG170" s="241">
        <f>IF(N170="zákl. přenesená",J170,0)</f>
        <v>0</v>
      </c>
      <c r="BH170" s="241">
        <f>IF(N170="sníž. přenesená",J170,0)</f>
        <v>0</v>
      </c>
      <c r="BI170" s="241">
        <f>IF(N170="nulová",J170,0)</f>
        <v>0</v>
      </c>
      <c r="BJ170" s="18" t="s">
        <v>21</v>
      </c>
      <c r="BK170" s="241">
        <f>ROUND(I170*H170,2)</f>
        <v>0</v>
      </c>
      <c r="BL170" s="18" t="s">
        <v>219</v>
      </c>
      <c r="BM170" s="240" t="s">
        <v>649</v>
      </c>
    </row>
    <row r="171" spans="1:65" s="2" customFormat="1" ht="16.5" customHeight="1">
      <c r="A171" s="39"/>
      <c r="B171" s="40"/>
      <c r="C171" s="228" t="s">
        <v>435</v>
      </c>
      <c r="D171" s="228" t="s">
        <v>215</v>
      </c>
      <c r="E171" s="229" t="s">
        <v>5492</v>
      </c>
      <c r="F171" s="230" t="s">
        <v>5493</v>
      </c>
      <c r="G171" s="231" t="s">
        <v>3162</v>
      </c>
      <c r="H171" s="232">
        <v>1</v>
      </c>
      <c r="I171" s="233"/>
      <c r="J171" s="234">
        <f>ROUND(I171*H171,2)</f>
        <v>0</v>
      </c>
      <c r="K171" s="235"/>
      <c r="L171" s="45"/>
      <c r="M171" s="236" t="s">
        <v>1</v>
      </c>
      <c r="N171" s="237" t="s">
        <v>45</v>
      </c>
      <c r="O171" s="92"/>
      <c r="P171" s="238">
        <f>O171*H171</f>
        <v>0</v>
      </c>
      <c r="Q171" s="238">
        <v>0</v>
      </c>
      <c r="R171" s="238">
        <f>Q171*H171</f>
        <v>0</v>
      </c>
      <c r="S171" s="238">
        <v>0</v>
      </c>
      <c r="T171" s="23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40" t="s">
        <v>219</v>
      </c>
      <c r="AT171" s="240" t="s">
        <v>215</v>
      </c>
      <c r="AU171" s="240" t="s">
        <v>21</v>
      </c>
      <c r="AY171" s="18" t="s">
        <v>213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18" t="s">
        <v>21</v>
      </c>
      <c r="BK171" s="241">
        <f>ROUND(I171*H171,2)</f>
        <v>0</v>
      </c>
      <c r="BL171" s="18" t="s">
        <v>219</v>
      </c>
      <c r="BM171" s="240" t="s">
        <v>659</v>
      </c>
    </row>
    <row r="172" spans="1:65" s="2" customFormat="1" ht="33" customHeight="1">
      <c r="A172" s="39"/>
      <c r="B172" s="40"/>
      <c r="C172" s="228" t="s">
        <v>447</v>
      </c>
      <c r="D172" s="228" t="s">
        <v>215</v>
      </c>
      <c r="E172" s="229" t="s">
        <v>5494</v>
      </c>
      <c r="F172" s="230" t="s">
        <v>5495</v>
      </c>
      <c r="G172" s="231" t="s">
        <v>3162</v>
      </c>
      <c r="H172" s="232">
        <v>1</v>
      </c>
      <c r="I172" s="233"/>
      <c r="J172" s="234">
        <f>ROUND(I172*H172,2)</f>
        <v>0</v>
      </c>
      <c r="K172" s="235"/>
      <c r="L172" s="45"/>
      <c r="M172" s="236" t="s">
        <v>1</v>
      </c>
      <c r="N172" s="237" t="s">
        <v>45</v>
      </c>
      <c r="O172" s="92"/>
      <c r="P172" s="238">
        <f>O172*H172</f>
        <v>0</v>
      </c>
      <c r="Q172" s="238">
        <v>0</v>
      </c>
      <c r="R172" s="238">
        <f>Q172*H172</f>
        <v>0</v>
      </c>
      <c r="S172" s="238">
        <v>0</v>
      </c>
      <c r="T172" s="23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0" t="s">
        <v>219</v>
      </c>
      <c r="AT172" s="240" t="s">
        <v>215</v>
      </c>
      <c r="AU172" s="240" t="s">
        <v>21</v>
      </c>
      <c r="AY172" s="18" t="s">
        <v>213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8" t="s">
        <v>21</v>
      </c>
      <c r="BK172" s="241">
        <f>ROUND(I172*H172,2)</f>
        <v>0</v>
      </c>
      <c r="BL172" s="18" t="s">
        <v>219</v>
      </c>
      <c r="BM172" s="240" t="s">
        <v>670</v>
      </c>
    </row>
    <row r="173" spans="1:63" s="12" customFormat="1" ht="25.9" customHeight="1">
      <c r="A173" s="12"/>
      <c r="B173" s="212"/>
      <c r="C173" s="213"/>
      <c r="D173" s="214" t="s">
        <v>79</v>
      </c>
      <c r="E173" s="215" t="s">
        <v>4170</v>
      </c>
      <c r="F173" s="215" t="s">
        <v>5496</v>
      </c>
      <c r="G173" s="213"/>
      <c r="H173" s="213"/>
      <c r="I173" s="216"/>
      <c r="J173" s="217">
        <f>BK173</f>
        <v>0</v>
      </c>
      <c r="K173" s="213"/>
      <c r="L173" s="218"/>
      <c r="M173" s="219"/>
      <c r="N173" s="220"/>
      <c r="O173" s="220"/>
      <c r="P173" s="221">
        <f>SUM(P174:P182)</f>
        <v>0</v>
      </c>
      <c r="Q173" s="220"/>
      <c r="R173" s="221">
        <f>SUM(R174:R182)</f>
        <v>0</v>
      </c>
      <c r="S173" s="220"/>
      <c r="T173" s="222">
        <f>SUM(T174:T182)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23" t="s">
        <v>21</v>
      </c>
      <c r="AT173" s="224" t="s">
        <v>79</v>
      </c>
      <c r="AU173" s="224" t="s">
        <v>80</v>
      </c>
      <c r="AY173" s="223" t="s">
        <v>213</v>
      </c>
      <c r="BK173" s="225">
        <f>SUM(BK174:BK182)</f>
        <v>0</v>
      </c>
    </row>
    <row r="174" spans="1:65" s="2" customFormat="1" ht="16.5" customHeight="1">
      <c r="A174" s="39"/>
      <c r="B174" s="40"/>
      <c r="C174" s="228" t="s">
        <v>456</v>
      </c>
      <c r="D174" s="228" t="s">
        <v>215</v>
      </c>
      <c r="E174" s="229" t="s">
        <v>5497</v>
      </c>
      <c r="F174" s="230" t="s">
        <v>5498</v>
      </c>
      <c r="G174" s="231" t="s">
        <v>990</v>
      </c>
      <c r="H174" s="232">
        <v>1</v>
      </c>
      <c r="I174" s="233"/>
      <c r="J174" s="234">
        <f>ROUND(I174*H174,2)</f>
        <v>0</v>
      </c>
      <c r="K174" s="235"/>
      <c r="L174" s="45"/>
      <c r="M174" s="236" t="s">
        <v>1</v>
      </c>
      <c r="N174" s="237" t="s">
        <v>45</v>
      </c>
      <c r="O174" s="92"/>
      <c r="P174" s="238">
        <f>O174*H174</f>
        <v>0</v>
      </c>
      <c r="Q174" s="238">
        <v>0</v>
      </c>
      <c r="R174" s="238">
        <f>Q174*H174</f>
        <v>0</v>
      </c>
      <c r="S174" s="238">
        <v>0</v>
      </c>
      <c r="T174" s="23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40" t="s">
        <v>219</v>
      </c>
      <c r="AT174" s="240" t="s">
        <v>215</v>
      </c>
      <c r="AU174" s="240" t="s">
        <v>21</v>
      </c>
      <c r="AY174" s="18" t="s">
        <v>213</v>
      </c>
      <c r="BE174" s="241">
        <f>IF(N174="základní",J174,0)</f>
        <v>0</v>
      </c>
      <c r="BF174" s="241">
        <f>IF(N174="snížená",J174,0)</f>
        <v>0</v>
      </c>
      <c r="BG174" s="241">
        <f>IF(N174="zákl. přenesená",J174,0)</f>
        <v>0</v>
      </c>
      <c r="BH174" s="241">
        <f>IF(N174="sníž. přenesená",J174,0)</f>
        <v>0</v>
      </c>
      <c r="BI174" s="241">
        <f>IF(N174="nulová",J174,0)</f>
        <v>0</v>
      </c>
      <c r="BJ174" s="18" t="s">
        <v>21</v>
      </c>
      <c r="BK174" s="241">
        <f>ROUND(I174*H174,2)</f>
        <v>0</v>
      </c>
      <c r="BL174" s="18" t="s">
        <v>219</v>
      </c>
      <c r="BM174" s="240" t="s">
        <v>678</v>
      </c>
    </row>
    <row r="175" spans="1:65" s="2" customFormat="1" ht="16.5" customHeight="1">
      <c r="A175" s="39"/>
      <c r="B175" s="40"/>
      <c r="C175" s="228" t="s">
        <v>461</v>
      </c>
      <c r="D175" s="228" t="s">
        <v>215</v>
      </c>
      <c r="E175" s="229" t="s">
        <v>5499</v>
      </c>
      <c r="F175" s="230" t="s">
        <v>5500</v>
      </c>
      <c r="G175" s="231" t="s">
        <v>990</v>
      </c>
      <c r="H175" s="232">
        <v>1</v>
      </c>
      <c r="I175" s="233"/>
      <c r="J175" s="234">
        <f>ROUND(I175*H175,2)</f>
        <v>0</v>
      </c>
      <c r="K175" s="235"/>
      <c r="L175" s="45"/>
      <c r="M175" s="236" t="s">
        <v>1</v>
      </c>
      <c r="N175" s="237" t="s">
        <v>45</v>
      </c>
      <c r="O175" s="92"/>
      <c r="P175" s="238">
        <f>O175*H175</f>
        <v>0</v>
      </c>
      <c r="Q175" s="238">
        <v>0</v>
      </c>
      <c r="R175" s="238">
        <f>Q175*H175</f>
        <v>0</v>
      </c>
      <c r="S175" s="238">
        <v>0</v>
      </c>
      <c r="T175" s="23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40" t="s">
        <v>219</v>
      </c>
      <c r="AT175" s="240" t="s">
        <v>215</v>
      </c>
      <c r="AU175" s="240" t="s">
        <v>21</v>
      </c>
      <c r="AY175" s="18" t="s">
        <v>213</v>
      </c>
      <c r="BE175" s="241">
        <f>IF(N175="základní",J175,0)</f>
        <v>0</v>
      </c>
      <c r="BF175" s="241">
        <f>IF(N175="snížená",J175,0)</f>
        <v>0</v>
      </c>
      <c r="BG175" s="241">
        <f>IF(N175="zákl. přenesená",J175,0)</f>
        <v>0</v>
      </c>
      <c r="BH175" s="241">
        <f>IF(N175="sníž. přenesená",J175,0)</f>
        <v>0</v>
      </c>
      <c r="BI175" s="241">
        <f>IF(N175="nulová",J175,0)</f>
        <v>0</v>
      </c>
      <c r="BJ175" s="18" t="s">
        <v>21</v>
      </c>
      <c r="BK175" s="241">
        <f>ROUND(I175*H175,2)</f>
        <v>0</v>
      </c>
      <c r="BL175" s="18" t="s">
        <v>219</v>
      </c>
      <c r="BM175" s="240" t="s">
        <v>686</v>
      </c>
    </row>
    <row r="176" spans="1:65" s="2" customFormat="1" ht="16.5" customHeight="1">
      <c r="A176" s="39"/>
      <c r="B176" s="40"/>
      <c r="C176" s="228" t="s">
        <v>467</v>
      </c>
      <c r="D176" s="228" t="s">
        <v>215</v>
      </c>
      <c r="E176" s="229" t="s">
        <v>5501</v>
      </c>
      <c r="F176" s="230" t="s">
        <v>5502</v>
      </c>
      <c r="G176" s="231" t="s">
        <v>990</v>
      </c>
      <c r="H176" s="232">
        <v>1</v>
      </c>
      <c r="I176" s="233"/>
      <c r="J176" s="234">
        <f>ROUND(I176*H176,2)</f>
        <v>0</v>
      </c>
      <c r="K176" s="235"/>
      <c r="L176" s="45"/>
      <c r="M176" s="236" t="s">
        <v>1</v>
      </c>
      <c r="N176" s="237" t="s">
        <v>45</v>
      </c>
      <c r="O176" s="92"/>
      <c r="P176" s="238">
        <f>O176*H176</f>
        <v>0</v>
      </c>
      <c r="Q176" s="238">
        <v>0</v>
      </c>
      <c r="R176" s="238">
        <f>Q176*H176</f>
        <v>0</v>
      </c>
      <c r="S176" s="238">
        <v>0</v>
      </c>
      <c r="T176" s="23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0" t="s">
        <v>219</v>
      </c>
      <c r="AT176" s="240" t="s">
        <v>215</v>
      </c>
      <c r="AU176" s="240" t="s">
        <v>21</v>
      </c>
      <c r="AY176" s="18" t="s">
        <v>213</v>
      </c>
      <c r="BE176" s="241">
        <f>IF(N176="základní",J176,0)</f>
        <v>0</v>
      </c>
      <c r="BF176" s="241">
        <f>IF(N176="snížená",J176,0)</f>
        <v>0</v>
      </c>
      <c r="BG176" s="241">
        <f>IF(N176="zákl. přenesená",J176,0)</f>
        <v>0</v>
      </c>
      <c r="BH176" s="241">
        <f>IF(N176="sníž. přenesená",J176,0)</f>
        <v>0</v>
      </c>
      <c r="BI176" s="241">
        <f>IF(N176="nulová",J176,0)</f>
        <v>0</v>
      </c>
      <c r="BJ176" s="18" t="s">
        <v>21</v>
      </c>
      <c r="BK176" s="241">
        <f>ROUND(I176*H176,2)</f>
        <v>0</v>
      </c>
      <c r="BL176" s="18" t="s">
        <v>219</v>
      </c>
      <c r="BM176" s="240" t="s">
        <v>695</v>
      </c>
    </row>
    <row r="177" spans="1:65" s="2" customFormat="1" ht="16.5" customHeight="1">
      <c r="A177" s="39"/>
      <c r="B177" s="40"/>
      <c r="C177" s="228" t="s">
        <v>473</v>
      </c>
      <c r="D177" s="228" t="s">
        <v>215</v>
      </c>
      <c r="E177" s="229" t="s">
        <v>5503</v>
      </c>
      <c r="F177" s="230" t="s">
        <v>5504</v>
      </c>
      <c r="G177" s="231" t="s">
        <v>990</v>
      </c>
      <c r="H177" s="232">
        <v>1</v>
      </c>
      <c r="I177" s="233"/>
      <c r="J177" s="234">
        <f>ROUND(I177*H177,2)</f>
        <v>0</v>
      </c>
      <c r="K177" s="235"/>
      <c r="L177" s="45"/>
      <c r="M177" s="236" t="s">
        <v>1</v>
      </c>
      <c r="N177" s="237" t="s">
        <v>45</v>
      </c>
      <c r="O177" s="92"/>
      <c r="P177" s="238">
        <f>O177*H177</f>
        <v>0</v>
      </c>
      <c r="Q177" s="238">
        <v>0</v>
      </c>
      <c r="R177" s="238">
        <f>Q177*H177</f>
        <v>0</v>
      </c>
      <c r="S177" s="238">
        <v>0</v>
      </c>
      <c r="T177" s="23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40" t="s">
        <v>219</v>
      </c>
      <c r="AT177" s="240" t="s">
        <v>215</v>
      </c>
      <c r="AU177" s="240" t="s">
        <v>21</v>
      </c>
      <c r="AY177" s="18" t="s">
        <v>213</v>
      </c>
      <c r="BE177" s="241">
        <f>IF(N177="základní",J177,0)</f>
        <v>0</v>
      </c>
      <c r="BF177" s="241">
        <f>IF(N177="snížená",J177,0)</f>
        <v>0</v>
      </c>
      <c r="BG177" s="241">
        <f>IF(N177="zákl. přenesená",J177,0)</f>
        <v>0</v>
      </c>
      <c r="BH177" s="241">
        <f>IF(N177="sníž. přenesená",J177,0)</f>
        <v>0</v>
      </c>
      <c r="BI177" s="241">
        <f>IF(N177="nulová",J177,0)</f>
        <v>0</v>
      </c>
      <c r="BJ177" s="18" t="s">
        <v>21</v>
      </c>
      <c r="BK177" s="241">
        <f>ROUND(I177*H177,2)</f>
        <v>0</v>
      </c>
      <c r="BL177" s="18" t="s">
        <v>219</v>
      </c>
      <c r="BM177" s="240" t="s">
        <v>706</v>
      </c>
    </row>
    <row r="178" spans="1:65" s="2" customFormat="1" ht="16.5" customHeight="1">
      <c r="A178" s="39"/>
      <c r="B178" s="40"/>
      <c r="C178" s="228" t="s">
        <v>479</v>
      </c>
      <c r="D178" s="228" t="s">
        <v>215</v>
      </c>
      <c r="E178" s="229" t="s">
        <v>5505</v>
      </c>
      <c r="F178" s="230" t="s">
        <v>2942</v>
      </c>
      <c r="G178" s="231" t="s">
        <v>990</v>
      </c>
      <c r="H178" s="232">
        <v>1</v>
      </c>
      <c r="I178" s="233"/>
      <c r="J178" s="234">
        <f>ROUND(I178*H178,2)</f>
        <v>0</v>
      </c>
      <c r="K178" s="235"/>
      <c r="L178" s="45"/>
      <c r="M178" s="236" t="s">
        <v>1</v>
      </c>
      <c r="N178" s="237" t="s">
        <v>45</v>
      </c>
      <c r="O178" s="92"/>
      <c r="P178" s="238">
        <f>O178*H178</f>
        <v>0</v>
      </c>
      <c r="Q178" s="238">
        <v>0</v>
      </c>
      <c r="R178" s="238">
        <f>Q178*H178</f>
        <v>0</v>
      </c>
      <c r="S178" s="238">
        <v>0</v>
      </c>
      <c r="T178" s="23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40" t="s">
        <v>219</v>
      </c>
      <c r="AT178" s="240" t="s">
        <v>215</v>
      </c>
      <c r="AU178" s="240" t="s">
        <v>21</v>
      </c>
      <c r="AY178" s="18" t="s">
        <v>213</v>
      </c>
      <c r="BE178" s="241">
        <f>IF(N178="základní",J178,0)</f>
        <v>0</v>
      </c>
      <c r="BF178" s="241">
        <f>IF(N178="snížená",J178,0)</f>
        <v>0</v>
      </c>
      <c r="BG178" s="241">
        <f>IF(N178="zákl. přenesená",J178,0)</f>
        <v>0</v>
      </c>
      <c r="BH178" s="241">
        <f>IF(N178="sníž. přenesená",J178,0)</f>
        <v>0</v>
      </c>
      <c r="BI178" s="241">
        <f>IF(N178="nulová",J178,0)</f>
        <v>0</v>
      </c>
      <c r="BJ178" s="18" t="s">
        <v>21</v>
      </c>
      <c r="BK178" s="241">
        <f>ROUND(I178*H178,2)</f>
        <v>0</v>
      </c>
      <c r="BL178" s="18" t="s">
        <v>219</v>
      </c>
      <c r="BM178" s="240" t="s">
        <v>716</v>
      </c>
    </row>
    <row r="179" spans="1:65" s="2" customFormat="1" ht="16.5" customHeight="1">
      <c r="A179" s="39"/>
      <c r="B179" s="40"/>
      <c r="C179" s="228" t="s">
        <v>485</v>
      </c>
      <c r="D179" s="228" t="s">
        <v>215</v>
      </c>
      <c r="E179" s="229" t="s">
        <v>5506</v>
      </c>
      <c r="F179" s="230" t="s">
        <v>5507</v>
      </c>
      <c r="G179" s="231" t="s">
        <v>990</v>
      </c>
      <c r="H179" s="232">
        <v>1</v>
      </c>
      <c r="I179" s="233"/>
      <c r="J179" s="234">
        <f>ROUND(I179*H179,2)</f>
        <v>0</v>
      </c>
      <c r="K179" s="235"/>
      <c r="L179" s="45"/>
      <c r="M179" s="236" t="s">
        <v>1</v>
      </c>
      <c r="N179" s="237" t="s">
        <v>45</v>
      </c>
      <c r="O179" s="92"/>
      <c r="P179" s="238">
        <f>O179*H179</f>
        <v>0</v>
      </c>
      <c r="Q179" s="238">
        <v>0</v>
      </c>
      <c r="R179" s="238">
        <f>Q179*H179</f>
        <v>0</v>
      </c>
      <c r="S179" s="238">
        <v>0</v>
      </c>
      <c r="T179" s="23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40" t="s">
        <v>219</v>
      </c>
      <c r="AT179" s="240" t="s">
        <v>215</v>
      </c>
      <c r="AU179" s="240" t="s">
        <v>21</v>
      </c>
      <c r="AY179" s="18" t="s">
        <v>213</v>
      </c>
      <c r="BE179" s="241">
        <f>IF(N179="základní",J179,0)</f>
        <v>0</v>
      </c>
      <c r="BF179" s="241">
        <f>IF(N179="snížená",J179,0)</f>
        <v>0</v>
      </c>
      <c r="BG179" s="241">
        <f>IF(N179="zákl. přenesená",J179,0)</f>
        <v>0</v>
      </c>
      <c r="BH179" s="241">
        <f>IF(N179="sníž. přenesená",J179,0)</f>
        <v>0</v>
      </c>
      <c r="BI179" s="241">
        <f>IF(N179="nulová",J179,0)</f>
        <v>0</v>
      </c>
      <c r="BJ179" s="18" t="s">
        <v>21</v>
      </c>
      <c r="BK179" s="241">
        <f>ROUND(I179*H179,2)</f>
        <v>0</v>
      </c>
      <c r="BL179" s="18" t="s">
        <v>219</v>
      </c>
      <c r="BM179" s="240" t="s">
        <v>727</v>
      </c>
    </row>
    <row r="180" spans="1:65" s="2" customFormat="1" ht="16.5" customHeight="1">
      <c r="A180" s="39"/>
      <c r="B180" s="40"/>
      <c r="C180" s="228" t="s">
        <v>490</v>
      </c>
      <c r="D180" s="228" t="s">
        <v>215</v>
      </c>
      <c r="E180" s="229" t="s">
        <v>5508</v>
      </c>
      <c r="F180" s="230" t="s">
        <v>5509</v>
      </c>
      <c r="G180" s="231" t="s">
        <v>990</v>
      </c>
      <c r="H180" s="232">
        <v>1</v>
      </c>
      <c r="I180" s="233"/>
      <c r="J180" s="234">
        <f>ROUND(I180*H180,2)</f>
        <v>0</v>
      </c>
      <c r="K180" s="235"/>
      <c r="L180" s="45"/>
      <c r="M180" s="236" t="s">
        <v>1</v>
      </c>
      <c r="N180" s="237" t="s">
        <v>45</v>
      </c>
      <c r="O180" s="92"/>
      <c r="P180" s="238">
        <f>O180*H180</f>
        <v>0</v>
      </c>
      <c r="Q180" s="238">
        <v>0</v>
      </c>
      <c r="R180" s="238">
        <f>Q180*H180</f>
        <v>0</v>
      </c>
      <c r="S180" s="238">
        <v>0</v>
      </c>
      <c r="T180" s="23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40" t="s">
        <v>219</v>
      </c>
      <c r="AT180" s="240" t="s">
        <v>215</v>
      </c>
      <c r="AU180" s="240" t="s">
        <v>21</v>
      </c>
      <c r="AY180" s="18" t="s">
        <v>213</v>
      </c>
      <c r="BE180" s="241">
        <f>IF(N180="základní",J180,0)</f>
        <v>0</v>
      </c>
      <c r="BF180" s="241">
        <f>IF(N180="snížená",J180,0)</f>
        <v>0</v>
      </c>
      <c r="BG180" s="241">
        <f>IF(N180="zákl. přenesená",J180,0)</f>
        <v>0</v>
      </c>
      <c r="BH180" s="241">
        <f>IF(N180="sníž. přenesená",J180,0)</f>
        <v>0</v>
      </c>
      <c r="BI180" s="241">
        <f>IF(N180="nulová",J180,0)</f>
        <v>0</v>
      </c>
      <c r="BJ180" s="18" t="s">
        <v>21</v>
      </c>
      <c r="BK180" s="241">
        <f>ROUND(I180*H180,2)</f>
        <v>0</v>
      </c>
      <c r="BL180" s="18" t="s">
        <v>219</v>
      </c>
      <c r="BM180" s="240" t="s">
        <v>27</v>
      </c>
    </row>
    <row r="181" spans="1:65" s="2" customFormat="1" ht="16.5" customHeight="1">
      <c r="A181" s="39"/>
      <c r="B181" s="40"/>
      <c r="C181" s="228" t="s">
        <v>495</v>
      </c>
      <c r="D181" s="228" t="s">
        <v>215</v>
      </c>
      <c r="E181" s="229" t="s">
        <v>5510</v>
      </c>
      <c r="F181" s="230" t="s">
        <v>5511</v>
      </c>
      <c r="G181" s="231" t="s">
        <v>990</v>
      </c>
      <c r="H181" s="232">
        <v>1</v>
      </c>
      <c r="I181" s="233"/>
      <c r="J181" s="234">
        <f>ROUND(I181*H181,2)</f>
        <v>0</v>
      </c>
      <c r="K181" s="235"/>
      <c r="L181" s="45"/>
      <c r="M181" s="236" t="s">
        <v>1</v>
      </c>
      <c r="N181" s="237" t="s">
        <v>45</v>
      </c>
      <c r="O181" s="92"/>
      <c r="P181" s="238">
        <f>O181*H181</f>
        <v>0</v>
      </c>
      <c r="Q181" s="238">
        <v>0</v>
      </c>
      <c r="R181" s="238">
        <f>Q181*H181</f>
        <v>0</v>
      </c>
      <c r="S181" s="238">
        <v>0</v>
      </c>
      <c r="T181" s="23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40" t="s">
        <v>219</v>
      </c>
      <c r="AT181" s="240" t="s">
        <v>215</v>
      </c>
      <c r="AU181" s="240" t="s">
        <v>21</v>
      </c>
      <c r="AY181" s="18" t="s">
        <v>213</v>
      </c>
      <c r="BE181" s="241">
        <f>IF(N181="základní",J181,0)</f>
        <v>0</v>
      </c>
      <c r="BF181" s="241">
        <f>IF(N181="snížená",J181,0)</f>
        <v>0</v>
      </c>
      <c r="BG181" s="241">
        <f>IF(N181="zákl. přenesená",J181,0)</f>
        <v>0</v>
      </c>
      <c r="BH181" s="241">
        <f>IF(N181="sníž. přenesená",J181,0)</f>
        <v>0</v>
      </c>
      <c r="BI181" s="241">
        <f>IF(N181="nulová",J181,0)</f>
        <v>0</v>
      </c>
      <c r="BJ181" s="18" t="s">
        <v>21</v>
      </c>
      <c r="BK181" s="241">
        <f>ROUND(I181*H181,2)</f>
        <v>0</v>
      </c>
      <c r="BL181" s="18" t="s">
        <v>219</v>
      </c>
      <c r="BM181" s="240" t="s">
        <v>762</v>
      </c>
    </row>
    <row r="182" spans="1:65" s="2" customFormat="1" ht="16.5" customHeight="1">
      <c r="A182" s="39"/>
      <c r="B182" s="40"/>
      <c r="C182" s="228" t="s">
        <v>500</v>
      </c>
      <c r="D182" s="228" t="s">
        <v>215</v>
      </c>
      <c r="E182" s="229" t="s">
        <v>5512</v>
      </c>
      <c r="F182" s="230" t="s">
        <v>5513</v>
      </c>
      <c r="G182" s="231" t="s">
        <v>3162</v>
      </c>
      <c r="H182" s="232">
        <v>1</v>
      </c>
      <c r="I182" s="233"/>
      <c r="J182" s="234">
        <f>ROUND(I182*H182,2)</f>
        <v>0</v>
      </c>
      <c r="K182" s="235"/>
      <c r="L182" s="45"/>
      <c r="M182" s="301" t="s">
        <v>1</v>
      </c>
      <c r="N182" s="302" t="s">
        <v>45</v>
      </c>
      <c r="O182" s="303"/>
      <c r="P182" s="304">
        <f>O182*H182</f>
        <v>0</v>
      </c>
      <c r="Q182" s="304">
        <v>0</v>
      </c>
      <c r="R182" s="304">
        <f>Q182*H182</f>
        <v>0</v>
      </c>
      <c r="S182" s="304">
        <v>0</v>
      </c>
      <c r="T182" s="305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40" t="s">
        <v>219</v>
      </c>
      <c r="AT182" s="240" t="s">
        <v>215</v>
      </c>
      <c r="AU182" s="240" t="s">
        <v>21</v>
      </c>
      <c r="AY182" s="18" t="s">
        <v>213</v>
      </c>
      <c r="BE182" s="241">
        <f>IF(N182="základní",J182,0)</f>
        <v>0</v>
      </c>
      <c r="BF182" s="241">
        <f>IF(N182="snížená",J182,0)</f>
        <v>0</v>
      </c>
      <c r="BG182" s="241">
        <f>IF(N182="zákl. přenesená",J182,0)</f>
        <v>0</v>
      </c>
      <c r="BH182" s="241">
        <f>IF(N182="sníž. přenesená",J182,0)</f>
        <v>0</v>
      </c>
      <c r="BI182" s="241">
        <f>IF(N182="nulová",J182,0)</f>
        <v>0</v>
      </c>
      <c r="BJ182" s="18" t="s">
        <v>21</v>
      </c>
      <c r="BK182" s="241">
        <f>ROUND(I182*H182,2)</f>
        <v>0</v>
      </c>
      <c r="BL182" s="18" t="s">
        <v>219</v>
      </c>
      <c r="BM182" s="240" t="s">
        <v>837</v>
      </c>
    </row>
    <row r="183" spans="1:31" s="2" customFormat="1" ht="6.95" customHeight="1">
      <c r="A183" s="39"/>
      <c r="B183" s="67"/>
      <c r="C183" s="68"/>
      <c r="D183" s="68"/>
      <c r="E183" s="68"/>
      <c r="F183" s="68"/>
      <c r="G183" s="68"/>
      <c r="H183" s="68"/>
      <c r="I183" s="68"/>
      <c r="J183" s="68"/>
      <c r="K183" s="68"/>
      <c r="L183" s="45"/>
      <c r="M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</row>
  </sheetData>
  <sheetProtection password="CC35" sheet="1" objects="1" scenarios="1" formatColumns="0" formatRows="0" autoFilter="0"/>
  <autoFilter ref="C124:K18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125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2:12" s="1" customFormat="1" ht="12" customHeight="1">
      <c r="B8" s="21"/>
      <c r="D8" s="151" t="s">
        <v>159</v>
      </c>
      <c r="L8" s="21"/>
    </row>
    <row r="9" spans="1:31" s="2" customFormat="1" ht="16.5" customHeight="1">
      <c r="A9" s="39"/>
      <c r="B9" s="45"/>
      <c r="C9" s="39"/>
      <c r="D9" s="39"/>
      <c r="E9" s="152" t="s">
        <v>5399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3025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5514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19</v>
      </c>
      <c r="E13" s="39"/>
      <c r="F13" s="142" t="s">
        <v>1</v>
      </c>
      <c r="G13" s="39"/>
      <c r="H13" s="39"/>
      <c r="I13" s="151" t="s">
        <v>20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22</v>
      </c>
      <c r="E14" s="39"/>
      <c r="F14" s="142" t="s">
        <v>30</v>
      </c>
      <c r="G14" s="39"/>
      <c r="H14" s="39"/>
      <c r="I14" s="151" t="s">
        <v>24</v>
      </c>
      <c r="J14" s="154" t="str">
        <f>'Rekapitulace stavby'!AN8</f>
        <v>3. 3. 2021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28</v>
      </c>
      <c r="E16" s="39"/>
      <c r="F16" s="39"/>
      <c r="G16" s="39"/>
      <c r="H16" s="39"/>
      <c r="I16" s="151" t="s">
        <v>29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1" t="s">
        <v>31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32</v>
      </c>
      <c r="E19" s="39"/>
      <c r="F19" s="39"/>
      <c r="G19" s="39"/>
      <c r="H19" s="39"/>
      <c r="I19" s="151" t="s">
        <v>29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31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34</v>
      </c>
      <c r="E22" s="39"/>
      <c r="F22" s="39"/>
      <c r="G22" s="39"/>
      <c r="H22" s="39"/>
      <c r="I22" s="151" t="s">
        <v>29</v>
      </c>
      <c r="J22" s="142" t="str">
        <f>IF('Rekapitulace stavby'!AN16="","",'Rekapitulace stavby'!AN16)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tr">
        <f>IF('Rekapitulace stavby'!E17="","",'Rekapitulace stavby'!E17)</f>
        <v>ATELIER H1§ ATELIER HÁJEK</v>
      </c>
      <c r="F23" s="39"/>
      <c r="G23" s="39"/>
      <c r="H23" s="39"/>
      <c r="I23" s="151" t="s">
        <v>31</v>
      </c>
      <c r="J23" s="142" t="str">
        <f>IF('Rekapitulace stavby'!AN17="","",'Rekapitulace stavby'!AN17)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37</v>
      </c>
      <c r="E25" s="39"/>
      <c r="F25" s="39"/>
      <c r="G25" s="39"/>
      <c r="H25" s="39"/>
      <c r="I25" s="151" t="s">
        <v>29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>ERŠILOVÁ</v>
      </c>
      <c r="F26" s="39"/>
      <c r="G26" s="39"/>
      <c r="H26" s="39"/>
      <c r="I26" s="151" t="s">
        <v>31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39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40</v>
      </c>
      <c r="E32" s="39"/>
      <c r="F32" s="39"/>
      <c r="G32" s="39"/>
      <c r="H32" s="39"/>
      <c r="I32" s="39"/>
      <c r="J32" s="161">
        <f>ROUND(J122,2)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42</v>
      </c>
      <c r="G34" s="39"/>
      <c r="H34" s="39"/>
      <c r="I34" s="162" t="s">
        <v>41</v>
      </c>
      <c r="J34" s="162" t="s">
        <v>43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44</v>
      </c>
      <c r="E35" s="151" t="s">
        <v>45</v>
      </c>
      <c r="F35" s="164">
        <f>ROUND((SUM(BE122:BE133)),2)</f>
        <v>0</v>
      </c>
      <c r="G35" s="39"/>
      <c r="H35" s="39"/>
      <c r="I35" s="165">
        <v>0.21</v>
      </c>
      <c r="J35" s="164">
        <f>ROUND(((SUM(BE122:BE133))*I35),2)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46</v>
      </c>
      <c r="F36" s="164">
        <f>ROUND((SUM(BF122:BF133)),2)</f>
        <v>0</v>
      </c>
      <c r="G36" s="39"/>
      <c r="H36" s="39"/>
      <c r="I36" s="165">
        <v>0.15</v>
      </c>
      <c r="J36" s="164">
        <f>ROUND(((SUM(BF122:BF133))*I36),2)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47</v>
      </c>
      <c r="F37" s="164">
        <f>ROUND((SUM(BG122:BG133)),2)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48</v>
      </c>
      <c r="F38" s="164">
        <f>ROUND((SUM(BH122:BH133)),2)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49</v>
      </c>
      <c r="F39" s="164">
        <f>ROUND((SUM(BI122:BI133)),2)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50</v>
      </c>
      <c r="E41" s="168"/>
      <c r="F41" s="168"/>
      <c r="G41" s="169" t="s">
        <v>51</v>
      </c>
      <c r="H41" s="170" t="s">
        <v>52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53</v>
      </c>
      <c r="E50" s="174"/>
      <c r="F50" s="174"/>
      <c r="G50" s="173" t="s">
        <v>54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55</v>
      </c>
      <c r="E61" s="176"/>
      <c r="F61" s="177" t="s">
        <v>56</v>
      </c>
      <c r="G61" s="175" t="s">
        <v>55</v>
      </c>
      <c r="H61" s="176"/>
      <c r="I61" s="176"/>
      <c r="J61" s="178" t="s">
        <v>56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57</v>
      </c>
      <c r="E65" s="179"/>
      <c r="F65" s="179"/>
      <c r="G65" s="173" t="s">
        <v>58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55</v>
      </c>
      <c r="E76" s="176"/>
      <c r="F76" s="177" t="s">
        <v>56</v>
      </c>
      <c r="G76" s="175" t="s">
        <v>55</v>
      </c>
      <c r="H76" s="176"/>
      <c r="I76" s="176"/>
      <c r="J76" s="178" t="s">
        <v>56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159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5399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3025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SLP_JC - Jednotný čas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22</v>
      </c>
      <c r="D91" s="41"/>
      <c r="E91" s="41"/>
      <c r="F91" s="28" t="str">
        <f>F14</f>
        <v xml:space="preserve"> </v>
      </c>
      <c r="G91" s="41"/>
      <c r="H91" s="41"/>
      <c r="I91" s="33" t="s">
        <v>24</v>
      </c>
      <c r="J91" s="80" t="str">
        <f>IF(J14="","",J14)</f>
        <v>3. 3. 2021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28</v>
      </c>
      <c r="D93" s="41"/>
      <c r="E93" s="41"/>
      <c r="F93" s="28" t="str">
        <f>E17</f>
        <v xml:space="preserve"> </v>
      </c>
      <c r="G93" s="41"/>
      <c r="H93" s="41"/>
      <c r="I93" s="33" t="s">
        <v>34</v>
      </c>
      <c r="J93" s="37" t="str">
        <f>E23</f>
        <v>ATELIER H1§ ATELIER HÁJEK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32</v>
      </c>
      <c r="D94" s="41"/>
      <c r="E94" s="41"/>
      <c r="F94" s="28" t="str">
        <f>IF(E20="","",E20)</f>
        <v>Vyplň údaj</v>
      </c>
      <c r="G94" s="41"/>
      <c r="H94" s="41"/>
      <c r="I94" s="33" t="s">
        <v>37</v>
      </c>
      <c r="J94" s="37" t="str">
        <f>E26</f>
        <v>ERŠILOVÁ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163</v>
      </c>
      <c r="D96" s="186"/>
      <c r="E96" s="186"/>
      <c r="F96" s="186"/>
      <c r="G96" s="186"/>
      <c r="H96" s="186"/>
      <c r="I96" s="186"/>
      <c r="J96" s="187" t="s">
        <v>164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165</v>
      </c>
      <c r="D98" s="41"/>
      <c r="E98" s="41"/>
      <c r="F98" s="41"/>
      <c r="G98" s="41"/>
      <c r="H98" s="41"/>
      <c r="I98" s="41"/>
      <c r="J98" s="111">
        <f>J122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166</v>
      </c>
    </row>
    <row r="99" spans="1:31" s="9" customFormat="1" ht="24.95" customHeight="1">
      <c r="A99" s="9"/>
      <c r="B99" s="189"/>
      <c r="C99" s="190"/>
      <c r="D99" s="191" t="s">
        <v>5515</v>
      </c>
      <c r="E99" s="192"/>
      <c r="F99" s="192"/>
      <c r="G99" s="192"/>
      <c r="H99" s="192"/>
      <c r="I99" s="192"/>
      <c r="J99" s="193">
        <f>J123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9"/>
      <c r="C100" s="190"/>
      <c r="D100" s="191" t="s">
        <v>5516</v>
      </c>
      <c r="E100" s="192"/>
      <c r="F100" s="192"/>
      <c r="G100" s="192"/>
      <c r="H100" s="192"/>
      <c r="I100" s="192"/>
      <c r="J100" s="193">
        <f>J126</f>
        <v>0</v>
      </c>
      <c r="K100" s="190"/>
      <c r="L100" s="19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198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184" t="str">
        <f>E7</f>
        <v>NÁSTAVBA OPER. SÁLŮ A STERILIZACE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2:12" s="1" customFormat="1" ht="12" customHeight="1">
      <c r="B111" s="22"/>
      <c r="C111" s="33" t="s">
        <v>159</v>
      </c>
      <c r="D111" s="23"/>
      <c r="E111" s="23"/>
      <c r="F111" s="23"/>
      <c r="G111" s="23"/>
      <c r="H111" s="23"/>
      <c r="I111" s="23"/>
      <c r="J111" s="23"/>
      <c r="K111" s="23"/>
      <c r="L111" s="21"/>
    </row>
    <row r="112" spans="1:31" s="2" customFormat="1" ht="16.5" customHeight="1">
      <c r="A112" s="39"/>
      <c r="B112" s="40"/>
      <c r="C112" s="41"/>
      <c r="D112" s="41"/>
      <c r="E112" s="184" t="s">
        <v>5399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3025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E11</f>
        <v>SLP_JC - Jednotný čas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22</v>
      </c>
      <c r="D116" s="41"/>
      <c r="E116" s="41"/>
      <c r="F116" s="28" t="str">
        <f>F14</f>
        <v xml:space="preserve"> </v>
      </c>
      <c r="G116" s="41"/>
      <c r="H116" s="41"/>
      <c r="I116" s="33" t="s">
        <v>24</v>
      </c>
      <c r="J116" s="80" t="str">
        <f>IF(J14="","",J14)</f>
        <v>3. 3. 2021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25.65" customHeight="1">
      <c r="A118" s="39"/>
      <c r="B118" s="40"/>
      <c r="C118" s="33" t="s">
        <v>28</v>
      </c>
      <c r="D118" s="41"/>
      <c r="E118" s="41"/>
      <c r="F118" s="28" t="str">
        <f>E17</f>
        <v xml:space="preserve"> </v>
      </c>
      <c r="G118" s="41"/>
      <c r="H118" s="41"/>
      <c r="I118" s="33" t="s">
        <v>34</v>
      </c>
      <c r="J118" s="37" t="str">
        <f>E23</f>
        <v>ATELIER H1§ ATELIER HÁJEK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32</v>
      </c>
      <c r="D119" s="41"/>
      <c r="E119" s="41"/>
      <c r="F119" s="28" t="str">
        <f>IF(E20="","",E20)</f>
        <v>Vyplň údaj</v>
      </c>
      <c r="G119" s="41"/>
      <c r="H119" s="41"/>
      <c r="I119" s="33" t="s">
        <v>37</v>
      </c>
      <c r="J119" s="37" t="str">
        <f>E26</f>
        <v>ERŠILOVÁ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200"/>
      <c r="B121" s="201"/>
      <c r="C121" s="202" t="s">
        <v>199</v>
      </c>
      <c r="D121" s="203" t="s">
        <v>65</v>
      </c>
      <c r="E121" s="203" t="s">
        <v>61</v>
      </c>
      <c r="F121" s="203" t="s">
        <v>62</v>
      </c>
      <c r="G121" s="203" t="s">
        <v>200</v>
      </c>
      <c r="H121" s="203" t="s">
        <v>201</v>
      </c>
      <c r="I121" s="203" t="s">
        <v>202</v>
      </c>
      <c r="J121" s="204" t="s">
        <v>164</v>
      </c>
      <c r="K121" s="205" t="s">
        <v>203</v>
      </c>
      <c r="L121" s="206"/>
      <c r="M121" s="101" t="s">
        <v>1</v>
      </c>
      <c r="N121" s="102" t="s">
        <v>44</v>
      </c>
      <c r="O121" s="102" t="s">
        <v>204</v>
      </c>
      <c r="P121" s="102" t="s">
        <v>205</v>
      </c>
      <c r="Q121" s="102" t="s">
        <v>206</v>
      </c>
      <c r="R121" s="102" t="s">
        <v>207</v>
      </c>
      <c r="S121" s="102" t="s">
        <v>208</v>
      </c>
      <c r="T121" s="103" t="s">
        <v>209</v>
      </c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</row>
    <row r="122" spans="1:63" s="2" customFormat="1" ht="22.8" customHeight="1">
      <c r="A122" s="39"/>
      <c r="B122" s="40"/>
      <c r="C122" s="108" t="s">
        <v>210</v>
      </c>
      <c r="D122" s="41"/>
      <c r="E122" s="41"/>
      <c r="F122" s="41"/>
      <c r="G122" s="41"/>
      <c r="H122" s="41"/>
      <c r="I122" s="41"/>
      <c r="J122" s="207">
        <f>BK122</f>
        <v>0</v>
      </c>
      <c r="K122" s="41"/>
      <c r="L122" s="45"/>
      <c r="M122" s="104"/>
      <c r="N122" s="208"/>
      <c r="O122" s="105"/>
      <c r="P122" s="209">
        <f>P123+P126</f>
        <v>0</v>
      </c>
      <c r="Q122" s="105"/>
      <c r="R122" s="209">
        <f>R123+R126</f>
        <v>0</v>
      </c>
      <c r="S122" s="105"/>
      <c r="T122" s="210">
        <f>T123+T126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79</v>
      </c>
      <c r="AU122" s="18" t="s">
        <v>166</v>
      </c>
      <c r="BK122" s="211">
        <f>BK123+BK126</f>
        <v>0</v>
      </c>
    </row>
    <row r="123" spans="1:63" s="12" customFormat="1" ht="25.9" customHeight="1">
      <c r="A123" s="12"/>
      <c r="B123" s="212"/>
      <c r="C123" s="213"/>
      <c r="D123" s="214" t="s">
        <v>79</v>
      </c>
      <c r="E123" s="215" t="s">
        <v>3960</v>
      </c>
      <c r="F123" s="215" t="s">
        <v>5517</v>
      </c>
      <c r="G123" s="213"/>
      <c r="H123" s="213"/>
      <c r="I123" s="216"/>
      <c r="J123" s="217">
        <f>BK123</f>
        <v>0</v>
      </c>
      <c r="K123" s="213"/>
      <c r="L123" s="218"/>
      <c r="M123" s="219"/>
      <c r="N123" s="220"/>
      <c r="O123" s="220"/>
      <c r="P123" s="221">
        <f>SUM(P124:P125)</f>
        <v>0</v>
      </c>
      <c r="Q123" s="220"/>
      <c r="R123" s="221">
        <f>SUM(R124:R125)</f>
        <v>0</v>
      </c>
      <c r="S123" s="220"/>
      <c r="T123" s="222">
        <f>SUM(T124:T125)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3" t="s">
        <v>21</v>
      </c>
      <c r="AT123" s="224" t="s">
        <v>79</v>
      </c>
      <c r="AU123" s="224" t="s">
        <v>80</v>
      </c>
      <c r="AY123" s="223" t="s">
        <v>213</v>
      </c>
      <c r="BK123" s="225">
        <f>SUM(BK124:BK125)</f>
        <v>0</v>
      </c>
    </row>
    <row r="124" spans="1:65" s="2" customFormat="1" ht="66.75" customHeight="1">
      <c r="A124" s="39"/>
      <c r="B124" s="40"/>
      <c r="C124" s="228" t="s">
        <v>21</v>
      </c>
      <c r="D124" s="228" t="s">
        <v>215</v>
      </c>
      <c r="E124" s="229" t="s">
        <v>5518</v>
      </c>
      <c r="F124" s="230" t="s">
        <v>5519</v>
      </c>
      <c r="G124" s="231" t="s">
        <v>3162</v>
      </c>
      <c r="H124" s="232">
        <v>2</v>
      </c>
      <c r="I124" s="233"/>
      <c r="J124" s="234">
        <f>ROUND(I124*H124,2)</f>
        <v>0</v>
      </c>
      <c r="K124" s="235"/>
      <c r="L124" s="45"/>
      <c r="M124" s="236" t="s">
        <v>1</v>
      </c>
      <c r="N124" s="237" t="s">
        <v>45</v>
      </c>
      <c r="O124" s="92"/>
      <c r="P124" s="238">
        <f>O124*H124</f>
        <v>0</v>
      </c>
      <c r="Q124" s="238">
        <v>0</v>
      </c>
      <c r="R124" s="238">
        <f>Q124*H124</f>
        <v>0</v>
      </c>
      <c r="S124" s="238">
        <v>0</v>
      </c>
      <c r="T124" s="239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40" t="s">
        <v>219</v>
      </c>
      <c r="AT124" s="240" t="s">
        <v>215</v>
      </c>
      <c r="AU124" s="240" t="s">
        <v>21</v>
      </c>
      <c r="AY124" s="18" t="s">
        <v>213</v>
      </c>
      <c r="BE124" s="241">
        <f>IF(N124="základní",J124,0)</f>
        <v>0</v>
      </c>
      <c r="BF124" s="241">
        <f>IF(N124="snížená",J124,0)</f>
        <v>0</v>
      </c>
      <c r="BG124" s="241">
        <f>IF(N124="zákl. přenesená",J124,0)</f>
        <v>0</v>
      </c>
      <c r="BH124" s="241">
        <f>IF(N124="sníž. přenesená",J124,0)</f>
        <v>0</v>
      </c>
      <c r="BI124" s="241">
        <f>IF(N124="nulová",J124,0)</f>
        <v>0</v>
      </c>
      <c r="BJ124" s="18" t="s">
        <v>21</v>
      </c>
      <c r="BK124" s="241">
        <f>ROUND(I124*H124,2)</f>
        <v>0</v>
      </c>
      <c r="BL124" s="18" t="s">
        <v>219</v>
      </c>
      <c r="BM124" s="240" t="s">
        <v>89</v>
      </c>
    </row>
    <row r="125" spans="1:65" s="2" customFormat="1" ht="21.75" customHeight="1">
      <c r="A125" s="39"/>
      <c r="B125" s="40"/>
      <c r="C125" s="228" t="s">
        <v>89</v>
      </c>
      <c r="D125" s="228" t="s">
        <v>215</v>
      </c>
      <c r="E125" s="229" t="s">
        <v>5520</v>
      </c>
      <c r="F125" s="230" t="s">
        <v>5521</v>
      </c>
      <c r="G125" s="231" t="s">
        <v>3162</v>
      </c>
      <c r="H125" s="232">
        <v>1</v>
      </c>
      <c r="I125" s="233"/>
      <c r="J125" s="234">
        <f>ROUND(I125*H125,2)</f>
        <v>0</v>
      </c>
      <c r="K125" s="235"/>
      <c r="L125" s="45"/>
      <c r="M125" s="236" t="s">
        <v>1</v>
      </c>
      <c r="N125" s="237" t="s">
        <v>45</v>
      </c>
      <c r="O125" s="92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0" t="s">
        <v>219</v>
      </c>
      <c r="AT125" s="240" t="s">
        <v>215</v>
      </c>
      <c r="AU125" s="240" t="s">
        <v>21</v>
      </c>
      <c r="AY125" s="18" t="s">
        <v>213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8" t="s">
        <v>21</v>
      </c>
      <c r="BK125" s="241">
        <f>ROUND(I125*H125,2)</f>
        <v>0</v>
      </c>
      <c r="BL125" s="18" t="s">
        <v>219</v>
      </c>
      <c r="BM125" s="240" t="s">
        <v>219</v>
      </c>
    </row>
    <row r="126" spans="1:63" s="12" customFormat="1" ht="25.9" customHeight="1">
      <c r="A126" s="12"/>
      <c r="B126" s="212"/>
      <c r="C126" s="213"/>
      <c r="D126" s="214" t="s">
        <v>79</v>
      </c>
      <c r="E126" s="215" t="s">
        <v>4034</v>
      </c>
      <c r="F126" s="215" t="s">
        <v>2987</v>
      </c>
      <c r="G126" s="213"/>
      <c r="H126" s="213"/>
      <c r="I126" s="216"/>
      <c r="J126" s="217">
        <f>BK126</f>
        <v>0</v>
      </c>
      <c r="K126" s="213"/>
      <c r="L126" s="218"/>
      <c r="M126" s="219"/>
      <c r="N126" s="220"/>
      <c r="O126" s="220"/>
      <c r="P126" s="221">
        <f>SUM(P127:P133)</f>
        <v>0</v>
      </c>
      <c r="Q126" s="220"/>
      <c r="R126" s="221">
        <f>SUM(R127:R133)</f>
        <v>0</v>
      </c>
      <c r="S126" s="220"/>
      <c r="T126" s="222">
        <f>SUM(T127:T133)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3" t="s">
        <v>21</v>
      </c>
      <c r="AT126" s="224" t="s">
        <v>79</v>
      </c>
      <c r="AU126" s="224" t="s">
        <v>80</v>
      </c>
      <c r="AY126" s="223" t="s">
        <v>213</v>
      </c>
      <c r="BK126" s="225">
        <f>SUM(BK127:BK133)</f>
        <v>0</v>
      </c>
    </row>
    <row r="127" spans="1:65" s="2" customFormat="1" ht="16.5" customHeight="1">
      <c r="A127" s="39"/>
      <c r="B127" s="40"/>
      <c r="C127" s="228" t="s">
        <v>231</v>
      </c>
      <c r="D127" s="228" t="s">
        <v>215</v>
      </c>
      <c r="E127" s="229" t="s">
        <v>5522</v>
      </c>
      <c r="F127" s="230" t="s">
        <v>5498</v>
      </c>
      <c r="G127" s="231" t="s">
        <v>990</v>
      </c>
      <c r="H127" s="232">
        <v>1</v>
      </c>
      <c r="I127" s="233"/>
      <c r="J127" s="234">
        <f>ROUND(I127*H127,2)</f>
        <v>0</v>
      </c>
      <c r="K127" s="235"/>
      <c r="L127" s="45"/>
      <c r="M127" s="236" t="s">
        <v>1</v>
      </c>
      <c r="N127" s="237" t="s">
        <v>45</v>
      </c>
      <c r="O127" s="92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0" t="s">
        <v>219</v>
      </c>
      <c r="AT127" s="240" t="s">
        <v>215</v>
      </c>
      <c r="AU127" s="240" t="s">
        <v>21</v>
      </c>
      <c r="AY127" s="18" t="s">
        <v>213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8" t="s">
        <v>21</v>
      </c>
      <c r="BK127" s="241">
        <f>ROUND(I127*H127,2)</f>
        <v>0</v>
      </c>
      <c r="BL127" s="18" t="s">
        <v>219</v>
      </c>
      <c r="BM127" s="240" t="s">
        <v>247</v>
      </c>
    </row>
    <row r="128" spans="1:65" s="2" customFormat="1" ht="16.5" customHeight="1">
      <c r="A128" s="39"/>
      <c r="B128" s="40"/>
      <c r="C128" s="228" t="s">
        <v>219</v>
      </c>
      <c r="D128" s="228" t="s">
        <v>215</v>
      </c>
      <c r="E128" s="229" t="s">
        <v>5523</v>
      </c>
      <c r="F128" s="230" t="s">
        <v>5500</v>
      </c>
      <c r="G128" s="231" t="s">
        <v>990</v>
      </c>
      <c r="H128" s="232">
        <v>1</v>
      </c>
      <c r="I128" s="233"/>
      <c r="J128" s="234">
        <f>ROUND(I128*H128,2)</f>
        <v>0</v>
      </c>
      <c r="K128" s="235"/>
      <c r="L128" s="45"/>
      <c r="M128" s="236" t="s">
        <v>1</v>
      </c>
      <c r="N128" s="237" t="s">
        <v>45</v>
      </c>
      <c r="O128" s="92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0" t="s">
        <v>219</v>
      </c>
      <c r="AT128" s="240" t="s">
        <v>215</v>
      </c>
      <c r="AU128" s="240" t="s">
        <v>21</v>
      </c>
      <c r="AY128" s="18" t="s">
        <v>213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8" t="s">
        <v>21</v>
      </c>
      <c r="BK128" s="241">
        <f>ROUND(I128*H128,2)</f>
        <v>0</v>
      </c>
      <c r="BL128" s="18" t="s">
        <v>219</v>
      </c>
      <c r="BM128" s="240" t="s">
        <v>257</v>
      </c>
    </row>
    <row r="129" spans="1:65" s="2" customFormat="1" ht="16.5" customHeight="1">
      <c r="A129" s="39"/>
      <c r="B129" s="40"/>
      <c r="C129" s="228" t="s">
        <v>241</v>
      </c>
      <c r="D129" s="228" t="s">
        <v>215</v>
      </c>
      <c r="E129" s="229" t="s">
        <v>5524</v>
      </c>
      <c r="F129" s="230" t="s">
        <v>5525</v>
      </c>
      <c r="G129" s="231" t="s">
        <v>990</v>
      </c>
      <c r="H129" s="232">
        <v>1</v>
      </c>
      <c r="I129" s="233"/>
      <c r="J129" s="234">
        <f>ROUND(I129*H129,2)</f>
        <v>0</v>
      </c>
      <c r="K129" s="235"/>
      <c r="L129" s="45"/>
      <c r="M129" s="236" t="s">
        <v>1</v>
      </c>
      <c r="N129" s="237" t="s">
        <v>45</v>
      </c>
      <c r="O129" s="92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0" t="s">
        <v>219</v>
      </c>
      <c r="AT129" s="240" t="s">
        <v>215</v>
      </c>
      <c r="AU129" s="240" t="s">
        <v>21</v>
      </c>
      <c r="AY129" s="18" t="s">
        <v>213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8" t="s">
        <v>21</v>
      </c>
      <c r="BK129" s="241">
        <f>ROUND(I129*H129,2)</f>
        <v>0</v>
      </c>
      <c r="BL129" s="18" t="s">
        <v>219</v>
      </c>
      <c r="BM129" s="240" t="s">
        <v>26</v>
      </c>
    </row>
    <row r="130" spans="1:65" s="2" customFormat="1" ht="16.5" customHeight="1">
      <c r="A130" s="39"/>
      <c r="B130" s="40"/>
      <c r="C130" s="228" t="s">
        <v>247</v>
      </c>
      <c r="D130" s="228" t="s">
        <v>215</v>
      </c>
      <c r="E130" s="229" t="s">
        <v>5526</v>
      </c>
      <c r="F130" s="230" t="s">
        <v>2942</v>
      </c>
      <c r="G130" s="231" t="s">
        <v>990</v>
      </c>
      <c r="H130" s="232">
        <v>1</v>
      </c>
      <c r="I130" s="233"/>
      <c r="J130" s="234">
        <f>ROUND(I130*H130,2)</f>
        <v>0</v>
      </c>
      <c r="K130" s="235"/>
      <c r="L130" s="45"/>
      <c r="M130" s="236" t="s">
        <v>1</v>
      </c>
      <c r="N130" s="237" t="s">
        <v>45</v>
      </c>
      <c r="O130" s="92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0" t="s">
        <v>219</v>
      </c>
      <c r="AT130" s="240" t="s">
        <v>215</v>
      </c>
      <c r="AU130" s="240" t="s">
        <v>21</v>
      </c>
      <c r="AY130" s="18" t="s">
        <v>213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8" t="s">
        <v>21</v>
      </c>
      <c r="BK130" s="241">
        <f>ROUND(I130*H130,2)</f>
        <v>0</v>
      </c>
      <c r="BL130" s="18" t="s">
        <v>219</v>
      </c>
      <c r="BM130" s="240" t="s">
        <v>276</v>
      </c>
    </row>
    <row r="131" spans="1:65" s="2" customFormat="1" ht="16.5" customHeight="1">
      <c r="A131" s="39"/>
      <c r="B131" s="40"/>
      <c r="C131" s="228" t="s">
        <v>252</v>
      </c>
      <c r="D131" s="228" t="s">
        <v>215</v>
      </c>
      <c r="E131" s="229" t="s">
        <v>5527</v>
      </c>
      <c r="F131" s="230" t="s">
        <v>5528</v>
      </c>
      <c r="G131" s="231" t="s">
        <v>990</v>
      </c>
      <c r="H131" s="232">
        <v>1</v>
      </c>
      <c r="I131" s="233"/>
      <c r="J131" s="234">
        <f>ROUND(I131*H131,2)</f>
        <v>0</v>
      </c>
      <c r="K131" s="235"/>
      <c r="L131" s="45"/>
      <c r="M131" s="236" t="s">
        <v>1</v>
      </c>
      <c r="N131" s="237" t="s">
        <v>45</v>
      </c>
      <c r="O131" s="92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0" t="s">
        <v>219</v>
      </c>
      <c r="AT131" s="240" t="s">
        <v>215</v>
      </c>
      <c r="AU131" s="240" t="s">
        <v>21</v>
      </c>
      <c r="AY131" s="18" t="s">
        <v>213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8" t="s">
        <v>21</v>
      </c>
      <c r="BK131" s="241">
        <f>ROUND(I131*H131,2)</f>
        <v>0</v>
      </c>
      <c r="BL131" s="18" t="s">
        <v>219</v>
      </c>
      <c r="BM131" s="240" t="s">
        <v>291</v>
      </c>
    </row>
    <row r="132" spans="1:65" s="2" customFormat="1" ht="16.5" customHeight="1">
      <c r="A132" s="39"/>
      <c r="B132" s="40"/>
      <c r="C132" s="228" t="s">
        <v>257</v>
      </c>
      <c r="D132" s="228" t="s">
        <v>215</v>
      </c>
      <c r="E132" s="229" t="s">
        <v>5529</v>
      </c>
      <c r="F132" s="230" t="s">
        <v>5511</v>
      </c>
      <c r="G132" s="231" t="s">
        <v>990</v>
      </c>
      <c r="H132" s="232">
        <v>1</v>
      </c>
      <c r="I132" s="233"/>
      <c r="J132" s="234">
        <f>ROUND(I132*H132,2)</f>
        <v>0</v>
      </c>
      <c r="K132" s="235"/>
      <c r="L132" s="45"/>
      <c r="M132" s="236" t="s">
        <v>1</v>
      </c>
      <c r="N132" s="237" t="s">
        <v>45</v>
      </c>
      <c r="O132" s="92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0" t="s">
        <v>219</v>
      </c>
      <c r="AT132" s="240" t="s">
        <v>215</v>
      </c>
      <c r="AU132" s="240" t="s">
        <v>21</v>
      </c>
      <c r="AY132" s="18" t="s">
        <v>213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8" t="s">
        <v>21</v>
      </c>
      <c r="BK132" s="241">
        <f>ROUND(I132*H132,2)</f>
        <v>0</v>
      </c>
      <c r="BL132" s="18" t="s">
        <v>219</v>
      </c>
      <c r="BM132" s="240" t="s">
        <v>301</v>
      </c>
    </row>
    <row r="133" spans="1:65" s="2" customFormat="1" ht="16.5" customHeight="1">
      <c r="A133" s="39"/>
      <c r="B133" s="40"/>
      <c r="C133" s="228" t="s">
        <v>262</v>
      </c>
      <c r="D133" s="228" t="s">
        <v>215</v>
      </c>
      <c r="E133" s="229" t="s">
        <v>5530</v>
      </c>
      <c r="F133" s="230" t="s">
        <v>5513</v>
      </c>
      <c r="G133" s="231" t="s">
        <v>990</v>
      </c>
      <c r="H133" s="232">
        <v>1</v>
      </c>
      <c r="I133" s="233"/>
      <c r="J133" s="234">
        <f>ROUND(I133*H133,2)</f>
        <v>0</v>
      </c>
      <c r="K133" s="235"/>
      <c r="L133" s="45"/>
      <c r="M133" s="301" t="s">
        <v>1</v>
      </c>
      <c r="N133" s="302" t="s">
        <v>45</v>
      </c>
      <c r="O133" s="303"/>
      <c r="P133" s="304">
        <f>O133*H133</f>
        <v>0</v>
      </c>
      <c r="Q133" s="304">
        <v>0</v>
      </c>
      <c r="R133" s="304">
        <f>Q133*H133</f>
        <v>0</v>
      </c>
      <c r="S133" s="304">
        <v>0</v>
      </c>
      <c r="T133" s="30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0" t="s">
        <v>219</v>
      </c>
      <c r="AT133" s="240" t="s">
        <v>215</v>
      </c>
      <c r="AU133" s="240" t="s">
        <v>21</v>
      </c>
      <c r="AY133" s="18" t="s">
        <v>213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8" t="s">
        <v>21</v>
      </c>
      <c r="BK133" s="241">
        <f>ROUND(I133*H133,2)</f>
        <v>0</v>
      </c>
      <c r="BL133" s="18" t="s">
        <v>219</v>
      </c>
      <c r="BM133" s="240" t="s">
        <v>312</v>
      </c>
    </row>
    <row r="134" spans="1:31" s="2" customFormat="1" ht="6.95" customHeight="1">
      <c r="A134" s="39"/>
      <c r="B134" s="67"/>
      <c r="C134" s="68"/>
      <c r="D134" s="68"/>
      <c r="E134" s="68"/>
      <c r="F134" s="68"/>
      <c r="G134" s="68"/>
      <c r="H134" s="68"/>
      <c r="I134" s="68"/>
      <c r="J134" s="68"/>
      <c r="K134" s="68"/>
      <c r="L134" s="45"/>
      <c r="M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</sheetData>
  <sheetProtection password="CC35" sheet="1" objects="1" scenarios="1" formatColumns="0" formatRows="0" autoFilter="0"/>
  <autoFilter ref="C121:K13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128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2:12" s="1" customFormat="1" ht="12" customHeight="1">
      <c r="B8" s="21"/>
      <c r="D8" s="151" t="s">
        <v>159</v>
      </c>
      <c r="L8" s="21"/>
    </row>
    <row r="9" spans="1:31" s="2" customFormat="1" ht="16.5" customHeight="1">
      <c r="A9" s="39"/>
      <c r="B9" s="45"/>
      <c r="C9" s="39"/>
      <c r="D9" s="39"/>
      <c r="E9" s="152" t="s">
        <v>5399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3025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5531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19</v>
      </c>
      <c r="E13" s="39"/>
      <c r="F13" s="142" t="s">
        <v>1</v>
      </c>
      <c r="G13" s="39"/>
      <c r="H13" s="39"/>
      <c r="I13" s="151" t="s">
        <v>20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22</v>
      </c>
      <c r="E14" s="39"/>
      <c r="F14" s="142" t="s">
        <v>30</v>
      </c>
      <c r="G14" s="39"/>
      <c r="H14" s="39"/>
      <c r="I14" s="151" t="s">
        <v>24</v>
      </c>
      <c r="J14" s="154" t="str">
        <f>'Rekapitulace stavby'!AN8</f>
        <v>3. 3. 2021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28</v>
      </c>
      <c r="E16" s="39"/>
      <c r="F16" s="39"/>
      <c r="G16" s="39"/>
      <c r="H16" s="39"/>
      <c r="I16" s="151" t="s">
        <v>29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1" t="s">
        <v>31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32</v>
      </c>
      <c r="E19" s="39"/>
      <c r="F19" s="39"/>
      <c r="G19" s="39"/>
      <c r="H19" s="39"/>
      <c r="I19" s="151" t="s">
        <v>29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31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34</v>
      </c>
      <c r="E22" s="39"/>
      <c r="F22" s="39"/>
      <c r="G22" s="39"/>
      <c r="H22" s="39"/>
      <c r="I22" s="151" t="s">
        <v>29</v>
      </c>
      <c r="J22" s="142" t="str">
        <f>IF('Rekapitulace stavby'!AN16="","",'Rekapitulace stavby'!AN16)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tr">
        <f>IF('Rekapitulace stavby'!E17="","",'Rekapitulace stavby'!E17)</f>
        <v>ATELIER H1§ ATELIER HÁJEK</v>
      </c>
      <c r="F23" s="39"/>
      <c r="G23" s="39"/>
      <c r="H23" s="39"/>
      <c r="I23" s="151" t="s">
        <v>31</v>
      </c>
      <c r="J23" s="142" t="str">
        <f>IF('Rekapitulace stavby'!AN17="","",'Rekapitulace stavby'!AN17)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37</v>
      </c>
      <c r="E25" s="39"/>
      <c r="F25" s="39"/>
      <c r="G25" s="39"/>
      <c r="H25" s="39"/>
      <c r="I25" s="151" t="s">
        <v>29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>ERŠILOVÁ</v>
      </c>
      <c r="F26" s="39"/>
      <c r="G26" s="39"/>
      <c r="H26" s="39"/>
      <c r="I26" s="151" t="s">
        <v>31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39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40</v>
      </c>
      <c r="E32" s="39"/>
      <c r="F32" s="39"/>
      <c r="G32" s="39"/>
      <c r="H32" s="39"/>
      <c r="I32" s="39"/>
      <c r="J32" s="161">
        <f>ROUND(J122,2)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42</v>
      </c>
      <c r="G34" s="39"/>
      <c r="H34" s="39"/>
      <c r="I34" s="162" t="s">
        <v>41</v>
      </c>
      <c r="J34" s="162" t="s">
        <v>43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44</v>
      </c>
      <c r="E35" s="151" t="s">
        <v>45</v>
      </c>
      <c r="F35" s="164">
        <f>ROUND((SUM(BE122:BE144)),2)</f>
        <v>0</v>
      </c>
      <c r="G35" s="39"/>
      <c r="H35" s="39"/>
      <c r="I35" s="165">
        <v>0.21</v>
      </c>
      <c r="J35" s="164">
        <f>ROUND(((SUM(BE122:BE144))*I35),2)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46</v>
      </c>
      <c r="F36" s="164">
        <f>ROUND((SUM(BF122:BF144)),2)</f>
        <v>0</v>
      </c>
      <c r="G36" s="39"/>
      <c r="H36" s="39"/>
      <c r="I36" s="165">
        <v>0.15</v>
      </c>
      <c r="J36" s="164">
        <f>ROUND(((SUM(BF122:BF144))*I36),2)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47</v>
      </c>
      <c r="F37" s="164">
        <f>ROUND((SUM(BG122:BG144)),2)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48</v>
      </c>
      <c r="F38" s="164">
        <f>ROUND((SUM(BH122:BH144)),2)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49</v>
      </c>
      <c r="F39" s="164">
        <f>ROUND((SUM(BI122:BI144)),2)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50</v>
      </c>
      <c r="E41" s="168"/>
      <c r="F41" s="168"/>
      <c r="G41" s="169" t="s">
        <v>51</v>
      </c>
      <c r="H41" s="170" t="s">
        <v>52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53</v>
      </c>
      <c r="E50" s="174"/>
      <c r="F50" s="174"/>
      <c r="G50" s="173" t="s">
        <v>54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55</v>
      </c>
      <c r="E61" s="176"/>
      <c r="F61" s="177" t="s">
        <v>56</v>
      </c>
      <c r="G61" s="175" t="s">
        <v>55</v>
      </c>
      <c r="H61" s="176"/>
      <c r="I61" s="176"/>
      <c r="J61" s="178" t="s">
        <v>56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57</v>
      </c>
      <c r="E65" s="179"/>
      <c r="F65" s="179"/>
      <c r="G65" s="173" t="s">
        <v>58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55</v>
      </c>
      <c r="E76" s="176"/>
      <c r="F76" s="177" t="s">
        <v>56</v>
      </c>
      <c r="G76" s="175" t="s">
        <v>55</v>
      </c>
      <c r="H76" s="176"/>
      <c r="I76" s="176"/>
      <c r="J76" s="178" t="s">
        <v>56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159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5399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3025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SLP_MON - Monitoring tepl...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22</v>
      </c>
      <c r="D91" s="41"/>
      <c r="E91" s="41"/>
      <c r="F91" s="28" t="str">
        <f>F14</f>
        <v xml:space="preserve"> </v>
      </c>
      <c r="G91" s="41"/>
      <c r="H91" s="41"/>
      <c r="I91" s="33" t="s">
        <v>24</v>
      </c>
      <c r="J91" s="80" t="str">
        <f>IF(J14="","",J14)</f>
        <v>3. 3. 2021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28</v>
      </c>
      <c r="D93" s="41"/>
      <c r="E93" s="41"/>
      <c r="F93" s="28" t="str">
        <f>E17</f>
        <v xml:space="preserve"> </v>
      </c>
      <c r="G93" s="41"/>
      <c r="H93" s="41"/>
      <c r="I93" s="33" t="s">
        <v>34</v>
      </c>
      <c r="J93" s="37" t="str">
        <f>E23</f>
        <v>ATELIER H1§ ATELIER HÁJEK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32</v>
      </c>
      <c r="D94" s="41"/>
      <c r="E94" s="41"/>
      <c r="F94" s="28" t="str">
        <f>IF(E20="","",E20)</f>
        <v>Vyplň údaj</v>
      </c>
      <c r="G94" s="41"/>
      <c r="H94" s="41"/>
      <c r="I94" s="33" t="s">
        <v>37</v>
      </c>
      <c r="J94" s="37" t="str">
        <f>E26</f>
        <v>ERŠILOVÁ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163</v>
      </c>
      <c r="D96" s="186"/>
      <c r="E96" s="186"/>
      <c r="F96" s="186"/>
      <c r="G96" s="186"/>
      <c r="H96" s="186"/>
      <c r="I96" s="186"/>
      <c r="J96" s="187" t="s">
        <v>164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165</v>
      </c>
      <c r="D98" s="41"/>
      <c r="E98" s="41"/>
      <c r="F98" s="41"/>
      <c r="G98" s="41"/>
      <c r="H98" s="41"/>
      <c r="I98" s="41"/>
      <c r="J98" s="111">
        <f>J122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166</v>
      </c>
    </row>
    <row r="99" spans="1:31" s="9" customFormat="1" ht="24.95" customHeight="1">
      <c r="A99" s="9"/>
      <c r="B99" s="189"/>
      <c r="C99" s="190"/>
      <c r="D99" s="191" t="s">
        <v>5532</v>
      </c>
      <c r="E99" s="192"/>
      <c r="F99" s="192"/>
      <c r="G99" s="192"/>
      <c r="H99" s="192"/>
      <c r="I99" s="192"/>
      <c r="J99" s="193">
        <f>J123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9"/>
      <c r="C100" s="190"/>
      <c r="D100" s="191" t="s">
        <v>5516</v>
      </c>
      <c r="E100" s="192"/>
      <c r="F100" s="192"/>
      <c r="G100" s="192"/>
      <c r="H100" s="192"/>
      <c r="I100" s="192"/>
      <c r="J100" s="193">
        <f>J136</f>
        <v>0</v>
      </c>
      <c r="K100" s="190"/>
      <c r="L100" s="19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198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184" t="str">
        <f>E7</f>
        <v>NÁSTAVBA OPER. SÁLŮ A STERILIZACE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2:12" s="1" customFormat="1" ht="12" customHeight="1">
      <c r="B111" s="22"/>
      <c r="C111" s="33" t="s">
        <v>159</v>
      </c>
      <c r="D111" s="23"/>
      <c r="E111" s="23"/>
      <c r="F111" s="23"/>
      <c r="G111" s="23"/>
      <c r="H111" s="23"/>
      <c r="I111" s="23"/>
      <c r="J111" s="23"/>
      <c r="K111" s="23"/>
      <c r="L111" s="21"/>
    </row>
    <row r="112" spans="1:31" s="2" customFormat="1" ht="16.5" customHeight="1">
      <c r="A112" s="39"/>
      <c r="B112" s="40"/>
      <c r="C112" s="41"/>
      <c r="D112" s="41"/>
      <c r="E112" s="184" t="s">
        <v>5399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3025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E11</f>
        <v>SLP_MON - Monitoring tepl...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22</v>
      </c>
      <c r="D116" s="41"/>
      <c r="E116" s="41"/>
      <c r="F116" s="28" t="str">
        <f>F14</f>
        <v xml:space="preserve"> </v>
      </c>
      <c r="G116" s="41"/>
      <c r="H116" s="41"/>
      <c r="I116" s="33" t="s">
        <v>24</v>
      </c>
      <c r="J116" s="80" t="str">
        <f>IF(J14="","",J14)</f>
        <v>3. 3. 2021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25.65" customHeight="1">
      <c r="A118" s="39"/>
      <c r="B118" s="40"/>
      <c r="C118" s="33" t="s">
        <v>28</v>
      </c>
      <c r="D118" s="41"/>
      <c r="E118" s="41"/>
      <c r="F118" s="28" t="str">
        <f>E17</f>
        <v xml:space="preserve"> </v>
      </c>
      <c r="G118" s="41"/>
      <c r="H118" s="41"/>
      <c r="I118" s="33" t="s">
        <v>34</v>
      </c>
      <c r="J118" s="37" t="str">
        <f>E23</f>
        <v>ATELIER H1§ ATELIER HÁJEK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32</v>
      </c>
      <c r="D119" s="41"/>
      <c r="E119" s="41"/>
      <c r="F119" s="28" t="str">
        <f>IF(E20="","",E20)</f>
        <v>Vyplň údaj</v>
      </c>
      <c r="G119" s="41"/>
      <c r="H119" s="41"/>
      <c r="I119" s="33" t="s">
        <v>37</v>
      </c>
      <c r="J119" s="37" t="str">
        <f>E26</f>
        <v>ERŠILOVÁ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200"/>
      <c r="B121" s="201"/>
      <c r="C121" s="202" t="s">
        <v>199</v>
      </c>
      <c r="D121" s="203" t="s">
        <v>65</v>
      </c>
      <c r="E121" s="203" t="s">
        <v>61</v>
      </c>
      <c r="F121" s="203" t="s">
        <v>62</v>
      </c>
      <c r="G121" s="203" t="s">
        <v>200</v>
      </c>
      <c r="H121" s="203" t="s">
        <v>201</v>
      </c>
      <c r="I121" s="203" t="s">
        <v>202</v>
      </c>
      <c r="J121" s="204" t="s">
        <v>164</v>
      </c>
      <c r="K121" s="205" t="s">
        <v>203</v>
      </c>
      <c r="L121" s="206"/>
      <c r="M121" s="101" t="s">
        <v>1</v>
      </c>
      <c r="N121" s="102" t="s">
        <v>44</v>
      </c>
      <c r="O121" s="102" t="s">
        <v>204</v>
      </c>
      <c r="P121" s="102" t="s">
        <v>205</v>
      </c>
      <c r="Q121" s="102" t="s">
        <v>206</v>
      </c>
      <c r="R121" s="102" t="s">
        <v>207</v>
      </c>
      <c r="S121" s="102" t="s">
        <v>208</v>
      </c>
      <c r="T121" s="103" t="s">
        <v>209</v>
      </c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</row>
    <row r="122" spans="1:63" s="2" customFormat="1" ht="22.8" customHeight="1">
      <c r="A122" s="39"/>
      <c r="B122" s="40"/>
      <c r="C122" s="108" t="s">
        <v>210</v>
      </c>
      <c r="D122" s="41"/>
      <c r="E122" s="41"/>
      <c r="F122" s="41"/>
      <c r="G122" s="41"/>
      <c r="H122" s="41"/>
      <c r="I122" s="41"/>
      <c r="J122" s="207">
        <f>BK122</f>
        <v>0</v>
      </c>
      <c r="K122" s="41"/>
      <c r="L122" s="45"/>
      <c r="M122" s="104"/>
      <c r="N122" s="208"/>
      <c r="O122" s="105"/>
      <c r="P122" s="209">
        <f>P123+P136</f>
        <v>0</v>
      </c>
      <c r="Q122" s="105"/>
      <c r="R122" s="209">
        <f>R123+R136</f>
        <v>0</v>
      </c>
      <c r="S122" s="105"/>
      <c r="T122" s="210">
        <f>T123+T136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79</v>
      </c>
      <c r="AU122" s="18" t="s">
        <v>166</v>
      </c>
      <c r="BK122" s="211">
        <f>BK123+BK136</f>
        <v>0</v>
      </c>
    </row>
    <row r="123" spans="1:63" s="12" customFormat="1" ht="25.9" customHeight="1">
      <c r="A123" s="12"/>
      <c r="B123" s="212"/>
      <c r="C123" s="213"/>
      <c r="D123" s="214" t="s">
        <v>79</v>
      </c>
      <c r="E123" s="215" t="s">
        <v>3960</v>
      </c>
      <c r="F123" s="215" t="s">
        <v>5533</v>
      </c>
      <c r="G123" s="213"/>
      <c r="H123" s="213"/>
      <c r="I123" s="216"/>
      <c r="J123" s="217">
        <f>BK123</f>
        <v>0</v>
      </c>
      <c r="K123" s="213"/>
      <c r="L123" s="218"/>
      <c r="M123" s="219"/>
      <c r="N123" s="220"/>
      <c r="O123" s="220"/>
      <c r="P123" s="221">
        <f>SUM(P124:P135)</f>
        <v>0</v>
      </c>
      <c r="Q123" s="220"/>
      <c r="R123" s="221">
        <f>SUM(R124:R135)</f>
        <v>0</v>
      </c>
      <c r="S123" s="220"/>
      <c r="T123" s="222">
        <f>SUM(T124:T135)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3" t="s">
        <v>21</v>
      </c>
      <c r="AT123" s="224" t="s">
        <v>79</v>
      </c>
      <c r="AU123" s="224" t="s">
        <v>80</v>
      </c>
      <c r="AY123" s="223" t="s">
        <v>213</v>
      </c>
      <c r="BK123" s="225">
        <f>SUM(BK124:BK135)</f>
        <v>0</v>
      </c>
    </row>
    <row r="124" spans="1:65" s="2" customFormat="1" ht="16.5" customHeight="1">
      <c r="A124" s="39"/>
      <c r="B124" s="40"/>
      <c r="C124" s="228" t="s">
        <v>21</v>
      </c>
      <c r="D124" s="228" t="s">
        <v>215</v>
      </c>
      <c r="E124" s="229" t="s">
        <v>5534</v>
      </c>
      <c r="F124" s="230" t="s">
        <v>5535</v>
      </c>
      <c r="G124" s="231" t="s">
        <v>3162</v>
      </c>
      <c r="H124" s="232">
        <v>8</v>
      </c>
      <c r="I124" s="233"/>
      <c r="J124" s="234">
        <f>ROUND(I124*H124,2)</f>
        <v>0</v>
      </c>
      <c r="K124" s="235"/>
      <c r="L124" s="45"/>
      <c r="M124" s="236" t="s">
        <v>1</v>
      </c>
      <c r="N124" s="237" t="s">
        <v>45</v>
      </c>
      <c r="O124" s="92"/>
      <c r="P124" s="238">
        <f>O124*H124</f>
        <v>0</v>
      </c>
      <c r="Q124" s="238">
        <v>0</v>
      </c>
      <c r="R124" s="238">
        <f>Q124*H124</f>
        <v>0</v>
      </c>
      <c r="S124" s="238">
        <v>0</v>
      </c>
      <c r="T124" s="239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40" t="s">
        <v>219</v>
      </c>
      <c r="AT124" s="240" t="s">
        <v>215</v>
      </c>
      <c r="AU124" s="240" t="s">
        <v>21</v>
      </c>
      <c r="AY124" s="18" t="s">
        <v>213</v>
      </c>
      <c r="BE124" s="241">
        <f>IF(N124="základní",J124,0)</f>
        <v>0</v>
      </c>
      <c r="BF124" s="241">
        <f>IF(N124="snížená",J124,0)</f>
        <v>0</v>
      </c>
      <c r="BG124" s="241">
        <f>IF(N124="zákl. přenesená",J124,0)</f>
        <v>0</v>
      </c>
      <c r="BH124" s="241">
        <f>IF(N124="sníž. přenesená",J124,0)</f>
        <v>0</v>
      </c>
      <c r="BI124" s="241">
        <f>IF(N124="nulová",J124,0)</f>
        <v>0</v>
      </c>
      <c r="BJ124" s="18" t="s">
        <v>21</v>
      </c>
      <c r="BK124" s="241">
        <f>ROUND(I124*H124,2)</f>
        <v>0</v>
      </c>
      <c r="BL124" s="18" t="s">
        <v>219</v>
      </c>
      <c r="BM124" s="240" t="s">
        <v>89</v>
      </c>
    </row>
    <row r="125" spans="1:65" s="2" customFormat="1" ht="16.5" customHeight="1">
      <c r="A125" s="39"/>
      <c r="B125" s="40"/>
      <c r="C125" s="228" t="s">
        <v>89</v>
      </c>
      <c r="D125" s="228" t="s">
        <v>215</v>
      </c>
      <c r="E125" s="229" t="s">
        <v>5536</v>
      </c>
      <c r="F125" s="230" t="s">
        <v>5537</v>
      </c>
      <c r="G125" s="231" t="s">
        <v>3162</v>
      </c>
      <c r="H125" s="232">
        <v>8</v>
      </c>
      <c r="I125" s="233"/>
      <c r="J125" s="234">
        <f>ROUND(I125*H125,2)</f>
        <v>0</v>
      </c>
      <c r="K125" s="235"/>
      <c r="L125" s="45"/>
      <c r="M125" s="236" t="s">
        <v>1</v>
      </c>
      <c r="N125" s="237" t="s">
        <v>45</v>
      </c>
      <c r="O125" s="92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0" t="s">
        <v>219</v>
      </c>
      <c r="AT125" s="240" t="s">
        <v>215</v>
      </c>
      <c r="AU125" s="240" t="s">
        <v>21</v>
      </c>
      <c r="AY125" s="18" t="s">
        <v>213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8" t="s">
        <v>21</v>
      </c>
      <c r="BK125" s="241">
        <f>ROUND(I125*H125,2)</f>
        <v>0</v>
      </c>
      <c r="BL125" s="18" t="s">
        <v>219</v>
      </c>
      <c r="BM125" s="240" t="s">
        <v>219</v>
      </c>
    </row>
    <row r="126" spans="1:65" s="2" customFormat="1" ht="16.5" customHeight="1">
      <c r="A126" s="39"/>
      <c r="B126" s="40"/>
      <c r="C126" s="228" t="s">
        <v>231</v>
      </c>
      <c r="D126" s="228" t="s">
        <v>215</v>
      </c>
      <c r="E126" s="229" t="s">
        <v>5538</v>
      </c>
      <c r="F126" s="230" t="s">
        <v>5539</v>
      </c>
      <c r="G126" s="231" t="s">
        <v>3162</v>
      </c>
      <c r="H126" s="232">
        <v>8</v>
      </c>
      <c r="I126" s="233"/>
      <c r="J126" s="234">
        <f>ROUND(I126*H126,2)</f>
        <v>0</v>
      </c>
      <c r="K126" s="235"/>
      <c r="L126" s="45"/>
      <c r="M126" s="236" t="s">
        <v>1</v>
      </c>
      <c r="N126" s="237" t="s">
        <v>45</v>
      </c>
      <c r="O126" s="92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40" t="s">
        <v>219</v>
      </c>
      <c r="AT126" s="240" t="s">
        <v>215</v>
      </c>
      <c r="AU126" s="240" t="s">
        <v>21</v>
      </c>
      <c r="AY126" s="18" t="s">
        <v>213</v>
      </c>
      <c r="BE126" s="241">
        <f>IF(N126="základní",J126,0)</f>
        <v>0</v>
      </c>
      <c r="BF126" s="241">
        <f>IF(N126="snížená",J126,0)</f>
        <v>0</v>
      </c>
      <c r="BG126" s="241">
        <f>IF(N126="zákl. přenesená",J126,0)</f>
        <v>0</v>
      </c>
      <c r="BH126" s="241">
        <f>IF(N126="sníž. přenesená",J126,0)</f>
        <v>0</v>
      </c>
      <c r="BI126" s="241">
        <f>IF(N126="nulová",J126,0)</f>
        <v>0</v>
      </c>
      <c r="BJ126" s="18" t="s">
        <v>21</v>
      </c>
      <c r="BK126" s="241">
        <f>ROUND(I126*H126,2)</f>
        <v>0</v>
      </c>
      <c r="BL126" s="18" t="s">
        <v>219</v>
      </c>
      <c r="BM126" s="240" t="s">
        <v>247</v>
      </c>
    </row>
    <row r="127" spans="1:65" s="2" customFormat="1" ht="16.5" customHeight="1">
      <c r="A127" s="39"/>
      <c r="B127" s="40"/>
      <c r="C127" s="228" t="s">
        <v>219</v>
      </c>
      <c r="D127" s="228" t="s">
        <v>215</v>
      </c>
      <c r="E127" s="229" t="s">
        <v>5540</v>
      </c>
      <c r="F127" s="230" t="s">
        <v>5541</v>
      </c>
      <c r="G127" s="231" t="s">
        <v>3162</v>
      </c>
      <c r="H127" s="232">
        <v>4</v>
      </c>
      <c r="I127" s="233"/>
      <c r="J127" s="234">
        <f>ROUND(I127*H127,2)</f>
        <v>0</v>
      </c>
      <c r="K127" s="235"/>
      <c r="L127" s="45"/>
      <c r="M127" s="236" t="s">
        <v>1</v>
      </c>
      <c r="N127" s="237" t="s">
        <v>45</v>
      </c>
      <c r="O127" s="92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0" t="s">
        <v>219</v>
      </c>
      <c r="AT127" s="240" t="s">
        <v>215</v>
      </c>
      <c r="AU127" s="240" t="s">
        <v>21</v>
      </c>
      <c r="AY127" s="18" t="s">
        <v>213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8" t="s">
        <v>21</v>
      </c>
      <c r="BK127" s="241">
        <f>ROUND(I127*H127,2)</f>
        <v>0</v>
      </c>
      <c r="BL127" s="18" t="s">
        <v>219</v>
      </c>
      <c r="BM127" s="240" t="s">
        <v>257</v>
      </c>
    </row>
    <row r="128" spans="1:65" s="2" customFormat="1" ht="16.5" customHeight="1">
      <c r="A128" s="39"/>
      <c r="B128" s="40"/>
      <c r="C128" s="228" t="s">
        <v>241</v>
      </c>
      <c r="D128" s="228" t="s">
        <v>215</v>
      </c>
      <c r="E128" s="229" t="s">
        <v>5542</v>
      </c>
      <c r="F128" s="230" t="s">
        <v>5543</v>
      </c>
      <c r="G128" s="231" t="s">
        <v>3162</v>
      </c>
      <c r="H128" s="232">
        <v>4</v>
      </c>
      <c r="I128" s="233"/>
      <c r="J128" s="234">
        <f>ROUND(I128*H128,2)</f>
        <v>0</v>
      </c>
      <c r="K128" s="235"/>
      <c r="L128" s="45"/>
      <c r="M128" s="236" t="s">
        <v>1</v>
      </c>
      <c r="N128" s="237" t="s">
        <v>45</v>
      </c>
      <c r="O128" s="92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0" t="s">
        <v>219</v>
      </c>
      <c r="AT128" s="240" t="s">
        <v>215</v>
      </c>
      <c r="AU128" s="240" t="s">
        <v>21</v>
      </c>
      <c r="AY128" s="18" t="s">
        <v>213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8" t="s">
        <v>21</v>
      </c>
      <c r="BK128" s="241">
        <f>ROUND(I128*H128,2)</f>
        <v>0</v>
      </c>
      <c r="BL128" s="18" t="s">
        <v>219</v>
      </c>
      <c r="BM128" s="240" t="s">
        <v>26</v>
      </c>
    </row>
    <row r="129" spans="1:65" s="2" customFormat="1" ht="16.5" customHeight="1">
      <c r="A129" s="39"/>
      <c r="B129" s="40"/>
      <c r="C129" s="228" t="s">
        <v>247</v>
      </c>
      <c r="D129" s="228" t="s">
        <v>215</v>
      </c>
      <c r="E129" s="229" t="s">
        <v>5544</v>
      </c>
      <c r="F129" s="230" t="s">
        <v>5545</v>
      </c>
      <c r="G129" s="231" t="s">
        <v>3162</v>
      </c>
      <c r="H129" s="232">
        <v>1</v>
      </c>
      <c r="I129" s="233"/>
      <c r="J129" s="234">
        <f>ROUND(I129*H129,2)</f>
        <v>0</v>
      </c>
      <c r="K129" s="235"/>
      <c r="L129" s="45"/>
      <c r="M129" s="236" t="s">
        <v>1</v>
      </c>
      <c r="N129" s="237" t="s">
        <v>45</v>
      </c>
      <c r="O129" s="92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0" t="s">
        <v>219</v>
      </c>
      <c r="AT129" s="240" t="s">
        <v>215</v>
      </c>
      <c r="AU129" s="240" t="s">
        <v>21</v>
      </c>
      <c r="AY129" s="18" t="s">
        <v>213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8" t="s">
        <v>21</v>
      </c>
      <c r="BK129" s="241">
        <f>ROUND(I129*H129,2)</f>
        <v>0</v>
      </c>
      <c r="BL129" s="18" t="s">
        <v>219</v>
      </c>
      <c r="BM129" s="240" t="s">
        <v>276</v>
      </c>
    </row>
    <row r="130" spans="1:65" s="2" customFormat="1" ht="16.5" customHeight="1">
      <c r="A130" s="39"/>
      <c r="B130" s="40"/>
      <c r="C130" s="228" t="s">
        <v>252</v>
      </c>
      <c r="D130" s="228" t="s">
        <v>215</v>
      </c>
      <c r="E130" s="229" t="s">
        <v>5546</v>
      </c>
      <c r="F130" s="230" t="s">
        <v>5547</v>
      </c>
      <c r="G130" s="231" t="s">
        <v>3162</v>
      </c>
      <c r="H130" s="232">
        <v>1</v>
      </c>
      <c r="I130" s="233"/>
      <c r="J130" s="234">
        <f>ROUND(I130*H130,2)</f>
        <v>0</v>
      </c>
      <c r="K130" s="235"/>
      <c r="L130" s="45"/>
      <c r="M130" s="236" t="s">
        <v>1</v>
      </c>
      <c r="N130" s="237" t="s">
        <v>45</v>
      </c>
      <c r="O130" s="92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0" t="s">
        <v>219</v>
      </c>
      <c r="AT130" s="240" t="s">
        <v>215</v>
      </c>
      <c r="AU130" s="240" t="s">
        <v>21</v>
      </c>
      <c r="AY130" s="18" t="s">
        <v>213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8" t="s">
        <v>21</v>
      </c>
      <c r="BK130" s="241">
        <f>ROUND(I130*H130,2)</f>
        <v>0</v>
      </c>
      <c r="BL130" s="18" t="s">
        <v>219</v>
      </c>
      <c r="BM130" s="240" t="s">
        <v>291</v>
      </c>
    </row>
    <row r="131" spans="1:65" s="2" customFormat="1" ht="16.5" customHeight="1">
      <c r="A131" s="39"/>
      <c r="B131" s="40"/>
      <c r="C131" s="228" t="s">
        <v>257</v>
      </c>
      <c r="D131" s="228" t="s">
        <v>215</v>
      </c>
      <c r="E131" s="229" t="s">
        <v>5548</v>
      </c>
      <c r="F131" s="230" t="s">
        <v>5549</v>
      </c>
      <c r="G131" s="231" t="s">
        <v>3162</v>
      </c>
      <c r="H131" s="232">
        <v>1</v>
      </c>
      <c r="I131" s="233"/>
      <c r="J131" s="234">
        <f>ROUND(I131*H131,2)</f>
        <v>0</v>
      </c>
      <c r="K131" s="235"/>
      <c r="L131" s="45"/>
      <c r="M131" s="236" t="s">
        <v>1</v>
      </c>
      <c r="N131" s="237" t="s">
        <v>45</v>
      </c>
      <c r="O131" s="92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0" t="s">
        <v>219</v>
      </c>
      <c r="AT131" s="240" t="s">
        <v>215</v>
      </c>
      <c r="AU131" s="240" t="s">
        <v>21</v>
      </c>
      <c r="AY131" s="18" t="s">
        <v>213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8" t="s">
        <v>21</v>
      </c>
      <c r="BK131" s="241">
        <f>ROUND(I131*H131,2)</f>
        <v>0</v>
      </c>
      <c r="BL131" s="18" t="s">
        <v>219</v>
      </c>
      <c r="BM131" s="240" t="s">
        <v>301</v>
      </c>
    </row>
    <row r="132" spans="1:65" s="2" customFormat="1" ht="16.5" customHeight="1">
      <c r="A132" s="39"/>
      <c r="B132" s="40"/>
      <c r="C132" s="228" t="s">
        <v>262</v>
      </c>
      <c r="D132" s="228" t="s">
        <v>215</v>
      </c>
      <c r="E132" s="229" t="s">
        <v>5550</v>
      </c>
      <c r="F132" s="230" t="s">
        <v>5551</v>
      </c>
      <c r="G132" s="231" t="s">
        <v>3162</v>
      </c>
      <c r="H132" s="232">
        <v>1</v>
      </c>
      <c r="I132" s="233"/>
      <c r="J132" s="234">
        <f>ROUND(I132*H132,2)</f>
        <v>0</v>
      </c>
      <c r="K132" s="235"/>
      <c r="L132" s="45"/>
      <c r="M132" s="236" t="s">
        <v>1</v>
      </c>
      <c r="N132" s="237" t="s">
        <v>45</v>
      </c>
      <c r="O132" s="92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0" t="s">
        <v>219</v>
      </c>
      <c r="AT132" s="240" t="s">
        <v>215</v>
      </c>
      <c r="AU132" s="240" t="s">
        <v>21</v>
      </c>
      <c r="AY132" s="18" t="s">
        <v>213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8" t="s">
        <v>21</v>
      </c>
      <c r="BK132" s="241">
        <f>ROUND(I132*H132,2)</f>
        <v>0</v>
      </c>
      <c r="BL132" s="18" t="s">
        <v>219</v>
      </c>
      <c r="BM132" s="240" t="s">
        <v>312</v>
      </c>
    </row>
    <row r="133" spans="1:65" s="2" customFormat="1" ht="16.5" customHeight="1">
      <c r="A133" s="39"/>
      <c r="B133" s="40"/>
      <c r="C133" s="228" t="s">
        <v>26</v>
      </c>
      <c r="D133" s="228" t="s">
        <v>215</v>
      </c>
      <c r="E133" s="229" t="s">
        <v>5552</v>
      </c>
      <c r="F133" s="230" t="s">
        <v>5553</v>
      </c>
      <c r="G133" s="231" t="s">
        <v>3162</v>
      </c>
      <c r="H133" s="232">
        <v>1</v>
      </c>
      <c r="I133" s="233"/>
      <c r="J133" s="234">
        <f>ROUND(I133*H133,2)</f>
        <v>0</v>
      </c>
      <c r="K133" s="235"/>
      <c r="L133" s="45"/>
      <c r="M133" s="236" t="s">
        <v>1</v>
      </c>
      <c r="N133" s="237" t="s">
        <v>45</v>
      </c>
      <c r="O133" s="92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0" t="s">
        <v>219</v>
      </c>
      <c r="AT133" s="240" t="s">
        <v>215</v>
      </c>
      <c r="AU133" s="240" t="s">
        <v>21</v>
      </c>
      <c r="AY133" s="18" t="s">
        <v>213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8" t="s">
        <v>21</v>
      </c>
      <c r="BK133" s="241">
        <f>ROUND(I133*H133,2)</f>
        <v>0</v>
      </c>
      <c r="BL133" s="18" t="s">
        <v>219</v>
      </c>
      <c r="BM133" s="240" t="s">
        <v>322</v>
      </c>
    </row>
    <row r="134" spans="1:65" s="2" customFormat="1" ht="16.5" customHeight="1">
      <c r="A134" s="39"/>
      <c r="B134" s="40"/>
      <c r="C134" s="228" t="s">
        <v>271</v>
      </c>
      <c r="D134" s="228" t="s">
        <v>215</v>
      </c>
      <c r="E134" s="229" t="s">
        <v>5554</v>
      </c>
      <c r="F134" s="230" t="s">
        <v>5555</v>
      </c>
      <c r="G134" s="231" t="s">
        <v>3162</v>
      </c>
      <c r="H134" s="232">
        <v>1</v>
      </c>
      <c r="I134" s="233"/>
      <c r="J134" s="234">
        <f>ROUND(I134*H134,2)</f>
        <v>0</v>
      </c>
      <c r="K134" s="235"/>
      <c r="L134" s="45"/>
      <c r="M134" s="236" t="s">
        <v>1</v>
      </c>
      <c r="N134" s="237" t="s">
        <v>45</v>
      </c>
      <c r="O134" s="92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0" t="s">
        <v>219</v>
      </c>
      <c r="AT134" s="240" t="s">
        <v>215</v>
      </c>
      <c r="AU134" s="240" t="s">
        <v>21</v>
      </c>
      <c r="AY134" s="18" t="s">
        <v>213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8" t="s">
        <v>21</v>
      </c>
      <c r="BK134" s="241">
        <f>ROUND(I134*H134,2)</f>
        <v>0</v>
      </c>
      <c r="BL134" s="18" t="s">
        <v>219</v>
      </c>
      <c r="BM134" s="240" t="s">
        <v>332</v>
      </c>
    </row>
    <row r="135" spans="1:65" s="2" customFormat="1" ht="16.5" customHeight="1">
      <c r="A135" s="39"/>
      <c r="B135" s="40"/>
      <c r="C135" s="228" t="s">
        <v>276</v>
      </c>
      <c r="D135" s="228" t="s">
        <v>215</v>
      </c>
      <c r="E135" s="229" t="s">
        <v>5556</v>
      </c>
      <c r="F135" s="230" t="s">
        <v>5557</v>
      </c>
      <c r="G135" s="231" t="s">
        <v>3162</v>
      </c>
      <c r="H135" s="232">
        <v>1</v>
      </c>
      <c r="I135" s="233"/>
      <c r="J135" s="234">
        <f>ROUND(I135*H135,2)</f>
        <v>0</v>
      </c>
      <c r="K135" s="235"/>
      <c r="L135" s="45"/>
      <c r="M135" s="236" t="s">
        <v>1</v>
      </c>
      <c r="N135" s="237" t="s">
        <v>45</v>
      </c>
      <c r="O135" s="92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0" t="s">
        <v>219</v>
      </c>
      <c r="AT135" s="240" t="s">
        <v>215</v>
      </c>
      <c r="AU135" s="240" t="s">
        <v>21</v>
      </c>
      <c r="AY135" s="18" t="s">
        <v>213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8" t="s">
        <v>21</v>
      </c>
      <c r="BK135" s="241">
        <f>ROUND(I135*H135,2)</f>
        <v>0</v>
      </c>
      <c r="BL135" s="18" t="s">
        <v>219</v>
      </c>
      <c r="BM135" s="240" t="s">
        <v>342</v>
      </c>
    </row>
    <row r="136" spans="1:63" s="12" customFormat="1" ht="25.9" customHeight="1">
      <c r="A136" s="12"/>
      <c r="B136" s="212"/>
      <c r="C136" s="213"/>
      <c r="D136" s="214" t="s">
        <v>79</v>
      </c>
      <c r="E136" s="215" t="s">
        <v>4034</v>
      </c>
      <c r="F136" s="215" t="s">
        <v>2987</v>
      </c>
      <c r="G136" s="213"/>
      <c r="H136" s="213"/>
      <c r="I136" s="216"/>
      <c r="J136" s="217">
        <f>BK136</f>
        <v>0</v>
      </c>
      <c r="K136" s="213"/>
      <c r="L136" s="218"/>
      <c r="M136" s="219"/>
      <c r="N136" s="220"/>
      <c r="O136" s="220"/>
      <c r="P136" s="221">
        <f>SUM(P137:P144)</f>
        <v>0</v>
      </c>
      <c r="Q136" s="220"/>
      <c r="R136" s="221">
        <f>SUM(R137:R144)</f>
        <v>0</v>
      </c>
      <c r="S136" s="220"/>
      <c r="T136" s="222">
        <f>SUM(T137:T144)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3" t="s">
        <v>21</v>
      </c>
      <c r="AT136" s="224" t="s">
        <v>79</v>
      </c>
      <c r="AU136" s="224" t="s">
        <v>80</v>
      </c>
      <c r="AY136" s="223" t="s">
        <v>213</v>
      </c>
      <c r="BK136" s="225">
        <f>SUM(BK137:BK144)</f>
        <v>0</v>
      </c>
    </row>
    <row r="137" spans="1:65" s="2" customFormat="1" ht="16.5" customHeight="1">
      <c r="A137" s="39"/>
      <c r="B137" s="40"/>
      <c r="C137" s="228" t="s">
        <v>282</v>
      </c>
      <c r="D137" s="228" t="s">
        <v>215</v>
      </c>
      <c r="E137" s="229" t="s">
        <v>5558</v>
      </c>
      <c r="F137" s="230" t="s">
        <v>5498</v>
      </c>
      <c r="G137" s="231" t="s">
        <v>990</v>
      </c>
      <c r="H137" s="232">
        <v>1</v>
      </c>
      <c r="I137" s="233"/>
      <c r="J137" s="234">
        <f>ROUND(I137*H137,2)</f>
        <v>0</v>
      </c>
      <c r="K137" s="235"/>
      <c r="L137" s="45"/>
      <c r="M137" s="236" t="s">
        <v>1</v>
      </c>
      <c r="N137" s="237" t="s">
        <v>45</v>
      </c>
      <c r="O137" s="92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0" t="s">
        <v>219</v>
      </c>
      <c r="AT137" s="240" t="s">
        <v>215</v>
      </c>
      <c r="AU137" s="240" t="s">
        <v>21</v>
      </c>
      <c r="AY137" s="18" t="s">
        <v>213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8" t="s">
        <v>21</v>
      </c>
      <c r="BK137" s="241">
        <f>ROUND(I137*H137,2)</f>
        <v>0</v>
      </c>
      <c r="BL137" s="18" t="s">
        <v>219</v>
      </c>
      <c r="BM137" s="240" t="s">
        <v>353</v>
      </c>
    </row>
    <row r="138" spans="1:65" s="2" customFormat="1" ht="16.5" customHeight="1">
      <c r="A138" s="39"/>
      <c r="B138" s="40"/>
      <c r="C138" s="228" t="s">
        <v>291</v>
      </c>
      <c r="D138" s="228" t="s">
        <v>215</v>
      </c>
      <c r="E138" s="229" t="s">
        <v>5559</v>
      </c>
      <c r="F138" s="230" t="s">
        <v>5560</v>
      </c>
      <c r="G138" s="231" t="s">
        <v>990</v>
      </c>
      <c r="H138" s="232">
        <v>1</v>
      </c>
      <c r="I138" s="233"/>
      <c r="J138" s="234">
        <f>ROUND(I138*H138,2)</f>
        <v>0</v>
      </c>
      <c r="K138" s="235"/>
      <c r="L138" s="45"/>
      <c r="M138" s="236" t="s">
        <v>1</v>
      </c>
      <c r="N138" s="237" t="s">
        <v>45</v>
      </c>
      <c r="O138" s="92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0" t="s">
        <v>219</v>
      </c>
      <c r="AT138" s="240" t="s">
        <v>215</v>
      </c>
      <c r="AU138" s="240" t="s">
        <v>21</v>
      </c>
      <c r="AY138" s="18" t="s">
        <v>213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8" t="s">
        <v>21</v>
      </c>
      <c r="BK138" s="241">
        <f>ROUND(I138*H138,2)</f>
        <v>0</v>
      </c>
      <c r="BL138" s="18" t="s">
        <v>219</v>
      </c>
      <c r="BM138" s="240" t="s">
        <v>363</v>
      </c>
    </row>
    <row r="139" spans="1:65" s="2" customFormat="1" ht="16.5" customHeight="1">
      <c r="A139" s="39"/>
      <c r="B139" s="40"/>
      <c r="C139" s="228" t="s">
        <v>8</v>
      </c>
      <c r="D139" s="228" t="s">
        <v>215</v>
      </c>
      <c r="E139" s="229" t="s">
        <v>5561</v>
      </c>
      <c r="F139" s="230" t="s">
        <v>5500</v>
      </c>
      <c r="G139" s="231" t="s">
        <v>990</v>
      </c>
      <c r="H139" s="232">
        <v>1</v>
      </c>
      <c r="I139" s="233"/>
      <c r="J139" s="234">
        <f>ROUND(I139*H139,2)</f>
        <v>0</v>
      </c>
      <c r="K139" s="235"/>
      <c r="L139" s="45"/>
      <c r="M139" s="236" t="s">
        <v>1</v>
      </c>
      <c r="N139" s="237" t="s">
        <v>45</v>
      </c>
      <c r="O139" s="92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0" t="s">
        <v>219</v>
      </c>
      <c r="AT139" s="240" t="s">
        <v>215</v>
      </c>
      <c r="AU139" s="240" t="s">
        <v>21</v>
      </c>
      <c r="AY139" s="18" t="s">
        <v>213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8" t="s">
        <v>21</v>
      </c>
      <c r="BK139" s="241">
        <f>ROUND(I139*H139,2)</f>
        <v>0</v>
      </c>
      <c r="BL139" s="18" t="s">
        <v>219</v>
      </c>
      <c r="BM139" s="240" t="s">
        <v>373</v>
      </c>
    </row>
    <row r="140" spans="1:65" s="2" customFormat="1" ht="16.5" customHeight="1">
      <c r="A140" s="39"/>
      <c r="B140" s="40"/>
      <c r="C140" s="228" t="s">
        <v>301</v>
      </c>
      <c r="D140" s="228" t="s">
        <v>215</v>
      </c>
      <c r="E140" s="229" t="s">
        <v>5562</v>
      </c>
      <c r="F140" s="230" t="s">
        <v>5525</v>
      </c>
      <c r="G140" s="231" t="s">
        <v>990</v>
      </c>
      <c r="H140" s="232">
        <v>1</v>
      </c>
      <c r="I140" s="233"/>
      <c r="J140" s="234">
        <f>ROUND(I140*H140,2)</f>
        <v>0</v>
      </c>
      <c r="K140" s="235"/>
      <c r="L140" s="45"/>
      <c r="M140" s="236" t="s">
        <v>1</v>
      </c>
      <c r="N140" s="237" t="s">
        <v>45</v>
      </c>
      <c r="O140" s="92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0" t="s">
        <v>219</v>
      </c>
      <c r="AT140" s="240" t="s">
        <v>215</v>
      </c>
      <c r="AU140" s="240" t="s">
        <v>21</v>
      </c>
      <c r="AY140" s="18" t="s">
        <v>213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8" t="s">
        <v>21</v>
      </c>
      <c r="BK140" s="241">
        <f>ROUND(I140*H140,2)</f>
        <v>0</v>
      </c>
      <c r="BL140" s="18" t="s">
        <v>219</v>
      </c>
      <c r="BM140" s="240" t="s">
        <v>382</v>
      </c>
    </row>
    <row r="141" spans="1:65" s="2" customFormat="1" ht="16.5" customHeight="1">
      <c r="A141" s="39"/>
      <c r="B141" s="40"/>
      <c r="C141" s="228" t="s">
        <v>307</v>
      </c>
      <c r="D141" s="228" t="s">
        <v>215</v>
      </c>
      <c r="E141" s="229" t="s">
        <v>5563</v>
      </c>
      <c r="F141" s="230" t="s">
        <v>2942</v>
      </c>
      <c r="G141" s="231" t="s">
        <v>990</v>
      </c>
      <c r="H141" s="232">
        <v>1</v>
      </c>
      <c r="I141" s="233"/>
      <c r="J141" s="234">
        <f>ROUND(I141*H141,2)</f>
        <v>0</v>
      </c>
      <c r="K141" s="235"/>
      <c r="L141" s="45"/>
      <c r="M141" s="236" t="s">
        <v>1</v>
      </c>
      <c r="N141" s="237" t="s">
        <v>45</v>
      </c>
      <c r="O141" s="92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0" t="s">
        <v>219</v>
      </c>
      <c r="AT141" s="240" t="s">
        <v>215</v>
      </c>
      <c r="AU141" s="240" t="s">
        <v>21</v>
      </c>
      <c r="AY141" s="18" t="s">
        <v>213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8" t="s">
        <v>21</v>
      </c>
      <c r="BK141" s="241">
        <f>ROUND(I141*H141,2)</f>
        <v>0</v>
      </c>
      <c r="BL141" s="18" t="s">
        <v>219</v>
      </c>
      <c r="BM141" s="240" t="s">
        <v>392</v>
      </c>
    </row>
    <row r="142" spans="1:65" s="2" customFormat="1" ht="16.5" customHeight="1">
      <c r="A142" s="39"/>
      <c r="B142" s="40"/>
      <c r="C142" s="228" t="s">
        <v>312</v>
      </c>
      <c r="D142" s="228" t="s">
        <v>215</v>
      </c>
      <c r="E142" s="229" t="s">
        <v>5564</v>
      </c>
      <c r="F142" s="230" t="s">
        <v>5507</v>
      </c>
      <c r="G142" s="231" t="s">
        <v>990</v>
      </c>
      <c r="H142" s="232">
        <v>1</v>
      </c>
      <c r="I142" s="233"/>
      <c r="J142" s="234">
        <f>ROUND(I142*H142,2)</f>
        <v>0</v>
      </c>
      <c r="K142" s="235"/>
      <c r="L142" s="45"/>
      <c r="M142" s="236" t="s">
        <v>1</v>
      </c>
      <c r="N142" s="237" t="s">
        <v>45</v>
      </c>
      <c r="O142" s="92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0" t="s">
        <v>219</v>
      </c>
      <c r="AT142" s="240" t="s">
        <v>215</v>
      </c>
      <c r="AU142" s="240" t="s">
        <v>21</v>
      </c>
      <c r="AY142" s="18" t="s">
        <v>213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8" t="s">
        <v>21</v>
      </c>
      <c r="BK142" s="241">
        <f>ROUND(I142*H142,2)</f>
        <v>0</v>
      </c>
      <c r="BL142" s="18" t="s">
        <v>219</v>
      </c>
      <c r="BM142" s="240" t="s">
        <v>404</v>
      </c>
    </row>
    <row r="143" spans="1:65" s="2" customFormat="1" ht="16.5" customHeight="1">
      <c r="A143" s="39"/>
      <c r="B143" s="40"/>
      <c r="C143" s="228" t="s">
        <v>317</v>
      </c>
      <c r="D143" s="228" t="s">
        <v>215</v>
      </c>
      <c r="E143" s="229" t="s">
        <v>5565</v>
      </c>
      <c r="F143" s="230" t="s">
        <v>5511</v>
      </c>
      <c r="G143" s="231" t="s">
        <v>990</v>
      </c>
      <c r="H143" s="232">
        <v>1</v>
      </c>
      <c r="I143" s="233"/>
      <c r="J143" s="234">
        <f>ROUND(I143*H143,2)</f>
        <v>0</v>
      </c>
      <c r="K143" s="235"/>
      <c r="L143" s="45"/>
      <c r="M143" s="236" t="s">
        <v>1</v>
      </c>
      <c r="N143" s="237" t="s">
        <v>45</v>
      </c>
      <c r="O143" s="92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0" t="s">
        <v>219</v>
      </c>
      <c r="AT143" s="240" t="s">
        <v>215</v>
      </c>
      <c r="AU143" s="240" t="s">
        <v>21</v>
      </c>
      <c r="AY143" s="18" t="s">
        <v>213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8" t="s">
        <v>21</v>
      </c>
      <c r="BK143" s="241">
        <f>ROUND(I143*H143,2)</f>
        <v>0</v>
      </c>
      <c r="BL143" s="18" t="s">
        <v>219</v>
      </c>
      <c r="BM143" s="240" t="s">
        <v>413</v>
      </c>
    </row>
    <row r="144" spans="1:65" s="2" customFormat="1" ht="16.5" customHeight="1">
      <c r="A144" s="39"/>
      <c r="B144" s="40"/>
      <c r="C144" s="228" t="s">
        <v>322</v>
      </c>
      <c r="D144" s="228" t="s">
        <v>215</v>
      </c>
      <c r="E144" s="229" t="s">
        <v>5566</v>
      </c>
      <c r="F144" s="230" t="s">
        <v>5513</v>
      </c>
      <c r="G144" s="231" t="s">
        <v>990</v>
      </c>
      <c r="H144" s="232">
        <v>1</v>
      </c>
      <c r="I144" s="233"/>
      <c r="J144" s="234">
        <f>ROUND(I144*H144,2)</f>
        <v>0</v>
      </c>
      <c r="K144" s="235"/>
      <c r="L144" s="45"/>
      <c r="M144" s="301" t="s">
        <v>1</v>
      </c>
      <c r="N144" s="302" t="s">
        <v>45</v>
      </c>
      <c r="O144" s="303"/>
      <c r="P144" s="304">
        <f>O144*H144</f>
        <v>0</v>
      </c>
      <c r="Q144" s="304">
        <v>0</v>
      </c>
      <c r="R144" s="304">
        <f>Q144*H144</f>
        <v>0</v>
      </c>
      <c r="S144" s="304">
        <v>0</v>
      </c>
      <c r="T144" s="305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0" t="s">
        <v>219</v>
      </c>
      <c r="AT144" s="240" t="s">
        <v>215</v>
      </c>
      <c r="AU144" s="240" t="s">
        <v>21</v>
      </c>
      <c r="AY144" s="18" t="s">
        <v>213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8" t="s">
        <v>21</v>
      </c>
      <c r="BK144" s="241">
        <f>ROUND(I144*H144,2)</f>
        <v>0</v>
      </c>
      <c r="BL144" s="18" t="s">
        <v>219</v>
      </c>
      <c r="BM144" s="240" t="s">
        <v>425</v>
      </c>
    </row>
    <row r="145" spans="1:31" s="2" customFormat="1" ht="6.95" customHeight="1">
      <c r="A145" s="39"/>
      <c r="B145" s="67"/>
      <c r="C145" s="68"/>
      <c r="D145" s="68"/>
      <c r="E145" s="68"/>
      <c r="F145" s="68"/>
      <c r="G145" s="68"/>
      <c r="H145" s="68"/>
      <c r="I145" s="68"/>
      <c r="J145" s="68"/>
      <c r="K145" s="68"/>
      <c r="L145" s="45"/>
      <c r="M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</row>
  </sheetData>
  <sheetProtection password="CC35" sheet="1" objects="1" scenarios="1" formatColumns="0" formatRows="0" autoFilter="0"/>
  <autoFilter ref="C121:K14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131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2:12" s="1" customFormat="1" ht="12" customHeight="1">
      <c r="B8" s="21"/>
      <c r="D8" s="151" t="s">
        <v>159</v>
      </c>
      <c r="L8" s="21"/>
    </row>
    <row r="9" spans="1:31" s="2" customFormat="1" ht="16.5" customHeight="1">
      <c r="A9" s="39"/>
      <c r="B9" s="45"/>
      <c r="C9" s="39"/>
      <c r="D9" s="39"/>
      <c r="E9" s="152" t="s">
        <v>5399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3025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5567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19</v>
      </c>
      <c r="E13" s="39"/>
      <c r="F13" s="142" t="s">
        <v>1</v>
      </c>
      <c r="G13" s="39"/>
      <c r="H13" s="39"/>
      <c r="I13" s="151" t="s">
        <v>20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22</v>
      </c>
      <c r="E14" s="39"/>
      <c r="F14" s="142" t="s">
        <v>30</v>
      </c>
      <c r="G14" s="39"/>
      <c r="H14" s="39"/>
      <c r="I14" s="151" t="s">
        <v>24</v>
      </c>
      <c r="J14" s="154" t="str">
        <f>'Rekapitulace stavby'!AN8</f>
        <v>3. 3. 2021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28</v>
      </c>
      <c r="E16" s="39"/>
      <c r="F16" s="39"/>
      <c r="G16" s="39"/>
      <c r="H16" s="39"/>
      <c r="I16" s="151" t="s">
        <v>29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1" t="s">
        <v>31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32</v>
      </c>
      <c r="E19" s="39"/>
      <c r="F19" s="39"/>
      <c r="G19" s="39"/>
      <c r="H19" s="39"/>
      <c r="I19" s="151" t="s">
        <v>29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31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34</v>
      </c>
      <c r="E22" s="39"/>
      <c r="F22" s="39"/>
      <c r="G22" s="39"/>
      <c r="H22" s="39"/>
      <c r="I22" s="151" t="s">
        <v>29</v>
      </c>
      <c r="J22" s="142" t="str">
        <f>IF('Rekapitulace stavby'!AN16="","",'Rekapitulace stavby'!AN16)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tr">
        <f>IF('Rekapitulace stavby'!E17="","",'Rekapitulace stavby'!E17)</f>
        <v>ATELIER H1§ ATELIER HÁJEK</v>
      </c>
      <c r="F23" s="39"/>
      <c r="G23" s="39"/>
      <c r="H23" s="39"/>
      <c r="I23" s="151" t="s">
        <v>31</v>
      </c>
      <c r="J23" s="142" t="str">
        <f>IF('Rekapitulace stavby'!AN17="","",'Rekapitulace stavby'!AN17)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37</v>
      </c>
      <c r="E25" s="39"/>
      <c r="F25" s="39"/>
      <c r="G25" s="39"/>
      <c r="H25" s="39"/>
      <c r="I25" s="151" t="s">
        <v>29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>ERŠILOVÁ</v>
      </c>
      <c r="F26" s="39"/>
      <c r="G26" s="39"/>
      <c r="H26" s="39"/>
      <c r="I26" s="151" t="s">
        <v>31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39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40</v>
      </c>
      <c r="E32" s="39"/>
      <c r="F32" s="39"/>
      <c r="G32" s="39"/>
      <c r="H32" s="39"/>
      <c r="I32" s="39"/>
      <c r="J32" s="161">
        <f>ROUND(J124,2)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42</v>
      </c>
      <c r="G34" s="39"/>
      <c r="H34" s="39"/>
      <c r="I34" s="162" t="s">
        <v>41</v>
      </c>
      <c r="J34" s="162" t="s">
        <v>43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44</v>
      </c>
      <c r="E35" s="151" t="s">
        <v>45</v>
      </c>
      <c r="F35" s="164">
        <f>ROUND((SUM(BE124:BE150)),2)</f>
        <v>0</v>
      </c>
      <c r="G35" s="39"/>
      <c r="H35" s="39"/>
      <c r="I35" s="165">
        <v>0.21</v>
      </c>
      <c r="J35" s="164">
        <f>ROUND(((SUM(BE124:BE150))*I35),2)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46</v>
      </c>
      <c r="F36" s="164">
        <f>ROUND((SUM(BF124:BF150)),2)</f>
        <v>0</v>
      </c>
      <c r="G36" s="39"/>
      <c r="H36" s="39"/>
      <c r="I36" s="165">
        <v>0.15</v>
      </c>
      <c r="J36" s="164">
        <f>ROUND(((SUM(BF124:BF150))*I36),2)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47</v>
      </c>
      <c r="F37" s="164">
        <f>ROUND((SUM(BG124:BG150)),2)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48</v>
      </c>
      <c r="F38" s="164">
        <f>ROUND((SUM(BH124:BH150)),2)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49</v>
      </c>
      <c r="F39" s="164">
        <f>ROUND((SUM(BI124:BI150)),2)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50</v>
      </c>
      <c r="E41" s="168"/>
      <c r="F41" s="168"/>
      <c r="G41" s="169" t="s">
        <v>51</v>
      </c>
      <c r="H41" s="170" t="s">
        <v>52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53</v>
      </c>
      <c r="E50" s="174"/>
      <c r="F50" s="174"/>
      <c r="G50" s="173" t="s">
        <v>54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55</v>
      </c>
      <c r="E61" s="176"/>
      <c r="F61" s="177" t="s">
        <v>56</v>
      </c>
      <c r="G61" s="175" t="s">
        <v>55</v>
      </c>
      <c r="H61" s="176"/>
      <c r="I61" s="176"/>
      <c r="J61" s="178" t="s">
        <v>56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57</v>
      </c>
      <c r="E65" s="179"/>
      <c r="F65" s="179"/>
      <c r="G65" s="173" t="s">
        <v>58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55</v>
      </c>
      <c r="E76" s="176"/>
      <c r="F76" s="177" t="s">
        <v>56</v>
      </c>
      <c r="G76" s="175" t="s">
        <v>55</v>
      </c>
      <c r="H76" s="176"/>
      <c r="I76" s="176"/>
      <c r="J76" s="178" t="s">
        <v>56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159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5399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3025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SLP_STA - Společná televi...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22</v>
      </c>
      <c r="D91" s="41"/>
      <c r="E91" s="41"/>
      <c r="F91" s="28" t="str">
        <f>F14</f>
        <v xml:space="preserve"> </v>
      </c>
      <c r="G91" s="41"/>
      <c r="H91" s="41"/>
      <c r="I91" s="33" t="s">
        <v>24</v>
      </c>
      <c r="J91" s="80" t="str">
        <f>IF(J14="","",J14)</f>
        <v>3. 3. 2021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28</v>
      </c>
      <c r="D93" s="41"/>
      <c r="E93" s="41"/>
      <c r="F93" s="28" t="str">
        <f>E17</f>
        <v xml:space="preserve"> </v>
      </c>
      <c r="G93" s="41"/>
      <c r="H93" s="41"/>
      <c r="I93" s="33" t="s">
        <v>34</v>
      </c>
      <c r="J93" s="37" t="str">
        <f>E23</f>
        <v>ATELIER H1§ ATELIER HÁJEK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32</v>
      </c>
      <c r="D94" s="41"/>
      <c r="E94" s="41"/>
      <c r="F94" s="28" t="str">
        <f>IF(E20="","",E20)</f>
        <v>Vyplň údaj</v>
      </c>
      <c r="G94" s="41"/>
      <c r="H94" s="41"/>
      <c r="I94" s="33" t="s">
        <v>37</v>
      </c>
      <c r="J94" s="37" t="str">
        <f>E26</f>
        <v>ERŠILOVÁ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163</v>
      </c>
      <c r="D96" s="186"/>
      <c r="E96" s="186"/>
      <c r="F96" s="186"/>
      <c r="G96" s="186"/>
      <c r="H96" s="186"/>
      <c r="I96" s="186"/>
      <c r="J96" s="187" t="s">
        <v>164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165</v>
      </c>
      <c r="D98" s="41"/>
      <c r="E98" s="41"/>
      <c r="F98" s="41"/>
      <c r="G98" s="41"/>
      <c r="H98" s="41"/>
      <c r="I98" s="41"/>
      <c r="J98" s="111">
        <f>J124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166</v>
      </c>
    </row>
    <row r="99" spans="1:31" s="9" customFormat="1" ht="24.95" customHeight="1">
      <c r="A99" s="9"/>
      <c r="B99" s="189"/>
      <c r="C99" s="190"/>
      <c r="D99" s="191" t="s">
        <v>5568</v>
      </c>
      <c r="E99" s="192"/>
      <c r="F99" s="192"/>
      <c r="G99" s="192"/>
      <c r="H99" s="192"/>
      <c r="I99" s="192"/>
      <c r="J99" s="193">
        <f>J125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9"/>
      <c r="C100" s="190"/>
      <c r="D100" s="191" t="s">
        <v>5569</v>
      </c>
      <c r="E100" s="192"/>
      <c r="F100" s="192"/>
      <c r="G100" s="192"/>
      <c r="H100" s="192"/>
      <c r="I100" s="192"/>
      <c r="J100" s="193">
        <f>J127</f>
        <v>0</v>
      </c>
      <c r="K100" s="190"/>
      <c r="L100" s="19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9"/>
      <c r="C101" s="190"/>
      <c r="D101" s="191" t="s">
        <v>5570</v>
      </c>
      <c r="E101" s="192"/>
      <c r="F101" s="192"/>
      <c r="G101" s="192"/>
      <c r="H101" s="192"/>
      <c r="I101" s="192"/>
      <c r="J101" s="193">
        <f>J132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89"/>
      <c r="C102" s="190"/>
      <c r="D102" s="191" t="s">
        <v>5571</v>
      </c>
      <c r="E102" s="192"/>
      <c r="F102" s="192"/>
      <c r="G102" s="192"/>
      <c r="H102" s="192"/>
      <c r="I102" s="192"/>
      <c r="J102" s="193">
        <f>J139</f>
        <v>0</v>
      </c>
      <c r="K102" s="190"/>
      <c r="L102" s="19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198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84" t="str">
        <f>E7</f>
        <v>NÁSTAVBA OPER. SÁLŮ A STERILIZACE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2:12" s="1" customFormat="1" ht="12" customHeight="1">
      <c r="B113" s="22"/>
      <c r="C113" s="33" t="s">
        <v>159</v>
      </c>
      <c r="D113" s="23"/>
      <c r="E113" s="23"/>
      <c r="F113" s="23"/>
      <c r="G113" s="23"/>
      <c r="H113" s="23"/>
      <c r="I113" s="23"/>
      <c r="J113" s="23"/>
      <c r="K113" s="23"/>
      <c r="L113" s="21"/>
    </row>
    <row r="114" spans="1:31" s="2" customFormat="1" ht="16.5" customHeight="1">
      <c r="A114" s="39"/>
      <c r="B114" s="40"/>
      <c r="C114" s="41"/>
      <c r="D114" s="41"/>
      <c r="E114" s="184" t="s">
        <v>5399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3025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77" t="str">
        <f>E11</f>
        <v>SLP_STA - Společná televi...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22</v>
      </c>
      <c r="D118" s="41"/>
      <c r="E118" s="41"/>
      <c r="F118" s="28" t="str">
        <f>F14</f>
        <v xml:space="preserve"> </v>
      </c>
      <c r="G118" s="41"/>
      <c r="H118" s="41"/>
      <c r="I118" s="33" t="s">
        <v>24</v>
      </c>
      <c r="J118" s="80" t="str">
        <f>IF(J14="","",J14)</f>
        <v>3. 3. 2021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25.65" customHeight="1">
      <c r="A120" s="39"/>
      <c r="B120" s="40"/>
      <c r="C120" s="33" t="s">
        <v>28</v>
      </c>
      <c r="D120" s="41"/>
      <c r="E120" s="41"/>
      <c r="F120" s="28" t="str">
        <f>E17</f>
        <v xml:space="preserve"> </v>
      </c>
      <c r="G120" s="41"/>
      <c r="H120" s="41"/>
      <c r="I120" s="33" t="s">
        <v>34</v>
      </c>
      <c r="J120" s="37" t="str">
        <f>E23</f>
        <v>ATELIER H1§ ATELIER HÁJEK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32</v>
      </c>
      <c r="D121" s="41"/>
      <c r="E121" s="41"/>
      <c r="F121" s="28" t="str">
        <f>IF(E20="","",E20)</f>
        <v>Vyplň údaj</v>
      </c>
      <c r="G121" s="41"/>
      <c r="H121" s="41"/>
      <c r="I121" s="33" t="s">
        <v>37</v>
      </c>
      <c r="J121" s="37" t="str">
        <f>E26</f>
        <v>ERŠILOVÁ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0.3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11" customFormat="1" ht="29.25" customHeight="1">
      <c r="A123" s="200"/>
      <c r="B123" s="201"/>
      <c r="C123" s="202" t="s">
        <v>199</v>
      </c>
      <c r="D123" s="203" t="s">
        <v>65</v>
      </c>
      <c r="E123" s="203" t="s">
        <v>61</v>
      </c>
      <c r="F123" s="203" t="s">
        <v>62</v>
      </c>
      <c r="G123" s="203" t="s">
        <v>200</v>
      </c>
      <c r="H123" s="203" t="s">
        <v>201</v>
      </c>
      <c r="I123" s="203" t="s">
        <v>202</v>
      </c>
      <c r="J123" s="204" t="s">
        <v>164</v>
      </c>
      <c r="K123" s="205" t="s">
        <v>203</v>
      </c>
      <c r="L123" s="206"/>
      <c r="M123" s="101" t="s">
        <v>1</v>
      </c>
      <c r="N123" s="102" t="s">
        <v>44</v>
      </c>
      <c r="O123" s="102" t="s">
        <v>204</v>
      </c>
      <c r="P123" s="102" t="s">
        <v>205</v>
      </c>
      <c r="Q123" s="102" t="s">
        <v>206</v>
      </c>
      <c r="R123" s="102" t="s">
        <v>207</v>
      </c>
      <c r="S123" s="102" t="s">
        <v>208</v>
      </c>
      <c r="T123" s="103" t="s">
        <v>209</v>
      </c>
      <c r="U123" s="200"/>
      <c r="V123" s="200"/>
      <c r="W123" s="200"/>
      <c r="X123" s="200"/>
      <c r="Y123" s="200"/>
      <c r="Z123" s="200"/>
      <c r="AA123" s="200"/>
      <c r="AB123" s="200"/>
      <c r="AC123" s="200"/>
      <c r="AD123" s="200"/>
      <c r="AE123" s="200"/>
    </row>
    <row r="124" spans="1:63" s="2" customFormat="1" ht="22.8" customHeight="1">
      <c r="A124" s="39"/>
      <c r="B124" s="40"/>
      <c r="C124" s="108" t="s">
        <v>210</v>
      </c>
      <c r="D124" s="41"/>
      <c r="E124" s="41"/>
      <c r="F124" s="41"/>
      <c r="G124" s="41"/>
      <c r="H124" s="41"/>
      <c r="I124" s="41"/>
      <c r="J124" s="207">
        <f>BK124</f>
        <v>0</v>
      </c>
      <c r="K124" s="41"/>
      <c r="L124" s="45"/>
      <c r="M124" s="104"/>
      <c r="N124" s="208"/>
      <c r="O124" s="105"/>
      <c r="P124" s="209">
        <f>P125+P127+P132+P139</f>
        <v>0</v>
      </c>
      <c r="Q124" s="105"/>
      <c r="R124" s="209">
        <f>R125+R127+R132+R139</f>
        <v>0</v>
      </c>
      <c r="S124" s="105"/>
      <c r="T124" s="210">
        <f>T125+T127+T132+T139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79</v>
      </c>
      <c r="AU124" s="18" t="s">
        <v>166</v>
      </c>
      <c r="BK124" s="211">
        <f>BK125+BK127+BK132+BK139</f>
        <v>0</v>
      </c>
    </row>
    <row r="125" spans="1:63" s="12" customFormat="1" ht="25.9" customHeight="1">
      <c r="A125" s="12"/>
      <c r="B125" s="212"/>
      <c r="C125" s="213"/>
      <c r="D125" s="214" t="s">
        <v>79</v>
      </c>
      <c r="E125" s="215" t="s">
        <v>3960</v>
      </c>
      <c r="F125" s="215" t="s">
        <v>5572</v>
      </c>
      <c r="G125" s="213"/>
      <c r="H125" s="213"/>
      <c r="I125" s="216"/>
      <c r="J125" s="217">
        <f>BK125</f>
        <v>0</v>
      </c>
      <c r="K125" s="213"/>
      <c r="L125" s="218"/>
      <c r="M125" s="219"/>
      <c r="N125" s="220"/>
      <c r="O125" s="220"/>
      <c r="P125" s="221">
        <f>P126</f>
        <v>0</v>
      </c>
      <c r="Q125" s="220"/>
      <c r="R125" s="221">
        <f>R126</f>
        <v>0</v>
      </c>
      <c r="S125" s="220"/>
      <c r="T125" s="222">
        <f>T126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3" t="s">
        <v>21</v>
      </c>
      <c r="AT125" s="224" t="s">
        <v>79</v>
      </c>
      <c r="AU125" s="224" t="s">
        <v>80</v>
      </c>
      <c r="AY125" s="223" t="s">
        <v>213</v>
      </c>
      <c r="BK125" s="225">
        <f>BK126</f>
        <v>0</v>
      </c>
    </row>
    <row r="126" spans="1:65" s="2" customFormat="1" ht="16.5" customHeight="1">
      <c r="A126" s="39"/>
      <c r="B126" s="40"/>
      <c r="C126" s="228" t="s">
        <v>21</v>
      </c>
      <c r="D126" s="228" t="s">
        <v>215</v>
      </c>
      <c r="E126" s="229" t="s">
        <v>5573</v>
      </c>
      <c r="F126" s="230" t="s">
        <v>5574</v>
      </c>
      <c r="G126" s="231" t="s">
        <v>990</v>
      </c>
      <c r="H126" s="232">
        <v>1</v>
      </c>
      <c r="I126" s="233"/>
      <c r="J126" s="234">
        <f>ROUND(I126*H126,2)</f>
        <v>0</v>
      </c>
      <c r="K126" s="235"/>
      <c r="L126" s="45"/>
      <c r="M126" s="236" t="s">
        <v>1</v>
      </c>
      <c r="N126" s="237" t="s">
        <v>45</v>
      </c>
      <c r="O126" s="92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40" t="s">
        <v>219</v>
      </c>
      <c r="AT126" s="240" t="s">
        <v>215</v>
      </c>
      <c r="AU126" s="240" t="s">
        <v>21</v>
      </c>
      <c r="AY126" s="18" t="s">
        <v>213</v>
      </c>
      <c r="BE126" s="241">
        <f>IF(N126="základní",J126,0)</f>
        <v>0</v>
      </c>
      <c r="BF126" s="241">
        <f>IF(N126="snížená",J126,0)</f>
        <v>0</v>
      </c>
      <c r="BG126" s="241">
        <f>IF(N126="zákl. přenesená",J126,0)</f>
        <v>0</v>
      </c>
      <c r="BH126" s="241">
        <f>IF(N126="sníž. přenesená",J126,0)</f>
        <v>0</v>
      </c>
      <c r="BI126" s="241">
        <f>IF(N126="nulová",J126,0)</f>
        <v>0</v>
      </c>
      <c r="BJ126" s="18" t="s">
        <v>21</v>
      </c>
      <c r="BK126" s="241">
        <f>ROUND(I126*H126,2)</f>
        <v>0</v>
      </c>
      <c r="BL126" s="18" t="s">
        <v>219</v>
      </c>
      <c r="BM126" s="240" t="s">
        <v>89</v>
      </c>
    </row>
    <row r="127" spans="1:63" s="12" customFormat="1" ht="25.9" customHeight="1">
      <c r="A127" s="12"/>
      <c r="B127" s="212"/>
      <c r="C127" s="213"/>
      <c r="D127" s="214" t="s">
        <v>79</v>
      </c>
      <c r="E127" s="215" t="s">
        <v>4034</v>
      </c>
      <c r="F127" s="215" t="s">
        <v>5575</v>
      </c>
      <c r="G127" s="213"/>
      <c r="H127" s="213"/>
      <c r="I127" s="216"/>
      <c r="J127" s="217">
        <f>BK127</f>
        <v>0</v>
      </c>
      <c r="K127" s="213"/>
      <c r="L127" s="218"/>
      <c r="M127" s="219"/>
      <c r="N127" s="220"/>
      <c r="O127" s="220"/>
      <c r="P127" s="221">
        <f>SUM(P128:P131)</f>
        <v>0</v>
      </c>
      <c r="Q127" s="220"/>
      <c r="R127" s="221">
        <f>SUM(R128:R131)</f>
        <v>0</v>
      </c>
      <c r="S127" s="220"/>
      <c r="T127" s="222">
        <f>SUM(T128:T131)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3" t="s">
        <v>21</v>
      </c>
      <c r="AT127" s="224" t="s">
        <v>79</v>
      </c>
      <c r="AU127" s="224" t="s">
        <v>80</v>
      </c>
      <c r="AY127" s="223" t="s">
        <v>213</v>
      </c>
      <c r="BK127" s="225">
        <f>SUM(BK128:BK131)</f>
        <v>0</v>
      </c>
    </row>
    <row r="128" spans="1:65" s="2" customFormat="1" ht="16.5" customHeight="1">
      <c r="A128" s="39"/>
      <c r="B128" s="40"/>
      <c r="C128" s="228" t="s">
        <v>89</v>
      </c>
      <c r="D128" s="228" t="s">
        <v>215</v>
      </c>
      <c r="E128" s="229" t="s">
        <v>5576</v>
      </c>
      <c r="F128" s="230" t="s">
        <v>5577</v>
      </c>
      <c r="G128" s="231" t="s">
        <v>3162</v>
      </c>
      <c r="H128" s="232">
        <v>1</v>
      </c>
      <c r="I128" s="233"/>
      <c r="J128" s="234">
        <f>ROUND(I128*H128,2)</f>
        <v>0</v>
      </c>
      <c r="K128" s="235"/>
      <c r="L128" s="45"/>
      <c r="M128" s="236" t="s">
        <v>1</v>
      </c>
      <c r="N128" s="237" t="s">
        <v>45</v>
      </c>
      <c r="O128" s="92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0" t="s">
        <v>219</v>
      </c>
      <c r="AT128" s="240" t="s">
        <v>215</v>
      </c>
      <c r="AU128" s="240" t="s">
        <v>21</v>
      </c>
      <c r="AY128" s="18" t="s">
        <v>213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8" t="s">
        <v>21</v>
      </c>
      <c r="BK128" s="241">
        <f>ROUND(I128*H128,2)</f>
        <v>0</v>
      </c>
      <c r="BL128" s="18" t="s">
        <v>219</v>
      </c>
      <c r="BM128" s="240" t="s">
        <v>219</v>
      </c>
    </row>
    <row r="129" spans="1:65" s="2" customFormat="1" ht="16.5" customHeight="1">
      <c r="A129" s="39"/>
      <c r="B129" s="40"/>
      <c r="C129" s="228" t="s">
        <v>231</v>
      </c>
      <c r="D129" s="228" t="s">
        <v>215</v>
      </c>
      <c r="E129" s="229" t="s">
        <v>5578</v>
      </c>
      <c r="F129" s="230" t="s">
        <v>5579</v>
      </c>
      <c r="G129" s="231" t="s">
        <v>3162</v>
      </c>
      <c r="H129" s="232">
        <v>1</v>
      </c>
      <c r="I129" s="233"/>
      <c r="J129" s="234">
        <f>ROUND(I129*H129,2)</f>
        <v>0</v>
      </c>
      <c r="K129" s="235"/>
      <c r="L129" s="45"/>
      <c r="M129" s="236" t="s">
        <v>1</v>
      </c>
      <c r="N129" s="237" t="s">
        <v>45</v>
      </c>
      <c r="O129" s="92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0" t="s">
        <v>219</v>
      </c>
      <c r="AT129" s="240" t="s">
        <v>215</v>
      </c>
      <c r="AU129" s="240" t="s">
        <v>21</v>
      </c>
      <c r="AY129" s="18" t="s">
        <v>213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8" t="s">
        <v>21</v>
      </c>
      <c r="BK129" s="241">
        <f>ROUND(I129*H129,2)</f>
        <v>0</v>
      </c>
      <c r="BL129" s="18" t="s">
        <v>219</v>
      </c>
      <c r="BM129" s="240" t="s">
        <v>247</v>
      </c>
    </row>
    <row r="130" spans="1:65" s="2" customFormat="1" ht="16.5" customHeight="1">
      <c r="A130" s="39"/>
      <c r="B130" s="40"/>
      <c r="C130" s="228" t="s">
        <v>219</v>
      </c>
      <c r="D130" s="228" t="s">
        <v>215</v>
      </c>
      <c r="E130" s="229" t="s">
        <v>5580</v>
      </c>
      <c r="F130" s="230" t="s">
        <v>5581</v>
      </c>
      <c r="G130" s="231" t="s">
        <v>3162</v>
      </c>
      <c r="H130" s="232">
        <v>1</v>
      </c>
      <c r="I130" s="233"/>
      <c r="J130" s="234">
        <f>ROUND(I130*H130,2)</f>
        <v>0</v>
      </c>
      <c r="K130" s="235"/>
      <c r="L130" s="45"/>
      <c r="M130" s="236" t="s">
        <v>1</v>
      </c>
      <c r="N130" s="237" t="s">
        <v>45</v>
      </c>
      <c r="O130" s="92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0" t="s">
        <v>219</v>
      </c>
      <c r="AT130" s="240" t="s">
        <v>215</v>
      </c>
      <c r="AU130" s="240" t="s">
        <v>21</v>
      </c>
      <c r="AY130" s="18" t="s">
        <v>213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8" t="s">
        <v>21</v>
      </c>
      <c r="BK130" s="241">
        <f>ROUND(I130*H130,2)</f>
        <v>0</v>
      </c>
      <c r="BL130" s="18" t="s">
        <v>219</v>
      </c>
      <c r="BM130" s="240" t="s">
        <v>257</v>
      </c>
    </row>
    <row r="131" spans="1:65" s="2" customFormat="1" ht="16.5" customHeight="1">
      <c r="A131" s="39"/>
      <c r="B131" s="40"/>
      <c r="C131" s="228" t="s">
        <v>241</v>
      </c>
      <c r="D131" s="228" t="s">
        <v>215</v>
      </c>
      <c r="E131" s="229" t="s">
        <v>5582</v>
      </c>
      <c r="F131" s="230" t="s">
        <v>5583</v>
      </c>
      <c r="G131" s="231" t="s">
        <v>3162</v>
      </c>
      <c r="H131" s="232">
        <v>1</v>
      </c>
      <c r="I131" s="233"/>
      <c r="J131" s="234">
        <f>ROUND(I131*H131,2)</f>
        <v>0</v>
      </c>
      <c r="K131" s="235"/>
      <c r="L131" s="45"/>
      <c r="M131" s="236" t="s">
        <v>1</v>
      </c>
      <c r="N131" s="237" t="s">
        <v>45</v>
      </c>
      <c r="O131" s="92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0" t="s">
        <v>219</v>
      </c>
      <c r="AT131" s="240" t="s">
        <v>215</v>
      </c>
      <c r="AU131" s="240" t="s">
        <v>21</v>
      </c>
      <c r="AY131" s="18" t="s">
        <v>213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8" t="s">
        <v>21</v>
      </c>
      <c r="BK131" s="241">
        <f>ROUND(I131*H131,2)</f>
        <v>0</v>
      </c>
      <c r="BL131" s="18" t="s">
        <v>219</v>
      </c>
      <c r="BM131" s="240" t="s">
        <v>26</v>
      </c>
    </row>
    <row r="132" spans="1:63" s="12" customFormat="1" ht="25.9" customHeight="1">
      <c r="A132" s="12"/>
      <c r="B132" s="212"/>
      <c r="C132" s="213"/>
      <c r="D132" s="214" t="s">
        <v>79</v>
      </c>
      <c r="E132" s="215" t="s">
        <v>4046</v>
      </c>
      <c r="F132" s="215" t="s">
        <v>5584</v>
      </c>
      <c r="G132" s="213"/>
      <c r="H132" s="213"/>
      <c r="I132" s="216"/>
      <c r="J132" s="217">
        <f>BK132</f>
        <v>0</v>
      </c>
      <c r="K132" s="213"/>
      <c r="L132" s="218"/>
      <c r="M132" s="219"/>
      <c r="N132" s="220"/>
      <c r="O132" s="220"/>
      <c r="P132" s="221">
        <f>SUM(P133:P138)</f>
        <v>0</v>
      </c>
      <c r="Q132" s="220"/>
      <c r="R132" s="221">
        <f>SUM(R133:R138)</f>
        <v>0</v>
      </c>
      <c r="S132" s="220"/>
      <c r="T132" s="222">
        <f>SUM(T133:T138)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3" t="s">
        <v>21</v>
      </c>
      <c r="AT132" s="224" t="s">
        <v>79</v>
      </c>
      <c r="AU132" s="224" t="s">
        <v>80</v>
      </c>
      <c r="AY132" s="223" t="s">
        <v>213</v>
      </c>
      <c r="BK132" s="225">
        <f>SUM(BK133:BK138)</f>
        <v>0</v>
      </c>
    </row>
    <row r="133" spans="1:65" s="2" customFormat="1" ht="21.75" customHeight="1">
      <c r="A133" s="39"/>
      <c r="B133" s="40"/>
      <c r="C133" s="228" t="s">
        <v>247</v>
      </c>
      <c r="D133" s="228" t="s">
        <v>215</v>
      </c>
      <c r="E133" s="229" t="s">
        <v>5585</v>
      </c>
      <c r="F133" s="230" t="s">
        <v>5586</v>
      </c>
      <c r="G133" s="231" t="s">
        <v>470</v>
      </c>
      <c r="H133" s="232">
        <v>145</v>
      </c>
      <c r="I133" s="233"/>
      <c r="J133" s="234">
        <f>ROUND(I133*H133,2)</f>
        <v>0</v>
      </c>
      <c r="K133" s="235"/>
      <c r="L133" s="45"/>
      <c r="M133" s="236" t="s">
        <v>1</v>
      </c>
      <c r="N133" s="237" t="s">
        <v>45</v>
      </c>
      <c r="O133" s="92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0" t="s">
        <v>219</v>
      </c>
      <c r="AT133" s="240" t="s">
        <v>215</v>
      </c>
      <c r="AU133" s="240" t="s">
        <v>21</v>
      </c>
      <c r="AY133" s="18" t="s">
        <v>213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8" t="s">
        <v>21</v>
      </c>
      <c r="BK133" s="241">
        <f>ROUND(I133*H133,2)</f>
        <v>0</v>
      </c>
      <c r="BL133" s="18" t="s">
        <v>219</v>
      </c>
      <c r="BM133" s="240" t="s">
        <v>276</v>
      </c>
    </row>
    <row r="134" spans="1:65" s="2" customFormat="1" ht="44.25" customHeight="1">
      <c r="A134" s="39"/>
      <c r="B134" s="40"/>
      <c r="C134" s="228" t="s">
        <v>252</v>
      </c>
      <c r="D134" s="228" t="s">
        <v>215</v>
      </c>
      <c r="E134" s="229" t="s">
        <v>5587</v>
      </c>
      <c r="F134" s="230" t="s">
        <v>5588</v>
      </c>
      <c r="G134" s="231" t="s">
        <v>470</v>
      </c>
      <c r="H134" s="232">
        <v>15</v>
      </c>
      <c r="I134" s="233"/>
      <c r="J134" s="234">
        <f>ROUND(I134*H134,2)</f>
        <v>0</v>
      </c>
      <c r="K134" s="235"/>
      <c r="L134" s="45"/>
      <c r="M134" s="236" t="s">
        <v>1</v>
      </c>
      <c r="N134" s="237" t="s">
        <v>45</v>
      </c>
      <c r="O134" s="92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0" t="s">
        <v>219</v>
      </c>
      <c r="AT134" s="240" t="s">
        <v>215</v>
      </c>
      <c r="AU134" s="240" t="s">
        <v>21</v>
      </c>
      <c r="AY134" s="18" t="s">
        <v>213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8" t="s">
        <v>21</v>
      </c>
      <c r="BK134" s="241">
        <f>ROUND(I134*H134,2)</f>
        <v>0</v>
      </c>
      <c r="BL134" s="18" t="s">
        <v>219</v>
      </c>
      <c r="BM134" s="240" t="s">
        <v>291</v>
      </c>
    </row>
    <row r="135" spans="1:65" s="2" customFormat="1" ht="16.5" customHeight="1">
      <c r="A135" s="39"/>
      <c r="B135" s="40"/>
      <c r="C135" s="228" t="s">
        <v>257</v>
      </c>
      <c r="D135" s="228" t="s">
        <v>215</v>
      </c>
      <c r="E135" s="229" t="s">
        <v>5589</v>
      </c>
      <c r="F135" s="230" t="s">
        <v>5590</v>
      </c>
      <c r="G135" s="231" t="s">
        <v>470</v>
      </c>
      <c r="H135" s="232">
        <v>15</v>
      </c>
      <c r="I135" s="233"/>
      <c r="J135" s="234">
        <f>ROUND(I135*H135,2)</f>
        <v>0</v>
      </c>
      <c r="K135" s="235"/>
      <c r="L135" s="45"/>
      <c r="M135" s="236" t="s">
        <v>1</v>
      </c>
      <c r="N135" s="237" t="s">
        <v>45</v>
      </c>
      <c r="O135" s="92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0" t="s">
        <v>219</v>
      </c>
      <c r="AT135" s="240" t="s">
        <v>215</v>
      </c>
      <c r="AU135" s="240" t="s">
        <v>21</v>
      </c>
      <c r="AY135" s="18" t="s">
        <v>213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8" t="s">
        <v>21</v>
      </c>
      <c r="BK135" s="241">
        <f>ROUND(I135*H135,2)</f>
        <v>0</v>
      </c>
      <c r="BL135" s="18" t="s">
        <v>219</v>
      </c>
      <c r="BM135" s="240" t="s">
        <v>301</v>
      </c>
    </row>
    <row r="136" spans="1:65" s="2" customFormat="1" ht="21.75" customHeight="1">
      <c r="A136" s="39"/>
      <c r="B136" s="40"/>
      <c r="C136" s="228" t="s">
        <v>262</v>
      </c>
      <c r="D136" s="228" t="s">
        <v>215</v>
      </c>
      <c r="E136" s="229" t="s">
        <v>5478</v>
      </c>
      <c r="F136" s="230" t="s">
        <v>5479</v>
      </c>
      <c r="G136" s="231" t="s">
        <v>3162</v>
      </c>
      <c r="H136" s="232">
        <v>1</v>
      </c>
      <c r="I136" s="233"/>
      <c r="J136" s="234">
        <f>ROUND(I136*H136,2)</f>
        <v>0</v>
      </c>
      <c r="K136" s="235"/>
      <c r="L136" s="45"/>
      <c r="M136" s="236" t="s">
        <v>1</v>
      </c>
      <c r="N136" s="237" t="s">
        <v>45</v>
      </c>
      <c r="O136" s="92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0" t="s">
        <v>219</v>
      </c>
      <c r="AT136" s="240" t="s">
        <v>215</v>
      </c>
      <c r="AU136" s="240" t="s">
        <v>21</v>
      </c>
      <c r="AY136" s="18" t="s">
        <v>213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8" t="s">
        <v>21</v>
      </c>
      <c r="BK136" s="241">
        <f>ROUND(I136*H136,2)</f>
        <v>0</v>
      </c>
      <c r="BL136" s="18" t="s">
        <v>219</v>
      </c>
      <c r="BM136" s="240" t="s">
        <v>312</v>
      </c>
    </row>
    <row r="137" spans="1:65" s="2" customFormat="1" ht="21.75" customHeight="1">
      <c r="A137" s="39"/>
      <c r="B137" s="40"/>
      <c r="C137" s="228" t="s">
        <v>26</v>
      </c>
      <c r="D137" s="228" t="s">
        <v>215</v>
      </c>
      <c r="E137" s="229" t="s">
        <v>5591</v>
      </c>
      <c r="F137" s="230" t="s">
        <v>5592</v>
      </c>
      <c r="G137" s="231" t="s">
        <v>990</v>
      </c>
      <c r="H137" s="232">
        <v>1</v>
      </c>
      <c r="I137" s="233"/>
      <c r="J137" s="234">
        <f>ROUND(I137*H137,2)</f>
        <v>0</v>
      </c>
      <c r="K137" s="235"/>
      <c r="L137" s="45"/>
      <c r="M137" s="236" t="s">
        <v>1</v>
      </c>
      <c r="N137" s="237" t="s">
        <v>45</v>
      </c>
      <c r="O137" s="92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0" t="s">
        <v>219</v>
      </c>
      <c r="AT137" s="240" t="s">
        <v>215</v>
      </c>
      <c r="AU137" s="240" t="s">
        <v>21</v>
      </c>
      <c r="AY137" s="18" t="s">
        <v>213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8" t="s">
        <v>21</v>
      </c>
      <c r="BK137" s="241">
        <f>ROUND(I137*H137,2)</f>
        <v>0</v>
      </c>
      <c r="BL137" s="18" t="s">
        <v>219</v>
      </c>
      <c r="BM137" s="240" t="s">
        <v>322</v>
      </c>
    </row>
    <row r="138" spans="1:65" s="2" customFormat="1" ht="21.75" customHeight="1">
      <c r="A138" s="39"/>
      <c r="B138" s="40"/>
      <c r="C138" s="228" t="s">
        <v>271</v>
      </c>
      <c r="D138" s="228" t="s">
        <v>215</v>
      </c>
      <c r="E138" s="229" t="s">
        <v>5593</v>
      </c>
      <c r="F138" s="230" t="s">
        <v>5594</v>
      </c>
      <c r="G138" s="231" t="s">
        <v>3162</v>
      </c>
      <c r="H138" s="232">
        <v>10</v>
      </c>
      <c r="I138" s="233"/>
      <c r="J138" s="234">
        <f>ROUND(I138*H138,2)</f>
        <v>0</v>
      </c>
      <c r="K138" s="235"/>
      <c r="L138" s="45"/>
      <c r="M138" s="236" t="s">
        <v>1</v>
      </c>
      <c r="N138" s="237" t="s">
        <v>45</v>
      </c>
      <c r="O138" s="92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0" t="s">
        <v>219</v>
      </c>
      <c r="AT138" s="240" t="s">
        <v>215</v>
      </c>
      <c r="AU138" s="240" t="s">
        <v>21</v>
      </c>
      <c r="AY138" s="18" t="s">
        <v>213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8" t="s">
        <v>21</v>
      </c>
      <c r="BK138" s="241">
        <f>ROUND(I138*H138,2)</f>
        <v>0</v>
      </c>
      <c r="BL138" s="18" t="s">
        <v>219</v>
      </c>
      <c r="BM138" s="240" t="s">
        <v>332</v>
      </c>
    </row>
    <row r="139" spans="1:63" s="12" customFormat="1" ht="25.9" customHeight="1">
      <c r="A139" s="12"/>
      <c r="B139" s="212"/>
      <c r="C139" s="213"/>
      <c r="D139" s="214" t="s">
        <v>79</v>
      </c>
      <c r="E139" s="215" t="s">
        <v>4126</v>
      </c>
      <c r="F139" s="215" t="s">
        <v>4302</v>
      </c>
      <c r="G139" s="213"/>
      <c r="H139" s="213"/>
      <c r="I139" s="216"/>
      <c r="J139" s="217">
        <f>BK139</f>
        <v>0</v>
      </c>
      <c r="K139" s="213"/>
      <c r="L139" s="218"/>
      <c r="M139" s="219"/>
      <c r="N139" s="220"/>
      <c r="O139" s="220"/>
      <c r="P139" s="221">
        <f>SUM(P140:P150)</f>
        <v>0</v>
      </c>
      <c r="Q139" s="220"/>
      <c r="R139" s="221">
        <f>SUM(R140:R150)</f>
        <v>0</v>
      </c>
      <c r="S139" s="220"/>
      <c r="T139" s="222">
        <f>SUM(T140:T150)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3" t="s">
        <v>21</v>
      </c>
      <c r="AT139" s="224" t="s">
        <v>79</v>
      </c>
      <c r="AU139" s="224" t="s">
        <v>80</v>
      </c>
      <c r="AY139" s="223" t="s">
        <v>213</v>
      </c>
      <c r="BK139" s="225">
        <f>SUM(BK140:BK150)</f>
        <v>0</v>
      </c>
    </row>
    <row r="140" spans="1:65" s="2" customFormat="1" ht="16.5" customHeight="1">
      <c r="A140" s="39"/>
      <c r="B140" s="40"/>
      <c r="C140" s="228" t="s">
        <v>276</v>
      </c>
      <c r="D140" s="228" t="s">
        <v>215</v>
      </c>
      <c r="E140" s="229" t="s">
        <v>5595</v>
      </c>
      <c r="F140" s="230" t="s">
        <v>5498</v>
      </c>
      <c r="G140" s="231" t="s">
        <v>990</v>
      </c>
      <c r="H140" s="232">
        <v>1</v>
      </c>
      <c r="I140" s="233"/>
      <c r="J140" s="234">
        <f>ROUND(I140*H140,2)</f>
        <v>0</v>
      </c>
      <c r="K140" s="235"/>
      <c r="L140" s="45"/>
      <c r="M140" s="236" t="s">
        <v>1</v>
      </c>
      <c r="N140" s="237" t="s">
        <v>45</v>
      </c>
      <c r="O140" s="92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0" t="s">
        <v>219</v>
      </c>
      <c r="AT140" s="240" t="s">
        <v>215</v>
      </c>
      <c r="AU140" s="240" t="s">
        <v>21</v>
      </c>
      <c r="AY140" s="18" t="s">
        <v>213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8" t="s">
        <v>21</v>
      </c>
      <c r="BK140" s="241">
        <f>ROUND(I140*H140,2)</f>
        <v>0</v>
      </c>
      <c r="BL140" s="18" t="s">
        <v>219</v>
      </c>
      <c r="BM140" s="240" t="s">
        <v>342</v>
      </c>
    </row>
    <row r="141" spans="1:65" s="2" customFormat="1" ht="16.5" customHeight="1">
      <c r="A141" s="39"/>
      <c r="B141" s="40"/>
      <c r="C141" s="228" t="s">
        <v>282</v>
      </c>
      <c r="D141" s="228" t="s">
        <v>215</v>
      </c>
      <c r="E141" s="229" t="s">
        <v>5596</v>
      </c>
      <c r="F141" s="230" t="s">
        <v>5597</v>
      </c>
      <c r="G141" s="231" t="s">
        <v>990</v>
      </c>
      <c r="H141" s="232">
        <v>1</v>
      </c>
      <c r="I141" s="233"/>
      <c r="J141" s="234">
        <f>ROUND(I141*H141,2)</f>
        <v>0</v>
      </c>
      <c r="K141" s="235"/>
      <c r="L141" s="45"/>
      <c r="M141" s="236" t="s">
        <v>1</v>
      </c>
      <c r="N141" s="237" t="s">
        <v>45</v>
      </c>
      <c r="O141" s="92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0" t="s">
        <v>219</v>
      </c>
      <c r="AT141" s="240" t="s">
        <v>215</v>
      </c>
      <c r="AU141" s="240" t="s">
        <v>21</v>
      </c>
      <c r="AY141" s="18" t="s">
        <v>213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8" t="s">
        <v>21</v>
      </c>
      <c r="BK141" s="241">
        <f>ROUND(I141*H141,2)</f>
        <v>0</v>
      </c>
      <c r="BL141" s="18" t="s">
        <v>219</v>
      </c>
      <c r="BM141" s="240" t="s">
        <v>353</v>
      </c>
    </row>
    <row r="142" spans="1:65" s="2" customFormat="1" ht="16.5" customHeight="1">
      <c r="A142" s="39"/>
      <c r="B142" s="40"/>
      <c r="C142" s="228" t="s">
        <v>291</v>
      </c>
      <c r="D142" s="228" t="s">
        <v>215</v>
      </c>
      <c r="E142" s="229" t="s">
        <v>5598</v>
      </c>
      <c r="F142" s="230" t="s">
        <v>5599</v>
      </c>
      <c r="G142" s="231" t="s">
        <v>990</v>
      </c>
      <c r="H142" s="232">
        <v>1</v>
      </c>
      <c r="I142" s="233"/>
      <c r="J142" s="234">
        <f>ROUND(I142*H142,2)</f>
        <v>0</v>
      </c>
      <c r="K142" s="235"/>
      <c r="L142" s="45"/>
      <c r="M142" s="236" t="s">
        <v>1</v>
      </c>
      <c r="N142" s="237" t="s">
        <v>45</v>
      </c>
      <c r="O142" s="92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0" t="s">
        <v>219</v>
      </c>
      <c r="AT142" s="240" t="s">
        <v>215</v>
      </c>
      <c r="AU142" s="240" t="s">
        <v>21</v>
      </c>
      <c r="AY142" s="18" t="s">
        <v>213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8" t="s">
        <v>21</v>
      </c>
      <c r="BK142" s="241">
        <f>ROUND(I142*H142,2)</f>
        <v>0</v>
      </c>
      <c r="BL142" s="18" t="s">
        <v>219</v>
      </c>
      <c r="BM142" s="240" t="s">
        <v>363</v>
      </c>
    </row>
    <row r="143" spans="1:65" s="2" customFormat="1" ht="16.5" customHeight="1">
      <c r="A143" s="39"/>
      <c r="B143" s="40"/>
      <c r="C143" s="228" t="s">
        <v>8</v>
      </c>
      <c r="D143" s="228" t="s">
        <v>215</v>
      </c>
      <c r="E143" s="229" t="s">
        <v>5600</v>
      </c>
      <c r="F143" s="230" t="s">
        <v>5500</v>
      </c>
      <c r="G143" s="231" t="s">
        <v>990</v>
      </c>
      <c r="H143" s="232">
        <v>1</v>
      </c>
      <c r="I143" s="233"/>
      <c r="J143" s="234">
        <f>ROUND(I143*H143,2)</f>
        <v>0</v>
      </c>
      <c r="K143" s="235"/>
      <c r="L143" s="45"/>
      <c r="M143" s="236" t="s">
        <v>1</v>
      </c>
      <c r="N143" s="237" t="s">
        <v>45</v>
      </c>
      <c r="O143" s="92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0" t="s">
        <v>219</v>
      </c>
      <c r="AT143" s="240" t="s">
        <v>215</v>
      </c>
      <c r="AU143" s="240" t="s">
        <v>21</v>
      </c>
      <c r="AY143" s="18" t="s">
        <v>213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8" t="s">
        <v>21</v>
      </c>
      <c r="BK143" s="241">
        <f>ROUND(I143*H143,2)</f>
        <v>0</v>
      </c>
      <c r="BL143" s="18" t="s">
        <v>219</v>
      </c>
      <c r="BM143" s="240" t="s">
        <v>373</v>
      </c>
    </row>
    <row r="144" spans="1:65" s="2" customFormat="1" ht="16.5" customHeight="1">
      <c r="A144" s="39"/>
      <c r="B144" s="40"/>
      <c r="C144" s="228" t="s">
        <v>301</v>
      </c>
      <c r="D144" s="228" t="s">
        <v>215</v>
      </c>
      <c r="E144" s="229" t="s">
        <v>5601</v>
      </c>
      <c r="F144" s="230" t="s">
        <v>5502</v>
      </c>
      <c r="G144" s="231" t="s">
        <v>990</v>
      </c>
      <c r="H144" s="232">
        <v>1</v>
      </c>
      <c r="I144" s="233"/>
      <c r="J144" s="234">
        <f>ROUND(I144*H144,2)</f>
        <v>0</v>
      </c>
      <c r="K144" s="235"/>
      <c r="L144" s="45"/>
      <c r="M144" s="236" t="s">
        <v>1</v>
      </c>
      <c r="N144" s="237" t="s">
        <v>45</v>
      </c>
      <c r="O144" s="92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0" t="s">
        <v>219</v>
      </c>
      <c r="AT144" s="240" t="s">
        <v>215</v>
      </c>
      <c r="AU144" s="240" t="s">
        <v>21</v>
      </c>
      <c r="AY144" s="18" t="s">
        <v>213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8" t="s">
        <v>21</v>
      </c>
      <c r="BK144" s="241">
        <f>ROUND(I144*H144,2)</f>
        <v>0</v>
      </c>
      <c r="BL144" s="18" t="s">
        <v>219</v>
      </c>
      <c r="BM144" s="240" t="s">
        <v>382</v>
      </c>
    </row>
    <row r="145" spans="1:65" s="2" customFormat="1" ht="16.5" customHeight="1">
      <c r="A145" s="39"/>
      <c r="B145" s="40"/>
      <c r="C145" s="228" t="s">
        <v>307</v>
      </c>
      <c r="D145" s="228" t="s">
        <v>215</v>
      </c>
      <c r="E145" s="229" t="s">
        <v>5602</v>
      </c>
      <c r="F145" s="230" t="s">
        <v>5504</v>
      </c>
      <c r="G145" s="231" t="s">
        <v>990</v>
      </c>
      <c r="H145" s="232">
        <v>1</v>
      </c>
      <c r="I145" s="233"/>
      <c r="J145" s="234">
        <f>ROUND(I145*H145,2)</f>
        <v>0</v>
      </c>
      <c r="K145" s="235"/>
      <c r="L145" s="45"/>
      <c r="M145" s="236" t="s">
        <v>1</v>
      </c>
      <c r="N145" s="237" t="s">
        <v>45</v>
      </c>
      <c r="O145" s="92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0" t="s">
        <v>219</v>
      </c>
      <c r="AT145" s="240" t="s">
        <v>215</v>
      </c>
      <c r="AU145" s="240" t="s">
        <v>21</v>
      </c>
      <c r="AY145" s="18" t="s">
        <v>213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8" t="s">
        <v>21</v>
      </c>
      <c r="BK145" s="241">
        <f>ROUND(I145*H145,2)</f>
        <v>0</v>
      </c>
      <c r="BL145" s="18" t="s">
        <v>219</v>
      </c>
      <c r="BM145" s="240" t="s">
        <v>392</v>
      </c>
    </row>
    <row r="146" spans="1:65" s="2" customFormat="1" ht="16.5" customHeight="1">
      <c r="A146" s="39"/>
      <c r="B146" s="40"/>
      <c r="C146" s="228" t="s">
        <v>312</v>
      </c>
      <c r="D146" s="228" t="s">
        <v>215</v>
      </c>
      <c r="E146" s="229" t="s">
        <v>5603</v>
      </c>
      <c r="F146" s="230" t="s">
        <v>2942</v>
      </c>
      <c r="G146" s="231" t="s">
        <v>990</v>
      </c>
      <c r="H146" s="232">
        <v>1</v>
      </c>
      <c r="I146" s="233"/>
      <c r="J146" s="234">
        <f>ROUND(I146*H146,2)</f>
        <v>0</v>
      </c>
      <c r="K146" s="235"/>
      <c r="L146" s="45"/>
      <c r="M146" s="236" t="s">
        <v>1</v>
      </c>
      <c r="N146" s="237" t="s">
        <v>45</v>
      </c>
      <c r="O146" s="92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0" t="s">
        <v>219</v>
      </c>
      <c r="AT146" s="240" t="s">
        <v>215</v>
      </c>
      <c r="AU146" s="240" t="s">
        <v>21</v>
      </c>
      <c r="AY146" s="18" t="s">
        <v>213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8" t="s">
        <v>21</v>
      </c>
      <c r="BK146" s="241">
        <f>ROUND(I146*H146,2)</f>
        <v>0</v>
      </c>
      <c r="BL146" s="18" t="s">
        <v>219</v>
      </c>
      <c r="BM146" s="240" t="s">
        <v>404</v>
      </c>
    </row>
    <row r="147" spans="1:65" s="2" customFormat="1" ht="16.5" customHeight="1">
      <c r="A147" s="39"/>
      <c r="B147" s="40"/>
      <c r="C147" s="228" t="s">
        <v>317</v>
      </c>
      <c r="D147" s="228" t="s">
        <v>215</v>
      </c>
      <c r="E147" s="229" t="s">
        <v>5604</v>
      </c>
      <c r="F147" s="230" t="s">
        <v>5507</v>
      </c>
      <c r="G147" s="231" t="s">
        <v>990</v>
      </c>
      <c r="H147" s="232">
        <v>1</v>
      </c>
      <c r="I147" s="233"/>
      <c r="J147" s="234">
        <f>ROUND(I147*H147,2)</f>
        <v>0</v>
      </c>
      <c r="K147" s="235"/>
      <c r="L147" s="45"/>
      <c r="M147" s="236" t="s">
        <v>1</v>
      </c>
      <c r="N147" s="237" t="s">
        <v>45</v>
      </c>
      <c r="O147" s="92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0" t="s">
        <v>219</v>
      </c>
      <c r="AT147" s="240" t="s">
        <v>215</v>
      </c>
      <c r="AU147" s="240" t="s">
        <v>21</v>
      </c>
      <c r="AY147" s="18" t="s">
        <v>213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8" t="s">
        <v>21</v>
      </c>
      <c r="BK147" s="241">
        <f>ROUND(I147*H147,2)</f>
        <v>0</v>
      </c>
      <c r="BL147" s="18" t="s">
        <v>219</v>
      </c>
      <c r="BM147" s="240" t="s">
        <v>413</v>
      </c>
    </row>
    <row r="148" spans="1:65" s="2" customFormat="1" ht="16.5" customHeight="1">
      <c r="A148" s="39"/>
      <c r="B148" s="40"/>
      <c r="C148" s="228" t="s">
        <v>322</v>
      </c>
      <c r="D148" s="228" t="s">
        <v>215</v>
      </c>
      <c r="E148" s="229" t="s">
        <v>5605</v>
      </c>
      <c r="F148" s="230" t="s">
        <v>5525</v>
      </c>
      <c r="G148" s="231" t="s">
        <v>990</v>
      </c>
      <c r="H148" s="232">
        <v>1</v>
      </c>
      <c r="I148" s="233"/>
      <c r="J148" s="234">
        <f>ROUND(I148*H148,2)</f>
        <v>0</v>
      </c>
      <c r="K148" s="235"/>
      <c r="L148" s="45"/>
      <c r="M148" s="236" t="s">
        <v>1</v>
      </c>
      <c r="N148" s="237" t="s">
        <v>45</v>
      </c>
      <c r="O148" s="92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0" t="s">
        <v>219</v>
      </c>
      <c r="AT148" s="240" t="s">
        <v>215</v>
      </c>
      <c r="AU148" s="240" t="s">
        <v>21</v>
      </c>
      <c r="AY148" s="18" t="s">
        <v>213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8" t="s">
        <v>21</v>
      </c>
      <c r="BK148" s="241">
        <f>ROUND(I148*H148,2)</f>
        <v>0</v>
      </c>
      <c r="BL148" s="18" t="s">
        <v>219</v>
      </c>
      <c r="BM148" s="240" t="s">
        <v>425</v>
      </c>
    </row>
    <row r="149" spans="1:65" s="2" customFormat="1" ht="16.5" customHeight="1">
      <c r="A149" s="39"/>
      <c r="B149" s="40"/>
      <c r="C149" s="228" t="s">
        <v>7</v>
      </c>
      <c r="D149" s="228" t="s">
        <v>215</v>
      </c>
      <c r="E149" s="229" t="s">
        <v>5606</v>
      </c>
      <c r="F149" s="230" t="s">
        <v>5511</v>
      </c>
      <c r="G149" s="231" t="s">
        <v>990</v>
      </c>
      <c r="H149" s="232">
        <v>1</v>
      </c>
      <c r="I149" s="233"/>
      <c r="J149" s="234">
        <f>ROUND(I149*H149,2)</f>
        <v>0</v>
      </c>
      <c r="K149" s="235"/>
      <c r="L149" s="45"/>
      <c r="M149" s="236" t="s">
        <v>1</v>
      </c>
      <c r="N149" s="237" t="s">
        <v>45</v>
      </c>
      <c r="O149" s="92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0" t="s">
        <v>219</v>
      </c>
      <c r="AT149" s="240" t="s">
        <v>215</v>
      </c>
      <c r="AU149" s="240" t="s">
        <v>21</v>
      </c>
      <c r="AY149" s="18" t="s">
        <v>213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8" t="s">
        <v>21</v>
      </c>
      <c r="BK149" s="241">
        <f>ROUND(I149*H149,2)</f>
        <v>0</v>
      </c>
      <c r="BL149" s="18" t="s">
        <v>219</v>
      </c>
      <c r="BM149" s="240" t="s">
        <v>435</v>
      </c>
    </row>
    <row r="150" spans="1:65" s="2" customFormat="1" ht="16.5" customHeight="1">
      <c r="A150" s="39"/>
      <c r="B150" s="40"/>
      <c r="C150" s="228" t="s">
        <v>332</v>
      </c>
      <c r="D150" s="228" t="s">
        <v>215</v>
      </c>
      <c r="E150" s="229" t="s">
        <v>5607</v>
      </c>
      <c r="F150" s="230" t="s">
        <v>5513</v>
      </c>
      <c r="G150" s="231" t="s">
        <v>990</v>
      </c>
      <c r="H150" s="232">
        <v>1</v>
      </c>
      <c r="I150" s="233"/>
      <c r="J150" s="234">
        <f>ROUND(I150*H150,2)</f>
        <v>0</v>
      </c>
      <c r="K150" s="235"/>
      <c r="L150" s="45"/>
      <c r="M150" s="301" t="s">
        <v>1</v>
      </c>
      <c r="N150" s="302" t="s">
        <v>45</v>
      </c>
      <c r="O150" s="303"/>
      <c r="P150" s="304">
        <f>O150*H150</f>
        <v>0</v>
      </c>
      <c r="Q150" s="304">
        <v>0</v>
      </c>
      <c r="R150" s="304">
        <f>Q150*H150</f>
        <v>0</v>
      </c>
      <c r="S150" s="304">
        <v>0</v>
      </c>
      <c r="T150" s="305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0" t="s">
        <v>219</v>
      </c>
      <c r="AT150" s="240" t="s">
        <v>215</v>
      </c>
      <c r="AU150" s="240" t="s">
        <v>21</v>
      </c>
      <c r="AY150" s="18" t="s">
        <v>213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8" t="s">
        <v>21</v>
      </c>
      <c r="BK150" s="241">
        <f>ROUND(I150*H150,2)</f>
        <v>0</v>
      </c>
      <c r="BL150" s="18" t="s">
        <v>219</v>
      </c>
      <c r="BM150" s="240" t="s">
        <v>456</v>
      </c>
    </row>
    <row r="151" spans="1:31" s="2" customFormat="1" ht="6.95" customHeight="1">
      <c r="A151" s="39"/>
      <c r="B151" s="67"/>
      <c r="C151" s="68"/>
      <c r="D151" s="68"/>
      <c r="E151" s="68"/>
      <c r="F151" s="68"/>
      <c r="G151" s="68"/>
      <c r="H151" s="68"/>
      <c r="I151" s="68"/>
      <c r="J151" s="68"/>
      <c r="K151" s="68"/>
      <c r="L151" s="45"/>
      <c r="M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</row>
  </sheetData>
  <sheetProtection password="CC35" sheet="1" objects="1" scenarios="1" formatColumns="0" formatRows="0" autoFilter="0"/>
  <autoFilter ref="C123:K15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134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2:12" s="1" customFormat="1" ht="12" customHeight="1">
      <c r="B8" s="21"/>
      <c r="D8" s="151" t="s">
        <v>159</v>
      </c>
      <c r="L8" s="21"/>
    </row>
    <row r="9" spans="1:31" s="2" customFormat="1" ht="16.5" customHeight="1">
      <c r="A9" s="39"/>
      <c r="B9" s="45"/>
      <c r="C9" s="39"/>
      <c r="D9" s="39"/>
      <c r="E9" s="152" t="s">
        <v>5399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3025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5608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19</v>
      </c>
      <c r="E13" s="39"/>
      <c r="F13" s="142" t="s">
        <v>1</v>
      </c>
      <c r="G13" s="39"/>
      <c r="H13" s="39"/>
      <c r="I13" s="151" t="s">
        <v>20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22</v>
      </c>
      <c r="E14" s="39"/>
      <c r="F14" s="142" t="s">
        <v>30</v>
      </c>
      <c r="G14" s="39"/>
      <c r="H14" s="39"/>
      <c r="I14" s="151" t="s">
        <v>24</v>
      </c>
      <c r="J14" s="154" t="str">
        <f>'Rekapitulace stavby'!AN8</f>
        <v>3. 3. 2021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28</v>
      </c>
      <c r="E16" s="39"/>
      <c r="F16" s="39"/>
      <c r="G16" s="39"/>
      <c r="H16" s="39"/>
      <c r="I16" s="151" t="s">
        <v>29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1" t="s">
        <v>31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32</v>
      </c>
      <c r="E19" s="39"/>
      <c r="F19" s="39"/>
      <c r="G19" s="39"/>
      <c r="H19" s="39"/>
      <c r="I19" s="151" t="s">
        <v>29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31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34</v>
      </c>
      <c r="E22" s="39"/>
      <c r="F22" s="39"/>
      <c r="G22" s="39"/>
      <c r="H22" s="39"/>
      <c r="I22" s="151" t="s">
        <v>29</v>
      </c>
      <c r="J22" s="142" t="str">
        <f>IF('Rekapitulace stavby'!AN16="","",'Rekapitulace stavby'!AN16)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tr">
        <f>IF('Rekapitulace stavby'!E17="","",'Rekapitulace stavby'!E17)</f>
        <v>ATELIER H1§ ATELIER HÁJEK</v>
      </c>
      <c r="F23" s="39"/>
      <c r="G23" s="39"/>
      <c r="H23" s="39"/>
      <c r="I23" s="151" t="s">
        <v>31</v>
      </c>
      <c r="J23" s="142" t="str">
        <f>IF('Rekapitulace stavby'!AN17="","",'Rekapitulace stavby'!AN17)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37</v>
      </c>
      <c r="E25" s="39"/>
      <c r="F25" s="39"/>
      <c r="G25" s="39"/>
      <c r="H25" s="39"/>
      <c r="I25" s="151" t="s">
        <v>29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>ERŠILOVÁ</v>
      </c>
      <c r="F26" s="39"/>
      <c r="G26" s="39"/>
      <c r="H26" s="39"/>
      <c r="I26" s="151" t="s">
        <v>31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39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40</v>
      </c>
      <c r="E32" s="39"/>
      <c r="F32" s="39"/>
      <c r="G32" s="39"/>
      <c r="H32" s="39"/>
      <c r="I32" s="39"/>
      <c r="J32" s="161">
        <f>ROUND(J122,2)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42</v>
      </c>
      <c r="G34" s="39"/>
      <c r="H34" s="39"/>
      <c r="I34" s="162" t="s">
        <v>41</v>
      </c>
      <c r="J34" s="162" t="s">
        <v>43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44</v>
      </c>
      <c r="E35" s="151" t="s">
        <v>45</v>
      </c>
      <c r="F35" s="164">
        <f>ROUND((SUM(BE122:BE131)),2)</f>
        <v>0</v>
      </c>
      <c r="G35" s="39"/>
      <c r="H35" s="39"/>
      <c r="I35" s="165">
        <v>0.21</v>
      </c>
      <c r="J35" s="164">
        <f>ROUND(((SUM(BE122:BE131))*I35),2)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46</v>
      </c>
      <c r="F36" s="164">
        <f>ROUND((SUM(BF122:BF131)),2)</f>
        <v>0</v>
      </c>
      <c r="G36" s="39"/>
      <c r="H36" s="39"/>
      <c r="I36" s="165">
        <v>0.15</v>
      </c>
      <c r="J36" s="164">
        <f>ROUND(((SUM(BF122:BF131))*I36),2)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47</v>
      </c>
      <c r="F37" s="164">
        <f>ROUND((SUM(BG122:BG131)),2)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48</v>
      </c>
      <c r="F38" s="164">
        <f>ROUND((SUM(BH122:BH131)),2)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49</v>
      </c>
      <c r="F39" s="164">
        <f>ROUND((SUM(BI122:BI131)),2)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50</v>
      </c>
      <c r="E41" s="168"/>
      <c r="F41" s="168"/>
      <c r="G41" s="169" t="s">
        <v>51</v>
      </c>
      <c r="H41" s="170" t="s">
        <v>52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53</v>
      </c>
      <c r="E50" s="174"/>
      <c r="F50" s="174"/>
      <c r="G50" s="173" t="s">
        <v>54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55</v>
      </c>
      <c r="E61" s="176"/>
      <c r="F61" s="177" t="s">
        <v>56</v>
      </c>
      <c r="G61" s="175" t="s">
        <v>55</v>
      </c>
      <c r="H61" s="176"/>
      <c r="I61" s="176"/>
      <c r="J61" s="178" t="s">
        <v>56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57</v>
      </c>
      <c r="E65" s="179"/>
      <c r="F65" s="179"/>
      <c r="G65" s="173" t="s">
        <v>58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55</v>
      </c>
      <c r="E76" s="176"/>
      <c r="F76" s="177" t="s">
        <v>56</v>
      </c>
      <c r="G76" s="175" t="s">
        <v>55</v>
      </c>
      <c r="H76" s="176"/>
      <c r="I76" s="176"/>
      <c r="J76" s="178" t="s">
        <v>56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159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5399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3025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SLP_AP - Aktivní prvky sítě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22</v>
      </c>
      <c r="D91" s="41"/>
      <c r="E91" s="41"/>
      <c r="F91" s="28" t="str">
        <f>F14</f>
        <v xml:space="preserve"> </v>
      </c>
      <c r="G91" s="41"/>
      <c r="H91" s="41"/>
      <c r="I91" s="33" t="s">
        <v>24</v>
      </c>
      <c r="J91" s="80" t="str">
        <f>IF(J14="","",J14)</f>
        <v>3. 3. 2021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28</v>
      </c>
      <c r="D93" s="41"/>
      <c r="E93" s="41"/>
      <c r="F93" s="28" t="str">
        <f>E17</f>
        <v xml:space="preserve"> </v>
      </c>
      <c r="G93" s="41"/>
      <c r="H93" s="41"/>
      <c r="I93" s="33" t="s">
        <v>34</v>
      </c>
      <c r="J93" s="37" t="str">
        <f>E23</f>
        <v>ATELIER H1§ ATELIER HÁJEK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32</v>
      </c>
      <c r="D94" s="41"/>
      <c r="E94" s="41"/>
      <c r="F94" s="28" t="str">
        <f>IF(E20="","",E20)</f>
        <v>Vyplň údaj</v>
      </c>
      <c r="G94" s="41"/>
      <c r="H94" s="41"/>
      <c r="I94" s="33" t="s">
        <v>37</v>
      </c>
      <c r="J94" s="37" t="str">
        <f>E26</f>
        <v>ERŠILOVÁ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163</v>
      </c>
      <c r="D96" s="186"/>
      <c r="E96" s="186"/>
      <c r="F96" s="186"/>
      <c r="G96" s="186"/>
      <c r="H96" s="186"/>
      <c r="I96" s="186"/>
      <c r="J96" s="187" t="s">
        <v>164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165</v>
      </c>
      <c r="D98" s="41"/>
      <c r="E98" s="41"/>
      <c r="F98" s="41"/>
      <c r="G98" s="41"/>
      <c r="H98" s="41"/>
      <c r="I98" s="41"/>
      <c r="J98" s="111">
        <f>J122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166</v>
      </c>
    </row>
    <row r="99" spans="1:31" s="9" customFormat="1" ht="24.95" customHeight="1">
      <c r="A99" s="9"/>
      <c r="B99" s="189"/>
      <c r="C99" s="190"/>
      <c r="D99" s="191" t="s">
        <v>5609</v>
      </c>
      <c r="E99" s="192"/>
      <c r="F99" s="192"/>
      <c r="G99" s="192"/>
      <c r="H99" s="192"/>
      <c r="I99" s="192"/>
      <c r="J99" s="193">
        <f>J123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5610</v>
      </c>
      <c r="E100" s="197"/>
      <c r="F100" s="197"/>
      <c r="G100" s="197"/>
      <c r="H100" s="197"/>
      <c r="I100" s="197"/>
      <c r="J100" s="198">
        <f>J124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198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184" t="str">
        <f>E7</f>
        <v>NÁSTAVBA OPER. SÁLŮ A STERILIZACE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2:12" s="1" customFormat="1" ht="12" customHeight="1">
      <c r="B111" s="22"/>
      <c r="C111" s="33" t="s">
        <v>159</v>
      </c>
      <c r="D111" s="23"/>
      <c r="E111" s="23"/>
      <c r="F111" s="23"/>
      <c r="G111" s="23"/>
      <c r="H111" s="23"/>
      <c r="I111" s="23"/>
      <c r="J111" s="23"/>
      <c r="K111" s="23"/>
      <c r="L111" s="21"/>
    </row>
    <row r="112" spans="1:31" s="2" customFormat="1" ht="16.5" customHeight="1">
      <c r="A112" s="39"/>
      <c r="B112" s="40"/>
      <c r="C112" s="41"/>
      <c r="D112" s="41"/>
      <c r="E112" s="184" t="s">
        <v>5399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3025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E11</f>
        <v>SLP_AP - Aktivní prvky sítě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22</v>
      </c>
      <c r="D116" s="41"/>
      <c r="E116" s="41"/>
      <c r="F116" s="28" t="str">
        <f>F14</f>
        <v xml:space="preserve"> </v>
      </c>
      <c r="G116" s="41"/>
      <c r="H116" s="41"/>
      <c r="I116" s="33" t="s">
        <v>24</v>
      </c>
      <c r="J116" s="80" t="str">
        <f>IF(J14="","",J14)</f>
        <v>3. 3. 2021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25.65" customHeight="1">
      <c r="A118" s="39"/>
      <c r="B118" s="40"/>
      <c r="C118" s="33" t="s">
        <v>28</v>
      </c>
      <c r="D118" s="41"/>
      <c r="E118" s="41"/>
      <c r="F118" s="28" t="str">
        <f>E17</f>
        <v xml:space="preserve"> </v>
      </c>
      <c r="G118" s="41"/>
      <c r="H118" s="41"/>
      <c r="I118" s="33" t="s">
        <v>34</v>
      </c>
      <c r="J118" s="37" t="str">
        <f>E23</f>
        <v>ATELIER H1§ ATELIER HÁJEK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32</v>
      </c>
      <c r="D119" s="41"/>
      <c r="E119" s="41"/>
      <c r="F119" s="28" t="str">
        <f>IF(E20="","",E20)</f>
        <v>Vyplň údaj</v>
      </c>
      <c r="G119" s="41"/>
      <c r="H119" s="41"/>
      <c r="I119" s="33" t="s">
        <v>37</v>
      </c>
      <c r="J119" s="37" t="str">
        <f>E26</f>
        <v>ERŠILOVÁ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200"/>
      <c r="B121" s="201"/>
      <c r="C121" s="202" t="s">
        <v>199</v>
      </c>
      <c r="D121" s="203" t="s">
        <v>65</v>
      </c>
      <c r="E121" s="203" t="s">
        <v>61</v>
      </c>
      <c r="F121" s="203" t="s">
        <v>62</v>
      </c>
      <c r="G121" s="203" t="s">
        <v>200</v>
      </c>
      <c r="H121" s="203" t="s">
        <v>201</v>
      </c>
      <c r="I121" s="203" t="s">
        <v>202</v>
      </c>
      <c r="J121" s="204" t="s">
        <v>164</v>
      </c>
      <c r="K121" s="205" t="s">
        <v>203</v>
      </c>
      <c r="L121" s="206"/>
      <c r="M121" s="101" t="s">
        <v>1</v>
      </c>
      <c r="N121" s="102" t="s">
        <v>44</v>
      </c>
      <c r="O121" s="102" t="s">
        <v>204</v>
      </c>
      <c r="P121" s="102" t="s">
        <v>205</v>
      </c>
      <c r="Q121" s="102" t="s">
        <v>206</v>
      </c>
      <c r="R121" s="102" t="s">
        <v>207</v>
      </c>
      <c r="S121" s="102" t="s">
        <v>208</v>
      </c>
      <c r="T121" s="103" t="s">
        <v>209</v>
      </c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</row>
    <row r="122" spans="1:63" s="2" customFormat="1" ht="22.8" customHeight="1">
      <c r="A122" s="39"/>
      <c r="B122" s="40"/>
      <c r="C122" s="108" t="s">
        <v>210</v>
      </c>
      <c r="D122" s="41"/>
      <c r="E122" s="41"/>
      <c r="F122" s="41"/>
      <c r="G122" s="41"/>
      <c r="H122" s="41"/>
      <c r="I122" s="41"/>
      <c r="J122" s="207">
        <f>BK122</f>
        <v>0</v>
      </c>
      <c r="K122" s="41"/>
      <c r="L122" s="45"/>
      <c r="M122" s="104"/>
      <c r="N122" s="208"/>
      <c r="O122" s="105"/>
      <c r="P122" s="209">
        <f>P123</f>
        <v>0</v>
      </c>
      <c r="Q122" s="105"/>
      <c r="R122" s="209">
        <f>R123</f>
        <v>0</v>
      </c>
      <c r="S122" s="105"/>
      <c r="T122" s="210">
        <f>T123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79</v>
      </c>
      <c r="AU122" s="18" t="s">
        <v>166</v>
      </c>
      <c r="BK122" s="211">
        <f>BK123</f>
        <v>0</v>
      </c>
    </row>
    <row r="123" spans="1:63" s="12" customFormat="1" ht="25.9" customHeight="1">
      <c r="A123" s="12"/>
      <c r="B123" s="212"/>
      <c r="C123" s="213"/>
      <c r="D123" s="214" t="s">
        <v>79</v>
      </c>
      <c r="E123" s="215" t="s">
        <v>1548</v>
      </c>
      <c r="F123" s="215" t="s">
        <v>1548</v>
      </c>
      <c r="G123" s="213"/>
      <c r="H123" s="213"/>
      <c r="I123" s="216"/>
      <c r="J123" s="217">
        <f>BK123</f>
        <v>0</v>
      </c>
      <c r="K123" s="213"/>
      <c r="L123" s="218"/>
      <c r="M123" s="219"/>
      <c r="N123" s="220"/>
      <c r="O123" s="220"/>
      <c r="P123" s="221">
        <f>P124</f>
        <v>0</v>
      </c>
      <c r="Q123" s="220"/>
      <c r="R123" s="221">
        <f>R124</f>
        <v>0</v>
      </c>
      <c r="S123" s="220"/>
      <c r="T123" s="222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3" t="s">
        <v>89</v>
      </c>
      <c r="AT123" s="224" t="s">
        <v>79</v>
      </c>
      <c r="AU123" s="224" t="s">
        <v>80</v>
      </c>
      <c r="AY123" s="223" t="s">
        <v>213</v>
      </c>
      <c r="BK123" s="225">
        <f>BK124</f>
        <v>0</v>
      </c>
    </row>
    <row r="124" spans="1:63" s="12" customFormat="1" ht="22.8" customHeight="1">
      <c r="A124" s="12"/>
      <c r="B124" s="212"/>
      <c r="C124" s="213"/>
      <c r="D124" s="214" t="s">
        <v>79</v>
      </c>
      <c r="E124" s="226" t="s">
        <v>3960</v>
      </c>
      <c r="F124" s="226" t="s">
        <v>133</v>
      </c>
      <c r="G124" s="213"/>
      <c r="H124" s="213"/>
      <c r="I124" s="216"/>
      <c r="J124" s="227">
        <f>BK124</f>
        <v>0</v>
      </c>
      <c r="K124" s="213"/>
      <c r="L124" s="218"/>
      <c r="M124" s="219"/>
      <c r="N124" s="220"/>
      <c r="O124" s="220"/>
      <c r="P124" s="221">
        <f>SUM(P125:P131)</f>
        <v>0</v>
      </c>
      <c r="Q124" s="220"/>
      <c r="R124" s="221">
        <f>SUM(R125:R131)</f>
        <v>0</v>
      </c>
      <c r="S124" s="220"/>
      <c r="T124" s="222">
        <f>SUM(T125:T131)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3" t="s">
        <v>21</v>
      </c>
      <c r="AT124" s="224" t="s">
        <v>79</v>
      </c>
      <c r="AU124" s="224" t="s">
        <v>21</v>
      </c>
      <c r="AY124" s="223" t="s">
        <v>213</v>
      </c>
      <c r="BK124" s="225">
        <f>SUM(BK125:BK131)</f>
        <v>0</v>
      </c>
    </row>
    <row r="125" spans="1:65" s="2" customFormat="1" ht="66.75" customHeight="1">
      <c r="A125" s="39"/>
      <c r="B125" s="40"/>
      <c r="C125" s="228" t="s">
        <v>21</v>
      </c>
      <c r="D125" s="228" t="s">
        <v>215</v>
      </c>
      <c r="E125" s="229" t="s">
        <v>5611</v>
      </c>
      <c r="F125" s="230" t="s">
        <v>5612</v>
      </c>
      <c r="G125" s="231" t="s">
        <v>3162</v>
      </c>
      <c r="H125" s="232">
        <v>1</v>
      </c>
      <c r="I125" s="233"/>
      <c r="J125" s="234">
        <f>ROUND(I125*H125,2)</f>
        <v>0</v>
      </c>
      <c r="K125" s="235"/>
      <c r="L125" s="45"/>
      <c r="M125" s="236" t="s">
        <v>1</v>
      </c>
      <c r="N125" s="237" t="s">
        <v>45</v>
      </c>
      <c r="O125" s="92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0" t="s">
        <v>219</v>
      </c>
      <c r="AT125" s="240" t="s">
        <v>215</v>
      </c>
      <c r="AU125" s="240" t="s">
        <v>89</v>
      </c>
      <c r="AY125" s="18" t="s">
        <v>213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8" t="s">
        <v>21</v>
      </c>
      <c r="BK125" s="241">
        <f>ROUND(I125*H125,2)</f>
        <v>0</v>
      </c>
      <c r="BL125" s="18" t="s">
        <v>219</v>
      </c>
      <c r="BM125" s="240" t="s">
        <v>89</v>
      </c>
    </row>
    <row r="126" spans="1:65" s="2" customFormat="1" ht="16.5" customHeight="1">
      <c r="A126" s="39"/>
      <c r="B126" s="40"/>
      <c r="C126" s="228" t="s">
        <v>89</v>
      </c>
      <c r="D126" s="228" t="s">
        <v>215</v>
      </c>
      <c r="E126" s="229" t="s">
        <v>5613</v>
      </c>
      <c r="F126" s="230" t="s">
        <v>5614</v>
      </c>
      <c r="G126" s="231" t="s">
        <v>3162</v>
      </c>
      <c r="H126" s="232">
        <v>2</v>
      </c>
      <c r="I126" s="233"/>
      <c r="J126" s="234">
        <f>ROUND(I126*H126,2)</f>
        <v>0</v>
      </c>
      <c r="K126" s="235"/>
      <c r="L126" s="45"/>
      <c r="M126" s="236" t="s">
        <v>1</v>
      </c>
      <c r="N126" s="237" t="s">
        <v>45</v>
      </c>
      <c r="O126" s="92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40" t="s">
        <v>219</v>
      </c>
      <c r="AT126" s="240" t="s">
        <v>215</v>
      </c>
      <c r="AU126" s="240" t="s">
        <v>89</v>
      </c>
      <c r="AY126" s="18" t="s">
        <v>213</v>
      </c>
      <c r="BE126" s="241">
        <f>IF(N126="základní",J126,0)</f>
        <v>0</v>
      </c>
      <c r="BF126" s="241">
        <f>IF(N126="snížená",J126,0)</f>
        <v>0</v>
      </c>
      <c r="BG126" s="241">
        <f>IF(N126="zákl. přenesená",J126,0)</f>
        <v>0</v>
      </c>
      <c r="BH126" s="241">
        <f>IF(N126="sníž. přenesená",J126,0)</f>
        <v>0</v>
      </c>
      <c r="BI126" s="241">
        <f>IF(N126="nulová",J126,0)</f>
        <v>0</v>
      </c>
      <c r="BJ126" s="18" t="s">
        <v>21</v>
      </c>
      <c r="BK126" s="241">
        <f>ROUND(I126*H126,2)</f>
        <v>0</v>
      </c>
      <c r="BL126" s="18" t="s">
        <v>219</v>
      </c>
      <c r="BM126" s="240" t="s">
        <v>219</v>
      </c>
    </row>
    <row r="127" spans="1:65" s="2" customFormat="1" ht="16.5" customHeight="1">
      <c r="A127" s="39"/>
      <c r="B127" s="40"/>
      <c r="C127" s="228" t="s">
        <v>231</v>
      </c>
      <c r="D127" s="228" t="s">
        <v>215</v>
      </c>
      <c r="E127" s="229" t="s">
        <v>5615</v>
      </c>
      <c r="F127" s="230" t="s">
        <v>5616</v>
      </c>
      <c r="G127" s="231" t="s">
        <v>3162</v>
      </c>
      <c r="H127" s="232">
        <v>2</v>
      </c>
      <c r="I127" s="233"/>
      <c r="J127" s="234">
        <f>ROUND(I127*H127,2)</f>
        <v>0</v>
      </c>
      <c r="K127" s="235"/>
      <c r="L127" s="45"/>
      <c r="M127" s="236" t="s">
        <v>1</v>
      </c>
      <c r="N127" s="237" t="s">
        <v>45</v>
      </c>
      <c r="O127" s="92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0" t="s">
        <v>219</v>
      </c>
      <c r="AT127" s="240" t="s">
        <v>215</v>
      </c>
      <c r="AU127" s="240" t="s">
        <v>89</v>
      </c>
      <c r="AY127" s="18" t="s">
        <v>213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8" t="s">
        <v>21</v>
      </c>
      <c r="BK127" s="241">
        <f>ROUND(I127*H127,2)</f>
        <v>0</v>
      </c>
      <c r="BL127" s="18" t="s">
        <v>219</v>
      </c>
      <c r="BM127" s="240" t="s">
        <v>247</v>
      </c>
    </row>
    <row r="128" spans="1:65" s="2" customFormat="1" ht="16.5" customHeight="1">
      <c r="A128" s="39"/>
      <c r="B128" s="40"/>
      <c r="C128" s="228" t="s">
        <v>219</v>
      </c>
      <c r="D128" s="228" t="s">
        <v>215</v>
      </c>
      <c r="E128" s="229" t="s">
        <v>5617</v>
      </c>
      <c r="F128" s="230" t="s">
        <v>5507</v>
      </c>
      <c r="G128" s="231" t="s">
        <v>990</v>
      </c>
      <c r="H128" s="232">
        <v>1</v>
      </c>
      <c r="I128" s="233"/>
      <c r="J128" s="234">
        <f>ROUND(I128*H128,2)</f>
        <v>0</v>
      </c>
      <c r="K128" s="235"/>
      <c r="L128" s="45"/>
      <c r="M128" s="236" t="s">
        <v>1</v>
      </c>
      <c r="N128" s="237" t="s">
        <v>45</v>
      </c>
      <c r="O128" s="92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0" t="s">
        <v>219</v>
      </c>
      <c r="AT128" s="240" t="s">
        <v>215</v>
      </c>
      <c r="AU128" s="240" t="s">
        <v>89</v>
      </c>
      <c r="AY128" s="18" t="s">
        <v>213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8" t="s">
        <v>21</v>
      </c>
      <c r="BK128" s="241">
        <f>ROUND(I128*H128,2)</f>
        <v>0</v>
      </c>
      <c r="BL128" s="18" t="s">
        <v>219</v>
      </c>
      <c r="BM128" s="240" t="s">
        <v>257</v>
      </c>
    </row>
    <row r="129" spans="1:65" s="2" customFormat="1" ht="16.5" customHeight="1">
      <c r="A129" s="39"/>
      <c r="B129" s="40"/>
      <c r="C129" s="228" t="s">
        <v>241</v>
      </c>
      <c r="D129" s="228" t="s">
        <v>215</v>
      </c>
      <c r="E129" s="229" t="s">
        <v>5618</v>
      </c>
      <c r="F129" s="230" t="s">
        <v>5619</v>
      </c>
      <c r="G129" s="231" t="s">
        <v>990</v>
      </c>
      <c r="H129" s="232">
        <v>1</v>
      </c>
      <c r="I129" s="233"/>
      <c r="J129" s="234">
        <f>ROUND(I129*H129,2)</f>
        <v>0</v>
      </c>
      <c r="K129" s="235"/>
      <c r="L129" s="45"/>
      <c r="M129" s="236" t="s">
        <v>1</v>
      </c>
      <c r="N129" s="237" t="s">
        <v>45</v>
      </c>
      <c r="O129" s="92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0" t="s">
        <v>219</v>
      </c>
      <c r="AT129" s="240" t="s">
        <v>215</v>
      </c>
      <c r="AU129" s="240" t="s">
        <v>89</v>
      </c>
      <c r="AY129" s="18" t="s">
        <v>213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8" t="s">
        <v>21</v>
      </c>
      <c r="BK129" s="241">
        <f>ROUND(I129*H129,2)</f>
        <v>0</v>
      </c>
      <c r="BL129" s="18" t="s">
        <v>219</v>
      </c>
      <c r="BM129" s="240" t="s">
        <v>26</v>
      </c>
    </row>
    <row r="130" spans="1:65" s="2" customFormat="1" ht="16.5" customHeight="1">
      <c r="A130" s="39"/>
      <c r="B130" s="40"/>
      <c r="C130" s="228" t="s">
        <v>247</v>
      </c>
      <c r="D130" s="228" t="s">
        <v>215</v>
      </c>
      <c r="E130" s="229" t="s">
        <v>5620</v>
      </c>
      <c r="F130" s="230" t="s">
        <v>5511</v>
      </c>
      <c r="G130" s="231" t="s">
        <v>990</v>
      </c>
      <c r="H130" s="232">
        <v>1</v>
      </c>
      <c r="I130" s="233"/>
      <c r="J130" s="234">
        <f>ROUND(I130*H130,2)</f>
        <v>0</v>
      </c>
      <c r="K130" s="235"/>
      <c r="L130" s="45"/>
      <c r="M130" s="236" t="s">
        <v>1</v>
      </c>
      <c r="N130" s="237" t="s">
        <v>45</v>
      </c>
      <c r="O130" s="92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0" t="s">
        <v>219</v>
      </c>
      <c r="AT130" s="240" t="s">
        <v>215</v>
      </c>
      <c r="AU130" s="240" t="s">
        <v>89</v>
      </c>
      <c r="AY130" s="18" t="s">
        <v>213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8" t="s">
        <v>21</v>
      </c>
      <c r="BK130" s="241">
        <f>ROUND(I130*H130,2)</f>
        <v>0</v>
      </c>
      <c r="BL130" s="18" t="s">
        <v>219</v>
      </c>
      <c r="BM130" s="240" t="s">
        <v>276</v>
      </c>
    </row>
    <row r="131" spans="1:65" s="2" customFormat="1" ht="16.5" customHeight="1">
      <c r="A131" s="39"/>
      <c r="B131" s="40"/>
      <c r="C131" s="228" t="s">
        <v>252</v>
      </c>
      <c r="D131" s="228" t="s">
        <v>215</v>
      </c>
      <c r="E131" s="229" t="s">
        <v>5621</v>
      </c>
      <c r="F131" s="230" t="s">
        <v>5513</v>
      </c>
      <c r="G131" s="231" t="s">
        <v>990</v>
      </c>
      <c r="H131" s="232">
        <v>1</v>
      </c>
      <c r="I131" s="233"/>
      <c r="J131" s="234">
        <f>ROUND(I131*H131,2)</f>
        <v>0</v>
      </c>
      <c r="K131" s="235"/>
      <c r="L131" s="45"/>
      <c r="M131" s="301" t="s">
        <v>1</v>
      </c>
      <c r="N131" s="302" t="s">
        <v>45</v>
      </c>
      <c r="O131" s="303"/>
      <c r="P131" s="304">
        <f>O131*H131</f>
        <v>0</v>
      </c>
      <c r="Q131" s="304">
        <v>0</v>
      </c>
      <c r="R131" s="304">
        <f>Q131*H131</f>
        <v>0</v>
      </c>
      <c r="S131" s="304">
        <v>0</v>
      </c>
      <c r="T131" s="305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0" t="s">
        <v>219</v>
      </c>
      <c r="AT131" s="240" t="s">
        <v>215</v>
      </c>
      <c r="AU131" s="240" t="s">
        <v>89</v>
      </c>
      <c r="AY131" s="18" t="s">
        <v>213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8" t="s">
        <v>21</v>
      </c>
      <c r="BK131" s="241">
        <f>ROUND(I131*H131,2)</f>
        <v>0</v>
      </c>
      <c r="BL131" s="18" t="s">
        <v>219</v>
      </c>
      <c r="BM131" s="240" t="s">
        <v>291</v>
      </c>
    </row>
    <row r="132" spans="1:31" s="2" customFormat="1" ht="6.95" customHeight="1">
      <c r="A132" s="39"/>
      <c r="B132" s="67"/>
      <c r="C132" s="68"/>
      <c r="D132" s="68"/>
      <c r="E132" s="68"/>
      <c r="F132" s="68"/>
      <c r="G132" s="68"/>
      <c r="H132" s="68"/>
      <c r="I132" s="68"/>
      <c r="J132" s="68"/>
      <c r="K132" s="68"/>
      <c r="L132" s="45"/>
      <c r="M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</sheetData>
  <sheetProtection password="CC35" sheet="1" objects="1" scenarios="1" formatColumns="0" formatRows="0" autoFilter="0"/>
  <autoFilter ref="C121:K13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137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2:12" s="1" customFormat="1" ht="12" customHeight="1">
      <c r="B8" s="21"/>
      <c r="D8" s="151" t="s">
        <v>159</v>
      </c>
      <c r="L8" s="21"/>
    </row>
    <row r="9" spans="1:31" s="2" customFormat="1" ht="16.5" customHeight="1">
      <c r="A9" s="39"/>
      <c r="B9" s="45"/>
      <c r="C9" s="39"/>
      <c r="D9" s="39"/>
      <c r="E9" s="152" t="s">
        <v>5399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3025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5622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19</v>
      </c>
      <c r="E13" s="39"/>
      <c r="F13" s="142" t="s">
        <v>1</v>
      </c>
      <c r="G13" s="39"/>
      <c r="H13" s="39"/>
      <c r="I13" s="151" t="s">
        <v>20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22</v>
      </c>
      <c r="E14" s="39"/>
      <c r="F14" s="142" t="s">
        <v>30</v>
      </c>
      <c r="G14" s="39"/>
      <c r="H14" s="39"/>
      <c r="I14" s="151" t="s">
        <v>24</v>
      </c>
      <c r="J14" s="154" t="str">
        <f>'Rekapitulace stavby'!AN8</f>
        <v>3. 3. 2021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28</v>
      </c>
      <c r="E16" s="39"/>
      <c r="F16" s="39"/>
      <c r="G16" s="39"/>
      <c r="H16" s="39"/>
      <c r="I16" s="151" t="s">
        <v>29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1" t="s">
        <v>31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32</v>
      </c>
      <c r="E19" s="39"/>
      <c r="F19" s="39"/>
      <c r="G19" s="39"/>
      <c r="H19" s="39"/>
      <c r="I19" s="151" t="s">
        <v>29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31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34</v>
      </c>
      <c r="E22" s="39"/>
      <c r="F22" s="39"/>
      <c r="G22" s="39"/>
      <c r="H22" s="39"/>
      <c r="I22" s="151" t="s">
        <v>29</v>
      </c>
      <c r="J22" s="142" t="str">
        <f>IF('Rekapitulace stavby'!AN16="","",'Rekapitulace stavby'!AN16)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tr">
        <f>IF('Rekapitulace stavby'!E17="","",'Rekapitulace stavby'!E17)</f>
        <v>ATELIER H1§ ATELIER HÁJEK</v>
      </c>
      <c r="F23" s="39"/>
      <c r="G23" s="39"/>
      <c r="H23" s="39"/>
      <c r="I23" s="151" t="s">
        <v>31</v>
      </c>
      <c r="J23" s="142" t="str">
        <f>IF('Rekapitulace stavby'!AN17="","",'Rekapitulace stavby'!AN17)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37</v>
      </c>
      <c r="E25" s="39"/>
      <c r="F25" s="39"/>
      <c r="G25" s="39"/>
      <c r="H25" s="39"/>
      <c r="I25" s="151" t="s">
        <v>29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>ERŠILOVÁ</v>
      </c>
      <c r="F26" s="39"/>
      <c r="G26" s="39"/>
      <c r="H26" s="39"/>
      <c r="I26" s="151" t="s">
        <v>31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39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40</v>
      </c>
      <c r="E32" s="39"/>
      <c r="F32" s="39"/>
      <c r="G32" s="39"/>
      <c r="H32" s="39"/>
      <c r="I32" s="39"/>
      <c r="J32" s="161">
        <f>ROUND(J124,2)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42</v>
      </c>
      <c r="G34" s="39"/>
      <c r="H34" s="39"/>
      <c r="I34" s="162" t="s">
        <v>41</v>
      </c>
      <c r="J34" s="162" t="s">
        <v>43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44</v>
      </c>
      <c r="E35" s="151" t="s">
        <v>45</v>
      </c>
      <c r="F35" s="164">
        <f>ROUND((SUM(BE124:BE181)),2)</f>
        <v>0</v>
      </c>
      <c r="G35" s="39"/>
      <c r="H35" s="39"/>
      <c r="I35" s="165">
        <v>0.21</v>
      </c>
      <c r="J35" s="164">
        <f>ROUND(((SUM(BE124:BE181))*I35),2)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46</v>
      </c>
      <c r="F36" s="164">
        <f>ROUND((SUM(BF124:BF181)),2)</f>
        <v>0</v>
      </c>
      <c r="G36" s="39"/>
      <c r="H36" s="39"/>
      <c r="I36" s="165">
        <v>0.15</v>
      </c>
      <c r="J36" s="164">
        <f>ROUND(((SUM(BF124:BF181))*I36),2)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47</v>
      </c>
      <c r="F37" s="164">
        <f>ROUND((SUM(BG124:BG181)),2)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48</v>
      </c>
      <c r="F38" s="164">
        <f>ROUND((SUM(BH124:BH181)),2)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49</v>
      </c>
      <c r="F39" s="164">
        <f>ROUND((SUM(BI124:BI181)),2)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50</v>
      </c>
      <c r="E41" s="168"/>
      <c r="F41" s="168"/>
      <c r="G41" s="169" t="s">
        <v>51</v>
      </c>
      <c r="H41" s="170" t="s">
        <v>52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53</v>
      </c>
      <c r="E50" s="174"/>
      <c r="F50" s="174"/>
      <c r="G50" s="173" t="s">
        <v>54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55</v>
      </c>
      <c r="E61" s="176"/>
      <c r="F61" s="177" t="s">
        <v>56</v>
      </c>
      <c r="G61" s="175" t="s">
        <v>55</v>
      </c>
      <c r="H61" s="176"/>
      <c r="I61" s="176"/>
      <c r="J61" s="178" t="s">
        <v>56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57</v>
      </c>
      <c r="E65" s="179"/>
      <c r="F65" s="179"/>
      <c r="G65" s="173" t="s">
        <v>58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55</v>
      </c>
      <c r="E76" s="176"/>
      <c r="F76" s="177" t="s">
        <v>56</v>
      </c>
      <c r="G76" s="175" t="s">
        <v>55</v>
      </c>
      <c r="H76" s="176"/>
      <c r="I76" s="176"/>
      <c r="J76" s="178" t="s">
        <v>56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159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5399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3025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SLP_SK - Strukturovaná ka...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22</v>
      </c>
      <c r="D91" s="41"/>
      <c r="E91" s="41"/>
      <c r="F91" s="28" t="str">
        <f>F14</f>
        <v xml:space="preserve"> </v>
      </c>
      <c r="G91" s="41"/>
      <c r="H91" s="41"/>
      <c r="I91" s="33" t="s">
        <v>24</v>
      </c>
      <c r="J91" s="80" t="str">
        <f>IF(J14="","",J14)</f>
        <v>3. 3. 2021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28</v>
      </c>
      <c r="D93" s="41"/>
      <c r="E93" s="41"/>
      <c r="F93" s="28" t="str">
        <f>E17</f>
        <v xml:space="preserve"> </v>
      </c>
      <c r="G93" s="41"/>
      <c r="H93" s="41"/>
      <c r="I93" s="33" t="s">
        <v>34</v>
      </c>
      <c r="J93" s="37" t="str">
        <f>E23</f>
        <v>ATELIER H1§ ATELIER HÁJEK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32</v>
      </c>
      <c r="D94" s="41"/>
      <c r="E94" s="41"/>
      <c r="F94" s="28" t="str">
        <f>IF(E20="","",E20)</f>
        <v>Vyplň údaj</v>
      </c>
      <c r="G94" s="41"/>
      <c r="H94" s="41"/>
      <c r="I94" s="33" t="s">
        <v>37</v>
      </c>
      <c r="J94" s="37" t="str">
        <f>E26</f>
        <v>ERŠILOVÁ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163</v>
      </c>
      <c r="D96" s="186"/>
      <c r="E96" s="186"/>
      <c r="F96" s="186"/>
      <c r="G96" s="186"/>
      <c r="H96" s="186"/>
      <c r="I96" s="186"/>
      <c r="J96" s="187" t="s">
        <v>164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165</v>
      </c>
      <c r="D98" s="41"/>
      <c r="E98" s="41"/>
      <c r="F98" s="41"/>
      <c r="G98" s="41"/>
      <c r="H98" s="41"/>
      <c r="I98" s="41"/>
      <c r="J98" s="111">
        <f>J124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166</v>
      </c>
    </row>
    <row r="99" spans="1:31" s="9" customFormat="1" ht="24.95" customHeight="1">
      <c r="A99" s="9"/>
      <c r="B99" s="189"/>
      <c r="C99" s="190"/>
      <c r="D99" s="191" t="s">
        <v>5623</v>
      </c>
      <c r="E99" s="192"/>
      <c r="F99" s="192"/>
      <c r="G99" s="192"/>
      <c r="H99" s="192"/>
      <c r="I99" s="192"/>
      <c r="J99" s="193">
        <f>J125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9"/>
      <c r="C100" s="190"/>
      <c r="D100" s="191" t="s">
        <v>5624</v>
      </c>
      <c r="E100" s="192"/>
      <c r="F100" s="192"/>
      <c r="G100" s="192"/>
      <c r="H100" s="192"/>
      <c r="I100" s="192"/>
      <c r="J100" s="193">
        <f>J143</f>
        <v>0</v>
      </c>
      <c r="K100" s="190"/>
      <c r="L100" s="19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9"/>
      <c r="C101" s="190"/>
      <c r="D101" s="191" t="s">
        <v>5625</v>
      </c>
      <c r="E101" s="192"/>
      <c r="F101" s="192"/>
      <c r="G101" s="192"/>
      <c r="H101" s="192"/>
      <c r="I101" s="192"/>
      <c r="J101" s="193">
        <f>J150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89"/>
      <c r="C102" s="190"/>
      <c r="D102" s="191" t="s">
        <v>5571</v>
      </c>
      <c r="E102" s="192"/>
      <c r="F102" s="192"/>
      <c r="G102" s="192"/>
      <c r="H102" s="192"/>
      <c r="I102" s="192"/>
      <c r="J102" s="193">
        <f>J170</f>
        <v>0</v>
      </c>
      <c r="K102" s="190"/>
      <c r="L102" s="19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198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84" t="str">
        <f>E7</f>
        <v>NÁSTAVBA OPER. SÁLŮ A STERILIZACE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2:12" s="1" customFormat="1" ht="12" customHeight="1">
      <c r="B113" s="22"/>
      <c r="C113" s="33" t="s">
        <v>159</v>
      </c>
      <c r="D113" s="23"/>
      <c r="E113" s="23"/>
      <c r="F113" s="23"/>
      <c r="G113" s="23"/>
      <c r="H113" s="23"/>
      <c r="I113" s="23"/>
      <c r="J113" s="23"/>
      <c r="K113" s="23"/>
      <c r="L113" s="21"/>
    </row>
    <row r="114" spans="1:31" s="2" customFormat="1" ht="16.5" customHeight="1">
      <c r="A114" s="39"/>
      <c r="B114" s="40"/>
      <c r="C114" s="41"/>
      <c r="D114" s="41"/>
      <c r="E114" s="184" t="s">
        <v>5399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3025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77" t="str">
        <f>E11</f>
        <v>SLP_SK - Strukturovaná ka...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22</v>
      </c>
      <c r="D118" s="41"/>
      <c r="E118" s="41"/>
      <c r="F118" s="28" t="str">
        <f>F14</f>
        <v xml:space="preserve"> </v>
      </c>
      <c r="G118" s="41"/>
      <c r="H118" s="41"/>
      <c r="I118" s="33" t="s">
        <v>24</v>
      </c>
      <c r="J118" s="80" t="str">
        <f>IF(J14="","",J14)</f>
        <v>3. 3. 2021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25.65" customHeight="1">
      <c r="A120" s="39"/>
      <c r="B120" s="40"/>
      <c r="C120" s="33" t="s">
        <v>28</v>
      </c>
      <c r="D120" s="41"/>
      <c r="E120" s="41"/>
      <c r="F120" s="28" t="str">
        <f>E17</f>
        <v xml:space="preserve"> </v>
      </c>
      <c r="G120" s="41"/>
      <c r="H120" s="41"/>
      <c r="I120" s="33" t="s">
        <v>34</v>
      </c>
      <c r="J120" s="37" t="str">
        <f>E23</f>
        <v>ATELIER H1§ ATELIER HÁJEK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32</v>
      </c>
      <c r="D121" s="41"/>
      <c r="E121" s="41"/>
      <c r="F121" s="28" t="str">
        <f>IF(E20="","",E20)</f>
        <v>Vyplň údaj</v>
      </c>
      <c r="G121" s="41"/>
      <c r="H121" s="41"/>
      <c r="I121" s="33" t="s">
        <v>37</v>
      </c>
      <c r="J121" s="37" t="str">
        <f>E26</f>
        <v>ERŠILOVÁ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0.3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11" customFormat="1" ht="29.25" customHeight="1">
      <c r="A123" s="200"/>
      <c r="B123" s="201"/>
      <c r="C123" s="202" t="s">
        <v>199</v>
      </c>
      <c r="D123" s="203" t="s">
        <v>65</v>
      </c>
      <c r="E123" s="203" t="s">
        <v>61</v>
      </c>
      <c r="F123" s="203" t="s">
        <v>62</v>
      </c>
      <c r="G123" s="203" t="s">
        <v>200</v>
      </c>
      <c r="H123" s="203" t="s">
        <v>201</v>
      </c>
      <c r="I123" s="203" t="s">
        <v>202</v>
      </c>
      <c r="J123" s="204" t="s">
        <v>164</v>
      </c>
      <c r="K123" s="205" t="s">
        <v>203</v>
      </c>
      <c r="L123" s="206"/>
      <c r="M123" s="101" t="s">
        <v>1</v>
      </c>
      <c r="N123" s="102" t="s">
        <v>44</v>
      </c>
      <c r="O123" s="102" t="s">
        <v>204</v>
      </c>
      <c r="P123" s="102" t="s">
        <v>205</v>
      </c>
      <c r="Q123" s="102" t="s">
        <v>206</v>
      </c>
      <c r="R123" s="102" t="s">
        <v>207</v>
      </c>
      <c r="S123" s="102" t="s">
        <v>208</v>
      </c>
      <c r="T123" s="103" t="s">
        <v>209</v>
      </c>
      <c r="U123" s="200"/>
      <c r="V123" s="200"/>
      <c r="W123" s="200"/>
      <c r="X123" s="200"/>
      <c r="Y123" s="200"/>
      <c r="Z123" s="200"/>
      <c r="AA123" s="200"/>
      <c r="AB123" s="200"/>
      <c r="AC123" s="200"/>
      <c r="AD123" s="200"/>
      <c r="AE123" s="200"/>
    </row>
    <row r="124" spans="1:63" s="2" customFormat="1" ht="22.8" customHeight="1">
      <c r="A124" s="39"/>
      <c r="B124" s="40"/>
      <c r="C124" s="108" t="s">
        <v>210</v>
      </c>
      <c r="D124" s="41"/>
      <c r="E124" s="41"/>
      <c r="F124" s="41"/>
      <c r="G124" s="41"/>
      <c r="H124" s="41"/>
      <c r="I124" s="41"/>
      <c r="J124" s="207">
        <f>BK124</f>
        <v>0</v>
      </c>
      <c r="K124" s="41"/>
      <c r="L124" s="45"/>
      <c r="M124" s="104"/>
      <c r="N124" s="208"/>
      <c r="O124" s="105"/>
      <c r="P124" s="209">
        <f>P125+P143+P150+P170</f>
        <v>0</v>
      </c>
      <c r="Q124" s="105"/>
      <c r="R124" s="209">
        <f>R125+R143+R150+R170</f>
        <v>0</v>
      </c>
      <c r="S124" s="105"/>
      <c r="T124" s="210">
        <f>T125+T143+T150+T170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79</v>
      </c>
      <c r="AU124" s="18" t="s">
        <v>166</v>
      </c>
      <c r="BK124" s="211">
        <f>BK125+BK143+BK150+BK170</f>
        <v>0</v>
      </c>
    </row>
    <row r="125" spans="1:63" s="12" customFormat="1" ht="25.9" customHeight="1">
      <c r="A125" s="12"/>
      <c r="B125" s="212"/>
      <c r="C125" s="213"/>
      <c r="D125" s="214" t="s">
        <v>79</v>
      </c>
      <c r="E125" s="215" t="s">
        <v>3960</v>
      </c>
      <c r="F125" s="215" t="s">
        <v>5626</v>
      </c>
      <c r="G125" s="213"/>
      <c r="H125" s="213"/>
      <c r="I125" s="216"/>
      <c r="J125" s="217">
        <f>BK125</f>
        <v>0</v>
      </c>
      <c r="K125" s="213"/>
      <c r="L125" s="218"/>
      <c r="M125" s="219"/>
      <c r="N125" s="220"/>
      <c r="O125" s="220"/>
      <c r="P125" s="221">
        <f>SUM(P126:P142)</f>
        <v>0</v>
      </c>
      <c r="Q125" s="220"/>
      <c r="R125" s="221">
        <f>SUM(R126:R142)</f>
        <v>0</v>
      </c>
      <c r="S125" s="220"/>
      <c r="T125" s="222">
        <f>SUM(T126:T142)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3" t="s">
        <v>21</v>
      </c>
      <c r="AT125" s="224" t="s">
        <v>79</v>
      </c>
      <c r="AU125" s="224" t="s">
        <v>80</v>
      </c>
      <c r="AY125" s="223" t="s">
        <v>213</v>
      </c>
      <c r="BK125" s="225">
        <f>SUM(BK126:BK142)</f>
        <v>0</v>
      </c>
    </row>
    <row r="126" spans="1:65" s="2" customFormat="1" ht="16.5" customHeight="1">
      <c r="A126" s="39"/>
      <c r="B126" s="40"/>
      <c r="C126" s="228" t="s">
        <v>21</v>
      </c>
      <c r="D126" s="228" t="s">
        <v>215</v>
      </c>
      <c r="E126" s="229" t="s">
        <v>5627</v>
      </c>
      <c r="F126" s="230" t="s">
        <v>5628</v>
      </c>
      <c r="G126" s="231" t="s">
        <v>3162</v>
      </c>
      <c r="H126" s="232">
        <v>5</v>
      </c>
      <c r="I126" s="233"/>
      <c r="J126" s="234">
        <f>ROUND(I126*H126,2)</f>
        <v>0</v>
      </c>
      <c r="K126" s="235"/>
      <c r="L126" s="45"/>
      <c r="M126" s="236" t="s">
        <v>1</v>
      </c>
      <c r="N126" s="237" t="s">
        <v>45</v>
      </c>
      <c r="O126" s="92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40" t="s">
        <v>219</v>
      </c>
      <c r="AT126" s="240" t="s">
        <v>215</v>
      </c>
      <c r="AU126" s="240" t="s">
        <v>21</v>
      </c>
      <c r="AY126" s="18" t="s">
        <v>213</v>
      </c>
      <c r="BE126" s="241">
        <f>IF(N126="základní",J126,0)</f>
        <v>0</v>
      </c>
      <c r="BF126" s="241">
        <f>IF(N126="snížená",J126,0)</f>
        <v>0</v>
      </c>
      <c r="BG126" s="241">
        <f>IF(N126="zákl. přenesená",J126,0)</f>
        <v>0</v>
      </c>
      <c r="BH126" s="241">
        <f>IF(N126="sníž. přenesená",J126,0)</f>
        <v>0</v>
      </c>
      <c r="BI126" s="241">
        <f>IF(N126="nulová",J126,0)</f>
        <v>0</v>
      </c>
      <c r="BJ126" s="18" t="s">
        <v>21</v>
      </c>
      <c r="BK126" s="241">
        <f>ROUND(I126*H126,2)</f>
        <v>0</v>
      </c>
      <c r="BL126" s="18" t="s">
        <v>219</v>
      </c>
      <c r="BM126" s="240" t="s">
        <v>89</v>
      </c>
    </row>
    <row r="127" spans="1:65" s="2" customFormat="1" ht="16.5" customHeight="1">
      <c r="A127" s="39"/>
      <c r="B127" s="40"/>
      <c r="C127" s="228" t="s">
        <v>89</v>
      </c>
      <c r="D127" s="228" t="s">
        <v>215</v>
      </c>
      <c r="E127" s="229" t="s">
        <v>5629</v>
      </c>
      <c r="F127" s="230" t="s">
        <v>5630</v>
      </c>
      <c r="G127" s="231" t="s">
        <v>3162</v>
      </c>
      <c r="H127" s="232">
        <v>116</v>
      </c>
      <c r="I127" s="233"/>
      <c r="J127" s="234">
        <f>ROUND(I127*H127,2)</f>
        <v>0</v>
      </c>
      <c r="K127" s="235"/>
      <c r="L127" s="45"/>
      <c r="M127" s="236" t="s">
        <v>1</v>
      </c>
      <c r="N127" s="237" t="s">
        <v>45</v>
      </c>
      <c r="O127" s="92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0" t="s">
        <v>219</v>
      </c>
      <c r="AT127" s="240" t="s">
        <v>215</v>
      </c>
      <c r="AU127" s="240" t="s">
        <v>21</v>
      </c>
      <c r="AY127" s="18" t="s">
        <v>213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8" t="s">
        <v>21</v>
      </c>
      <c r="BK127" s="241">
        <f>ROUND(I127*H127,2)</f>
        <v>0</v>
      </c>
      <c r="BL127" s="18" t="s">
        <v>219</v>
      </c>
      <c r="BM127" s="240" t="s">
        <v>219</v>
      </c>
    </row>
    <row r="128" spans="1:65" s="2" customFormat="1" ht="16.5" customHeight="1">
      <c r="A128" s="39"/>
      <c r="B128" s="40"/>
      <c r="C128" s="228" t="s">
        <v>231</v>
      </c>
      <c r="D128" s="228" t="s">
        <v>215</v>
      </c>
      <c r="E128" s="229" t="s">
        <v>5631</v>
      </c>
      <c r="F128" s="230" t="s">
        <v>5632</v>
      </c>
      <c r="G128" s="231" t="s">
        <v>3162</v>
      </c>
      <c r="H128" s="232">
        <v>116</v>
      </c>
      <c r="I128" s="233"/>
      <c r="J128" s="234">
        <f>ROUND(I128*H128,2)</f>
        <v>0</v>
      </c>
      <c r="K128" s="235"/>
      <c r="L128" s="45"/>
      <c r="M128" s="236" t="s">
        <v>1</v>
      </c>
      <c r="N128" s="237" t="s">
        <v>45</v>
      </c>
      <c r="O128" s="92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0" t="s">
        <v>219</v>
      </c>
      <c r="AT128" s="240" t="s">
        <v>215</v>
      </c>
      <c r="AU128" s="240" t="s">
        <v>21</v>
      </c>
      <c r="AY128" s="18" t="s">
        <v>213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8" t="s">
        <v>21</v>
      </c>
      <c r="BK128" s="241">
        <f>ROUND(I128*H128,2)</f>
        <v>0</v>
      </c>
      <c r="BL128" s="18" t="s">
        <v>219</v>
      </c>
      <c r="BM128" s="240" t="s">
        <v>247</v>
      </c>
    </row>
    <row r="129" spans="1:65" s="2" customFormat="1" ht="16.5" customHeight="1">
      <c r="A129" s="39"/>
      <c r="B129" s="40"/>
      <c r="C129" s="228" t="s">
        <v>219</v>
      </c>
      <c r="D129" s="228" t="s">
        <v>215</v>
      </c>
      <c r="E129" s="229" t="s">
        <v>5633</v>
      </c>
      <c r="F129" s="230" t="s">
        <v>5634</v>
      </c>
      <c r="G129" s="231" t="s">
        <v>3162</v>
      </c>
      <c r="H129" s="232">
        <v>116</v>
      </c>
      <c r="I129" s="233"/>
      <c r="J129" s="234">
        <f>ROUND(I129*H129,2)</f>
        <v>0</v>
      </c>
      <c r="K129" s="235"/>
      <c r="L129" s="45"/>
      <c r="M129" s="236" t="s">
        <v>1</v>
      </c>
      <c r="N129" s="237" t="s">
        <v>45</v>
      </c>
      <c r="O129" s="92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0" t="s">
        <v>219</v>
      </c>
      <c r="AT129" s="240" t="s">
        <v>215</v>
      </c>
      <c r="AU129" s="240" t="s">
        <v>21</v>
      </c>
      <c r="AY129" s="18" t="s">
        <v>213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8" t="s">
        <v>21</v>
      </c>
      <c r="BK129" s="241">
        <f>ROUND(I129*H129,2)</f>
        <v>0</v>
      </c>
      <c r="BL129" s="18" t="s">
        <v>219</v>
      </c>
      <c r="BM129" s="240" t="s">
        <v>257</v>
      </c>
    </row>
    <row r="130" spans="1:65" s="2" customFormat="1" ht="21.75" customHeight="1">
      <c r="A130" s="39"/>
      <c r="B130" s="40"/>
      <c r="C130" s="228" t="s">
        <v>241</v>
      </c>
      <c r="D130" s="228" t="s">
        <v>215</v>
      </c>
      <c r="E130" s="229" t="s">
        <v>5635</v>
      </c>
      <c r="F130" s="230" t="s">
        <v>5636</v>
      </c>
      <c r="G130" s="231" t="s">
        <v>3162</v>
      </c>
      <c r="H130" s="232">
        <v>28</v>
      </c>
      <c r="I130" s="233"/>
      <c r="J130" s="234">
        <f>ROUND(I130*H130,2)</f>
        <v>0</v>
      </c>
      <c r="K130" s="235"/>
      <c r="L130" s="45"/>
      <c r="M130" s="236" t="s">
        <v>1</v>
      </c>
      <c r="N130" s="237" t="s">
        <v>45</v>
      </c>
      <c r="O130" s="92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0" t="s">
        <v>219</v>
      </c>
      <c r="AT130" s="240" t="s">
        <v>215</v>
      </c>
      <c r="AU130" s="240" t="s">
        <v>21</v>
      </c>
      <c r="AY130" s="18" t="s">
        <v>213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8" t="s">
        <v>21</v>
      </c>
      <c r="BK130" s="241">
        <f>ROUND(I130*H130,2)</f>
        <v>0</v>
      </c>
      <c r="BL130" s="18" t="s">
        <v>219</v>
      </c>
      <c r="BM130" s="240" t="s">
        <v>26</v>
      </c>
    </row>
    <row r="131" spans="1:65" s="2" customFormat="1" ht="16.5" customHeight="1">
      <c r="A131" s="39"/>
      <c r="B131" s="40"/>
      <c r="C131" s="228" t="s">
        <v>247</v>
      </c>
      <c r="D131" s="228" t="s">
        <v>215</v>
      </c>
      <c r="E131" s="229" t="s">
        <v>5637</v>
      </c>
      <c r="F131" s="230" t="s">
        <v>5638</v>
      </c>
      <c r="G131" s="231" t="s">
        <v>3162</v>
      </c>
      <c r="H131" s="232">
        <v>6</v>
      </c>
      <c r="I131" s="233"/>
      <c r="J131" s="234">
        <f>ROUND(I131*H131,2)</f>
        <v>0</v>
      </c>
      <c r="K131" s="235"/>
      <c r="L131" s="45"/>
      <c r="M131" s="236" t="s">
        <v>1</v>
      </c>
      <c r="N131" s="237" t="s">
        <v>45</v>
      </c>
      <c r="O131" s="92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0" t="s">
        <v>219</v>
      </c>
      <c r="AT131" s="240" t="s">
        <v>215</v>
      </c>
      <c r="AU131" s="240" t="s">
        <v>21</v>
      </c>
      <c r="AY131" s="18" t="s">
        <v>213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8" t="s">
        <v>21</v>
      </c>
      <c r="BK131" s="241">
        <f>ROUND(I131*H131,2)</f>
        <v>0</v>
      </c>
      <c r="BL131" s="18" t="s">
        <v>219</v>
      </c>
      <c r="BM131" s="240" t="s">
        <v>276</v>
      </c>
    </row>
    <row r="132" spans="1:65" s="2" customFormat="1" ht="16.5" customHeight="1">
      <c r="A132" s="39"/>
      <c r="B132" s="40"/>
      <c r="C132" s="228" t="s">
        <v>252</v>
      </c>
      <c r="D132" s="228" t="s">
        <v>215</v>
      </c>
      <c r="E132" s="229" t="s">
        <v>5639</v>
      </c>
      <c r="F132" s="230" t="s">
        <v>5640</v>
      </c>
      <c r="G132" s="231" t="s">
        <v>3162</v>
      </c>
      <c r="H132" s="232">
        <v>41</v>
      </c>
      <c r="I132" s="233"/>
      <c r="J132" s="234">
        <f>ROUND(I132*H132,2)</f>
        <v>0</v>
      </c>
      <c r="K132" s="235"/>
      <c r="L132" s="45"/>
      <c r="M132" s="236" t="s">
        <v>1</v>
      </c>
      <c r="N132" s="237" t="s">
        <v>45</v>
      </c>
      <c r="O132" s="92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0" t="s">
        <v>219</v>
      </c>
      <c r="AT132" s="240" t="s">
        <v>215</v>
      </c>
      <c r="AU132" s="240" t="s">
        <v>21</v>
      </c>
      <c r="AY132" s="18" t="s">
        <v>213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8" t="s">
        <v>21</v>
      </c>
      <c r="BK132" s="241">
        <f>ROUND(I132*H132,2)</f>
        <v>0</v>
      </c>
      <c r="BL132" s="18" t="s">
        <v>219</v>
      </c>
      <c r="BM132" s="240" t="s">
        <v>291</v>
      </c>
    </row>
    <row r="133" spans="1:65" s="2" customFormat="1" ht="16.5" customHeight="1">
      <c r="A133" s="39"/>
      <c r="B133" s="40"/>
      <c r="C133" s="228" t="s">
        <v>257</v>
      </c>
      <c r="D133" s="228" t="s">
        <v>215</v>
      </c>
      <c r="E133" s="229" t="s">
        <v>5641</v>
      </c>
      <c r="F133" s="230" t="s">
        <v>5642</v>
      </c>
      <c r="G133" s="231" t="s">
        <v>3162</v>
      </c>
      <c r="H133" s="232">
        <v>47</v>
      </c>
      <c r="I133" s="233"/>
      <c r="J133" s="234">
        <f>ROUND(I133*H133,2)</f>
        <v>0</v>
      </c>
      <c r="K133" s="235"/>
      <c r="L133" s="45"/>
      <c r="M133" s="236" t="s">
        <v>1</v>
      </c>
      <c r="N133" s="237" t="s">
        <v>45</v>
      </c>
      <c r="O133" s="92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0" t="s">
        <v>219</v>
      </c>
      <c r="AT133" s="240" t="s">
        <v>215</v>
      </c>
      <c r="AU133" s="240" t="s">
        <v>21</v>
      </c>
      <c r="AY133" s="18" t="s">
        <v>213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8" t="s">
        <v>21</v>
      </c>
      <c r="BK133" s="241">
        <f>ROUND(I133*H133,2)</f>
        <v>0</v>
      </c>
      <c r="BL133" s="18" t="s">
        <v>219</v>
      </c>
      <c r="BM133" s="240" t="s">
        <v>301</v>
      </c>
    </row>
    <row r="134" spans="1:65" s="2" customFormat="1" ht="21.75" customHeight="1">
      <c r="A134" s="39"/>
      <c r="B134" s="40"/>
      <c r="C134" s="228" t="s">
        <v>262</v>
      </c>
      <c r="D134" s="228" t="s">
        <v>215</v>
      </c>
      <c r="E134" s="229" t="s">
        <v>5643</v>
      </c>
      <c r="F134" s="230" t="s">
        <v>5644</v>
      </c>
      <c r="G134" s="231" t="s">
        <v>3162</v>
      </c>
      <c r="H134" s="232">
        <v>47</v>
      </c>
      <c r="I134" s="233"/>
      <c r="J134" s="234">
        <f>ROUND(I134*H134,2)</f>
        <v>0</v>
      </c>
      <c r="K134" s="235"/>
      <c r="L134" s="45"/>
      <c r="M134" s="236" t="s">
        <v>1</v>
      </c>
      <c r="N134" s="237" t="s">
        <v>45</v>
      </c>
      <c r="O134" s="92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0" t="s">
        <v>219</v>
      </c>
      <c r="AT134" s="240" t="s">
        <v>215</v>
      </c>
      <c r="AU134" s="240" t="s">
        <v>21</v>
      </c>
      <c r="AY134" s="18" t="s">
        <v>213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8" t="s">
        <v>21</v>
      </c>
      <c r="BK134" s="241">
        <f>ROUND(I134*H134,2)</f>
        <v>0</v>
      </c>
      <c r="BL134" s="18" t="s">
        <v>219</v>
      </c>
      <c r="BM134" s="240" t="s">
        <v>312</v>
      </c>
    </row>
    <row r="135" spans="1:65" s="2" customFormat="1" ht="21.75" customHeight="1">
      <c r="A135" s="39"/>
      <c r="B135" s="40"/>
      <c r="C135" s="228" t="s">
        <v>26</v>
      </c>
      <c r="D135" s="228" t="s">
        <v>215</v>
      </c>
      <c r="E135" s="229" t="s">
        <v>5645</v>
      </c>
      <c r="F135" s="230" t="s">
        <v>5646</v>
      </c>
      <c r="G135" s="231" t="s">
        <v>3162</v>
      </c>
      <c r="H135" s="232">
        <v>25</v>
      </c>
      <c r="I135" s="233"/>
      <c r="J135" s="234">
        <f>ROUND(I135*H135,2)</f>
        <v>0</v>
      </c>
      <c r="K135" s="235"/>
      <c r="L135" s="45"/>
      <c r="M135" s="236" t="s">
        <v>1</v>
      </c>
      <c r="N135" s="237" t="s">
        <v>45</v>
      </c>
      <c r="O135" s="92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0" t="s">
        <v>219</v>
      </c>
      <c r="AT135" s="240" t="s">
        <v>215</v>
      </c>
      <c r="AU135" s="240" t="s">
        <v>21</v>
      </c>
      <c r="AY135" s="18" t="s">
        <v>213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8" t="s">
        <v>21</v>
      </c>
      <c r="BK135" s="241">
        <f>ROUND(I135*H135,2)</f>
        <v>0</v>
      </c>
      <c r="BL135" s="18" t="s">
        <v>219</v>
      </c>
      <c r="BM135" s="240" t="s">
        <v>322</v>
      </c>
    </row>
    <row r="136" spans="1:65" s="2" customFormat="1" ht="16.5" customHeight="1">
      <c r="A136" s="39"/>
      <c r="B136" s="40"/>
      <c r="C136" s="228" t="s">
        <v>271</v>
      </c>
      <c r="D136" s="228" t="s">
        <v>215</v>
      </c>
      <c r="E136" s="229" t="s">
        <v>5647</v>
      </c>
      <c r="F136" s="230" t="s">
        <v>5648</v>
      </c>
      <c r="G136" s="231" t="s">
        <v>470</v>
      </c>
      <c r="H136" s="232">
        <v>5974</v>
      </c>
      <c r="I136" s="233"/>
      <c r="J136" s="234">
        <f>ROUND(I136*H136,2)</f>
        <v>0</v>
      </c>
      <c r="K136" s="235"/>
      <c r="L136" s="45"/>
      <c r="M136" s="236" t="s">
        <v>1</v>
      </c>
      <c r="N136" s="237" t="s">
        <v>45</v>
      </c>
      <c r="O136" s="92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0" t="s">
        <v>219</v>
      </c>
      <c r="AT136" s="240" t="s">
        <v>215</v>
      </c>
      <c r="AU136" s="240" t="s">
        <v>21</v>
      </c>
      <c r="AY136" s="18" t="s">
        <v>213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8" t="s">
        <v>21</v>
      </c>
      <c r="BK136" s="241">
        <f>ROUND(I136*H136,2)</f>
        <v>0</v>
      </c>
      <c r="BL136" s="18" t="s">
        <v>219</v>
      </c>
      <c r="BM136" s="240" t="s">
        <v>332</v>
      </c>
    </row>
    <row r="137" spans="1:65" s="2" customFormat="1" ht="16.5" customHeight="1">
      <c r="A137" s="39"/>
      <c r="B137" s="40"/>
      <c r="C137" s="228" t="s">
        <v>276</v>
      </c>
      <c r="D137" s="228" t="s">
        <v>215</v>
      </c>
      <c r="E137" s="229" t="s">
        <v>5649</v>
      </c>
      <c r="F137" s="230" t="s">
        <v>5650</v>
      </c>
      <c r="G137" s="231" t="s">
        <v>3162</v>
      </c>
      <c r="H137" s="232">
        <v>928</v>
      </c>
      <c r="I137" s="233"/>
      <c r="J137" s="234">
        <f>ROUND(I137*H137,2)</f>
        <v>0</v>
      </c>
      <c r="K137" s="235"/>
      <c r="L137" s="45"/>
      <c r="M137" s="236" t="s">
        <v>1</v>
      </c>
      <c r="N137" s="237" t="s">
        <v>45</v>
      </c>
      <c r="O137" s="92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0" t="s">
        <v>219</v>
      </c>
      <c r="AT137" s="240" t="s">
        <v>215</v>
      </c>
      <c r="AU137" s="240" t="s">
        <v>21</v>
      </c>
      <c r="AY137" s="18" t="s">
        <v>213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8" t="s">
        <v>21</v>
      </c>
      <c r="BK137" s="241">
        <f>ROUND(I137*H137,2)</f>
        <v>0</v>
      </c>
      <c r="BL137" s="18" t="s">
        <v>219</v>
      </c>
      <c r="BM137" s="240" t="s">
        <v>342</v>
      </c>
    </row>
    <row r="138" spans="1:65" s="2" customFormat="1" ht="16.5" customHeight="1">
      <c r="A138" s="39"/>
      <c r="B138" s="40"/>
      <c r="C138" s="228" t="s">
        <v>282</v>
      </c>
      <c r="D138" s="228" t="s">
        <v>215</v>
      </c>
      <c r="E138" s="229" t="s">
        <v>5651</v>
      </c>
      <c r="F138" s="230" t="s">
        <v>5652</v>
      </c>
      <c r="G138" s="231" t="s">
        <v>3162</v>
      </c>
      <c r="H138" s="232">
        <v>6</v>
      </c>
      <c r="I138" s="233"/>
      <c r="J138" s="234">
        <f>ROUND(I138*H138,2)</f>
        <v>0</v>
      </c>
      <c r="K138" s="235"/>
      <c r="L138" s="45"/>
      <c r="M138" s="236" t="s">
        <v>1</v>
      </c>
      <c r="N138" s="237" t="s">
        <v>45</v>
      </c>
      <c r="O138" s="92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0" t="s">
        <v>219</v>
      </c>
      <c r="AT138" s="240" t="s">
        <v>215</v>
      </c>
      <c r="AU138" s="240" t="s">
        <v>21</v>
      </c>
      <c r="AY138" s="18" t="s">
        <v>213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8" t="s">
        <v>21</v>
      </c>
      <c r="BK138" s="241">
        <f>ROUND(I138*H138,2)</f>
        <v>0</v>
      </c>
      <c r="BL138" s="18" t="s">
        <v>219</v>
      </c>
      <c r="BM138" s="240" t="s">
        <v>353</v>
      </c>
    </row>
    <row r="139" spans="1:65" s="2" customFormat="1" ht="21.75" customHeight="1">
      <c r="A139" s="39"/>
      <c r="B139" s="40"/>
      <c r="C139" s="228" t="s">
        <v>291</v>
      </c>
      <c r="D139" s="228" t="s">
        <v>215</v>
      </c>
      <c r="E139" s="229" t="s">
        <v>5653</v>
      </c>
      <c r="F139" s="230" t="s">
        <v>5654</v>
      </c>
      <c r="G139" s="231" t="s">
        <v>3162</v>
      </c>
      <c r="H139" s="232">
        <v>1</v>
      </c>
      <c r="I139" s="233"/>
      <c r="J139" s="234">
        <f>ROUND(I139*H139,2)</f>
        <v>0</v>
      </c>
      <c r="K139" s="235"/>
      <c r="L139" s="45"/>
      <c r="M139" s="236" t="s">
        <v>1</v>
      </c>
      <c r="N139" s="237" t="s">
        <v>45</v>
      </c>
      <c r="O139" s="92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0" t="s">
        <v>219</v>
      </c>
      <c r="AT139" s="240" t="s">
        <v>215</v>
      </c>
      <c r="AU139" s="240" t="s">
        <v>21</v>
      </c>
      <c r="AY139" s="18" t="s">
        <v>213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8" t="s">
        <v>21</v>
      </c>
      <c r="BK139" s="241">
        <f>ROUND(I139*H139,2)</f>
        <v>0</v>
      </c>
      <c r="BL139" s="18" t="s">
        <v>219</v>
      </c>
      <c r="BM139" s="240" t="s">
        <v>363</v>
      </c>
    </row>
    <row r="140" spans="1:65" s="2" customFormat="1" ht="16.5" customHeight="1">
      <c r="A140" s="39"/>
      <c r="B140" s="40"/>
      <c r="C140" s="228" t="s">
        <v>8</v>
      </c>
      <c r="D140" s="228" t="s">
        <v>215</v>
      </c>
      <c r="E140" s="229" t="s">
        <v>5655</v>
      </c>
      <c r="F140" s="230" t="s">
        <v>5656</v>
      </c>
      <c r="G140" s="231" t="s">
        <v>3162</v>
      </c>
      <c r="H140" s="232">
        <v>24</v>
      </c>
      <c r="I140" s="233"/>
      <c r="J140" s="234">
        <f>ROUND(I140*H140,2)</f>
        <v>0</v>
      </c>
      <c r="K140" s="235"/>
      <c r="L140" s="45"/>
      <c r="M140" s="236" t="s">
        <v>1</v>
      </c>
      <c r="N140" s="237" t="s">
        <v>45</v>
      </c>
      <c r="O140" s="92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0" t="s">
        <v>219</v>
      </c>
      <c r="AT140" s="240" t="s">
        <v>215</v>
      </c>
      <c r="AU140" s="240" t="s">
        <v>21</v>
      </c>
      <c r="AY140" s="18" t="s">
        <v>213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8" t="s">
        <v>21</v>
      </c>
      <c r="BK140" s="241">
        <f>ROUND(I140*H140,2)</f>
        <v>0</v>
      </c>
      <c r="BL140" s="18" t="s">
        <v>219</v>
      </c>
      <c r="BM140" s="240" t="s">
        <v>373</v>
      </c>
    </row>
    <row r="141" spans="1:65" s="2" customFormat="1" ht="16.5" customHeight="1">
      <c r="A141" s="39"/>
      <c r="B141" s="40"/>
      <c r="C141" s="228" t="s">
        <v>301</v>
      </c>
      <c r="D141" s="228" t="s">
        <v>215</v>
      </c>
      <c r="E141" s="229" t="s">
        <v>5657</v>
      </c>
      <c r="F141" s="230" t="s">
        <v>5658</v>
      </c>
      <c r="G141" s="231" t="s">
        <v>3162</v>
      </c>
      <c r="H141" s="232">
        <v>20</v>
      </c>
      <c r="I141" s="233"/>
      <c r="J141" s="234">
        <f>ROUND(I141*H141,2)</f>
        <v>0</v>
      </c>
      <c r="K141" s="235"/>
      <c r="L141" s="45"/>
      <c r="M141" s="236" t="s">
        <v>1</v>
      </c>
      <c r="N141" s="237" t="s">
        <v>45</v>
      </c>
      <c r="O141" s="92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0" t="s">
        <v>219</v>
      </c>
      <c r="AT141" s="240" t="s">
        <v>215</v>
      </c>
      <c r="AU141" s="240" t="s">
        <v>21</v>
      </c>
      <c r="AY141" s="18" t="s">
        <v>213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8" t="s">
        <v>21</v>
      </c>
      <c r="BK141" s="241">
        <f>ROUND(I141*H141,2)</f>
        <v>0</v>
      </c>
      <c r="BL141" s="18" t="s">
        <v>219</v>
      </c>
      <c r="BM141" s="240" t="s">
        <v>382</v>
      </c>
    </row>
    <row r="142" spans="1:65" s="2" customFormat="1" ht="16.5" customHeight="1">
      <c r="A142" s="39"/>
      <c r="B142" s="40"/>
      <c r="C142" s="228" t="s">
        <v>307</v>
      </c>
      <c r="D142" s="228" t="s">
        <v>215</v>
      </c>
      <c r="E142" s="229" t="s">
        <v>5659</v>
      </c>
      <c r="F142" s="230" t="s">
        <v>5660</v>
      </c>
      <c r="G142" s="231" t="s">
        <v>3162</v>
      </c>
      <c r="H142" s="232">
        <v>4</v>
      </c>
      <c r="I142" s="233"/>
      <c r="J142" s="234">
        <f>ROUND(I142*H142,2)</f>
        <v>0</v>
      </c>
      <c r="K142" s="235"/>
      <c r="L142" s="45"/>
      <c r="M142" s="236" t="s">
        <v>1</v>
      </c>
      <c r="N142" s="237" t="s">
        <v>45</v>
      </c>
      <c r="O142" s="92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0" t="s">
        <v>219</v>
      </c>
      <c r="AT142" s="240" t="s">
        <v>215</v>
      </c>
      <c r="AU142" s="240" t="s">
        <v>21</v>
      </c>
      <c r="AY142" s="18" t="s">
        <v>213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8" t="s">
        <v>21</v>
      </c>
      <c r="BK142" s="241">
        <f>ROUND(I142*H142,2)</f>
        <v>0</v>
      </c>
      <c r="BL142" s="18" t="s">
        <v>219</v>
      </c>
      <c r="BM142" s="240" t="s">
        <v>392</v>
      </c>
    </row>
    <row r="143" spans="1:63" s="12" customFormat="1" ht="25.9" customHeight="1">
      <c r="A143" s="12"/>
      <c r="B143" s="212"/>
      <c r="C143" s="213"/>
      <c r="D143" s="214" t="s">
        <v>79</v>
      </c>
      <c r="E143" s="215" t="s">
        <v>4034</v>
      </c>
      <c r="F143" s="215" t="s">
        <v>5661</v>
      </c>
      <c r="G143" s="213"/>
      <c r="H143" s="213"/>
      <c r="I143" s="216"/>
      <c r="J143" s="217">
        <f>BK143</f>
        <v>0</v>
      </c>
      <c r="K143" s="213"/>
      <c r="L143" s="218"/>
      <c r="M143" s="219"/>
      <c r="N143" s="220"/>
      <c r="O143" s="220"/>
      <c r="P143" s="221">
        <f>SUM(P144:P149)</f>
        <v>0</v>
      </c>
      <c r="Q143" s="220"/>
      <c r="R143" s="221">
        <f>SUM(R144:R149)</f>
        <v>0</v>
      </c>
      <c r="S143" s="220"/>
      <c r="T143" s="222">
        <f>SUM(T144:T149)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3" t="s">
        <v>21</v>
      </c>
      <c r="AT143" s="224" t="s">
        <v>79</v>
      </c>
      <c r="AU143" s="224" t="s">
        <v>80</v>
      </c>
      <c r="AY143" s="223" t="s">
        <v>213</v>
      </c>
      <c r="BK143" s="225">
        <f>SUM(BK144:BK149)</f>
        <v>0</v>
      </c>
    </row>
    <row r="144" spans="1:65" s="2" customFormat="1" ht="21.75" customHeight="1">
      <c r="A144" s="39"/>
      <c r="B144" s="40"/>
      <c r="C144" s="228" t="s">
        <v>312</v>
      </c>
      <c r="D144" s="228" t="s">
        <v>215</v>
      </c>
      <c r="E144" s="229" t="s">
        <v>5662</v>
      </c>
      <c r="F144" s="230" t="s">
        <v>5663</v>
      </c>
      <c r="G144" s="231" t="s">
        <v>3162</v>
      </c>
      <c r="H144" s="232">
        <v>2</v>
      </c>
      <c r="I144" s="233"/>
      <c r="J144" s="234">
        <f>ROUND(I144*H144,2)</f>
        <v>0</v>
      </c>
      <c r="K144" s="235"/>
      <c r="L144" s="45"/>
      <c r="M144" s="236" t="s">
        <v>1</v>
      </c>
      <c r="N144" s="237" t="s">
        <v>45</v>
      </c>
      <c r="O144" s="92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0" t="s">
        <v>219</v>
      </c>
      <c r="AT144" s="240" t="s">
        <v>215</v>
      </c>
      <c r="AU144" s="240" t="s">
        <v>21</v>
      </c>
      <c r="AY144" s="18" t="s">
        <v>213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8" t="s">
        <v>21</v>
      </c>
      <c r="BK144" s="241">
        <f>ROUND(I144*H144,2)</f>
        <v>0</v>
      </c>
      <c r="BL144" s="18" t="s">
        <v>219</v>
      </c>
      <c r="BM144" s="240" t="s">
        <v>404</v>
      </c>
    </row>
    <row r="145" spans="1:65" s="2" customFormat="1" ht="16.5" customHeight="1">
      <c r="A145" s="39"/>
      <c r="B145" s="40"/>
      <c r="C145" s="228" t="s">
        <v>317</v>
      </c>
      <c r="D145" s="228" t="s">
        <v>215</v>
      </c>
      <c r="E145" s="229" t="s">
        <v>5664</v>
      </c>
      <c r="F145" s="230" t="s">
        <v>5665</v>
      </c>
      <c r="G145" s="231" t="s">
        <v>3162</v>
      </c>
      <c r="H145" s="232">
        <v>2</v>
      </c>
      <c r="I145" s="233"/>
      <c r="J145" s="234">
        <f>ROUND(I145*H145,2)</f>
        <v>0</v>
      </c>
      <c r="K145" s="235"/>
      <c r="L145" s="45"/>
      <c r="M145" s="236" t="s">
        <v>1</v>
      </c>
      <c r="N145" s="237" t="s">
        <v>45</v>
      </c>
      <c r="O145" s="92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0" t="s">
        <v>219</v>
      </c>
      <c r="AT145" s="240" t="s">
        <v>215</v>
      </c>
      <c r="AU145" s="240" t="s">
        <v>21</v>
      </c>
      <c r="AY145" s="18" t="s">
        <v>213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8" t="s">
        <v>21</v>
      </c>
      <c r="BK145" s="241">
        <f>ROUND(I145*H145,2)</f>
        <v>0</v>
      </c>
      <c r="BL145" s="18" t="s">
        <v>219</v>
      </c>
      <c r="BM145" s="240" t="s">
        <v>413</v>
      </c>
    </row>
    <row r="146" spans="1:65" s="2" customFormat="1" ht="21.75" customHeight="1">
      <c r="A146" s="39"/>
      <c r="B146" s="40"/>
      <c r="C146" s="228" t="s">
        <v>322</v>
      </c>
      <c r="D146" s="228" t="s">
        <v>215</v>
      </c>
      <c r="E146" s="229" t="s">
        <v>5666</v>
      </c>
      <c r="F146" s="230" t="s">
        <v>5667</v>
      </c>
      <c r="G146" s="231" t="s">
        <v>3162</v>
      </c>
      <c r="H146" s="232">
        <v>2</v>
      </c>
      <c r="I146" s="233"/>
      <c r="J146" s="234">
        <f>ROUND(I146*H146,2)</f>
        <v>0</v>
      </c>
      <c r="K146" s="235"/>
      <c r="L146" s="45"/>
      <c r="M146" s="236" t="s">
        <v>1</v>
      </c>
      <c r="N146" s="237" t="s">
        <v>45</v>
      </c>
      <c r="O146" s="92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0" t="s">
        <v>219</v>
      </c>
      <c r="AT146" s="240" t="s">
        <v>215</v>
      </c>
      <c r="AU146" s="240" t="s">
        <v>21</v>
      </c>
      <c r="AY146" s="18" t="s">
        <v>213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8" t="s">
        <v>21</v>
      </c>
      <c r="BK146" s="241">
        <f>ROUND(I146*H146,2)</f>
        <v>0</v>
      </c>
      <c r="BL146" s="18" t="s">
        <v>219</v>
      </c>
      <c r="BM146" s="240" t="s">
        <v>425</v>
      </c>
    </row>
    <row r="147" spans="1:65" s="2" customFormat="1" ht="16.5" customHeight="1">
      <c r="A147" s="39"/>
      <c r="B147" s="40"/>
      <c r="C147" s="228" t="s">
        <v>7</v>
      </c>
      <c r="D147" s="228" t="s">
        <v>215</v>
      </c>
      <c r="E147" s="229" t="s">
        <v>5668</v>
      </c>
      <c r="F147" s="230" t="s">
        <v>5669</v>
      </c>
      <c r="G147" s="231" t="s">
        <v>3162</v>
      </c>
      <c r="H147" s="232">
        <v>2</v>
      </c>
      <c r="I147" s="233"/>
      <c r="J147" s="234">
        <f>ROUND(I147*H147,2)</f>
        <v>0</v>
      </c>
      <c r="K147" s="235"/>
      <c r="L147" s="45"/>
      <c r="M147" s="236" t="s">
        <v>1</v>
      </c>
      <c r="N147" s="237" t="s">
        <v>45</v>
      </c>
      <c r="O147" s="92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0" t="s">
        <v>219</v>
      </c>
      <c r="AT147" s="240" t="s">
        <v>215</v>
      </c>
      <c r="AU147" s="240" t="s">
        <v>21</v>
      </c>
      <c r="AY147" s="18" t="s">
        <v>213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8" t="s">
        <v>21</v>
      </c>
      <c r="BK147" s="241">
        <f>ROUND(I147*H147,2)</f>
        <v>0</v>
      </c>
      <c r="BL147" s="18" t="s">
        <v>219</v>
      </c>
      <c r="BM147" s="240" t="s">
        <v>435</v>
      </c>
    </row>
    <row r="148" spans="1:65" s="2" customFormat="1" ht="16.5" customHeight="1">
      <c r="A148" s="39"/>
      <c r="B148" s="40"/>
      <c r="C148" s="228" t="s">
        <v>332</v>
      </c>
      <c r="D148" s="228" t="s">
        <v>215</v>
      </c>
      <c r="E148" s="229" t="s">
        <v>5670</v>
      </c>
      <c r="F148" s="230" t="s">
        <v>5671</v>
      </c>
      <c r="G148" s="231" t="s">
        <v>3162</v>
      </c>
      <c r="H148" s="232">
        <v>1</v>
      </c>
      <c r="I148" s="233"/>
      <c r="J148" s="234">
        <f>ROUND(I148*H148,2)</f>
        <v>0</v>
      </c>
      <c r="K148" s="235"/>
      <c r="L148" s="45"/>
      <c r="M148" s="236" t="s">
        <v>1</v>
      </c>
      <c r="N148" s="237" t="s">
        <v>45</v>
      </c>
      <c r="O148" s="92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0" t="s">
        <v>219</v>
      </c>
      <c r="AT148" s="240" t="s">
        <v>215</v>
      </c>
      <c r="AU148" s="240" t="s">
        <v>21</v>
      </c>
      <c r="AY148" s="18" t="s">
        <v>213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8" t="s">
        <v>21</v>
      </c>
      <c r="BK148" s="241">
        <f>ROUND(I148*H148,2)</f>
        <v>0</v>
      </c>
      <c r="BL148" s="18" t="s">
        <v>219</v>
      </c>
      <c r="BM148" s="240" t="s">
        <v>456</v>
      </c>
    </row>
    <row r="149" spans="1:65" s="2" customFormat="1" ht="16.5" customHeight="1">
      <c r="A149" s="39"/>
      <c r="B149" s="40"/>
      <c r="C149" s="228" t="s">
        <v>337</v>
      </c>
      <c r="D149" s="228" t="s">
        <v>215</v>
      </c>
      <c r="E149" s="229" t="s">
        <v>5672</v>
      </c>
      <c r="F149" s="230" t="s">
        <v>5673</v>
      </c>
      <c r="G149" s="231" t="s">
        <v>3162</v>
      </c>
      <c r="H149" s="232">
        <v>2</v>
      </c>
      <c r="I149" s="233"/>
      <c r="J149" s="234">
        <f>ROUND(I149*H149,2)</f>
        <v>0</v>
      </c>
      <c r="K149" s="235"/>
      <c r="L149" s="45"/>
      <c r="M149" s="236" t="s">
        <v>1</v>
      </c>
      <c r="N149" s="237" t="s">
        <v>45</v>
      </c>
      <c r="O149" s="92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0" t="s">
        <v>219</v>
      </c>
      <c r="AT149" s="240" t="s">
        <v>215</v>
      </c>
      <c r="AU149" s="240" t="s">
        <v>21</v>
      </c>
      <c r="AY149" s="18" t="s">
        <v>213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8" t="s">
        <v>21</v>
      </c>
      <c r="BK149" s="241">
        <f>ROUND(I149*H149,2)</f>
        <v>0</v>
      </c>
      <c r="BL149" s="18" t="s">
        <v>219</v>
      </c>
      <c r="BM149" s="240" t="s">
        <v>467</v>
      </c>
    </row>
    <row r="150" spans="1:63" s="12" customFormat="1" ht="25.9" customHeight="1">
      <c r="A150" s="12"/>
      <c r="B150" s="212"/>
      <c r="C150" s="213"/>
      <c r="D150" s="214" t="s">
        <v>79</v>
      </c>
      <c r="E150" s="215" t="s">
        <v>4046</v>
      </c>
      <c r="F150" s="215" t="s">
        <v>5674</v>
      </c>
      <c r="G150" s="213"/>
      <c r="H150" s="213"/>
      <c r="I150" s="216"/>
      <c r="J150" s="217">
        <f>BK150</f>
        <v>0</v>
      </c>
      <c r="K150" s="213"/>
      <c r="L150" s="218"/>
      <c r="M150" s="219"/>
      <c r="N150" s="220"/>
      <c r="O150" s="220"/>
      <c r="P150" s="221">
        <f>SUM(P151:P169)</f>
        <v>0</v>
      </c>
      <c r="Q150" s="220"/>
      <c r="R150" s="221">
        <f>SUM(R151:R169)</f>
        <v>0</v>
      </c>
      <c r="S150" s="220"/>
      <c r="T150" s="222">
        <f>SUM(T151:T169)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23" t="s">
        <v>21</v>
      </c>
      <c r="AT150" s="224" t="s">
        <v>79</v>
      </c>
      <c r="AU150" s="224" t="s">
        <v>80</v>
      </c>
      <c r="AY150" s="223" t="s">
        <v>213</v>
      </c>
      <c r="BK150" s="225">
        <f>SUM(BK151:BK169)</f>
        <v>0</v>
      </c>
    </row>
    <row r="151" spans="1:65" s="2" customFormat="1" ht="16.5" customHeight="1">
      <c r="A151" s="39"/>
      <c r="B151" s="40"/>
      <c r="C151" s="228" t="s">
        <v>342</v>
      </c>
      <c r="D151" s="228" t="s">
        <v>215</v>
      </c>
      <c r="E151" s="229" t="s">
        <v>5675</v>
      </c>
      <c r="F151" s="230" t="s">
        <v>5676</v>
      </c>
      <c r="G151" s="231" t="s">
        <v>470</v>
      </c>
      <c r="H151" s="232">
        <v>32</v>
      </c>
      <c r="I151" s="233"/>
      <c r="J151" s="234">
        <f>ROUND(I151*H151,2)</f>
        <v>0</v>
      </c>
      <c r="K151" s="235"/>
      <c r="L151" s="45"/>
      <c r="M151" s="236" t="s">
        <v>1</v>
      </c>
      <c r="N151" s="237" t="s">
        <v>45</v>
      </c>
      <c r="O151" s="92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0" t="s">
        <v>219</v>
      </c>
      <c r="AT151" s="240" t="s">
        <v>215</v>
      </c>
      <c r="AU151" s="240" t="s">
        <v>21</v>
      </c>
      <c r="AY151" s="18" t="s">
        <v>213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8" t="s">
        <v>21</v>
      </c>
      <c r="BK151" s="241">
        <f>ROUND(I151*H151,2)</f>
        <v>0</v>
      </c>
      <c r="BL151" s="18" t="s">
        <v>219</v>
      </c>
      <c r="BM151" s="240" t="s">
        <v>479</v>
      </c>
    </row>
    <row r="152" spans="1:65" s="2" customFormat="1" ht="16.5" customHeight="1">
      <c r="A152" s="39"/>
      <c r="B152" s="40"/>
      <c r="C152" s="228" t="s">
        <v>347</v>
      </c>
      <c r="D152" s="228" t="s">
        <v>215</v>
      </c>
      <c r="E152" s="229" t="s">
        <v>5677</v>
      </c>
      <c r="F152" s="230" t="s">
        <v>5678</v>
      </c>
      <c r="G152" s="231" t="s">
        <v>470</v>
      </c>
      <c r="H152" s="232">
        <v>34</v>
      </c>
      <c r="I152" s="233"/>
      <c r="J152" s="234">
        <f>ROUND(I152*H152,2)</f>
        <v>0</v>
      </c>
      <c r="K152" s="235"/>
      <c r="L152" s="45"/>
      <c r="M152" s="236" t="s">
        <v>1</v>
      </c>
      <c r="N152" s="237" t="s">
        <v>45</v>
      </c>
      <c r="O152" s="92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0" t="s">
        <v>219</v>
      </c>
      <c r="AT152" s="240" t="s">
        <v>215</v>
      </c>
      <c r="AU152" s="240" t="s">
        <v>21</v>
      </c>
      <c r="AY152" s="18" t="s">
        <v>213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8" t="s">
        <v>21</v>
      </c>
      <c r="BK152" s="241">
        <f>ROUND(I152*H152,2)</f>
        <v>0</v>
      </c>
      <c r="BL152" s="18" t="s">
        <v>219</v>
      </c>
      <c r="BM152" s="240" t="s">
        <v>490</v>
      </c>
    </row>
    <row r="153" spans="1:65" s="2" customFormat="1" ht="16.5" customHeight="1">
      <c r="A153" s="39"/>
      <c r="B153" s="40"/>
      <c r="C153" s="228" t="s">
        <v>353</v>
      </c>
      <c r="D153" s="228" t="s">
        <v>215</v>
      </c>
      <c r="E153" s="229" t="s">
        <v>5679</v>
      </c>
      <c r="F153" s="230" t="s">
        <v>5680</v>
      </c>
      <c r="G153" s="231" t="s">
        <v>470</v>
      </c>
      <c r="H153" s="232">
        <v>86</v>
      </c>
      <c r="I153" s="233"/>
      <c r="J153" s="234">
        <f>ROUND(I153*H153,2)</f>
        <v>0</v>
      </c>
      <c r="K153" s="235"/>
      <c r="L153" s="45"/>
      <c r="M153" s="236" t="s">
        <v>1</v>
      </c>
      <c r="N153" s="237" t="s">
        <v>45</v>
      </c>
      <c r="O153" s="92"/>
      <c r="P153" s="238">
        <f>O153*H153</f>
        <v>0</v>
      </c>
      <c r="Q153" s="238">
        <v>0</v>
      </c>
      <c r="R153" s="238">
        <f>Q153*H153</f>
        <v>0</v>
      </c>
      <c r="S153" s="238">
        <v>0</v>
      </c>
      <c r="T153" s="23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0" t="s">
        <v>219</v>
      </c>
      <c r="AT153" s="240" t="s">
        <v>215</v>
      </c>
      <c r="AU153" s="240" t="s">
        <v>21</v>
      </c>
      <c r="AY153" s="18" t="s">
        <v>213</v>
      </c>
      <c r="BE153" s="241">
        <f>IF(N153="základní",J153,0)</f>
        <v>0</v>
      </c>
      <c r="BF153" s="241">
        <f>IF(N153="snížená",J153,0)</f>
        <v>0</v>
      </c>
      <c r="BG153" s="241">
        <f>IF(N153="zákl. přenesená",J153,0)</f>
        <v>0</v>
      </c>
      <c r="BH153" s="241">
        <f>IF(N153="sníž. přenesená",J153,0)</f>
        <v>0</v>
      </c>
      <c r="BI153" s="241">
        <f>IF(N153="nulová",J153,0)</f>
        <v>0</v>
      </c>
      <c r="BJ153" s="18" t="s">
        <v>21</v>
      </c>
      <c r="BK153" s="241">
        <f>ROUND(I153*H153,2)</f>
        <v>0</v>
      </c>
      <c r="BL153" s="18" t="s">
        <v>219</v>
      </c>
      <c r="BM153" s="240" t="s">
        <v>500</v>
      </c>
    </row>
    <row r="154" spans="1:65" s="2" customFormat="1" ht="16.5" customHeight="1">
      <c r="A154" s="39"/>
      <c r="B154" s="40"/>
      <c r="C154" s="228" t="s">
        <v>358</v>
      </c>
      <c r="D154" s="228" t="s">
        <v>215</v>
      </c>
      <c r="E154" s="229" t="s">
        <v>5681</v>
      </c>
      <c r="F154" s="230" t="s">
        <v>5682</v>
      </c>
      <c r="G154" s="231" t="s">
        <v>3162</v>
      </c>
      <c r="H154" s="232">
        <v>22</v>
      </c>
      <c r="I154" s="233"/>
      <c r="J154" s="234">
        <f>ROUND(I154*H154,2)</f>
        <v>0</v>
      </c>
      <c r="K154" s="235"/>
      <c r="L154" s="45"/>
      <c r="M154" s="236" t="s">
        <v>1</v>
      </c>
      <c r="N154" s="237" t="s">
        <v>45</v>
      </c>
      <c r="O154" s="92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0" t="s">
        <v>219</v>
      </c>
      <c r="AT154" s="240" t="s">
        <v>215</v>
      </c>
      <c r="AU154" s="240" t="s">
        <v>21</v>
      </c>
      <c r="AY154" s="18" t="s">
        <v>213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8" t="s">
        <v>21</v>
      </c>
      <c r="BK154" s="241">
        <f>ROUND(I154*H154,2)</f>
        <v>0</v>
      </c>
      <c r="BL154" s="18" t="s">
        <v>219</v>
      </c>
      <c r="BM154" s="240" t="s">
        <v>510</v>
      </c>
    </row>
    <row r="155" spans="1:65" s="2" customFormat="1" ht="16.5" customHeight="1">
      <c r="A155" s="39"/>
      <c r="B155" s="40"/>
      <c r="C155" s="228" t="s">
        <v>363</v>
      </c>
      <c r="D155" s="228" t="s">
        <v>215</v>
      </c>
      <c r="E155" s="229" t="s">
        <v>5683</v>
      </c>
      <c r="F155" s="230" t="s">
        <v>5684</v>
      </c>
      <c r="G155" s="231" t="s">
        <v>3162</v>
      </c>
      <c r="H155" s="232">
        <v>24</v>
      </c>
      <c r="I155" s="233"/>
      <c r="J155" s="234">
        <f>ROUND(I155*H155,2)</f>
        <v>0</v>
      </c>
      <c r="K155" s="235"/>
      <c r="L155" s="45"/>
      <c r="M155" s="236" t="s">
        <v>1</v>
      </c>
      <c r="N155" s="237" t="s">
        <v>45</v>
      </c>
      <c r="O155" s="92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0" t="s">
        <v>219</v>
      </c>
      <c r="AT155" s="240" t="s">
        <v>215</v>
      </c>
      <c r="AU155" s="240" t="s">
        <v>21</v>
      </c>
      <c r="AY155" s="18" t="s">
        <v>213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8" t="s">
        <v>21</v>
      </c>
      <c r="BK155" s="241">
        <f>ROUND(I155*H155,2)</f>
        <v>0</v>
      </c>
      <c r="BL155" s="18" t="s">
        <v>219</v>
      </c>
      <c r="BM155" s="240" t="s">
        <v>523</v>
      </c>
    </row>
    <row r="156" spans="1:65" s="2" customFormat="1" ht="16.5" customHeight="1">
      <c r="A156" s="39"/>
      <c r="B156" s="40"/>
      <c r="C156" s="228" t="s">
        <v>368</v>
      </c>
      <c r="D156" s="228" t="s">
        <v>215</v>
      </c>
      <c r="E156" s="229" t="s">
        <v>5685</v>
      </c>
      <c r="F156" s="230" t="s">
        <v>5686</v>
      </c>
      <c r="G156" s="231" t="s">
        <v>3162</v>
      </c>
      <c r="H156" s="232">
        <v>28</v>
      </c>
      <c r="I156" s="233"/>
      <c r="J156" s="234">
        <f>ROUND(I156*H156,2)</f>
        <v>0</v>
      </c>
      <c r="K156" s="235"/>
      <c r="L156" s="45"/>
      <c r="M156" s="236" t="s">
        <v>1</v>
      </c>
      <c r="N156" s="237" t="s">
        <v>45</v>
      </c>
      <c r="O156" s="92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0" t="s">
        <v>219</v>
      </c>
      <c r="AT156" s="240" t="s">
        <v>215</v>
      </c>
      <c r="AU156" s="240" t="s">
        <v>21</v>
      </c>
      <c r="AY156" s="18" t="s">
        <v>213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8" t="s">
        <v>21</v>
      </c>
      <c r="BK156" s="241">
        <f>ROUND(I156*H156,2)</f>
        <v>0</v>
      </c>
      <c r="BL156" s="18" t="s">
        <v>219</v>
      </c>
      <c r="BM156" s="240" t="s">
        <v>533</v>
      </c>
    </row>
    <row r="157" spans="1:65" s="2" customFormat="1" ht="16.5" customHeight="1">
      <c r="A157" s="39"/>
      <c r="B157" s="40"/>
      <c r="C157" s="228" t="s">
        <v>373</v>
      </c>
      <c r="D157" s="228" t="s">
        <v>215</v>
      </c>
      <c r="E157" s="229" t="s">
        <v>5687</v>
      </c>
      <c r="F157" s="230" t="s">
        <v>5688</v>
      </c>
      <c r="G157" s="231" t="s">
        <v>3162</v>
      </c>
      <c r="H157" s="232">
        <v>600</v>
      </c>
      <c r="I157" s="233"/>
      <c r="J157" s="234">
        <f>ROUND(I157*H157,2)</f>
        <v>0</v>
      </c>
      <c r="K157" s="235"/>
      <c r="L157" s="45"/>
      <c r="M157" s="236" t="s">
        <v>1</v>
      </c>
      <c r="N157" s="237" t="s">
        <v>45</v>
      </c>
      <c r="O157" s="92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0" t="s">
        <v>219</v>
      </c>
      <c r="AT157" s="240" t="s">
        <v>215</v>
      </c>
      <c r="AU157" s="240" t="s">
        <v>21</v>
      </c>
      <c r="AY157" s="18" t="s">
        <v>213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8" t="s">
        <v>21</v>
      </c>
      <c r="BK157" s="241">
        <f>ROUND(I157*H157,2)</f>
        <v>0</v>
      </c>
      <c r="BL157" s="18" t="s">
        <v>219</v>
      </c>
      <c r="BM157" s="240" t="s">
        <v>542</v>
      </c>
    </row>
    <row r="158" spans="1:65" s="2" customFormat="1" ht="16.5" customHeight="1">
      <c r="A158" s="39"/>
      <c r="B158" s="40"/>
      <c r="C158" s="228" t="s">
        <v>378</v>
      </c>
      <c r="D158" s="228" t="s">
        <v>215</v>
      </c>
      <c r="E158" s="229" t="s">
        <v>5689</v>
      </c>
      <c r="F158" s="230" t="s">
        <v>5690</v>
      </c>
      <c r="G158" s="231" t="s">
        <v>3162</v>
      </c>
      <c r="H158" s="232">
        <v>30</v>
      </c>
      <c r="I158" s="233"/>
      <c r="J158" s="234">
        <f>ROUND(I158*H158,2)</f>
        <v>0</v>
      </c>
      <c r="K158" s="235"/>
      <c r="L158" s="45"/>
      <c r="M158" s="236" t="s">
        <v>1</v>
      </c>
      <c r="N158" s="237" t="s">
        <v>45</v>
      </c>
      <c r="O158" s="92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0" t="s">
        <v>219</v>
      </c>
      <c r="AT158" s="240" t="s">
        <v>215</v>
      </c>
      <c r="AU158" s="240" t="s">
        <v>21</v>
      </c>
      <c r="AY158" s="18" t="s">
        <v>213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8" t="s">
        <v>21</v>
      </c>
      <c r="BK158" s="241">
        <f>ROUND(I158*H158,2)</f>
        <v>0</v>
      </c>
      <c r="BL158" s="18" t="s">
        <v>219</v>
      </c>
      <c r="BM158" s="240" t="s">
        <v>553</v>
      </c>
    </row>
    <row r="159" spans="1:65" s="2" customFormat="1" ht="21.75" customHeight="1">
      <c r="A159" s="39"/>
      <c r="B159" s="40"/>
      <c r="C159" s="228" t="s">
        <v>382</v>
      </c>
      <c r="D159" s="228" t="s">
        <v>215</v>
      </c>
      <c r="E159" s="229" t="s">
        <v>5691</v>
      </c>
      <c r="F159" s="230" t="s">
        <v>5692</v>
      </c>
      <c r="G159" s="231" t="s">
        <v>3162</v>
      </c>
      <c r="H159" s="232">
        <v>60</v>
      </c>
      <c r="I159" s="233"/>
      <c r="J159" s="234">
        <f>ROUND(I159*H159,2)</f>
        <v>0</v>
      </c>
      <c r="K159" s="235"/>
      <c r="L159" s="45"/>
      <c r="M159" s="236" t="s">
        <v>1</v>
      </c>
      <c r="N159" s="237" t="s">
        <v>45</v>
      </c>
      <c r="O159" s="92"/>
      <c r="P159" s="238">
        <f>O159*H159</f>
        <v>0</v>
      </c>
      <c r="Q159" s="238">
        <v>0</v>
      </c>
      <c r="R159" s="238">
        <f>Q159*H159</f>
        <v>0</v>
      </c>
      <c r="S159" s="238">
        <v>0</v>
      </c>
      <c r="T159" s="23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0" t="s">
        <v>219</v>
      </c>
      <c r="AT159" s="240" t="s">
        <v>215</v>
      </c>
      <c r="AU159" s="240" t="s">
        <v>21</v>
      </c>
      <c r="AY159" s="18" t="s">
        <v>213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8" t="s">
        <v>21</v>
      </c>
      <c r="BK159" s="241">
        <f>ROUND(I159*H159,2)</f>
        <v>0</v>
      </c>
      <c r="BL159" s="18" t="s">
        <v>219</v>
      </c>
      <c r="BM159" s="240" t="s">
        <v>562</v>
      </c>
    </row>
    <row r="160" spans="1:65" s="2" customFormat="1" ht="16.5" customHeight="1">
      <c r="A160" s="39"/>
      <c r="B160" s="40"/>
      <c r="C160" s="228" t="s">
        <v>387</v>
      </c>
      <c r="D160" s="228" t="s">
        <v>215</v>
      </c>
      <c r="E160" s="229" t="s">
        <v>5693</v>
      </c>
      <c r="F160" s="230" t="s">
        <v>5694</v>
      </c>
      <c r="G160" s="231" t="s">
        <v>3162</v>
      </c>
      <c r="H160" s="232">
        <v>30</v>
      </c>
      <c r="I160" s="233"/>
      <c r="J160" s="234">
        <f>ROUND(I160*H160,2)</f>
        <v>0</v>
      </c>
      <c r="K160" s="235"/>
      <c r="L160" s="45"/>
      <c r="M160" s="236" t="s">
        <v>1</v>
      </c>
      <c r="N160" s="237" t="s">
        <v>45</v>
      </c>
      <c r="O160" s="92"/>
      <c r="P160" s="238">
        <f>O160*H160</f>
        <v>0</v>
      </c>
      <c r="Q160" s="238">
        <v>0</v>
      </c>
      <c r="R160" s="238">
        <f>Q160*H160</f>
        <v>0</v>
      </c>
      <c r="S160" s="238">
        <v>0</v>
      </c>
      <c r="T160" s="23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0" t="s">
        <v>219</v>
      </c>
      <c r="AT160" s="240" t="s">
        <v>215</v>
      </c>
      <c r="AU160" s="240" t="s">
        <v>21</v>
      </c>
      <c r="AY160" s="18" t="s">
        <v>213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8" t="s">
        <v>21</v>
      </c>
      <c r="BK160" s="241">
        <f>ROUND(I160*H160,2)</f>
        <v>0</v>
      </c>
      <c r="BL160" s="18" t="s">
        <v>219</v>
      </c>
      <c r="BM160" s="240" t="s">
        <v>571</v>
      </c>
    </row>
    <row r="161" spans="1:65" s="2" customFormat="1" ht="16.5" customHeight="1">
      <c r="A161" s="39"/>
      <c r="B161" s="40"/>
      <c r="C161" s="228" t="s">
        <v>392</v>
      </c>
      <c r="D161" s="228" t="s">
        <v>215</v>
      </c>
      <c r="E161" s="229" t="s">
        <v>5695</v>
      </c>
      <c r="F161" s="230" t="s">
        <v>5696</v>
      </c>
      <c r="G161" s="231" t="s">
        <v>3162</v>
      </c>
      <c r="H161" s="232">
        <v>30</v>
      </c>
      <c r="I161" s="233"/>
      <c r="J161" s="234">
        <f>ROUND(I161*H161,2)</f>
        <v>0</v>
      </c>
      <c r="K161" s="235"/>
      <c r="L161" s="45"/>
      <c r="M161" s="236" t="s">
        <v>1</v>
      </c>
      <c r="N161" s="237" t="s">
        <v>45</v>
      </c>
      <c r="O161" s="92"/>
      <c r="P161" s="238">
        <f>O161*H161</f>
        <v>0</v>
      </c>
      <c r="Q161" s="238">
        <v>0</v>
      </c>
      <c r="R161" s="238">
        <f>Q161*H161</f>
        <v>0</v>
      </c>
      <c r="S161" s="238">
        <v>0</v>
      </c>
      <c r="T161" s="23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0" t="s">
        <v>219</v>
      </c>
      <c r="AT161" s="240" t="s">
        <v>215</v>
      </c>
      <c r="AU161" s="240" t="s">
        <v>21</v>
      </c>
      <c r="AY161" s="18" t="s">
        <v>213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8" t="s">
        <v>21</v>
      </c>
      <c r="BK161" s="241">
        <f>ROUND(I161*H161,2)</f>
        <v>0</v>
      </c>
      <c r="BL161" s="18" t="s">
        <v>219</v>
      </c>
      <c r="BM161" s="240" t="s">
        <v>581</v>
      </c>
    </row>
    <row r="162" spans="1:65" s="2" customFormat="1" ht="33" customHeight="1">
      <c r="A162" s="39"/>
      <c r="B162" s="40"/>
      <c r="C162" s="228" t="s">
        <v>398</v>
      </c>
      <c r="D162" s="228" t="s">
        <v>215</v>
      </c>
      <c r="E162" s="229" t="s">
        <v>5697</v>
      </c>
      <c r="F162" s="230" t="s">
        <v>5698</v>
      </c>
      <c r="G162" s="231" t="s">
        <v>3162</v>
      </c>
      <c r="H162" s="232">
        <v>95</v>
      </c>
      <c r="I162" s="233"/>
      <c r="J162" s="234">
        <f>ROUND(I162*H162,2)</f>
        <v>0</v>
      </c>
      <c r="K162" s="235"/>
      <c r="L162" s="45"/>
      <c r="M162" s="236" t="s">
        <v>1</v>
      </c>
      <c r="N162" s="237" t="s">
        <v>45</v>
      </c>
      <c r="O162" s="92"/>
      <c r="P162" s="238">
        <f>O162*H162</f>
        <v>0</v>
      </c>
      <c r="Q162" s="238">
        <v>0</v>
      </c>
      <c r="R162" s="238">
        <f>Q162*H162</f>
        <v>0</v>
      </c>
      <c r="S162" s="238">
        <v>0</v>
      </c>
      <c r="T162" s="23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0" t="s">
        <v>219</v>
      </c>
      <c r="AT162" s="240" t="s">
        <v>215</v>
      </c>
      <c r="AU162" s="240" t="s">
        <v>21</v>
      </c>
      <c r="AY162" s="18" t="s">
        <v>213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8" t="s">
        <v>21</v>
      </c>
      <c r="BK162" s="241">
        <f>ROUND(I162*H162,2)</f>
        <v>0</v>
      </c>
      <c r="BL162" s="18" t="s">
        <v>219</v>
      </c>
      <c r="BM162" s="240" t="s">
        <v>591</v>
      </c>
    </row>
    <row r="163" spans="1:65" s="2" customFormat="1" ht="44.25" customHeight="1">
      <c r="A163" s="39"/>
      <c r="B163" s="40"/>
      <c r="C163" s="228" t="s">
        <v>404</v>
      </c>
      <c r="D163" s="228" t="s">
        <v>215</v>
      </c>
      <c r="E163" s="229" t="s">
        <v>5699</v>
      </c>
      <c r="F163" s="230" t="s">
        <v>5700</v>
      </c>
      <c r="G163" s="231" t="s">
        <v>470</v>
      </c>
      <c r="H163" s="232">
        <v>250</v>
      </c>
      <c r="I163" s="233"/>
      <c r="J163" s="234">
        <f>ROUND(I163*H163,2)</f>
        <v>0</v>
      </c>
      <c r="K163" s="235"/>
      <c r="L163" s="45"/>
      <c r="M163" s="236" t="s">
        <v>1</v>
      </c>
      <c r="N163" s="237" t="s">
        <v>45</v>
      </c>
      <c r="O163" s="92"/>
      <c r="P163" s="238">
        <f>O163*H163</f>
        <v>0</v>
      </c>
      <c r="Q163" s="238">
        <v>0</v>
      </c>
      <c r="R163" s="238">
        <f>Q163*H163</f>
        <v>0</v>
      </c>
      <c r="S163" s="238">
        <v>0</v>
      </c>
      <c r="T163" s="23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0" t="s">
        <v>219</v>
      </c>
      <c r="AT163" s="240" t="s">
        <v>215</v>
      </c>
      <c r="AU163" s="240" t="s">
        <v>21</v>
      </c>
      <c r="AY163" s="18" t="s">
        <v>213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8" t="s">
        <v>21</v>
      </c>
      <c r="BK163" s="241">
        <f>ROUND(I163*H163,2)</f>
        <v>0</v>
      </c>
      <c r="BL163" s="18" t="s">
        <v>219</v>
      </c>
      <c r="BM163" s="240" t="s">
        <v>601</v>
      </c>
    </row>
    <row r="164" spans="1:65" s="2" customFormat="1" ht="16.5" customHeight="1">
      <c r="A164" s="39"/>
      <c r="B164" s="40"/>
      <c r="C164" s="228" t="s">
        <v>409</v>
      </c>
      <c r="D164" s="228" t="s">
        <v>215</v>
      </c>
      <c r="E164" s="229" t="s">
        <v>5701</v>
      </c>
      <c r="F164" s="230" t="s">
        <v>5702</v>
      </c>
      <c r="G164" s="231" t="s">
        <v>470</v>
      </c>
      <c r="H164" s="232">
        <v>250</v>
      </c>
      <c r="I164" s="233"/>
      <c r="J164" s="234">
        <f>ROUND(I164*H164,2)</f>
        <v>0</v>
      </c>
      <c r="K164" s="235"/>
      <c r="L164" s="45"/>
      <c r="M164" s="236" t="s">
        <v>1</v>
      </c>
      <c r="N164" s="237" t="s">
        <v>45</v>
      </c>
      <c r="O164" s="92"/>
      <c r="P164" s="238">
        <f>O164*H164</f>
        <v>0</v>
      </c>
      <c r="Q164" s="238">
        <v>0</v>
      </c>
      <c r="R164" s="238">
        <f>Q164*H164</f>
        <v>0</v>
      </c>
      <c r="S164" s="238">
        <v>0</v>
      </c>
      <c r="T164" s="23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0" t="s">
        <v>219</v>
      </c>
      <c r="AT164" s="240" t="s">
        <v>215</v>
      </c>
      <c r="AU164" s="240" t="s">
        <v>21</v>
      </c>
      <c r="AY164" s="18" t="s">
        <v>213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8" t="s">
        <v>21</v>
      </c>
      <c r="BK164" s="241">
        <f>ROUND(I164*H164,2)</f>
        <v>0</v>
      </c>
      <c r="BL164" s="18" t="s">
        <v>219</v>
      </c>
      <c r="BM164" s="240" t="s">
        <v>610</v>
      </c>
    </row>
    <row r="165" spans="1:65" s="2" customFormat="1" ht="16.5" customHeight="1">
      <c r="A165" s="39"/>
      <c r="B165" s="40"/>
      <c r="C165" s="228" t="s">
        <v>413</v>
      </c>
      <c r="D165" s="228" t="s">
        <v>215</v>
      </c>
      <c r="E165" s="229" t="s">
        <v>5703</v>
      </c>
      <c r="F165" s="230" t="s">
        <v>5704</v>
      </c>
      <c r="G165" s="231" t="s">
        <v>470</v>
      </c>
      <c r="H165" s="232">
        <v>20</v>
      </c>
      <c r="I165" s="233"/>
      <c r="J165" s="234">
        <f>ROUND(I165*H165,2)</f>
        <v>0</v>
      </c>
      <c r="K165" s="235"/>
      <c r="L165" s="45"/>
      <c r="M165" s="236" t="s">
        <v>1</v>
      </c>
      <c r="N165" s="237" t="s">
        <v>45</v>
      </c>
      <c r="O165" s="92"/>
      <c r="P165" s="238">
        <f>O165*H165</f>
        <v>0</v>
      </c>
      <c r="Q165" s="238">
        <v>0</v>
      </c>
      <c r="R165" s="238">
        <f>Q165*H165</f>
        <v>0</v>
      </c>
      <c r="S165" s="238">
        <v>0</v>
      </c>
      <c r="T165" s="23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40" t="s">
        <v>219</v>
      </c>
      <c r="AT165" s="240" t="s">
        <v>215</v>
      </c>
      <c r="AU165" s="240" t="s">
        <v>21</v>
      </c>
      <c r="AY165" s="18" t="s">
        <v>213</v>
      </c>
      <c r="BE165" s="241">
        <f>IF(N165="základní",J165,0)</f>
        <v>0</v>
      </c>
      <c r="BF165" s="241">
        <f>IF(N165="snížená",J165,0)</f>
        <v>0</v>
      </c>
      <c r="BG165" s="241">
        <f>IF(N165="zákl. přenesená",J165,0)</f>
        <v>0</v>
      </c>
      <c r="BH165" s="241">
        <f>IF(N165="sníž. přenesená",J165,0)</f>
        <v>0</v>
      </c>
      <c r="BI165" s="241">
        <f>IF(N165="nulová",J165,0)</f>
        <v>0</v>
      </c>
      <c r="BJ165" s="18" t="s">
        <v>21</v>
      </c>
      <c r="BK165" s="241">
        <f>ROUND(I165*H165,2)</f>
        <v>0</v>
      </c>
      <c r="BL165" s="18" t="s">
        <v>219</v>
      </c>
      <c r="BM165" s="240" t="s">
        <v>618</v>
      </c>
    </row>
    <row r="166" spans="1:65" s="2" customFormat="1" ht="16.5" customHeight="1">
      <c r="A166" s="39"/>
      <c r="B166" s="40"/>
      <c r="C166" s="228" t="s">
        <v>418</v>
      </c>
      <c r="D166" s="228" t="s">
        <v>215</v>
      </c>
      <c r="E166" s="229" t="s">
        <v>5705</v>
      </c>
      <c r="F166" s="230" t="s">
        <v>5706</v>
      </c>
      <c r="G166" s="231" t="s">
        <v>470</v>
      </c>
      <c r="H166" s="232">
        <v>20</v>
      </c>
      <c r="I166" s="233"/>
      <c r="J166" s="234">
        <f>ROUND(I166*H166,2)</f>
        <v>0</v>
      </c>
      <c r="K166" s="235"/>
      <c r="L166" s="45"/>
      <c r="M166" s="236" t="s">
        <v>1</v>
      </c>
      <c r="N166" s="237" t="s">
        <v>45</v>
      </c>
      <c r="O166" s="92"/>
      <c r="P166" s="238">
        <f>O166*H166</f>
        <v>0</v>
      </c>
      <c r="Q166" s="238">
        <v>0</v>
      </c>
      <c r="R166" s="238">
        <f>Q166*H166</f>
        <v>0</v>
      </c>
      <c r="S166" s="238">
        <v>0</v>
      </c>
      <c r="T166" s="23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0" t="s">
        <v>219</v>
      </c>
      <c r="AT166" s="240" t="s">
        <v>215</v>
      </c>
      <c r="AU166" s="240" t="s">
        <v>21</v>
      </c>
      <c r="AY166" s="18" t="s">
        <v>213</v>
      </c>
      <c r="BE166" s="241">
        <f>IF(N166="základní",J166,0)</f>
        <v>0</v>
      </c>
      <c r="BF166" s="241">
        <f>IF(N166="snížená",J166,0)</f>
        <v>0</v>
      </c>
      <c r="BG166" s="241">
        <f>IF(N166="zákl. přenesená",J166,0)</f>
        <v>0</v>
      </c>
      <c r="BH166" s="241">
        <f>IF(N166="sníž. přenesená",J166,0)</f>
        <v>0</v>
      </c>
      <c r="BI166" s="241">
        <f>IF(N166="nulová",J166,0)</f>
        <v>0</v>
      </c>
      <c r="BJ166" s="18" t="s">
        <v>21</v>
      </c>
      <c r="BK166" s="241">
        <f>ROUND(I166*H166,2)</f>
        <v>0</v>
      </c>
      <c r="BL166" s="18" t="s">
        <v>219</v>
      </c>
      <c r="BM166" s="240" t="s">
        <v>629</v>
      </c>
    </row>
    <row r="167" spans="1:65" s="2" customFormat="1" ht="16.5" customHeight="1">
      <c r="A167" s="39"/>
      <c r="B167" s="40"/>
      <c r="C167" s="228" t="s">
        <v>425</v>
      </c>
      <c r="D167" s="228" t="s">
        <v>215</v>
      </c>
      <c r="E167" s="229" t="s">
        <v>5707</v>
      </c>
      <c r="F167" s="230" t="s">
        <v>5708</v>
      </c>
      <c r="G167" s="231" t="s">
        <v>3162</v>
      </c>
      <c r="H167" s="232">
        <v>20</v>
      </c>
      <c r="I167" s="233"/>
      <c r="J167" s="234">
        <f>ROUND(I167*H167,2)</f>
        <v>0</v>
      </c>
      <c r="K167" s="235"/>
      <c r="L167" s="45"/>
      <c r="M167" s="236" t="s">
        <v>1</v>
      </c>
      <c r="N167" s="237" t="s">
        <v>45</v>
      </c>
      <c r="O167" s="92"/>
      <c r="P167" s="238">
        <f>O167*H167</f>
        <v>0</v>
      </c>
      <c r="Q167" s="238">
        <v>0</v>
      </c>
      <c r="R167" s="238">
        <f>Q167*H167</f>
        <v>0</v>
      </c>
      <c r="S167" s="238">
        <v>0</v>
      </c>
      <c r="T167" s="23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0" t="s">
        <v>219</v>
      </c>
      <c r="AT167" s="240" t="s">
        <v>215</v>
      </c>
      <c r="AU167" s="240" t="s">
        <v>21</v>
      </c>
      <c r="AY167" s="18" t="s">
        <v>213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18" t="s">
        <v>21</v>
      </c>
      <c r="BK167" s="241">
        <f>ROUND(I167*H167,2)</f>
        <v>0</v>
      </c>
      <c r="BL167" s="18" t="s">
        <v>219</v>
      </c>
      <c r="BM167" s="240" t="s">
        <v>639</v>
      </c>
    </row>
    <row r="168" spans="1:65" s="2" customFormat="1" ht="21.75" customHeight="1">
      <c r="A168" s="39"/>
      <c r="B168" s="40"/>
      <c r="C168" s="228" t="s">
        <v>430</v>
      </c>
      <c r="D168" s="228" t="s">
        <v>215</v>
      </c>
      <c r="E168" s="229" t="s">
        <v>5709</v>
      </c>
      <c r="F168" s="230" t="s">
        <v>5479</v>
      </c>
      <c r="G168" s="231" t="s">
        <v>3162</v>
      </c>
      <c r="H168" s="232">
        <v>30</v>
      </c>
      <c r="I168" s="233"/>
      <c r="J168" s="234">
        <f>ROUND(I168*H168,2)</f>
        <v>0</v>
      </c>
      <c r="K168" s="235"/>
      <c r="L168" s="45"/>
      <c r="M168" s="236" t="s">
        <v>1</v>
      </c>
      <c r="N168" s="237" t="s">
        <v>45</v>
      </c>
      <c r="O168" s="92"/>
      <c r="P168" s="238">
        <f>O168*H168</f>
        <v>0</v>
      </c>
      <c r="Q168" s="238">
        <v>0</v>
      </c>
      <c r="R168" s="238">
        <f>Q168*H168</f>
        <v>0</v>
      </c>
      <c r="S168" s="238">
        <v>0</v>
      </c>
      <c r="T168" s="23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0" t="s">
        <v>219</v>
      </c>
      <c r="AT168" s="240" t="s">
        <v>215</v>
      </c>
      <c r="AU168" s="240" t="s">
        <v>21</v>
      </c>
      <c r="AY168" s="18" t="s">
        <v>213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8" t="s">
        <v>21</v>
      </c>
      <c r="BK168" s="241">
        <f>ROUND(I168*H168,2)</f>
        <v>0</v>
      </c>
      <c r="BL168" s="18" t="s">
        <v>219</v>
      </c>
      <c r="BM168" s="240" t="s">
        <v>649</v>
      </c>
    </row>
    <row r="169" spans="1:65" s="2" customFormat="1" ht="16.5" customHeight="1">
      <c r="A169" s="39"/>
      <c r="B169" s="40"/>
      <c r="C169" s="228" t="s">
        <v>435</v>
      </c>
      <c r="D169" s="228" t="s">
        <v>215</v>
      </c>
      <c r="E169" s="229" t="s">
        <v>5710</v>
      </c>
      <c r="F169" s="230" t="s">
        <v>5711</v>
      </c>
      <c r="G169" s="231" t="s">
        <v>3162</v>
      </c>
      <c r="H169" s="232">
        <v>300</v>
      </c>
      <c r="I169" s="233"/>
      <c r="J169" s="234">
        <f>ROUND(I169*H169,2)</f>
        <v>0</v>
      </c>
      <c r="K169" s="235"/>
      <c r="L169" s="45"/>
      <c r="M169" s="236" t="s">
        <v>1</v>
      </c>
      <c r="N169" s="237" t="s">
        <v>45</v>
      </c>
      <c r="O169" s="92"/>
      <c r="P169" s="238">
        <f>O169*H169</f>
        <v>0</v>
      </c>
      <c r="Q169" s="238">
        <v>0</v>
      </c>
      <c r="R169" s="238">
        <f>Q169*H169</f>
        <v>0</v>
      </c>
      <c r="S169" s="238">
        <v>0</v>
      </c>
      <c r="T169" s="23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40" t="s">
        <v>219</v>
      </c>
      <c r="AT169" s="240" t="s">
        <v>215</v>
      </c>
      <c r="AU169" s="240" t="s">
        <v>21</v>
      </c>
      <c r="AY169" s="18" t="s">
        <v>213</v>
      </c>
      <c r="BE169" s="241">
        <f>IF(N169="základní",J169,0)</f>
        <v>0</v>
      </c>
      <c r="BF169" s="241">
        <f>IF(N169="snížená",J169,0)</f>
        <v>0</v>
      </c>
      <c r="BG169" s="241">
        <f>IF(N169="zákl. přenesená",J169,0)</f>
        <v>0</v>
      </c>
      <c r="BH169" s="241">
        <f>IF(N169="sníž. přenesená",J169,0)</f>
        <v>0</v>
      </c>
      <c r="BI169" s="241">
        <f>IF(N169="nulová",J169,0)</f>
        <v>0</v>
      </c>
      <c r="BJ169" s="18" t="s">
        <v>21</v>
      </c>
      <c r="BK169" s="241">
        <f>ROUND(I169*H169,2)</f>
        <v>0</v>
      </c>
      <c r="BL169" s="18" t="s">
        <v>219</v>
      </c>
      <c r="BM169" s="240" t="s">
        <v>659</v>
      </c>
    </row>
    <row r="170" spans="1:63" s="12" customFormat="1" ht="25.9" customHeight="1">
      <c r="A170" s="12"/>
      <c r="B170" s="212"/>
      <c r="C170" s="213"/>
      <c r="D170" s="214" t="s">
        <v>79</v>
      </c>
      <c r="E170" s="215" t="s">
        <v>4126</v>
      </c>
      <c r="F170" s="215" t="s">
        <v>4302</v>
      </c>
      <c r="G170" s="213"/>
      <c r="H170" s="213"/>
      <c r="I170" s="216"/>
      <c r="J170" s="217">
        <f>BK170</f>
        <v>0</v>
      </c>
      <c r="K170" s="213"/>
      <c r="L170" s="218"/>
      <c r="M170" s="219"/>
      <c r="N170" s="220"/>
      <c r="O170" s="220"/>
      <c r="P170" s="221">
        <f>SUM(P171:P181)</f>
        <v>0</v>
      </c>
      <c r="Q170" s="220"/>
      <c r="R170" s="221">
        <f>SUM(R171:R181)</f>
        <v>0</v>
      </c>
      <c r="S170" s="220"/>
      <c r="T170" s="222">
        <f>SUM(T171:T181)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23" t="s">
        <v>21</v>
      </c>
      <c r="AT170" s="224" t="s">
        <v>79</v>
      </c>
      <c r="AU170" s="224" t="s">
        <v>80</v>
      </c>
      <c r="AY170" s="223" t="s">
        <v>213</v>
      </c>
      <c r="BK170" s="225">
        <f>SUM(BK171:BK181)</f>
        <v>0</v>
      </c>
    </row>
    <row r="171" spans="1:65" s="2" customFormat="1" ht="16.5" customHeight="1">
      <c r="A171" s="39"/>
      <c r="B171" s="40"/>
      <c r="C171" s="228" t="s">
        <v>447</v>
      </c>
      <c r="D171" s="228" t="s">
        <v>215</v>
      </c>
      <c r="E171" s="229" t="s">
        <v>5712</v>
      </c>
      <c r="F171" s="230" t="s">
        <v>5498</v>
      </c>
      <c r="G171" s="231" t="s">
        <v>990</v>
      </c>
      <c r="H171" s="232">
        <v>1</v>
      </c>
      <c r="I171" s="233"/>
      <c r="J171" s="234">
        <f>ROUND(I171*H171,2)</f>
        <v>0</v>
      </c>
      <c r="K171" s="235"/>
      <c r="L171" s="45"/>
      <c r="M171" s="236" t="s">
        <v>1</v>
      </c>
      <c r="N171" s="237" t="s">
        <v>45</v>
      </c>
      <c r="O171" s="92"/>
      <c r="P171" s="238">
        <f>O171*H171</f>
        <v>0</v>
      </c>
      <c r="Q171" s="238">
        <v>0</v>
      </c>
      <c r="R171" s="238">
        <f>Q171*H171</f>
        <v>0</v>
      </c>
      <c r="S171" s="238">
        <v>0</v>
      </c>
      <c r="T171" s="23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40" t="s">
        <v>219</v>
      </c>
      <c r="AT171" s="240" t="s">
        <v>215</v>
      </c>
      <c r="AU171" s="240" t="s">
        <v>21</v>
      </c>
      <c r="AY171" s="18" t="s">
        <v>213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18" t="s">
        <v>21</v>
      </c>
      <c r="BK171" s="241">
        <f>ROUND(I171*H171,2)</f>
        <v>0</v>
      </c>
      <c r="BL171" s="18" t="s">
        <v>219</v>
      </c>
      <c r="BM171" s="240" t="s">
        <v>670</v>
      </c>
    </row>
    <row r="172" spans="1:65" s="2" customFormat="1" ht="16.5" customHeight="1">
      <c r="A172" s="39"/>
      <c r="B172" s="40"/>
      <c r="C172" s="228" t="s">
        <v>456</v>
      </c>
      <c r="D172" s="228" t="s">
        <v>215</v>
      </c>
      <c r="E172" s="229" t="s">
        <v>5713</v>
      </c>
      <c r="F172" s="230" t="s">
        <v>5597</v>
      </c>
      <c r="G172" s="231" t="s">
        <v>990</v>
      </c>
      <c r="H172" s="232">
        <v>1</v>
      </c>
      <c r="I172" s="233"/>
      <c r="J172" s="234">
        <f>ROUND(I172*H172,2)</f>
        <v>0</v>
      </c>
      <c r="K172" s="235"/>
      <c r="L172" s="45"/>
      <c r="M172" s="236" t="s">
        <v>1</v>
      </c>
      <c r="N172" s="237" t="s">
        <v>45</v>
      </c>
      <c r="O172" s="92"/>
      <c r="P172" s="238">
        <f>O172*H172</f>
        <v>0</v>
      </c>
      <c r="Q172" s="238">
        <v>0</v>
      </c>
      <c r="R172" s="238">
        <f>Q172*H172</f>
        <v>0</v>
      </c>
      <c r="S172" s="238">
        <v>0</v>
      </c>
      <c r="T172" s="23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0" t="s">
        <v>219</v>
      </c>
      <c r="AT172" s="240" t="s">
        <v>215</v>
      </c>
      <c r="AU172" s="240" t="s">
        <v>21</v>
      </c>
      <c r="AY172" s="18" t="s">
        <v>213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8" t="s">
        <v>21</v>
      </c>
      <c r="BK172" s="241">
        <f>ROUND(I172*H172,2)</f>
        <v>0</v>
      </c>
      <c r="BL172" s="18" t="s">
        <v>219</v>
      </c>
      <c r="BM172" s="240" t="s">
        <v>678</v>
      </c>
    </row>
    <row r="173" spans="1:65" s="2" customFormat="1" ht="16.5" customHeight="1">
      <c r="A173" s="39"/>
      <c r="B173" s="40"/>
      <c r="C173" s="228" t="s">
        <v>461</v>
      </c>
      <c r="D173" s="228" t="s">
        <v>215</v>
      </c>
      <c r="E173" s="229" t="s">
        <v>5714</v>
      </c>
      <c r="F173" s="230" t="s">
        <v>5599</v>
      </c>
      <c r="G173" s="231" t="s">
        <v>990</v>
      </c>
      <c r="H173" s="232">
        <v>1</v>
      </c>
      <c r="I173" s="233"/>
      <c r="J173" s="234">
        <f>ROUND(I173*H173,2)</f>
        <v>0</v>
      </c>
      <c r="K173" s="235"/>
      <c r="L173" s="45"/>
      <c r="M173" s="236" t="s">
        <v>1</v>
      </c>
      <c r="N173" s="237" t="s">
        <v>45</v>
      </c>
      <c r="O173" s="92"/>
      <c r="P173" s="238">
        <f>O173*H173</f>
        <v>0</v>
      </c>
      <c r="Q173" s="238">
        <v>0</v>
      </c>
      <c r="R173" s="238">
        <f>Q173*H173</f>
        <v>0</v>
      </c>
      <c r="S173" s="238">
        <v>0</v>
      </c>
      <c r="T173" s="23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40" t="s">
        <v>219</v>
      </c>
      <c r="AT173" s="240" t="s">
        <v>215</v>
      </c>
      <c r="AU173" s="240" t="s">
        <v>21</v>
      </c>
      <c r="AY173" s="18" t="s">
        <v>213</v>
      </c>
      <c r="BE173" s="241">
        <f>IF(N173="základní",J173,0)</f>
        <v>0</v>
      </c>
      <c r="BF173" s="241">
        <f>IF(N173="snížená",J173,0)</f>
        <v>0</v>
      </c>
      <c r="BG173" s="241">
        <f>IF(N173="zákl. přenesená",J173,0)</f>
        <v>0</v>
      </c>
      <c r="BH173" s="241">
        <f>IF(N173="sníž. přenesená",J173,0)</f>
        <v>0</v>
      </c>
      <c r="BI173" s="241">
        <f>IF(N173="nulová",J173,0)</f>
        <v>0</v>
      </c>
      <c r="BJ173" s="18" t="s">
        <v>21</v>
      </c>
      <c r="BK173" s="241">
        <f>ROUND(I173*H173,2)</f>
        <v>0</v>
      </c>
      <c r="BL173" s="18" t="s">
        <v>219</v>
      </c>
      <c r="BM173" s="240" t="s">
        <v>686</v>
      </c>
    </row>
    <row r="174" spans="1:65" s="2" customFormat="1" ht="16.5" customHeight="1">
      <c r="A174" s="39"/>
      <c r="B174" s="40"/>
      <c r="C174" s="228" t="s">
        <v>467</v>
      </c>
      <c r="D174" s="228" t="s">
        <v>215</v>
      </c>
      <c r="E174" s="229" t="s">
        <v>5715</v>
      </c>
      <c r="F174" s="230" t="s">
        <v>5500</v>
      </c>
      <c r="G174" s="231" t="s">
        <v>990</v>
      </c>
      <c r="H174" s="232">
        <v>1</v>
      </c>
      <c r="I174" s="233"/>
      <c r="J174" s="234">
        <f>ROUND(I174*H174,2)</f>
        <v>0</v>
      </c>
      <c r="K174" s="235"/>
      <c r="L174" s="45"/>
      <c r="M174" s="236" t="s">
        <v>1</v>
      </c>
      <c r="N174" s="237" t="s">
        <v>45</v>
      </c>
      <c r="O174" s="92"/>
      <c r="P174" s="238">
        <f>O174*H174</f>
        <v>0</v>
      </c>
      <c r="Q174" s="238">
        <v>0</v>
      </c>
      <c r="R174" s="238">
        <f>Q174*H174</f>
        <v>0</v>
      </c>
      <c r="S174" s="238">
        <v>0</v>
      </c>
      <c r="T174" s="23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40" t="s">
        <v>219</v>
      </c>
      <c r="AT174" s="240" t="s">
        <v>215</v>
      </c>
      <c r="AU174" s="240" t="s">
        <v>21</v>
      </c>
      <c r="AY174" s="18" t="s">
        <v>213</v>
      </c>
      <c r="BE174" s="241">
        <f>IF(N174="základní",J174,0)</f>
        <v>0</v>
      </c>
      <c r="BF174" s="241">
        <f>IF(N174="snížená",J174,0)</f>
        <v>0</v>
      </c>
      <c r="BG174" s="241">
        <f>IF(N174="zákl. přenesená",J174,0)</f>
        <v>0</v>
      </c>
      <c r="BH174" s="241">
        <f>IF(N174="sníž. přenesená",J174,0)</f>
        <v>0</v>
      </c>
      <c r="BI174" s="241">
        <f>IF(N174="nulová",J174,0)</f>
        <v>0</v>
      </c>
      <c r="BJ174" s="18" t="s">
        <v>21</v>
      </c>
      <c r="BK174" s="241">
        <f>ROUND(I174*H174,2)</f>
        <v>0</v>
      </c>
      <c r="BL174" s="18" t="s">
        <v>219</v>
      </c>
      <c r="BM174" s="240" t="s">
        <v>695</v>
      </c>
    </row>
    <row r="175" spans="1:65" s="2" customFormat="1" ht="16.5" customHeight="1">
      <c r="A175" s="39"/>
      <c r="B175" s="40"/>
      <c r="C175" s="228" t="s">
        <v>473</v>
      </c>
      <c r="D175" s="228" t="s">
        <v>215</v>
      </c>
      <c r="E175" s="229" t="s">
        <v>5716</v>
      </c>
      <c r="F175" s="230" t="s">
        <v>5502</v>
      </c>
      <c r="G175" s="231" t="s">
        <v>990</v>
      </c>
      <c r="H175" s="232">
        <v>1</v>
      </c>
      <c r="I175" s="233"/>
      <c r="J175" s="234">
        <f>ROUND(I175*H175,2)</f>
        <v>0</v>
      </c>
      <c r="K175" s="235"/>
      <c r="L175" s="45"/>
      <c r="M175" s="236" t="s">
        <v>1</v>
      </c>
      <c r="N175" s="237" t="s">
        <v>45</v>
      </c>
      <c r="O175" s="92"/>
      <c r="P175" s="238">
        <f>O175*H175</f>
        <v>0</v>
      </c>
      <c r="Q175" s="238">
        <v>0</v>
      </c>
      <c r="R175" s="238">
        <f>Q175*H175</f>
        <v>0</v>
      </c>
      <c r="S175" s="238">
        <v>0</v>
      </c>
      <c r="T175" s="23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40" t="s">
        <v>219</v>
      </c>
      <c r="AT175" s="240" t="s">
        <v>215</v>
      </c>
      <c r="AU175" s="240" t="s">
        <v>21</v>
      </c>
      <c r="AY175" s="18" t="s">
        <v>213</v>
      </c>
      <c r="BE175" s="241">
        <f>IF(N175="základní",J175,0)</f>
        <v>0</v>
      </c>
      <c r="BF175" s="241">
        <f>IF(N175="snížená",J175,0)</f>
        <v>0</v>
      </c>
      <c r="BG175" s="241">
        <f>IF(N175="zákl. přenesená",J175,0)</f>
        <v>0</v>
      </c>
      <c r="BH175" s="241">
        <f>IF(N175="sníž. přenesená",J175,0)</f>
        <v>0</v>
      </c>
      <c r="BI175" s="241">
        <f>IF(N175="nulová",J175,0)</f>
        <v>0</v>
      </c>
      <c r="BJ175" s="18" t="s">
        <v>21</v>
      </c>
      <c r="BK175" s="241">
        <f>ROUND(I175*H175,2)</f>
        <v>0</v>
      </c>
      <c r="BL175" s="18" t="s">
        <v>219</v>
      </c>
      <c r="BM175" s="240" t="s">
        <v>706</v>
      </c>
    </row>
    <row r="176" spans="1:65" s="2" customFormat="1" ht="16.5" customHeight="1">
      <c r="A176" s="39"/>
      <c r="B176" s="40"/>
      <c r="C176" s="228" t="s">
        <v>479</v>
      </c>
      <c r="D176" s="228" t="s">
        <v>215</v>
      </c>
      <c r="E176" s="229" t="s">
        <v>5717</v>
      </c>
      <c r="F176" s="230" t="s">
        <v>5504</v>
      </c>
      <c r="G176" s="231" t="s">
        <v>990</v>
      </c>
      <c r="H176" s="232">
        <v>1</v>
      </c>
      <c r="I176" s="233"/>
      <c r="J176" s="234">
        <f>ROUND(I176*H176,2)</f>
        <v>0</v>
      </c>
      <c r="K176" s="235"/>
      <c r="L176" s="45"/>
      <c r="M176" s="236" t="s">
        <v>1</v>
      </c>
      <c r="N176" s="237" t="s">
        <v>45</v>
      </c>
      <c r="O176" s="92"/>
      <c r="P176" s="238">
        <f>O176*H176</f>
        <v>0</v>
      </c>
      <c r="Q176" s="238">
        <v>0</v>
      </c>
      <c r="R176" s="238">
        <f>Q176*H176</f>
        <v>0</v>
      </c>
      <c r="S176" s="238">
        <v>0</v>
      </c>
      <c r="T176" s="23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0" t="s">
        <v>219</v>
      </c>
      <c r="AT176" s="240" t="s">
        <v>215</v>
      </c>
      <c r="AU176" s="240" t="s">
        <v>21</v>
      </c>
      <c r="AY176" s="18" t="s">
        <v>213</v>
      </c>
      <c r="BE176" s="241">
        <f>IF(N176="základní",J176,0)</f>
        <v>0</v>
      </c>
      <c r="BF176" s="241">
        <f>IF(N176="snížená",J176,0)</f>
        <v>0</v>
      </c>
      <c r="BG176" s="241">
        <f>IF(N176="zákl. přenesená",J176,0)</f>
        <v>0</v>
      </c>
      <c r="BH176" s="241">
        <f>IF(N176="sníž. přenesená",J176,0)</f>
        <v>0</v>
      </c>
      <c r="BI176" s="241">
        <f>IF(N176="nulová",J176,0)</f>
        <v>0</v>
      </c>
      <c r="BJ176" s="18" t="s">
        <v>21</v>
      </c>
      <c r="BK176" s="241">
        <f>ROUND(I176*H176,2)</f>
        <v>0</v>
      </c>
      <c r="BL176" s="18" t="s">
        <v>219</v>
      </c>
      <c r="BM176" s="240" t="s">
        <v>716</v>
      </c>
    </row>
    <row r="177" spans="1:65" s="2" customFormat="1" ht="16.5" customHeight="1">
      <c r="A177" s="39"/>
      <c r="B177" s="40"/>
      <c r="C177" s="228" t="s">
        <v>485</v>
      </c>
      <c r="D177" s="228" t="s">
        <v>215</v>
      </c>
      <c r="E177" s="229" t="s">
        <v>5718</v>
      </c>
      <c r="F177" s="230" t="s">
        <v>2942</v>
      </c>
      <c r="G177" s="231" t="s">
        <v>990</v>
      </c>
      <c r="H177" s="232">
        <v>1</v>
      </c>
      <c r="I177" s="233"/>
      <c r="J177" s="234">
        <f>ROUND(I177*H177,2)</f>
        <v>0</v>
      </c>
      <c r="K177" s="235"/>
      <c r="L177" s="45"/>
      <c r="M177" s="236" t="s">
        <v>1</v>
      </c>
      <c r="N177" s="237" t="s">
        <v>45</v>
      </c>
      <c r="O177" s="92"/>
      <c r="P177" s="238">
        <f>O177*H177</f>
        <v>0</v>
      </c>
      <c r="Q177" s="238">
        <v>0</v>
      </c>
      <c r="R177" s="238">
        <f>Q177*H177</f>
        <v>0</v>
      </c>
      <c r="S177" s="238">
        <v>0</v>
      </c>
      <c r="T177" s="23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40" t="s">
        <v>219</v>
      </c>
      <c r="AT177" s="240" t="s">
        <v>215</v>
      </c>
      <c r="AU177" s="240" t="s">
        <v>21</v>
      </c>
      <c r="AY177" s="18" t="s">
        <v>213</v>
      </c>
      <c r="BE177" s="241">
        <f>IF(N177="základní",J177,0)</f>
        <v>0</v>
      </c>
      <c r="BF177" s="241">
        <f>IF(N177="snížená",J177,0)</f>
        <v>0</v>
      </c>
      <c r="BG177" s="241">
        <f>IF(N177="zákl. přenesená",J177,0)</f>
        <v>0</v>
      </c>
      <c r="BH177" s="241">
        <f>IF(N177="sníž. přenesená",J177,0)</f>
        <v>0</v>
      </c>
      <c r="BI177" s="241">
        <f>IF(N177="nulová",J177,0)</f>
        <v>0</v>
      </c>
      <c r="BJ177" s="18" t="s">
        <v>21</v>
      </c>
      <c r="BK177" s="241">
        <f>ROUND(I177*H177,2)</f>
        <v>0</v>
      </c>
      <c r="BL177" s="18" t="s">
        <v>219</v>
      </c>
      <c r="BM177" s="240" t="s">
        <v>727</v>
      </c>
    </row>
    <row r="178" spans="1:65" s="2" customFormat="1" ht="16.5" customHeight="1">
      <c r="A178" s="39"/>
      <c r="B178" s="40"/>
      <c r="C178" s="228" t="s">
        <v>490</v>
      </c>
      <c r="D178" s="228" t="s">
        <v>215</v>
      </c>
      <c r="E178" s="229" t="s">
        <v>5719</v>
      </c>
      <c r="F178" s="230" t="s">
        <v>5507</v>
      </c>
      <c r="G178" s="231" t="s">
        <v>990</v>
      </c>
      <c r="H178" s="232">
        <v>1</v>
      </c>
      <c r="I178" s="233"/>
      <c r="J178" s="234">
        <f>ROUND(I178*H178,2)</f>
        <v>0</v>
      </c>
      <c r="K178" s="235"/>
      <c r="L178" s="45"/>
      <c r="M178" s="236" t="s">
        <v>1</v>
      </c>
      <c r="N178" s="237" t="s">
        <v>45</v>
      </c>
      <c r="O178" s="92"/>
      <c r="P178" s="238">
        <f>O178*H178</f>
        <v>0</v>
      </c>
      <c r="Q178" s="238">
        <v>0</v>
      </c>
      <c r="R178" s="238">
        <f>Q178*H178</f>
        <v>0</v>
      </c>
      <c r="S178" s="238">
        <v>0</v>
      </c>
      <c r="T178" s="23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40" t="s">
        <v>219</v>
      </c>
      <c r="AT178" s="240" t="s">
        <v>215</v>
      </c>
      <c r="AU178" s="240" t="s">
        <v>21</v>
      </c>
      <c r="AY178" s="18" t="s">
        <v>213</v>
      </c>
      <c r="BE178" s="241">
        <f>IF(N178="základní",J178,0)</f>
        <v>0</v>
      </c>
      <c r="BF178" s="241">
        <f>IF(N178="snížená",J178,0)</f>
        <v>0</v>
      </c>
      <c r="BG178" s="241">
        <f>IF(N178="zákl. přenesená",J178,0)</f>
        <v>0</v>
      </c>
      <c r="BH178" s="241">
        <f>IF(N178="sníž. přenesená",J178,0)</f>
        <v>0</v>
      </c>
      <c r="BI178" s="241">
        <f>IF(N178="nulová",J178,0)</f>
        <v>0</v>
      </c>
      <c r="BJ178" s="18" t="s">
        <v>21</v>
      </c>
      <c r="BK178" s="241">
        <f>ROUND(I178*H178,2)</f>
        <v>0</v>
      </c>
      <c r="BL178" s="18" t="s">
        <v>219</v>
      </c>
      <c r="BM178" s="240" t="s">
        <v>27</v>
      </c>
    </row>
    <row r="179" spans="1:65" s="2" customFormat="1" ht="16.5" customHeight="1">
      <c r="A179" s="39"/>
      <c r="B179" s="40"/>
      <c r="C179" s="228" t="s">
        <v>495</v>
      </c>
      <c r="D179" s="228" t="s">
        <v>215</v>
      </c>
      <c r="E179" s="229" t="s">
        <v>5720</v>
      </c>
      <c r="F179" s="230" t="s">
        <v>5619</v>
      </c>
      <c r="G179" s="231" t="s">
        <v>990</v>
      </c>
      <c r="H179" s="232">
        <v>1</v>
      </c>
      <c r="I179" s="233"/>
      <c r="J179" s="234">
        <f>ROUND(I179*H179,2)</f>
        <v>0</v>
      </c>
      <c r="K179" s="235"/>
      <c r="L179" s="45"/>
      <c r="M179" s="236" t="s">
        <v>1</v>
      </c>
      <c r="N179" s="237" t="s">
        <v>45</v>
      </c>
      <c r="O179" s="92"/>
      <c r="P179" s="238">
        <f>O179*H179</f>
        <v>0</v>
      </c>
      <c r="Q179" s="238">
        <v>0</v>
      </c>
      <c r="R179" s="238">
        <f>Q179*H179</f>
        <v>0</v>
      </c>
      <c r="S179" s="238">
        <v>0</v>
      </c>
      <c r="T179" s="23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40" t="s">
        <v>219</v>
      </c>
      <c r="AT179" s="240" t="s">
        <v>215</v>
      </c>
      <c r="AU179" s="240" t="s">
        <v>21</v>
      </c>
      <c r="AY179" s="18" t="s">
        <v>213</v>
      </c>
      <c r="BE179" s="241">
        <f>IF(N179="základní",J179,0)</f>
        <v>0</v>
      </c>
      <c r="BF179" s="241">
        <f>IF(N179="snížená",J179,0)</f>
        <v>0</v>
      </c>
      <c r="BG179" s="241">
        <f>IF(N179="zákl. přenesená",J179,0)</f>
        <v>0</v>
      </c>
      <c r="BH179" s="241">
        <f>IF(N179="sníž. přenesená",J179,0)</f>
        <v>0</v>
      </c>
      <c r="BI179" s="241">
        <f>IF(N179="nulová",J179,0)</f>
        <v>0</v>
      </c>
      <c r="BJ179" s="18" t="s">
        <v>21</v>
      </c>
      <c r="BK179" s="241">
        <f>ROUND(I179*H179,2)</f>
        <v>0</v>
      </c>
      <c r="BL179" s="18" t="s">
        <v>219</v>
      </c>
      <c r="BM179" s="240" t="s">
        <v>762</v>
      </c>
    </row>
    <row r="180" spans="1:65" s="2" customFormat="1" ht="16.5" customHeight="1">
      <c r="A180" s="39"/>
      <c r="B180" s="40"/>
      <c r="C180" s="228" t="s">
        <v>500</v>
      </c>
      <c r="D180" s="228" t="s">
        <v>215</v>
      </c>
      <c r="E180" s="229" t="s">
        <v>5721</v>
      </c>
      <c r="F180" s="230" t="s">
        <v>5511</v>
      </c>
      <c r="G180" s="231" t="s">
        <v>990</v>
      </c>
      <c r="H180" s="232">
        <v>1</v>
      </c>
      <c r="I180" s="233"/>
      <c r="J180" s="234">
        <f>ROUND(I180*H180,2)</f>
        <v>0</v>
      </c>
      <c r="K180" s="235"/>
      <c r="L180" s="45"/>
      <c r="M180" s="236" t="s">
        <v>1</v>
      </c>
      <c r="N180" s="237" t="s">
        <v>45</v>
      </c>
      <c r="O180" s="92"/>
      <c r="P180" s="238">
        <f>O180*H180</f>
        <v>0</v>
      </c>
      <c r="Q180" s="238">
        <v>0</v>
      </c>
      <c r="R180" s="238">
        <f>Q180*H180</f>
        <v>0</v>
      </c>
      <c r="S180" s="238">
        <v>0</v>
      </c>
      <c r="T180" s="23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40" t="s">
        <v>219</v>
      </c>
      <c r="AT180" s="240" t="s">
        <v>215</v>
      </c>
      <c r="AU180" s="240" t="s">
        <v>21</v>
      </c>
      <c r="AY180" s="18" t="s">
        <v>213</v>
      </c>
      <c r="BE180" s="241">
        <f>IF(N180="základní",J180,0)</f>
        <v>0</v>
      </c>
      <c r="BF180" s="241">
        <f>IF(N180="snížená",J180,0)</f>
        <v>0</v>
      </c>
      <c r="BG180" s="241">
        <f>IF(N180="zákl. přenesená",J180,0)</f>
        <v>0</v>
      </c>
      <c r="BH180" s="241">
        <f>IF(N180="sníž. přenesená",J180,0)</f>
        <v>0</v>
      </c>
      <c r="BI180" s="241">
        <f>IF(N180="nulová",J180,0)</f>
        <v>0</v>
      </c>
      <c r="BJ180" s="18" t="s">
        <v>21</v>
      </c>
      <c r="BK180" s="241">
        <f>ROUND(I180*H180,2)</f>
        <v>0</v>
      </c>
      <c r="BL180" s="18" t="s">
        <v>219</v>
      </c>
      <c r="BM180" s="240" t="s">
        <v>837</v>
      </c>
    </row>
    <row r="181" spans="1:65" s="2" customFormat="1" ht="16.5" customHeight="1">
      <c r="A181" s="39"/>
      <c r="B181" s="40"/>
      <c r="C181" s="228" t="s">
        <v>505</v>
      </c>
      <c r="D181" s="228" t="s">
        <v>215</v>
      </c>
      <c r="E181" s="229" t="s">
        <v>5722</v>
      </c>
      <c r="F181" s="230" t="s">
        <v>5513</v>
      </c>
      <c r="G181" s="231" t="s">
        <v>990</v>
      </c>
      <c r="H181" s="232">
        <v>1</v>
      </c>
      <c r="I181" s="233"/>
      <c r="J181" s="234">
        <f>ROUND(I181*H181,2)</f>
        <v>0</v>
      </c>
      <c r="K181" s="235"/>
      <c r="L181" s="45"/>
      <c r="M181" s="301" t="s">
        <v>1</v>
      </c>
      <c r="N181" s="302" t="s">
        <v>45</v>
      </c>
      <c r="O181" s="303"/>
      <c r="P181" s="304">
        <f>O181*H181</f>
        <v>0</v>
      </c>
      <c r="Q181" s="304">
        <v>0</v>
      </c>
      <c r="R181" s="304">
        <f>Q181*H181</f>
        <v>0</v>
      </c>
      <c r="S181" s="304">
        <v>0</v>
      </c>
      <c r="T181" s="305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40" t="s">
        <v>219</v>
      </c>
      <c r="AT181" s="240" t="s">
        <v>215</v>
      </c>
      <c r="AU181" s="240" t="s">
        <v>21</v>
      </c>
      <c r="AY181" s="18" t="s">
        <v>213</v>
      </c>
      <c r="BE181" s="241">
        <f>IF(N181="základní",J181,0)</f>
        <v>0</v>
      </c>
      <c r="BF181" s="241">
        <f>IF(N181="snížená",J181,0)</f>
        <v>0</v>
      </c>
      <c r="BG181" s="241">
        <f>IF(N181="zákl. přenesená",J181,0)</f>
        <v>0</v>
      </c>
      <c r="BH181" s="241">
        <f>IF(N181="sníž. přenesená",J181,0)</f>
        <v>0</v>
      </c>
      <c r="BI181" s="241">
        <f>IF(N181="nulová",J181,0)</f>
        <v>0</v>
      </c>
      <c r="BJ181" s="18" t="s">
        <v>21</v>
      </c>
      <c r="BK181" s="241">
        <f>ROUND(I181*H181,2)</f>
        <v>0</v>
      </c>
      <c r="BL181" s="18" t="s">
        <v>219</v>
      </c>
      <c r="BM181" s="240" t="s">
        <v>863</v>
      </c>
    </row>
    <row r="182" spans="1:31" s="2" customFormat="1" ht="6.95" customHeight="1">
      <c r="A182" s="39"/>
      <c r="B182" s="67"/>
      <c r="C182" s="68"/>
      <c r="D182" s="68"/>
      <c r="E182" s="68"/>
      <c r="F182" s="68"/>
      <c r="G182" s="68"/>
      <c r="H182" s="68"/>
      <c r="I182" s="68"/>
      <c r="J182" s="68"/>
      <c r="K182" s="68"/>
      <c r="L182" s="45"/>
      <c r="M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</row>
  </sheetData>
  <sheetProtection password="CC35" sheet="1" objects="1" scenarios="1" formatColumns="0" formatRows="0" autoFilter="0"/>
  <autoFilter ref="C123:K18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142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2:12" s="1" customFormat="1" ht="12" customHeight="1">
      <c r="B8" s="21"/>
      <c r="D8" s="151" t="s">
        <v>159</v>
      </c>
      <c r="L8" s="21"/>
    </row>
    <row r="9" spans="1:31" s="2" customFormat="1" ht="16.5" customHeight="1">
      <c r="A9" s="39"/>
      <c r="B9" s="45"/>
      <c r="C9" s="39"/>
      <c r="D9" s="39"/>
      <c r="E9" s="152" t="s">
        <v>5723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3025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5724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19</v>
      </c>
      <c r="E13" s="39"/>
      <c r="F13" s="142" t="s">
        <v>1</v>
      </c>
      <c r="G13" s="39"/>
      <c r="H13" s="39"/>
      <c r="I13" s="151" t="s">
        <v>20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22</v>
      </c>
      <c r="E14" s="39"/>
      <c r="F14" s="142" t="s">
        <v>23</v>
      </c>
      <c r="G14" s="39"/>
      <c r="H14" s="39"/>
      <c r="I14" s="151" t="s">
        <v>24</v>
      </c>
      <c r="J14" s="154" t="str">
        <f>'Rekapitulace stavby'!AN8</f>
        <v>3. 3. 2021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28</v>
      </c>
      <c r="E16" s="39"/>
      <c r="F16" s="39"/>
      <c r="G16" s="39"/>
      <c r="H16" s="39"/>
      <c r="I16" s="151" t="s">
        <v>29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1" t="s">
        <v>31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32</v>
      </c>
      <c r="E19" s="39"/>
      <c r="F19" s="39"/>
      <c r="G19" s="39"/>
      <c r="H19" s="39"/>
      <c r="I19" s="151" t="s">
        <v>29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31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34</v>
      </c>
      <c r="E22" s="39"/>
      <c r="F22" s="39"/>
      <c r="G22" s="39"/>
      <c r="H22" s="39"/>
      <c r="I22" s="151" t="s">
        <v>29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161</v>
      </c>
      <c r="F23" s="39"/>
      <c r="G23" s="39"/>
      <c r="H23" s="39"/>
      <c r="I23" s="151" t="s">
        <v>31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37</v>
      </c>
      <c r="E25" s="39"/>
      <c r="F25" s="39"/>
      <c r="G25" s="39"/>
      <c r="H25" s="39"/>
      <c r="I25" s="151" t="s">
        <v>29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38</v>
      </c>
      <c r="F26" s="39"/>
      <c r="G26" s="39"/>
      <c r="H26" s="39"/>
      <c r="I26" s="151" t="s">
        <v>31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39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40</v>
      </c>
      <c r="E32" s="39"/>
      <c r="F32" s="39"/>
      <c r="G32" s="39"/>
      <c r="H32" s="39"/>
      <c r="I32" s="39"/>
      <c r="J32" s="161">
        <f>ROUND(J122,2)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42</v>
      </c>
      <c r="G34" s="39"/>
      <c r="H34" s="39"/>
      <c r="I34" s="162" t="s">
        <v>41</v>
      </c>
      <c r="J34" s="162" t="s">
        <v>43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44</v>
      </c>
      <c r="E35" s="151" t="s">
        <v>45</v>
      </c>
      <c r="F35" s="164">
        <f>ROUND((SUM(BE122:BE150)),2)</f>
        <v>0</v>
      </c>
      <c r="G35" s="39"/>
      <c r="H35" s="39"/>
      <c r="I35" s="165">
        <v>0.21</v>
      </c>
      <c r="J35" s="164">
        <f>ROUND(((SUM(BE122:BE150))*I35),2)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46</v>
      </c>
      <c r="F36" s="164">
        <f>ROUND((SUM(BF122:BF150)),2)</f>
        <v>0</v>
      </c>
      <c r="G36" s="39"/>
      <c r="H36" s="39"/>
      <c r="I36" s="165">
        <v>0.15</v>
      </c>
      <c r="J36" s="164">
        <f>ROUND(((SUM(BF122:BF150))*I36),2)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47</v>
      </c>
      <c r="F37" s="164">
        <f>ROUND((SUM(BG122:BG150)),2)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48</v>
      </c>
      <c r="F38" s="164">
        <f>ROUND((SUM(BH122:BH150)),2)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49</v>
      </c>
      <c r="F39" s="164">
        <f>ROUND((SUM(BI122:BI150)),2)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50</v>
      </c>
      <c r="E41" s="168"/>
      <c r="F41" s="168"/>
      <c r="G41" s="169" t="s">
        <v>51</v>
      </c>
      <c r="H41" s="170" t="s">
        <v>52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53</v>
      </c>
      <c r="E50" s="174"/>
      <c r="F50" s="174"/>
      <c r="G50" s="173" t="s">
        <v>54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55</v>
      </c>
      <c r="E61" s="176"/>
      <c r="F61" s="177" t="s">
        <v>56</v>
      </c>
      <c r="G61" s="175" t="s">
        <v>55</v>
      </c>
      <c r="H61" s="176"/>
      <c r="I61" s="176"/>
      <c r="J61" s="178" t="s">
        <v>56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57</v>
      </c>
      <c r="E65" s="179"/>
      <c r="F65" s="179"/>
      <c r="G65" s="173" t="s">
        <v>58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55</v>
      </c>
      <c r="E76" s="176"/>
      <c r="F76" s="177" t="s">
        <v>56</v>
      </c>
      <c r="G76" s="175" t="s">
        <v>55</v>
      </c>
      <c r="H76" s="176"/>
      <c r="I76" s="176"/>
      <c r="J76" s="178" t="s">
        <v>56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159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5723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3025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MP - KOMPRES STANICE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22</v>
      </c>
      <c r="D91" s="41"/>
      <c r="E91" s="41"/>
      <c r="F91" s="28" t="str">
        <f>F14</f>
        <v>MĚSTSKÁ NEMOCNICE DVŮR. KRÁLOVÉ</v>
      </c>
      <c r="G91" s="41"/>
      <c r="H91" s="41"/>
      <c r="I91" s="33" t="s">
        <v>24</v>
      </c>
      <c r="J91" s="80" t="str">
        <f>IF(J14="","",J14)</f>
        <v>3. 3. 2021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28</v>
      </c>
      <c r="D93" s="41"/>
      <c r="E93" s="41"/>
      <c r="F93" s="28" t="str">
        <f>E17</f>
        <v xml:space="preserve"> </v>
      </c>
      <c r="G93" s="41"/>
      <c r="H93" s="41"/>
      <c r="I93" s="33" t="s">
        <v>34</v>
      </c>
      <c r="J93" s="37" t="str">
        <f>E23</f>
        <v>ATELIER H1&amp; ATELIER HÁJEK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32</v>
      </c>
      <c r="D94" s="41"/>
      <c r="E94" s="41"/>
      <c r="F94" s="28" t="str">
        <f>IF(E20="","",E20)</f>
        <v>Vyplň údaj</v>
      </c>
      <c r="G94" s="41"/>
      <c r="H94" s="41"/>
      <c r="I94" s="33" t="s">
        <v>37</v>
      </c>
      <c r="J94" s="37" t="str">
        <f>E26</f>
        <v>ERŠILOVÁ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163</v>
      </c>
      <c r="D96" s="186"/>
      <c r="E96" s="186"/>
      <c r="F96" s="186"/>
      <c r="G96" s="186"/>
      <c r="H96" s="186"/>
      <c r="I96" s="186"/>
      <c r="J96" s="187" t="s">
        <v>164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165</v>
      </c>
      <c r="D98" s="41"/>
      <c r="E98" s="41"/>
      <c r="F98" s="41"/>
      <c r="G98" s="41"/>
      <c r="H98" s="41"/>
      <c r="I98" s="41"/>
      <c r="J98" s="111">
        <f>J122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166</v>
      </c>
    </row>
    <row r="99" spans="1:31" s="9" customFormat="1" ht="24.95" customHeight="1">
      <c r="A99" s="9"/>
      <c r="B99" s="189"/>
      <c r="C99" s="190"/>
      <c r="D99" s="191" t="s">
        <v>5609</v>
      </c>
      <c r="E99" s="192"/>
      <c r="F99" s="192"/>
      <c r="G99" s="192"/>
      <c r="H99" s="192"/>
      <c r="I99" s="192"/>
      <c r="J99" s="193">
        <f>J123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5725</v>
      </c>
      <c r="E100" s="197"/>
      <c r="F100" s="197"/>
      <c r="G100" s="197"/>
      <c r="H100" s="197"/>
      <c r="I100" s="197"/>
      <c r="J100" s="198">
        <f>J124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198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184" t="str">
        <f>E7</f>
        <v>NÁSTAVBA OPER. SÁLŮ A STERILIZACE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2:12" s="1" customFormat="1" ht="12" customHeight="1">
      <c r="B111" s="22"/>
      <c r="C111" s="33" t="s">
        <v>159</v>
      </c>
      <c r="D111" s="23"/>
      <c r="E111" s="23"/>
      <c r="F111" s="23"/>
      <c r="G111" s="23"/>
      <c r="H111" s="23"/>
      <c r="I111" s="23"/>
      <c r="J111" s="23"/>
      <c r="K111" s="23"/>
      <c r="L111" s="21"/>
    </row>
    <row r="112" spans="1:31" s="2" customFormat="1" ht="16.5" customHeight="1">
      <c r="A112" s="39"/>
      <c r="B112" s="40"/>
      <c r="C112" s="41"/>
      <c r="D112" s="41"/>
      <c r="E112" s="184" t="s">
        <v>5723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3025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E11</f>
        <v>MP - KOMPRES STANICE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22</v>
      </c>
      <c r="D116" s="41"/>
      <c r="E116" s="41"/>
      <c r="F116" s="28" t="str">
        <f>F14</f>
        <v>MĚSTSKÁ NEMOCNICE DVŮR. KRÁLOVÉ</v>
      </c>
      <c r="G116" s="41"/>
      <c r="H116" s="41"/>
      <c r="I116" s="33" t="s">
        <v>24</v>
      </c>
      <c r="J116" s="80" t="str">
        <f>IF(J14="","",J14)</f>
        <v>3. 3. 2021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25.65" customHeight="1">
      <c r="A118" s="39"/>
      <c r="B118" s="40"/>
      <c r="C118" s="33" t="s">
        <v>28</v>
      </c>
      <c r="D118" s="41"/>
      <c r="E118" s="41"/>
      <c r="F118" s="28" t="str">
        <f>E17</f>
        <v xml:space="preserve"> </v>
      </c>
      <c r="G118" s="41"/>
      <c r="H118" s="41"/>
      <c r="I118" s="33" t="s">
        <v>34</v>
      </c>
      <c r="J118" s="37" t="str">
        <f>E23</f>
        <v>ATELIER H1&amp; ATELIER HÁJEK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32</v>
      </c>
      <c r="D119" s="41"/>
      <c r="E119" s="41"/>
      <c r="F119" s="28" t="str">
        <f>IF(E20="","",E20)</f>
        <v>Vyplň údaj</v>
      </c>
      <c r="G119" s="41"/>
      <c r="H119" s="41"/>
      <c r="I119" s="33" t="s">
        <v>37</v>
      </c>
      <c r="J119" s="37" t="str">
        <f>E26</f>
        <v>ERŠILOVÁ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200"/>
      <c r="B121" s="201"/>
      <c r="C121" s="202" t="s">
        <v>199</v>
      </c>
      <c r="D121" s="203" t="s">
        <v>65</v>
      </c>
      <c r="E121" s="203" t="s">
        <v>61</v>
      </c>
      <c r="F121" s="203" t="s">
        <v>62</v>
      </c>
      <c r="G121" s="203" t="s">
        <v>200</v>
      </c>
      <c r="H121" s="203" t="s">
        <v>201</v>
      </c>
      <c r="I121" s="203" t="s">
        <v>202</v>
      </c>
      <c r="J121" s="204" t="s">
        <v>164</v>
      </c>
      <c r="K121" s="205" t="s">
        <v>203</v>
      </c>
      <c r="L121" s="206"/>
      <c r="M121" s="101" t="s">
        <v>1</v>
      </c>
      <c r="N121" s="102" t="s">
        <v>44</v>
      </c>
      <c r="O121" s="102" t="s">
        <v>204</v>
      </c>
      <c r="P121" s="102" t="s">
        <v>205</v>
      </c>
      <c r="Q121" s="102" t="s">
        <v>206</v>
      </c>
      <c r="R121" s="102" t="s">
        <v>207</v>
      </c>
      <c r="S121" s="102" t="s">
        <v>208</v>
      </c>
      <c r="T121" s="103" t="s">
        <v>209</v>
      </c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</row>
    <row r="122" spans="1:63" s="2" customFormat="1" ht="22.8" customHeight="1">
      <c r="A122" s="39"/>
      <c r="B122" s="40"/>
      <c r="C122" s="108" t="s">
        <v>210</v>
      </c>
      <c r="D122" s="41"/>
      <c r="E122" s="41"/>
      <c r="F122" s="41"/>
      <c r="G122" s="41"/>
      <c r="H122" s="41"/>
      <c r="I122" s="41"/>
      <c r="J122" s="207">
        <f>BK122</f>
        <v>0</v>
      </c>
      <c r="K122" s="41"/>
      <c r="L122" s="45"/>
      <c r="M122" s="104"/>
      <c r="N122" s="208"/>
      <c r="O122" s="105"/>
      <c r="P122" s="209">
        <f>P123</f>
        <v>0</v>
      </c>
      <c r="Q122" s="105"/>
      <c r="R122" s="209">
        <f>R123</f>
        <v>0</v>
      </c>
      <c r="S122" s="105"/>
      <c r="T122" s="210">
        <f>T123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79</v>
      </c>
      <c r="AU122" s="18" t="s">
        <v>166</v>
      </c>
      <c r="BK122" s="211">
        <f>BK123</f>
        <v>0</v>
      </c>
    </row>
    <row r="123" spans="1:63" s="12" customFormat="1" ht="25.9" customHeight="1">
      <c r="A123" s="12"/>
      <c r="B123" s="212"/>
      <c r="C123" s="213"/>
      <c r="D123" s="214" t="s">
        <v>79</v>
      </c>
      <c r="E123" s="215" t="s">
        <v>1548</v>
      </c>
      <c r="F123" s="215" t="s">
        <v>1548</v>
      </c>
      <c r="G123" s="213"/>
      <c r="H123" s="213"/>
      <c r="I123" s="216"/>
      <c r="J123" s="217">
        <f>BK123</f>
        <v>0</v>
      </c>
      <c r="K123" s="213"/>
      <c r="L123" s="218"/>
      <c r="M123" s="219"/>
      <c r="N123" s="220"/>
      <c r="O123" s="220"/>
      <c r="P123" s="221">
        <f>P124</f>
        <v>0</v>
      </c>
      <c r="Q123" s="220"/>
      <c r="R123" s="221">
        <f>R124</f>
        <v>0</v>
      </c>
      <c r="S123" s="220"/>
      <c r="T123" s="222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3" t="s">
        <v>21</v>
      </c>
      <c r="AT123" s="224" t="s">
        <v>79</v>
      </c>
      <c r="AU123" s="224" t="s">
        <v>80</v>
      </c>
      <c r="AY123" s="223" t="s">
        <v>213</v>
      </c>
      <c r="BK123" s="225">
        <f>BK124</f>
        <v>0</v>
      </c>
    </row>
    <row r="124" spans="1:63" s="12" customFormat="1" ht="22.8" customHeight="1">
      <c r="A124" s="12"/>
      <c r="B124" s="212"/>
      <c r="C124" s="213"/>
      <c r="D124" s="214" t="s">
        <v>79</v>
      </c>
      <c r="E124" s="226" t="s">
        <v>3960</v>
      </c>
      <c r="F124" s="226" t="s">
        <v>5726</v>
      </c>
      <c r="G124" s="213"/>
      <c r="H124" s="213"/>
      <c r="I124" s="216"/>
      <c r="J124" s="227">
        <f>BK124</f>
        <v>0</v>
      </c>
      <c r="K124" s="213"/>
      <c r="L124" s="218"/>
      <c r="M124" s="219"/>
      <c r="N124" s="220"/>
      <c r="O124" s="220"/>
      <c r="P124" s="221">
        <f>SUM(P125:P150)</f>
        <v>0</v>
      </c>
      <c r="Q124" s="220"/>
      <c r="R124" s="221">
        <f>SUM(R125:R150)</f>
        <v>0</v>
      </c>
      <c r="S124" s="220"/>
      <c r="T124" s="222">
        <f>SUM(T125:T150)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3" t="s">
        <v>21</v>
      </c>
      <c r="AT124" s="224" t="s">
        <v>79</v>
      </c>
      <c r="AU124" s="224" t="s">
        <v>21</v>
      </c>
      <c r="AY124" s="223" t="s">
        <v>213</v>
      </c>
      <c r="BK124" s="225">
        <f>SUM(BK125:BK150)</f>
        <v>0</v>
      </c>
    </row>
    <row r="125" spans="1:65" s="2" customFormat="1" ht="16.5" customHeight="1">
      <c r="A125" s="39"/>
      <c r="B125" s="40"/>
      <c r="C125" s="228" t="s">
        <v>21</v>
      </c>
      <c r="D125" s="228" t="s">
        <v>215</v>
      </c>
      <c r="E125" s="229" t="s">
        <v>5727</v>
      </c>
      <c r="F125" s="230" t="s">
        <v>5728</v>
      </c>
      <c r="G125" s="231" t="s">
        <v>470</v>
      </c>
      <c r="H125" s="232">
        <v>5</v>
      </c>
      <c r="I125" s="233"/>
      <c r="J125" s="234">
        <f>ROUND(I125*H125,2)</f>
        <v>0</v>
      </c>
      <c r="K125" s="235"/>
      <c r="L125" s="45"/>
      <c r="M125" s="236" t="s">
        <v>1</v>
      </c>
      <c r="N125" s="237" t="s">
        <v>45</v>
      </c>
      <c r="O125" s="92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0" t="s">
        <v>219</v>
      </c>
      <c r="AT125" s="240" t="s">
        <v>215</v>
      </c>
      <c r="AU125" s="240" t="s">
        <v>89</v>
      </c>
      <c r="AY125" s="18" t="s">
        <v>213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8" t="s">
        <v>21</v>
      </c>
      <c r="BK125" s="241">
        <f>ROUND(I125*H125,2)</f>
        <v>0</v>
      </c>
      <c r="BL125" s="18" t="s">
        <v>219</v>
      </c>
      <c r="BM125" s="240" t="s">
        <v>5729</v>
      </c>
    </row>
    <row r="126" spans="1:65" s="2" customFormat="1" ht="16.5" customHeight="1">
      <c r="A126" s="39"/>
      <c r="B126" s="40"/>
      <c r="C126" s="228" t="s">
        <v>89</v>
      </c>
      <c r="D126" s="228" t="s">
        <v>215</v>
      </c>
      <c r="E126" s="229" t="s">
        <v>5730</v>
      </c>
      <c r="F126" s="230" t="s">
        <v>5731</v>
      </c>
      <c r="G126" s="231" t="s">
        <v>470</v>
      </c>
      <c r="H126" s="232">
        <v>15</v>
      </c>
      <c r="I126" s="233"/>
      <c r="J126" s="234">
        <f>ROUND(I126*H126,2)</f>
        <v>0</v>
      </c>
      <c r="K126" s="235"/>
      <c r="L126" s="45"/>
      <c r="M126" s="236" t="s">
        <v>1</v>
      </c>
      <c r="N126" s="237" t="s">
        <v>45</v>
      </c>
      <c r="O126" s="92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40" t="s">
        <v>219</v>
      </c>
      <c r="AT126" s="240" t="s">
        <v>215</v>
      </c>
      <c r="AU126" s="240" t="s">
        <v>89</v>
      </c>
      <c r="AY126" s="18" t="s">
        <v>213</v>
      </c>
      <c r="BE126" s="241">
        <f>IF(N126="základní",J126,0)</f>
        <v>0</v>
      </c>
      <c r="BF126" s="241">
        <f>IF(N126="snížená",J126,0)</f>
        <v>0</v>
      </c>
      <c r="BG126" s="241">
        <f>IF(N126="zákl. přenesená",J126,0)</f>
        <v>0</v>
      </c>
      <c r="BH126" s="241">
        <f>IF(N126="sníž. přenesená",J126,0)</f>
        <v>0</v>
      </c>
      <c r="BI126" s="241">
        <f>IF(N126="nulová",J126,0)</f>
        <v>0</v>
      </c>
      <c r="BJ126" s="18" t="s">
        <v>21</v>
      </c>
      <c r="BK126" s="241">
        <f>ROUND(I126*H126,2)</f>
        <v>0</v>
      </c>
      <c r="BL126" s="18" t="s">
        <v>219</v>
      </c>
      <c r="BM126" s="240" t="s">
        <v>5732</v>
      </c>
    </row>
    <row r="127" spans="1:65" s="2" customFormat="1" ht="16.5" customHeight="1">
      <c r="A127" s="39"/>
      <c r="B127" s="40"/>
      <c r="C127" s="228" t="s">
        <v>231</v>
      </c>
      <c r="D127" s="228" t="s">
        <v>215</v>
      </c>
      <c r="E127" s="229" t="s">
        <v>5733</v>
      </c>
      <c r="F127" s="230" t="s">
        <v>5734</v>
      </c>
      <c r="G127" s="231" t="s">
        <v>5735</v>
      </c>
      <c r="H127" s="232">
        <v>200</v>
      </c>
      <c r="I127" s="233"/>
      <c r="J127" s="234">
        <f>ROUND(I127*H127,2)</f>
        <v>0</v>
      </c>
      <c r="K127" s="235"/>
      <c r="L127" s="45"/>
      <c r="M127" s="236" t="s">
        <v>1</v>
      </c>
      <c r="N127" s="237" t="s">
        <v>45</v>
      </c>
      <c r="O127" s="92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0" t="s">
        <v>219</v>
      </c>
      <c r="AT127" s="240" t="s">
        <v>215</v>
      </c>
      <c r="AU127" s="240" t="s">
        <v>89</v>
      </c>
      <c r="AY127" s="18" t="s">
        <v>213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8" t="s">
        <v>21</v>
      </c>
      <c r="BK127" s="241">
        <f>ROUND(I127*H127,2)</f>
        <v>0</v>
      </c>
      <c r="BL127" s="18" t="s">
        <v>219</v>
      </c>
      <c r="BM127" s="240" t="s">
        <v>5736</v>
      </c>
    </row>
    <row r="128" spans="1:65" s="2" customFormat="1" ht="16.5" customHeight="1">
      <c r="A128" s="39"/>
      <c r="B128" s="40"/>
      <c r="C128" s="228" t="s">
        <v>219</v>
      </c>
      <c r="D128" s="228" t="s">
        <v>215</v>
      </c>
      <c r="E128" s="229" t="s">
        <v>5737</v>
      </c>
      <c r="F128" s="230" t="s">
        <v>5738</v>
      </c>
      <c r="G128" s="231" t="s">
        <v>371</v>
      </c>
      <c r="H128" s="232">
        <v>15</v>
      </c>
      <c r="I128" s="233"/>
      <c r="J128" s="234">
        <f>ROUND(I128*H128,2)</f>
        <v>0</v>
      </c>
      <c r="K128" s="235"/>
      <c r="L128" s="45"/>
      <c r="M128" s="236" t="s">
        <v>1</v>
      </c>
      <c r="N128" s="237" t="s">
        <v>45</v>
      </c>
      <c r="O128" s="92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0" t="s">
        <v>219</v>
      </c>
      <c r="AT128" s="240" t="s">
        <v>215</v>
      </c>
      <c r="AU128" s="240" t="s">
        <v>89</v>
      </c>
      <c r="AY128" s="18" t="s">
        <v>213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8" t="s">
        <v>21</v>
      </c>
      <c r="BK128" s="241">
        <f>ROUND(I128*H128,2)</f>
        <v>0</v>
      </c>
      <c r="BL128" s="18" t="s">
        <v>219</v>
      </c>
      <c r="BM128" s="240" t="s">
        <v>5739</v>
      </c>
    </row>
    <row r="129" spans="1:65" s="2" customFormat="1" ht="16.5" customHeight="1">
      <c r="A129" s="39"/>
      <c r="B129" s="40"/>
      <c r="C129" s="228" t="s">
        <v>241</v>
      </c>
      <c r="D129" s="228" t="s">
        <v>215</v>
      </c>
      <c r="E129" s="229" t="s">
        <v>5740</v>
      </c>
      <c r="F129" s="230" t="s">
        <v>5741</v>
      </c>
      <c r="G129" s="231" t="s">
        <v>371</v>
      </c>
      <c r="H129" s="232">
        <v>15</v>
      </c>
      <c r="I129" s="233"/>
      <c r="J129" s="234">
        <f>ROUND(I129*H129,2)</f>
        <v>0</v>
      </c>
      <c r="K129" s="235"/>
      <c r="L129" s="45"/>
      <c r="M129" s="236" t="s">
        <v>1</v>
      </c>
      <c r="N129" s="237" t="s">
        <v>45</v>
      </c>
      <c r="O129" s="92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0" t="s">
        <v>219</v>
      </c>
      <c r="AT129" s="240" t="s">
        <v>215</v>
      </c>
      <c r="AU129" s="240" t="s">
        <v>89</v>
      </c>
      <c r="AY129" s="18" t="s">
        <v>213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8" t="s">
        <v>21</v>
      </c>
      <c r="BK129" s="241">
        <f>ROUND(I129*H129,2)</f>
        <v>0</v>
      </c>
      <c r="BL129" s="18" t="s">
        <v>219</v>
      </c>
      <c r="BM129" s="240" t="s">
        <v>5742</v>
      </c>
    </row>
    <row r="130" spans="1:65" s="2" customFormat="1" ht="16.5" customHeight="1">
      <c r="A130" s="39"/>
      <c r="B130" s="40"/>
      <c r="C130" s="228" t="s">
        <v>247</v>
      </c>
      <c r="D130" s="228" t="s">
        <v>215</v>
      </c>
      <c r="E130" s="229" t="s">
        <v>5743</v>
      </c>
      <c r="F130" s="230" t="s">
        <v>5744</v>
      </c>
      <c r="G130" s="231" t="s">
        <v>470</v>
      </c>
      <c r="H130" s="232">
        <v>20</v>
      </c>
      <c r="I130" s="233"/>
      <c r="J130" s="234">
        <f>ROUND(I130*H130,2)</f>
        <v>0</v>
      </c>
      <c r="K130" s="235"/>
      <c r="L130" s="45"/>
      <c r="M130" s="236" t="s">
        <v>1</v>
      </c>
      <c r="N130" s="237" t="s">
        <v>45</v>
      </c>
      <c r="O130" s="92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0" t="s">
        <v>219</v>
      </c>
      <c r="AT130" s="240" t="s">
        <v>215</v>
      </c>
      <c r="AU130" s="240" t="s">
        <v>89</v>
      </c>
      <c r="AY130" s="18" t="s">
        <v>213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8" t="s">
        <v>21</v>
      </c>
      <c r="BK130" s="241">
        <f>ROUND(I130*H130,2)</f>
        <v>0</v>
      </c>
      <c r="BL130" s="18" t="s">
        <v>219</v>
      </c>
      <c r="BM130" s="240" t="s">
        <v>5745</v>
      </c>
    </row>
    <row r="131" spans="1:65" s="2" customFormat="1" ht="16.5" customHeight="1">
      <c r="A131" s="39"/>
      <c r="B131" s="40"/>
      <c r="C131" s="228" t="s">
        <v>252</v>
      </c>
      <c r="D131" s="228" t="s">
        <v>215</v>
      </c>
      <c r="E131" s="229" t="s">
        <v>5746</v>
      </c>
      <c r="F131" s="230" t="s">
        <v>5747</v>
      </c>
      <c r="G131" s="231" t="s">
        <v>470</v>
      </c>
      <c r="H131" s="232">
        <v>20</v>
      </c>
      <c r="I131" s="233"/>
      <c r="J131" s="234">
        <f>ROUND(I131*H131,2)</f>
        <v>0</v>
      </c>
      <c r="K131" s="235"/>
      <c r="L131" s="45"/>
      <c r="M131" s="236" t="s">
        <v>1</v>
      </c>
      <c r="N131" s="237" t="s">
        <v>45</v>
      </c>
      <c r="O131" s="92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0" t="s">
        <v>219</v>
      </c>
      <c r="AT131" s="240" t="s">
        <v>215</v>
      </c>
      <c r="AU131" s="240" t="s">
        <v>89</v>
      </c>
      <c r="AY131" s="18" t="s">
        <v>213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8" t="s">
        <v>21</v>
      </c>
      <c r="BK131" s="241">
        <f>ROUND(I131*H131,2)</f>
        <v>0</v>
      </c>
      <c r="BL131" s="18" t="s">
        <v>219</v>
      </c>
      <c r="BM131" s="240" t="s">
        <v>5748</v>
      </c>
    </row>
    <row r="132" spans="1:65" s="2" customFormat="1" ht="16.5" customHeight="1">
      <c r="A132" s="39"/>
      <c r="B132" s="40"/>
      <c r="C132" s="228" t="s">
        <v>257</v>
      </c>
      <c r="D132" s="228" t="s">
        <v>215</v>
      </c>
      <c r="E132" s="229" t="s">
        <v>5749</v>
      </c>
      <c r="F132" s="230" t="s">
        <v>5750</v>
      </c>
      <c r="G132" s="231" t="s">
        <v>371</v>
      </c>
      <c r="H132" s="232">
        <v>2</v>
      </c>
      <c r="I132" s="233"/>
      <c r="J132" s="234">
        <f>ROUND(I132*H132,2)</f>
        <v>0</v>
      </c>
      <c r="K132" s="235"/>
      <c r="L132" s="45"/>
      <c r="M132" s="236" t="s">
        <v>1</v>
      </c>
      <c r="N132" s="237" t="s">
        <v>45</v>
      </c>
      <c r="O132" s="92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0" t="s">
        <v>219</v>
      </c>
      <c r="AT132" s="240" t="s">
        <v>215</v>
      </c>
      <c r="AU132" s="240" t="s">
        <v>89</v>
      </c>
      <c r="AY132" s="18" t="s">
        <v>213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8" t="s">
        <v>21</v>
      </c>
      <c r="BK132" s="241">
        <f>ROUND(I132*H132,2)</f>
        <v>0</v>
      </c>
      <c r="BL132" s="18" t="s">
        <v>219</v>
      </c>
      <c r="BM132" s="240" t="s">
        <v>5751</v>
      </c>
    </row>
    <row r="133" spans="1:65" s="2" customFormat="1" ht="16.5" customHeight="1">
      <c r="A133" s="39"/>
      <c r="B133" s="40"/>
      <c r="C133" s="228" t="s">
        <v>262</v>
      </c>
      <c r="D133" s="228" t="s">
        <v>215</v>
      </c>
      <c r="E133" s="229" t="s">
        <v>5752</v>
      </c>
      <c r="F133" s="230" t="s">
        <v>5753</v>
      </c>
      <c r="G133" s="231" t="s">
        <v>371</v>
      </c>
      <c r="H133" s="232">
        <v>4</v>
      </c>
      <c r="I133" s="233"/>
      <c r="J133" s="234">
        <f>ROUND(I133*H133,2)</f>
        <v>0</v>
      </c>
      <c r="K133" s="235"/>
      <c r="L133" s="45"/>
      <c r="M133" s="236" t="s">
        <v>1</v>
      </c>
      <c r="N133" s="237" t="s">
        <v>45</v>
      </c>
      <c r="O133" s="92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0" t="s">
        <v>219</v>
      </c>
      <c r="AT133" s="240" t="s">
        <v>215</v>
      </c>
      <c r="AU133" s="240" t="s">
        <v>89</v>
      </c>
      <c r="AY133" s="18" t="s">
        <v>213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8" t="s">
        <v>21</v>
      </c>
      <c r="BK133" s="241">
        <f>ROUND(I133*H133,2)</f>
        <v>0</v>
      </c>
      <c r="BL133" s="18" t="s">
        <v>219</v>
      </c>
      <c r="BM133" s="240" t="s">
        <v>5754</v>
      </c>
    </row>
    <row r="134" spans="1:65" s="2" customFormat="1" ht="16.5" customHeight="1">
      <c r="A134" s="39"/>
      <c r="B134" s="40"/>
      <c r="C134" s="228" t="s">
        <v>26</v>
      </c>
      <c r="D134" s="228" t="s">
        <v>215</v>
      </c>
      <c r="E134" s="229" t="s">
        <v>5755</v>
      </c>
      <c r="F134" s="230" t="s">
        <v>5756</v>
      </c>
      <c r="G134" s="231" t="s">
        <v>371</v>
      </c>
      <c r="H134" s="232">
        <v>2</v>
      </c>
      <c r="I134" s="233"/>
      <c r="J134" s="234">
        <f>ROUND(I134*H134,2)</f>
        <v>0</v>
      </c>
      <c r="K134" s="235"/>
      <c r="L134" s="45"/>
      <c r="M134" s="236" t="s">
        <v>1</v>
      </c>
      <c r="N134" s="237" t="s">
        <v>45</v>
      </c>
      <c r="O134" s="92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0" t="s">
        <v>219</v>
      </c>
      <c r="AT134" s="240" t="s">
        <v>215</v>
      </c>
      <c r="AU134" s="240" t="s">
        <v>89</v>
      </c>
      <c r="AY134" s="18" t="s">
        <v>213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8" t="s">
        <v>21</v>
      </c>
      <c r="BK134" s="241">
        <f>ROUND(I134*H134,2)</f>
        <v>0</v>
      </c>
      <c r="BL134" s="18" t="s">
        <v>219</v>
      </c>
      <c r="BM134" s="240" t="s">
        <v>5757</v>
      </c>
    </row>
    <row r="135" spans="1:65" s="2" customFormat="1" ht="16.5" customHeight="1">
      <c r="A135" s="39"/>
      <c r="B135" s="40"/>
      <c r="C135" s="228" t="s">
        <v>271</v>
      </c>
      <c r="D135" s="228" t="s">
        <v>215</v>
      </c>
      <c r="E135" s="229" t="s">
        <v>5758</v>
      </c>
      <c r="F135" s="230" t="s">
        <v>5759</v>
      </c>
      <c r="G135" s="231" t="s">
        <v>371</v>
      </c>
      <c r="H135" s="232">
        <v>1</v>
      </c>
      <c r="I135" s="233"/>
      <c r="J135" s="234">
        <f>ROUND(I135*H135,2)</f>
        <v>0</v>
      </c>
      <c r="K135" s="235"/>
      <c r="L135" s="45"/>
      <c r="M135" s="236" t="s">
        <v>1</v>
      </c>
      <c r="N135" s="237" t="s">
        <v>45</v>
      </c>
      <c r="O135" s="92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0" t="s">
        <v>219</v>
      </c>
      <c r="AT135" s="240" t="s">
        <v>215</v>
      </c>
      <c r="AU135" s="240" t="s">
        <v>89</v>
      </c>
      <c r="AY135" s="18" t="s">
        <v>213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8" t="s">
        <v>21</v>
      </c>
      <c r="BK135" s="241">
        <f>ROUND(I135*H135,2)</f>
        <v>0</v>
      </c>
      <c r="BL135" s="18" t="s">
        <v>219</v>
      </c>
      <c r="BM135" s="240" t="s">
        <v>5760</v>
      </c>
    </row>
    <row r="136" spans="1:65" s="2" customFormat="1" ht="16.5" customHeight="1">
      <c r="A136" s="39"/>
      <c r="B136" s="40"/>
      <c r="C136" s="228" t="s">
        <v>276</v>
      </c>
      <c r="D136" s="228" t="s">
        <v>215</v>
      </c>
      <c r="E136" s="229" t="s">
        <v>5761</v>
      </c>
      <c r="F136" s="230" t="s">
        <v>5762</v>
      </c>
      <c r="G136" s="231" t="s">
        <v>470</v>
      </c>
      <c r="H136" s="232">
        <v>20</v>
      </c>
      <c r="I136" s="233"/>
      <c r="J136" s="234">
        <f>ROUND(I136*H136,2)</f>
        <v>0</v>
      </c>
      <c r="K136" s="235"/>
      <c r="L136" s="45"/>
      <c r="M136" s="236" t="s">
        <v>1</v>
      </c>
      <c r="N136" s="237" t="s">
        <v>45</v>
      </c>
      <c r="O136" s="92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0" t="s">
        <v>219</v>
      </c>
      <c r="AT136" s="240" t="s">
        <v>215</v>
      </c>
      <c r="AU136" s="240" t="s">
        <v>89</v>
      </c>
      <c r="AY136" s="18" t="s">
        <v>213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8" t="s">
        <v>21</v>
      </c>
      <c r="BK136" s="241">
        <f>ROUND(I136*H136,2)</f>
        <v>0</v>
      </c>
      <c r="BL136" s="18" t="s">
        <v>219</v>
      </c>
      <c r="BM136" s="240" t="s">
        <v>5763</v>
      </c>
    </row>
    <row r="137" spans="1:65" s="2" customFormat="1" ht="16.5" customHeight="1">
      <c r="A137" s="39"/>
      <c r="B137" s="40"/>
      <c r="C137" s="228" t="s">
        <v>282</v>
      </c>
      <c r="D137" s="228" t="s">
        <v>215</v>
      </c>
      <c r="E137" s="229" t="s">
        <v>5764</v>
      </c>
      <c r="F137" s="230" t="s">
        <v>5765</v>
      </c>
      <c r="G137" s="231" t="s">
        <v>371</v>
      </c>
      <c r="H137" s="232">
        <v>1</v>
      </c>
      <c r="I137" s="233"/>
      <c r="J137" s="234">
        <f>ROUND(I137*H137,2)</f>
        <v>0</v>
      </c>
      <c r="K137" s="235"/>
      <c r="L137" s="45"/>
      <c r="M137" s="236" t="s">
        <v>1</v>
      </c>
      <c r="N137" s="237" t="s">
        <v>45</v>
      </c>
      <c r="O137" s="92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0" t="s">
        <v>219</v>
      </c>
      <c r="AT137" s="240" t="s">
        <v>215</v>
      </c>
      <c r="AU137" s="240" t="s">
        <v>89</v>
      </c>
      <c r="AY137" s="18" t="s">
        <v>213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8" t="s">
        <v>21</v>
      </c>
      <c r="BK137" s="241">
        <f>ROUND(I137*H137,2)</f>
        <v>0</v>
      </c>
      <c r="BL137" s="18" t="s">
        <v>219</v>
      </c>
      <c r="BM137" s="240" t="s">
        <v>5766</v>
      </c>
    </row>
    <row r="138" spans="1:65" s="2" customFormat="1" ht="16.5" customHeight="1">
      <c r="A138" s="39"/>
      <c r="B138" s="40"/>
      <c r="C138" s="228" t="s">
        <v>291</v>
      </c>
      <c r="D138" s="228" t="s">
        <v>215</v>
      </c>
      <c r="E138" s="229" t="s">
        <v>5767</v>
      </c>
      <c r="F138" s="230" t="s">
        <v>5768</v>
      </c>
      <c r="G138" s="231" t="s">
        <v>371</v>
      </c>
      <c r="H138" s="232">
        <v>1</v>
      </c>
      <c r="I138" s="233"/>
      <c r="J138" s="234">
        <f>ROUND(I138*H138,2)</f>
        <v>0</v>
      </c>
      <c r="K138" s="235"/>
      <c r="L138" s="45"/>
      <c r="M138" s="236" t="s">
        <v>1</v>
      </c>
      <c r="N138" s="237" t="s">
        <v>45</v>
      </c>
      <c r="O138" s="92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0" t="s">
        <v>219</v>
      </c>
      <c r="AT138" s="240" t="s">
        <v>215</v>
      </c>
      <c r="AU138" s="240" t="s">
        <v>89</v>
      </c>
      <c r="AY138" s="18" t="s">
        <v>213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8" t="s">
        <v>21</v>
      </c>
      <c r="BK138" s="241">
        <f>ROUND(I138*H138,2)</f>
        <v>0</v>
      </c>
      <c r="BL138" s="18" t="s">
        <v>219</v>
      </c>
      <c r="BM138" s="240" t="s">
        <v>5769</v>
      </c>
    </row>
    <row r="139" spans="1:65" s="2" customFormat="1" ht="16.5" customHeight="1">
      <c r="A139" s="39"/>
      <c r="B139" s="40"/>
      <c r="C139" s="228" t="s">
        <v>8</v>
      </c>
      <c r="D139" s="228" t="s">
        <v>215</v>
      </c>
      <c r="E139" s="229" t="s">
        <v>5770</v>
      </c>
      <c r="F139" s="230" t="s">
        <v>5771</v>
      </c>
      <c r="G139" s="231" t="s">
        <v>371</v>
      </c>
      <c r="H139" s="232">
        <v>1</v>
      </c>
      <c r="I139" s="233"/>
      <c r="J139" s="234">
        <f>ROUND(I139*H139,2)</f>
        <v>0</v>
      </c>
      <c r="K139" s="235"/>
      <c r="L139" s="45"/>
      <c r="M139" s="236" t="s">
        <v>1</v>
      </c>
      <c r="N139" s="237" t="s">
        <v>45</v>
      </c>
      <c r="O139" s="92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0" t="s">
        <v>219</v>
      </c>
      <c r="AT139" s="240" t="s">
        <v>215</v>
      </c>
      <c r="AU139" s="240" t="s">
        <v>89</v>
      </c>
      <c r="AY139" s="18" t="s">
        <v>213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8" t="s">
        <v>21</v>
      </c>
      <c r="BK139" s="241">
        <f>ROUND(I139*H139,2)</f>
        <v>0</v>
      </c>
      <c r="BL139" s="18" t="s">
        <v>219</v>
      </c>
      <c r="BM139" s="240" t="s">
        <v>5772</v>
      </c>
    </row>
    <row r="140" spans="1:65" s="2" customFormat="1" ht="16.5" customHeight="1">
      <c r="A140" s="39"/>
      <c r="B140" s="40"/>
      <c r="C140" s="228" t="s">
        <v>301</v>
      </c>
      <c r="D140" s="228" t="s">
        <v>215</v>
      </c>
      <c r="E140" s="229" t="s">
        <v>5773</v>
      </c>
      <c r="F140" s="230" t="s">
        <v>5774</v>
      </c>
      <c r="G140" s="231" t="s">
        <v>371</v>
      </c>
      <c r="H140" s="232">
        <v>1</v>
      </c>
      <c r="I140" s="233"/>
      <c r="J140" s="234">
        <f>ROUND(I140*H140,2)</f>
        <v>0</v>
      </c>
      <c r="K140" s="235"/>
      <c r="L140" s="45"/>
      <c r="M140" s="236" t="s">
        <v>1</v>
      </c>
      <c r="N140" s="237" t="s">
        <v>45</v>
      </c>
      <c r="O140" s="92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0" t="s">
        <v>219</v>
      </c>
      <c r="AT140" s="240" t="s">
        <v>215</v>
      </c>
      <c r="AU140" s="240" t="s">
        <v>89</v>
      </c>
      <c r="AY140" s="18" t="s">
        <v>213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8" t="s">
        <v>21</v>
      </c>
      <c r="BK140" s="241">
        <f>ROUND(I140*H140,2)</f>
        <v>0</v>
      </c>
      <c r="BL140" s="18" t="s">
        <v>219</v>
      </c>
      <c r="BM140" s="240" t="s">
        <v>5775</v>
      </c>
    </row>
    <row r="141" spans="1:65" s="2" customFormat="1" ht="16.5" customHeight="1">
      <c r="A141" s="39"/>
      <c r="B141" s="40"/>
      <c r="C141" s="228" t="s">
        <v>307</v>
      </c>
      <c r="D141" s="228" t="s">
        <v>215</v>
      </c>
      <c r="E141" s="229" t="s">
        <v>5776</v>
      </c>
      <c r="F141" s="230" t="s">
        <v>5777</v>
      </c>
      <c r="G141" s="231" t="s">
        <v>371</v>
      </c>
      <c r="H141" s="232">
        <v>1</v>
      </c>
      <c r="I141" s="233"/>
      <c r="J141" s="234">
        <f>ROUND(I141*H141,2)</f>
        <v>0</v>
      </c>
      <c r="K141" s="235"/>
      <c r="L141" s="45"/>
      <c r="M141" s="236" t="s">
        <v>1</v>
      </c>
      <c r="N141" s="237" t="s">
        <v>45</v>
      </c>
      <c r="O141" s="92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0" t="s">
        <v>219</v>
      </c>
      <c r="AT141" s="240" t="s">
        <v>215</v>
      </c>
      <c r="AU141" s="240" t="s">
        <v>89</v>
      </c>
      <c r="AY141" s="18" t="s">
        <v>213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8" t="s">
        <v>21</v>
      </c>
      <c r="BK141" s="241">
        <f>ROUND(I141*H141,2)</f>
        <v>0</v>
      </c>
      <c r="BL141" s="18" t="s">
        <v>219</v>
      </c>
      <c r="BM141" s="240" t="s">
        <v>5778</v>
      </c>
    </row>
    <row r="142" spans="1:65" s="2" customFormat="1" ht="16.5" customHeight="1">
      <c r="A142" s="39"/>
      <c r="B142" s="40"/>
      <c r="C142" s="228" t="s">
        <v>312</v>
      </c>
      <c r="D142" s="228" t="s">
        <v>215</v>
      </c>
      <c r="E142" s="229" t="s">
        <v>5779</v>
      </c>
      <c r="F142" s="230" t="s">
        <v>5780</v>
      </c>
      <c r="G142" s="231" t="s">
        <v>371</v>
      </c>
      <c r="H142" s="232">
        <v>1</v>
      </c>
      <c r="I142" s="233"/>
      <c r="J142" s="234">
        <f>ROUND(I142*H142,2)</f>
        <v>0</v>
      </c>
      <c r="K142" s="235"/>
      <c r="L142" s="45"/>
      <c r="M142" s="236" t="s">
        <v>1</v>
      </c>
      <c r="N142" s="237" t="s">
        <v>45</v>
      </c>
      <c r="O142" s="92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0" t="s">
        <v>219</v>
      </c>
      <c r="AT142" s="240" t="s">
        <v>215</v>
      </c>
      <c r="AU142" s="240" t="s">
        <v>89</v>
      </c>
      <c r="AY142" s="18" t="s">
        <v>213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8" t="s">
        <v>21</v>
      </c>
      <c r="BK142" s="241">
        <f>ROUND(I142*H142,2)</f>
        <v>0</v>
      </c>
      <c r="BL142" s="18" t="s">
        <v>219</v>
      </c>
      <c r="BM142" s="240" t="s">
        <v>5781</v>
      </c>
    </row>
    <row r="143" spans="1:65" s="2" customFormat="1" ht="16.5" customHeight="1">
      <c r="A143" s="39"/>
      <c r="B143" s="40"/>
      <c r="C143" s="228" t="s">
        <v>317</v>
      </c>
      <c r="D143" s="228" t="s">
        <v>215</v>
      </c>
      <c r="E143" s="229" t="s">
        <v>5782</v>
      </c>
      <c r="F143" s="230" t="s">
        <v>5783</v>
      </c>
      <c r="G143" s="231" t="s">
        <v>371</v>
      </c>
      <c r="H143" s="232">
        <v>1</v>
      </c>
      <c r="I143" s="233"/>
      <c r="J143" s="234">
        <f>ROUND(I143*H143,2)</f>
        <v>0</v>
      </c>
      <c r="K143" s="235"/>
      <c r="L143" s="45"/>
      <c r="M143" s="236" t="s">
        <v>1</v>
      </c>
      <c r="N143" s="237" t="s">
        <v>45</v>
      </c>
      <c r="O143" s="92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0" t="s">
        <v>219</v>
      </c>
      <c r="AT143" s="240" t="s">
        <v>215</v>
      </c>
      <c r="AU143" s="240" t="s">
        <v>89</v>
      </c>
      <c r="AY143" s="18" t="s">
        <v>213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8" t="s">
        <v>21</v>
      </c>
      <c r="BK143" s="241">
        <f>ROUND(I143*H143,2)</f>
        <v>0</v>
      </c>
      <c r="BL143" s="18" t="s">
        <v>219</v>
      </c>
      <c r="BM143" s="240" t="s">
        <v>5784</v>
      </c>
    </row>
    <row r="144" spans="1:65" s="2" customFormat="1" ht="16.5" customHeight="1">
      <c r="A144" s="39"/>
      <c r="B144" s="40"/>
      <c r="C144" s="228" t="s">
        <v>322</v>
      </c>
      <c r="D144" s="228" t="s">
        <v>215</v>
      </c>
      <c r="E144" s="229" t="s">
        <v>5785</v>
      </c>
      <c r="F144" s="230" t="s">
        <v>5786</v>
      </c>
      <c r="G144" s="231" t="s">
        <v>371</v>
      </c>
      <c r="H144" s="232">
        <v>1</v>
      </c>
      <c r="I144" s="233"/>
      <c r="J144" s="234">
        <f>ROUND(I144*H144,2)</f>
        <v>0</v>
      </c>
      <c r="K144" s="235"/>
      <c r="L144" s="45"/>
      <c r="M144" s="236" t="s">
        <v>1</v>
      </c>
      <c r="N144" s="237" t="s">
        <v>45</v>
      </c>
      <c r="O144" s="92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0" t="s">
        <v>219</v>
      </c>
      <c r="AT144" s="240" t="s">
        <v>215</v>
      </c>
      <c r="AU144" s="240" t="s">
        <v>89</v>
      </c>
      <c r="AY144" s="18" t="s">
        <v>213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8" t="s">
        <v>21</v>
      </c>
      <c r="BK144" s="241">
        <f>ROUND(I144*H144,2)</f>
        <v>0</v>
      </c>
      <c r="BL144" s="18" t="s">
        <v>219</v>
      </c>
      <c r="BM144" s="240" t="s">
        <v>5787</v>
      </c>
    </row>
    <row r="145" spans="1:65" s="2" customFormat="1" ht="16.5" customHeight="1">
      <c r="A145" s="39"/>
      <c r="B145" s="40"/>
      <c r="C145" s="228" t="s">
        <v>7</v>
      </c>
      <c r="D145" s="228" t="s">
        <v>215</v>
      </c>
      <c r="E145" s="229" t="s">
        <v>5788</v>
      </c>
      <c r="F145" s="230" t="s">
        <v>5789</v>
      </c>
      <c r="G145" s="231" t="s">
        <v>371</v>
      </c>
      <c r="H145" s="232">
        <v>2</v>
      </c>
      <c r="I145" s="233"/>
      <c r="J145" s="234">
        <f>ROUND(I145*H145,2)</f>
        <v>0</v>
      </c>
      <c r="K145" s="235"/>
      <c r="L145" s="45"/>
      <c r="M145" s="236" t="s">
        <v>1</v>
      </c>
      <c r="N145" s="237" t="s">
        <v>45</v>
      </c>
      <c r="O145" s="92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0" t="s">
        <v>219</v>
      </c>
      <c r="AT145" s="240" t="s">
        <v>215</v>
      </c>
      <c r="AU145" s="240" t="s">
        <v>89</v>
      </c>
      <c r="AY145" s="18" t="s">
        <v>213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8" t="s">
        <v>21</v>
      </c>
      <c r="BK145" s="241">
        <f>ROUND(I145*H145,2)</f>
        <v>0</v>
      </c>
      <c r="BL145" s="18" t="s">
        <v>219</v>
      </c>
      <c r="BM145" s="240" t="s">
        <v>5790</v>
      </c>
    </row>
    <row r="146" spans="1:65" s="2" customFormat="1" ht="21.75" customHeight="1">
      <c r="A146" s="39"/>
      <c r="B146" s="40"/>
      <c r="C146" s="228" t="s">
        <v>332</v>
      </c>
      <c r="D146" s="228" t="s">
        <v>215</v>
      </c>
      <c r="E146" s="229" t="s">
        <v>5791</v>
      </c>
      <c r="F146" s="230" t="s">
        <v>5792</v>
      </c>
      <c r="G146" s="231" t="s">
        <v>371</v>
      </c>
      <c r="H146" s="232">
        <v>2</v>
      </c>
      <c r="I146" s="233"/>
      <c r="J146" s="234">
        <f>ROUND(I146*H146,2)</f>
        <v>0</v>
      </c>
      <c r="K146" s="235"/>
      <c r="L146" s="45"/>
      <c r="M146" s="236" t="s">
        <v>1</v>
      </c>
      <c r="N146" s="237" t="s">
        <v>45</v>
      </c>
      <c r="O146" s="92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0" t="s">
        <v>219</v>
      </c>
      <c r="AT146" s="240" t="s">
        <v>215</v>
      </c>
      <c r="AU146" s="240" t="s">
        <v>89</v>
      </c>
      <c r="AY146" s="18" t="s">
        <v>213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8" t="s">
        <v>21</v>
      </c>
      <c r="BK146" s="241">
        <f>ROUND(I146*H146,2)</f>
        <v>0</v>
      </c>
      <c r="BL146" s="18" t="s">
        <v>219</v>
      </c>
      <c r="BM146" s="240" t="s">
        <v>5793</v>
      </c>
    </row>
    <row r="147" spans="1:65" s="2" customFormat="1" ht="21.75" customHeight="1">
      <c r="A147" s="39"/>
      <c r="B147" s="40"/>
      <c r="C147" s="228" t="s">
        <v>337</v>
      </c>
      <c r="D147" s="228" t="s">
        <v>215</v>
      </c>
      <c r="E147" s="229" t="s">
        <v>5794</v>
      </c>
      <c r="F147" s="230" t="s">
        <v>5795</v>
      </c>
      <c r="G147" s="231" t="s">
        <v>371</v>
      </c>
      <c r="H147" s="232">
        <v>2</v>
      </c>
      <c r="I147" s="233"/>
      <c r="J147" s="234">
        <f>ROUND(I147*H147,2)</f>
        <v>0</v>
      </c>
      <c r="K147" s="235"/>
      <c r="L147" s="45"/>
      <c r="M147" s="236" t="s">
        <v>1</v>
      </c>
      <c r="N147" s="237" t="s">
        <v>45</v>
      </c>
      <c r="O147" s="92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0" t="s">
        <v>219</v>
      </c>
      <c r="AT147" s="240" t="s">
        <v>215</v>
      </c>
      <c r="AU147" s="240" t="s">
        <v>89</v>
      </c>
      <c r="AY147" s="18" t="s">
        <v>213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8" t="s">
        <v>21</v>
      </c>
      <c r="BK147" s="241">
        <f>ROUND(I147*H147,2)</f>
        <v>0</v>
      </c>
      <c r="BL147" s="18" t="s">
        <v>219</v>
      </c>
      <c r="BM147" s="240" t="s">
        <v>5796</v>
      </c>
    </row>
    <row r="148" spans="1:65" s="2" customFormat="1" ht="16.5" customHeight="1">
      <c r="A148" s="39"/>
      <c r="B148" s="40"/>
      <c r="C148" s="228" t="s">
        <v>342</v>
      </c>
      <c r="D148" s="228" t="s">
        <v>215</v>
      </c>
      <c r="E148" s="229" t="s">
        <v>5797</v>
      </c>
      <c r="F148" s="230" t="s">
        <v>5798</v>
      </c>
      <c r="G148" s="231" t="s">
        <v>371</v>
      </c>
      <c r="H148" s="232">
        <v>1</v>
      </c>
      <c r="I148" s="233"/>
      <c r="J148" s="234">
        <f>ROUND(I148*H148,2)</f>
        <v>0</v>
      </c>
      <c r="K148" s="235"/>
      <c r="L148" s="45"/>
      <c r="M148" s="236" t="s">
        <v>1</v>
      </c>
      <c r="N148" s="237" t="s">
        <v>45</v>
      </c>
      <c r="O148" s="92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0" t="s">
        <v>219</v>
      </c>
      <c r="AT148" s="240" t="s">
        <v>215</v>
      </c>
      <c r="AU148" s="240" t="s">
        <v>89</v>
      </c>
      <c r="AY148" s="18" t="s">
        <v>213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8" t="s">
        <v>21</v>
      </c>
      <c r="BK148" s="241">
        <f>ROUND(I148*H148,2)</f>
        <v>0</v>
      </c>
      <c r="BL148" s="18" t="s">
        <v>219</v>
      </c>
      <c r="BM148" s="240" t="s">
        <v>5799</v>
      </c>
    </row>
    <row r="149" spans="1:65" s="2" customFormat="1" ht="16.5" customHeight="1">
      <c r="A149" s="39"/>
      <c r="B149" s="40"/>
      <c r="C149" s="228" t="s">
        <v>347</v>
      </c>
      <c r="D149" s="228" t="s">
        <v>215</v>
      </c>
      <c r="E149" s="229" t="s">
        <v>5800</v>
      </c>
      <c r="F149" s="230" t="s">
        <v>5801</v>
      </c>
      <c r="G149" s="231" t="s">
        <v>371</v>
      </c>
      <c r="H149" s="232">
        <v>1</v>
      </c>
      <c r="I149" s="233"/>
      <c r="J149" s="234">
        <f>ROUND(I149*H149,2)</f>
        <v>0</v>
      </c>
      <c r="K149" s="235"/>
      <c r="L149" s="45"/>
      <c r="M149" s="236" t="s">
        <v>1</v>
      </c>
      <c r="N149" s="237" t="s">
        <v>45</v>
      </c>
      <c r="O149" s="92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0" t="s">
        <v>219</v>
      </c>
      <c r="AT149" s="240" t="s">
        <v>215</v>
      </c>
      <c r="AU149" s="240" t="s">
        <v>89</v>
      </c>
      <c r="AY149" s="18" t="s">
        <v>213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8" t="s">
        <v>21</v>
      </c>
      <c r="BK149" s="241">
        <f>ROUND(I149*H149,2)</f>
        <v>0</v>
      </c>
      <c r="BL149" s="18" t="s">
        <v>219</v>
      </c>
      <c r="BM149" s="240" t="s">
        <v>5802</v>
      </c>
    </row>
    <row r="150" spans="1:65" s="2" customFormat="1" ht="16.5" customHeight="1">
      <c r="A150" s="39"/>
      <c r="B150" s="40"/>
      <c r="C150" s="228" t="s">
        <v>353</v>
      </c>
      <c r="D150" s="228" t="s">
        <v>215</v>
      </c>
      <c r="E150" s="229" t="s">
        <v>5803</v>
      </c>
      <c r="F150" s="230" t="s">
        <v>5804</v>
      </c>
      <c r="G150" s="231" t="s">
        <v>371</v>
      </c>
      <c r="H150" s="232">
        <v>1</v>
      </c>
      <c r="I150" s="233"/>
      <c r="J150" s="234">
        <f>ROUND(I150*H150,2)</f>
        <v>0</v>
      </c>
      <c r="K150" s="235"/>
      <c r="L150" s="45"/>
      <c r="M150" s="301" t="s">
        <v>1</v>
      </c>
      <c r="N150" s="302" t="s">
        <v>45</v>
      </c>
      <c r="O150" s="303"/>
      <c r="P150" s="304">
        <f>O150*H150</f>
        <v>0</v>
      </c>
      <c r="Q150" s="304">
        <v>0</v>
      </c>
      <c r="R150" s="304">
        <f>Q150*H150</f>
        <v>0</v>
      </c>
      <c r="S150" s="304">
        <v>0</v>
      </c>
      <c r="T150" s="305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0" t="s">
        <v>219</v>
      </c>
      <c r="AT150" s="240" t="s">
        <v>215</v>
      </c>
      <c r="AU150" s="240" t="s">
        <v>89</v>
      </c>
      <c r="AY150" s="18" t="s">
        <v>213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8" t="s">
        <v>21</v>
      </c>
      <c r="BK150" s="241">
        <f>ROUND(I150*H150,2)</f>
        <v>0</v>
      </c>
      <c r="BL150" s="18" t="s">
        <v>219</v>
      </c>
      <c r="BM150" s="240" t="s">
        <v>5805</v>
      </c>
    </row>
    <row r="151" spans="1:31" s="2" customFormat="1" ht="6.95" customHeight="1">
      <c r="A151" s="39"/>
      <c r="B151" s="67"/>
      <c r="C151" s="68"/>
      <c r="D151" s="68"/>
      <c r="E151" s="68"/>
      <c r="F151" s="68"/>
      <c r="G151" s="68"/>
      <c r="H151" s="68"/>
      <c r="I151" s="68"/>
      <c r="J151" s="68"/>
      <c r="K151" s="68"/>
      <c r="L151" s="45"/>
      <c r="M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</row>
  </sheetData>
  <sheetProtection password="CC35" sheet="1" objects="1" scenarios="1" formatColumns="0" formatRows="0" autoFilter="0"/>
  <autoFilter ref="C121:K15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145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2:12" s="1" customFormat="1" ht="12" customHeight="1">
      <c r="B8" s="21"/>
      <c r="D8" s="151" t="s">
        <v>159</v>
      </c>
      <c r="L8" s="21"/>
    </row>
    <row r="9" spans="1:31" s="2" customFormat="1" ht="16.5" customHeight="1">
      <c r="A9" s="39"/>
      <c r="B9" s="45"/>
      <c r="C9" s="39"/>
      <c r="D9" s="39"/>
      <c r="E9" s="152" t="s">
        <v>5723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3025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5806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19</v>
      </c>
      <c r="E13" s="39"/>
      <c r="F13" s="142" t="s">
        <v>1</v>
      </c>
      <c r="G13" s="39"/>
      <c r="H13" s="39"/>
      <c r="I13" s="151" t="s">
        <v>20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22</v>
      </c>
      <c r="E14" s="39"/>
      <c r="F14" s="142" t="s">
        <v>23</v>
      </c>
      <c r="G14" s="39"/>
      <c r="H14" s="39"/>
      <c r="I14" s="151" t="s">
        <v>24</v>
      </c>
      <c r="J14" s="154" t="str">
        <f>'Rekapitulace stavby'!AN8</f>
        <v>3. 3. 2021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28</v>
      </c>
      <c r="E16" s="39"/>
      <c r="F16" s="39"/>
      <c r="G16" s="39"/>
      <c r="H16" s="39"/>
      <c r="I16" s="151" t="s">
        <v>29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1" t="s">
        <v>31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32</v>
      </c>
      <c r="E19" s="39"/>
      <c r="F19" s="39"/>
      <c r="G19" s="39"/>
      <c r="H19" s="39"/>
      <c r="I19" s="151" t="s">
        <v>29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31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34</v>
      </c>
      <c r="E22" s="39"/>
      <c r="F22" s="39"/>
      <c r="G22" s="39"/>
      <c r="H22" s="39"/>
      <c r="I22" s="151" t="s">
        <v>29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161</v>
      </c>
      <c r="F23" s="39"/>
      <c r="G23" s="39"/>
      <c r="H23" s="39"/>
      <c r="I23" s="151" t="s">
        <v>31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37</v>
      </c>
      <c r="E25" s="39"/>
      <c r="F25" s="39"/>
      <c r="G25" s="39"/>
      <c r="H25" s="39"/>
      <c r="I25" s="151" t="s">
        <v>29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38</v>
      </c>
      <c r="F26" s="39"/>
      <c r="G26" s="39"/>
      <c r="H26" s="39"/>
      <c r="I26" s="151" t="s">
        <v>31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39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40</v>
      </c>
      <c r="E32" s="39"/>
      <c r="F32" s="39"/>
      <c r="G32" s="39"/>
      <c r="H32" s="39"/>
      <c r="I32" s="39"/>
      <c r="J32" s="161">
        <f>ROUND(J122,2)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42</v>
      </c>
      <c r="G34" s="39"/>
      <c r="H34" s="39"/>
      <c r="I34" s="162" t="s">
        <v>41</v>
      </c>
      <c r="J34" s="162" t="s">
        <v>43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44</v>
      </c>
      <c r="E35" s="151" t="s">
        <v>45</v>
      </c>
      <c r="F35" s="164">
        <f>ROUND((SUM(BE122:BE174)),2)</f>
        <v>0</v>
      </c>
      <c r="G35" s="39"/>
      <c r="H35" s="39"/>
      <c r="I35" s="165">
        <v>0.21</v>
      </c>
      <c r="J35" s="164">
        <f>ROUND(((SUM(BE122:BE174))*I35),2)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46</v>
      </c>
      <c r="F36" s="164">
        <f>ROUND((SUM(BF122:BF174)),2)</f>
        <v>0</v>
      </c>
      <c r="G36" s="39"/>
      <c r="H36" s="39"/>
      <c r="I36" s="165">
        <v>0.15</v>
      </c>
      <c r="J36" s="164">
        <f>ROUND(((SUM(BF122:BF174))*I36),2)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47</v>
      </c>
      <c r="F37" s="164">
        <f>ROUND((SUM(BG122:BG174)),2)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48</v>
      </c>
      <c r="F38" s="164">
        <f>ROUND((SUM(BH122:BH174)),2)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49</v>
      </c>
      <c r="F39" s="164">
        <f>ROUND((SUM(BI122:BI174)),2)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50</v>
      </c>
      <c r="E41" s="168"/>
      <c r="F41" s="168"/>
      <c r="G41" s="169" t="s">
        <v>51</v>
      </c>
      <c r="H41" s="170" t="s">
        <v>52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53</v>
      </c>
      <c r="E50" s="174"/>
      <c r="F50" s="174"/>
      <c r="G50" s="173" t="s">
        <v>54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55</v>
      </c>
      <c r="E61" s="176"/>
      <c r="F61" s="177" t="s">
        <v>56</v>
      </c>
      <c r="G61" s="175" t="s">
        <v>55</v>
      </c>
      <c r="H61" s="176"/>
      <c r="I61" s="176"/>
      <c r="J61" s="178" t="s">
        <v>56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57</v>
      </c>
      <c r="E65" s="179"/>
      <c r="F65" s="179"/>
      <c r="G65" s="173" t="s">
        <v>58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55</v>
      </c>
      <c r="E76" s="176"/>
      <c r="F76" s="177" t="s">
        <v>56</v>
      </c>
      <c r="G76" s="175" t="s">
        <v>55</v>
      </c>
      <c r="H76" s="176"/>
      <c r="I76" s="176"/>
      <c r="J76" s="178" t="s">
        <v>56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159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5723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3025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MP ROZV - ROZVODY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22</v>
      </c>
      <c r="D91" s="41"/>
      <c r="E91" s="41"/>
      <c r="F91" s="28" t="str">
        <f>F14</f>
        <v>MĚSTSKÁ NEMOCNICE DVŮR. KRÁLOVÉ</v>
      </c>
      <c r="G91" s="41"/>
      <c r="H91" s="41"/>
      <c r="I91" s="33" t="s">
        <v>24</v>
      </c>
      <c r="J91" s="80" t="str">
        <f>IF(J14="","",J14)</f>
        <v>3. 3. 2021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28</v>
      </c>
      <c r="D93" s="41"/>
      <c r="E93" s="41"/>
      <c r="F93" s="28" t="str">
        <f>E17</f>
        <v xml:space="preserve"> </v>
      </c>
      <c r="G93" s="41"/>
      <c r="H93" s="41"/>
      <c r="I93" s="33" t="s">
        <v>34</v>
      </c>
      <c r="J93" s="37" t="str">
        <f>E23</f>
        <v>ATELIER H1&amp; ATELIER HÁJEK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32</v>
      </c>
      <c r="D94" s="41"/>
      <c r="E94" s="41"/>
      <c r="F94" s="28" t="str">
        <f>IF(E20="","",E20)</f>
        <v>Vyplň údaj</v>
      </c>
      <c r="G94" s="41"/>
      <c r="H94" s="41"/>
      <c r="I94" s="33" t="s">
        <v>37</v>
      </c>
      <c r="J94" s="37" t="str">
        <f>E26</f>
        <v>ERŠILOVÁ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163</v>
      </c>
      <c r="D96" s="186"/>
      <c r="E96" s="186"/>
      <c r="F96" s="186"/>
      <c r="G96" s="186"/>
      <c r="H96" s="186"/>
      <c r="I96" s="186"/>
      <c r="J96" s="187" t="s">
        <v>164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165</v>
      </c>
      <c r="D98" s="41"/>
      <c r="E98" s="41"/>
      <c r="F98" s="41"/>
      <c r="G98" s="41"/>
      <c r="H98" s="41"/>
      <c r="I98" s="41"/>
      <c r="J98" s="111">
        <f>J122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166</v>
      </c>
    </row>
    <row r="99" spans="1:31" s="9" customFormat="1" ht="24.95" customHeight="1">
      <c r="A99" s="9"/>
      <c r="B99" s="189"/>
      <c r="C99" s="190"/>
      <c r="D99" s="191" t="s">
        <v>5609</v>
      </c>
      <c r="E99" s="192"/>
      <c r="F99" s="192"/>
      <c r="G99" s="192"/>
      <c r="H99" s="192"/>
      <c r="I99" s="192"/>
      <c r="J99" s="193">
        <f>J123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5807</v>
      </c>
      <c r="E100" s="197"/>
      <c r="F100" s="197"/>
      <c r="G100" s="197"/>
      <c r="H100" s="197"/>
      <c r="I100" s="197"/>
      <c r="J100" s="198">
        <f>J124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198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184" t="str">
        <f>E7</f>
        <v>NÁSTAVBA OPER. SÁLŮ A STERILIZACE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2:12" s="1" customFormat="1" ht="12" customHeight="1">
      <c r="B111" s="22"/>
      <c r="C111" s="33" t="s">
        <v>159</v>
      </c>
      <c r="D111" s="23"/>
      <c r="E111" s="23"/>
      <c r="F111" s="23"/>
      <c r="G111" s="23"/>
      <c r="H111" s="23"/>
      <c r="I111" s="23"/>
      <c r="J111" s="23"/>
      <c r="K111" s="23"/>
      <c r="L111" s="21"/>
    </row>
    <row r="112" spans="1:31" s="2" customFormat="1" ht="16.5" customHeight="1">
      <c r="A112" s="39"/>
      <c r="B112" s="40"/>
      <c r="C112" s="41"/>
      <c r="D112" s="41"/>
      <c r="E112" s="184" t="s">
        <v>5723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3025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E11</f>
        <v>MP ROZV - ROZVODY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22</v>
      </c>
      <c r="D116" s="41"/>
      <c r="E116" s="41"/>
      <c r="F116" s="28" t="str">
        <f>F14</f>
        <v>MĚSTSKÁ NEMOCNICE DVŮR. KRÁLOVÉ</v>
      </c>
      <c r="G116" s="41"/>
      <c r="H116" s="41"/>
      <c r="I116" s="33" t="s">
        <v>24</v>
      </c>
      <c r="J116" s="80" t="str">
        <f>IF(J14="","",J14)</f>
        <v>3. 3. 2021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25.65" customHeight="1">
      <c r="A118" s="39"/>
      <c r="B118" s="40"/>
      <c r="C118" s="33" t="s">
        <v>28</v>
      </c>
      <c r="D118" s="41"/>
      <c r="E118" s="41"/>
      <c r="F118" s="28" t="str">
        <f>E17</f>
        <v xml:space="preserve"> </v>
      </c>
      <c r="G118" s="41"/>
      <c r="H118" s="41"/>
      <c r="I118" s="33" t="s">
        <v>34</v>
      </c>
      <c r="J118" s="37" t="str">
        <f>E23</f>
        <v>ATELIER H1&amp; ATELIER HÁJEK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32</v>
      </c>
      <c r="D119" s="41"/>
      <c r="E119" s="41"/>
      <c r="F119" s="28" t="str">
        <f>IF(E20="","",E20)</f>
        <v>Vyplň údaj</v>
      </c>
      <c r="G119" s="41"/>
      <c r="H119" s="41"/>
      <c r="I119" s="33" t="s">
        <v>37</v>
      </c>
      <c r="J119" s="37" t="str">
        <f>E26</f>
        <v>ERŠILOVÁ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200"/>
      <c r="B121" s="201"/>
      <c r="C121" s="202" t="s">
        <v>199</v>
      </c>
      <c r="D121" s="203" t="s">
        <v>65</v>
      </c>
      <c r="E121" s="203" t="s">
        <v>61</v>
      </c>
      <c r="F121" s="203" t="s">
        <v>62</v>
      </c>
      <c r="G121" s="203" t="s">
        <v>200</v>
      </c>
      <c r="H121" s="203" t="s">
        <v>201</v>
      </c>
      <c r="I121" s="203" t="s">
        <v>202</v>
      </c>
      <c r="J121" s="204" t="s">
        <v>164</v>
      </c>
      <c r="K121" s="205" t="s">
        <v>203</v>
      </c>
      <c r="L121" s="206"/>
      <c r="M121" s="101" t="s">
        <v>1</v>
      </c>
      <c r="N121" s="102" t="s">
        <v>44</v>
      </c>
      <c r="O121" s="102" t="s">
        <v>204</v>
      </c>
      <c r="P121" s="102" t="s">
        <v>205</v>
      </c>
      <c r="Q121" s="102" t="s">
        <v>206</v>
      </c>
      <c r="R121" s="102" t="s">
        <v>207</v>
      </c>
      <c r="S121" s="102" t="s">
        <v>208</v>
      </c>
      <c r="T121" s="103" t="s">
        <v>209</v>
      </c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</row>
    <row r="122" spans="1:63" s="2" customFormat="1" ht="22.8" customHeight="1">
      <c r="A122" s="39"/>
      <c r="B122" s="40"/>
      <c r="C122" s="108" t="s">
        <v>210</v>
      </c>
      <c r="D122" s="41"/>
      <c r="E122" s="41"/>
      <c r="F122" s="41"/>
      <c r="G122" s="41"/>
      <c r="H122" s="41"/>
      <c r="I122" s="41"/>
      <c r="J122" s="207">
        <f>BK122</f>
        <v>0</v>
      </c>
      <c r="K122" s="41"/>
      <c r="L122" s="45"/>
      <c r="M122" s="104"/>
      <c r="N122" s="208"/>
      <c r="O122" s="105"/>
      <c r="P122" s="209">
        <f>P123</f>
        <v>0</v>
      </c>
      <c r="Q122" s="105"/>
      <c r="R122" s="209">
        <f>R123</f>
        <v>0</v>
      </c>
      <c r="S122" s="105"/>
      <c r="T122" s="210">
        <f>T123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79</v>
      </c>
      <c r="AU122" s="18" t="s">
        <v>166</v>
      </c>
      <c r="BK122" s="211">
        <f>BK123</f>
        <v>0</v>
      </c>
    </row>
    <row r="123" spans="1:63" s="12" customFormat="1" ht="25.9" customHeight="1">
      <c r="A123" s="12"/>
      <c r="B123" s="212"/>
      <c r="C123" s="213"/>
      <c r="D123" s="214" t="s">
        <v>79</v>
      </c>
      <c r="E123" s="215" t="s">
        <v>1548</v>
      </c>
      <c r="F123" s="215" t="s">
        <v>1548</v>
      </c>
      <c r="G123" s="213"/>
      <c r="H123" s="213"/>
      <c r="I123" s="216"/>
      <c r="J123" s="217">
        <f>BK123</f>
        <v>0</v>
      </c>
      <c r="K123" s="213"/>
      <c r="L123" s="218"/>
      <c r="M123" s="219"/>
      <c r="N123" s="220"/>
      <c r="O123" s="220"/>
      <c r="P123" s="221">
        <f>P124</f>
        <v>0</v>
      </c>
      <c r="Q123" s="220"/>
      <c r="R123" s="221">
        <f>R124</f>
        <v>0</v>
      </c>
      <c r="S123" s="220"/>
      <c r="T123" s="222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3" t="s">
        <v>21</v>
      </c>
      <c r="AT123" s="224" t="s">
        <v>79</v>
      </c>
      <c r="AU123" s="224" t="s">
        <v>80</v>
      </c>
      <c r="AY123" s="223" t="s">
        <v>213</v>
      </c>
      <c r="BK123" s="225">
        <f>BK124</f>
        <v>0</v>
      </c>
    </row>
    <row r="124" spans="1:63" s="12" customFormat="1" ht="22.8" customHeight="1">
      <c r="A124" s="12"/>
      <c r="B124" s="212"/>
      <c r="C124" s="213"/>
      <c r="D124" s="214" t="s">
        <v>79</v>
      </c>
      <c r="E124" s="226" t="s">
        <v>3960</v>
      </c>
      <c r="F124" s="226" t="s">
        <v>5808</v>
      </c>
      <c r="G124" s="213"/>
      <c r="H124" s="213"/>
      <c r="I124" s="216"/>
      <c r="J124" s="227">
        <f>BK124</f>
        <v>0</v>
      </c>
      <c r="K124" s="213"/>
      <c r="L124" s="218"/>
      <c r="M124" s="219"/>
      <c r="N124" s="220"/>
      <c r="O124" s="220"/>
      <c r="P124" s="221">
        <f>SUM(P125:P174)</f>
        <v>0</v>
      </c>
      <c r="Q124" s="220"/>
      <c r="R124" s="221">
        <f>SUM(R125:R174)</f>
        <v>0</v>
      </c>
      <c r="S124" s="220"/>
      <c r="T124" s="222">
        <f>SUM(T125:T174)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3" t="s">
        <v>21</v>
      </c>
      <c r="AT124" s="224" t="s">
        <v>79</v>
      </c>
      <c r="AU124" s="224" t="s">
        <v>21</v>
      </c>
      <c r="AY124" s="223" t="s">
        <v>213</v>
      </c>
      <c r="BK124" s="225">
        <f>SUM(BK125:BK174)</f>
        <v>0</v>
      </c>
    </row>
    <row r="125" spans="1:65" s="2" customFormat="1" ht="16.5" customHeight="1">
      <c r="A125" s="39"/>
      <c r="B125" s="40"/>
      <c r="C125" s="228" t="s">
        <v>21</v>
      </c>
      <c r="D125" s="228" t="s">
        <v>215</v>
      </c>
      <c r="E125" s="229" t="s">
        <v>5809</v>
      </c>
      <c r="F125" s="230" t="s">
        <v>5810</v>
      </c>
      <c r="G125" s="231" t="s">
        <v>470</v>
      </c>
      <c r="H125" s="232">
        <v>25</v>
      </c>
      <c r="I125" s="233"/>
      <c r="J125" s="234">
        <f>ROUND(I125*H125,2)</f>
        <v>0</v>
      </c>
      <c r="K125" s="235"/>
      <c r="L125" s="45"/>
      <c r="M125" s="236" t="s">
        <v>1</v>
      </c>
      <c r="N125" s="237" t="s">
        <v>45</v>
      </c>
      <c r="O125" s="92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0" t="s">
        <v>219</v>
      </c>
      <c r="AT125" s="240" t="s">
        <v>215</v>
      </c>
      <c r="AU125" s="240" t="s">
        <v>89</v>
      </c>
      <c r="AY125" s="18" t="s">
        <v>213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8" t="s">
        <v>21</v>
      </c>
      <c r="BK125" s="241">
        <f>ROUND(I125*H125,2)</f>
        <v>0</v>
      </c>
      <c r="BL125" s="18" t="s">
        <v>219</v>
      </c>
      <c r="BM125" s="240" t="s">
        <v>5811</v>
      </c>
    </row>
    <row r="126" spans="1:65" s="2" customFormat="1" ht="16.5" customHeight="1">
      <c r="A126" s="39"/>
      <c r="B126" s="40"/>
      <c r="C126" s="228" t="s">
        <v>89</v>
      </c>
      <c r="D126" s="228" t="s">
        <v>215</v>
      </c>
      <c r="E126" s="229" t="s">
        <v>5727</v>
      </c>
      <c r="F126" s="230" t="s">
        <v>5728</v>
      </c>
      <c r="G126" s="231" t="s">
        <v>470</v>
      </c>
      <c r="H126" s="232">
        <v>91</v>
      </c>
      <c r="I126" s="233"/>
      <c r="J126" s="234">
        <f>ROUND(I126*H126,2)</f>
        <v>0</v>
      </c>
      <c r="K126" s="235"/>
      <c r="L126" s="45"/>
      <c r="M126" s="236" t="s">
        <v>1</v>
      </c>
      <c r="N126" s="237" t="s">
        <v>45</v>
      </c>
      <c r="O126" s="92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40" t="s">
        <v>219</v>
      </c>
      <c r="AT126" s="240" t="s">
        <v>215</v>
      </c>
      <c r="AU126" s="240" t="s">
        <v>89</v>
      </c>
      <c r="AY126" s="18" t="s">
        <v>213</v>
      </c>
      <c r="BE126" s="241">
        <f>IF(N126="základní",J126,0)</f>
        <v>0</v>
      </c>
      <c r="BF126" s="241">
        <f>IF(N126="snížená",J126,0)</f>
        <v>0</v>
      </c>
      <c r="BG126" s="241">
        <f>IF(N126="zákl. přenesená",J126,0)</f>
        <v>0</v>
      </c>
      <c r="BH126" s="241">
        <f>IF(N126="sníž. přenesená",J126,0)</f>
        <v>0</v>
      </c>
      <c r="BI126" s="241">
        <f>IF(N126="nulová",J126,0)</f>
        <v>0</v>
      </c>
      <c r="BJ126" s="18" t="s">
        <v>21</v>
      </c>
      <c r="BK126" s="241">
        <f>ROUND(I126*H126,2)</f>
        <v>0</v>
      </c>
      <c r="BL126" s="18" t="s">
        <v>219</v>
      </c>
      <c r="BM126" s="240" t="s">
        <v>5812</v>
      </c>
    </row>
    <row r="127" spans="1:65" s="2" customFormat="1" ht="16.5" customHeight="1">
      <c r="A127" s="39"/>
      <c r="B127" s="40"/>
      <c r="C127" s="228" t="s">
        <v>231</v>
      </c>
      <c r="D127" s="228" t="s">
        <v>215</v>
      </c>
      <c r="E127" s="229" t="s">
        <v>5730</v>
      </c>
      <c r="F127" s="230" t="s">
        <v>5731</v>
      </c>
      <c r="G127" s="231" t="s">
        <v>470</v>
      </c>
      <c r="H127" s="232">
        <v>888</v>
      </c>
      <c r="I127" s="233"/>
      <c r="J127" s="234">
        <f>ROUND(I127*H127,2)</f>
        <v>0</v>
      </c>
      <c r="K127" s="235"/>
      <c r="L127" s="45"/>
      <c r="M127" s="236" t="s">
        <v>1</v>
      </c>
      <c r="N127" s="237" t="s">
        <v>45</v>
      </c>
      <c r="O127" s="92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0" t="s">
        <v>219</v>
      </c>
      <c r="AT127" s="240" t="s">
        <v>215</v>
      </c>
      <c r="AU127" s="240" t="s">
        <v>89</v>
      </c>
      <c r="AY127" s="18" t="s">
        <v>213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8" t="s">
        <v>21</v>
      </c>
      <c r="BK127" s="241">
        <f>ROUND(I127*H127,2)</f>
        <v>0</v>
      </c>
      <c r="BL127" s="18" t="s">
        <v>219</v>
      </c>
      <c r="BM127" s="240" t="s">
        <v>5813</v>
      </c>
    </row>
    <row r="128" spans="1:65" s="2" customFormat="1" ht="16.5" customHeight="1">
      <c r="A128" s="39"/>
      <c r="B128" s="40"/>
      <c r="C128" s="228" t="s">
        <v>219</v>
      </c>
      <c r="D128" s="228" t="s">
        <v>215</v>
      </c>
      <c r="E128" s="229" t="s">
        <v>5814</v>
      </c>
      <c r="F128" s="230" t="s">
        <v>5815</v>
      </c>
      <c r="G128" s="231" t="s">
        <v>470</v>
      </c>
      <c r="H128" s="232">
        <v>234</v>
      </c>
      <c r="I128" s="233"/>
      <c r="J128" s="234">
        <f>ROUND(I128*H128,2)</f>
        <v>0</v>
      </c>
      <c r="K128" s="235"/>
      <c r="L128" s="45"/>
      <c r="M128" s="236" t="s">
        <v>1</v>
      </c>
      <c r="N128" s="237" t="s">
        <v>45</v>
      </c>
      <c r="O128" s="92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0" t="s">
        <v>219</v>
      </c>
      <c r="AT128" s="240" t="s">
        <v>215</v>
      </c>
      <c r="AU128" s="240" t="s">
        <v>89</v>
      </c>
      <c r="AY128" s="18" t="s">
        <v>213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8" t="s">
        <v>21</v>
      </c>
      <c r="BK128" s="241">
        <f>ROUND(I128*H128,2)</f>
        <v>0</v>
      </c>
      <c r="BL128" s="18" t="s">
        <v>219</v>
      </c>
      <c r="BM128" s="240" t="s">
        <v>5816</v>
      </c>
    </row>
    <row r="129" spans="1:65" s="2" customFormat="1" ht="16.5" customHeight="1">
      <c r="A129" s="39"/>
      <c r="B129" s="40"/>
      <c r="C129" s="228" t="s">
        <v>241</v>
      </c>
      <c r="D129" s="228" t="s">
        <v>215</v>
      </c>
      <c r="E129" s="229" t="s">
        <v>5817</v>
      </c>
      <c r="F129" s="230" t="s">
        <v>5818</v>
      </c>
      <c r="G129" s="231" t="s">
        <v>470</v>
      </c>
      <c r="H129" s="232">
        <v>294</v>
      </c>
      <c r="I129" s="233"/>
      <c r="J129" s="234">
        <f>ROUND(I129*H129,2)</f>
        <v>0</v>
      </c>
      <c r="K129" s="235"/>
      <c r="L129" s="45"/>
      <c r="M129" s="236" t="s">
        <v>1</v>
      </c>
      <c r="N129" s="237" t="s">
        <v>45</v>
      </c>
      <c r="O129" s="92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0" t="s">
        <v>219</v>
      </c>
      <c r="AT129" s="240" t="s">
        <v>215</v>
      </c>
      <c r="AU129" s="240" t="s">
        <v>89</v>
      </c>
      <c r="AY129" s="18" t="s">
        <v>213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8" t="s">
        <v>21</v>
      </c>
      <c r="BK129" s="241">
        <f>ROUND(I129*H129,2)</f>
        <v>0</v>
      </c>
      <c r="BL129" s="18" t="s">
        <v>219</v>
      </c>
      <c r="BM129" s="240" t="s">
        <v>5819</v>
      </c>
    </row>
    <row r="130" spans="1:65" s="2" customFormat="1" ht="16.5" customHeight="1">
      <c r="A130" s="39"/>
      <c r="B130" s="40"/>
      <c r="C130" s="228" t="s">
        <v>247</v>
      </c>
      <c r="D130" s="228" t="s">
        <v>215</v>
      </c>
      <c r="E130" s="229" t="s">
        <v>5820</v>
      </c>
      <c r="F130" s="230" t="s">
        <v>5780</v>
      </c>
      <c r="G130" s="231" t="s">
        <v>371</v>
      </c>
      <c r="H130" s="232">
        <v>1</v>
      </c>
      <c r="I130" s="233"/>
      <c r="J130" s="234">
        <f>ROUND(I130*H130,2)</f>
        <v>0</v>
      </c>
      <c r="K130" s="235"/>
      <c r="L130" s="45"/>
      <c r="M130" s="236" t="s">
        <v>1</v>
      </c>
      <c r="N130" s="237" t="s">
        <v>45</v>
      </c>
      <c r="O130" s="92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0" t="s">
        <v>219</v>
      </c>
      <c r="AT130" s="240" t="s">
        <v>215</v>
      </c>
      <c r="AU130" s="240" t="s">
        <v>89</v>
      </c>
      <c r="AY130" s="18" t="s">
        <v>213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8" t="s">
        <v>21</v>
      </c>
      <c r="BK130" s="241">
        <f>ROUND(I130*H130,2)</f>
        <v>0</v>
      </c>
      <c r="BL130" s="18" t="s">
        <v>219</v>
      </c>
      <c r="BM130" s="240" t="s">
        <v>5821</v>
      </c>
    </row>
    <row r="131" spans="1:65" s="2" customFormat="1" ht="16.5" customHeight="1">
      <c r="A131" s="39"/>
      <c r="B131" s="40"/>
      <c r="C131" s="228" t="s">
        <v>252</v>
      </c>
      <c r="D131" s="228" t="s">
        <v>215</v>
      </c>
      <c r="E131" s="229" t="s">
        <v>5733</v>
      </c>
      <c r="F131" s="230" t="s">
        <v>5734</v>
      </c>
      <c r="G131" s="231" t="s">
        <v>5735</v>
      </c>
      <c r="H131" s="232">
        <v>4500</v>
      </c>
      <c r="I131" s="233"/>
      <c r="J131" s="234">
        <f>ROUND(I131*H131,2)</f>
        <v>0</v>
      </c>
      <c r="K131" s="235"/>
      <c r="L131" s="45"/>
      <c r="M131" s="236" t="s">
        <v>1</v>
      </c>
      <c r="N131" s="237" t="s">
        <v>45</v>
      </c>
      <c r="O131" s="92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0" t="s">
        <v>219</v>
      </c>
      <c r="AT131" s="240" t="s">
        <v>215</v>
      </c>
      <c r="AU131" s="240" t="s">
        <v>89</v>
      </c>
      <c r="AY131" s="18" t="s">
        <v>213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8" t="s">
        <v>21</v>
      </c>
      <c r="BK131" s="241">
        <f>ROUND(I131*H131,2)</f>
        <v>0</v>
      </c>
      <c r="BL131" s="18" t="s">
        <v>219</v>
      </c>
      <c r="BM131" s="240" t="s">
        <v>5822</v>
      </c>
    </row>
    <row r="132" spans="1:65" s="2" customFormat="1" ht="16.5" customHeight="1">
      <c r="A132" s="39"/>
      <c r="B132" s="40"/>
      <c r="C132" s="228" t="s">
        <v>257</v>
      </c>
      <c r="D132" s="228" t="s">
        <v>215</v>
      </c>
      <c r="E132" s="229" t="s">
        <v>5823</v>
      </c>
      <c r="F132" s="230" t="s">
        <v>5824</v>
      </c>
      <c r="G132" s="231" t="s">
        <v>371</v>
      </c>
      <c r="H132" s="232">
        <v>41</v>
      </c>
      <c r="I132" s="233"/>
      <c r="J132" s="234">
        <f>ROUND(I132*H132,2)</f>
        <v>0</v>
      </c>
      <c r="K132" s="235"/>
      <c r="L132" s="45"/>
      <c r="M132" s="236" t="s">
        <v>1</v>
      </c>
      <c r="N132" s="237" t="s">
        <v>45</v>
      </c>
      <c r="O132" s="92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0" t="s">
        <v>219</v>
      </c>
      <c r="AT132" s="240" t="s">
        <v>215</v>
      </c>
      <c r="AU132" s="240" t="s">
        <v>89</v>
      </c>
      <c r="AY132" s="18" t="s">
        <v>213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8" t="s">
        <v>21</v>
      </c>
      <c r="BK132" s="241">
        <f>ROUND(I132*H132,2)</f>
        <v>0</v>
      </c>
      <c r="BL132" s="18" t="s">
        <v>219</v>
      </c>
      <c r="BM132" s="240" t="s">
        <v>5825</v>
      </c>
    </row>
    <row r="133" spans="1:65" s="2" customFormat="1" ht="16.5" customHeight="1">
      <c r="A133" s="39"/>
      <c r="B133" s="40"/>
      <c r="C133" s="228" t="s">
        <v>262</v>
      </c>
      <c r="D133" s="228" t="s">
        <v>215</v>
      </c>
      <c r="E133" s="229" t="s">
        <v>5826</v>
      </c>
      <c r="F133" s="230" t="s">
        <v>5827</v>
      </c>
      <c r="G133" s="231" t="s">
        <v>371</v>
      </c>
      <c r="H133" s="232">
        <v>28</v>
      </c>
      <c r="I133" s="233"/>
      <c r="J133" s="234">
        <f>ROUND(I133*H133,2)</f>
        <v>0</v>
      </c>
      <c r="K133" s="235"/>
      <c r="L133" s="45"/>
      <c r="M133" s="236" t="s">
        <v>1</v>
      </c>
      <c r="N133" s="237" t="s">
        <v>45</v>
      </c>
      <c r="O133" s="92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0" t="s">
        <v>219</v>
      </c>
      <c r="AT133" s="240" t="s">
        <v>215</v>
      </c>
      <c r="AU133" s="240" t="s">
        <v>89</v>
      </c>
      <c r="AY133" s="18" t="s">
        <v>213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8" t="s">
        <v>21</v>
      </c>
      <c r="BK133" s="241">
        <f>ROUND(I133*H133,2)</f>
        <v>0</v>
      </c>
      <c r="BL133" s="18" t="s">
        <v>219</v>
      </c>
      <c r="BM133" s="240" t="s">
        <v>5828</v>
      </c>
    </row>
    <row r="134" spans="1:65" s="2" customFormat="1" ht="16.5" customHeight="1">
      <c r="A134" s="39"/>
      <c r="B134" s="40"/>
      <c r="C134" s="228" t="s">
        <v>26</v>
      </c>
      <c r="D134" s="228" t="s">
        <v>215</v>
      </c>
      <c r="E134" s="229" t="s">
        <v>5829</v>
      </c>
      <c r="F134" s="230" t="s">
        <v>5830</v>
      </c>
      <c r="G134" s="231" t="s">
        <v>371</v>
      </c>
      <c r="H134" s="232">
        <v>24</v>
      </c>
      <c r="I134" s="233"/>
      <c r="J134" s="234">
        <f>ROUND(I134*H134,2)</f>
        <v>0</v>
      </c>
      <c r="K134" s="235"/>
      <c r="L134" s="45"/>
      <c r="M134" s="236" t="s">
        <v>1</v>
      </c>
      <c r="N134" s="237" t="s">
        <v>45</v>
      </c>
      <c r="O134" s="92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0" t="s">
        <v>219</v>
      </c>
      <c r="AT134" s="240" t="s">
        <v>215</v>
      </c>
      <c r="AU134" s="240" t="s">
        <v>89</v>
      </c>
      <c r="AY134" s="18" t="s">
        <v>213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8" t="s">
        <v>21</v>
      </c>
      <c r="BK134" s="241">
        <f>ROUND(I134*H134,2)</f>
        <v>0</v>
      </c>
      <c r="BL134" s="18" t="s">
        <v>219</v>
      </c>
      <c r="BM134" s="240" t="s">
        <v>5831</v>
      </c>
    </row>
    <row r="135" spans="1:65" s="2" customFormat="1" ht="16.5" customHeight="1">
      <c r="A135" s="39"/>
      <c r="B135" s="40"/>
      <c r="C135" s="228" t="s">
        <v>271</v>
      </c>
      <c r="D135" s="228" t="s">
        <v>215</v>
      </c>
      <c r="E135" s="229" t="s">
        <v>5832</v>
      </c>
      <c r="F135" s="230" t="s">
        <v>5833</v>
      </c>
      <c r="G135" s="231" t="s">
        <v>371</v>
      </c>
      <c r="H135" s="232">
        <v>15</v>
      </c>
      <c r="I135" s="233"/>
      <c r="J135" s="234">
        <f>ROUND(I135*H135,2)</f>
        <v>0</v>
      </c>
      <c r="K135" s="235"/>
      <c r="L135" s="45"/>
      <c r="M135" s="236" t="s">
        <v>1</v>
      </c>
      <c r="N135" s="237" t="s">
        <v>45</v>
      </c>
      <c r="O135" s="92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0" t="s">
        <v>219</v>
      </c>
      <c r="AT135" s="240" t="s">
        <v>215</v>
      </c>
      <c r="AU135" s="240" t="s">
        <v>89</v>
      </c>
      <c r="AY135" s="18" t="s">
        <v>213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8" t="s">
        <v>21</v>
      </c>
      <c r="BK135" s="241">
        <f>ROUND(I135*H135,2)</f>
        <v>0</v>
      </c>
      <c r="BL135" s="18" t="s">
        <v>219</v>
      </c>
      <c r="BM135" s="240" t="s">
        <v>5834</v>
      </c>
    </row>
    <row r="136" spans="1:65" s="2" customFormat="1" ht="16.5" customHeight="1">
      <c r="A136" s="39"/>
      <c r="B136" s="40"/>
      <c r="C136" s="228" t="s">
        <v>276</v>
      </c>
      <c r="D136" s="228" t="s">
        <v>215</v>
      </c>
      <c r="E136" s="229" t="s">
        <v>5737</v>
      </c>
      <c r="F136" s="230" t="s">
        <v>5738</v>
      </c>
      <c r="G136" s="231" t="s">
        <v>371</v>
      </c>
      <c r="H136" s="232">
        <v>613</v>
      </c>
      <c r="I136" s="233"/>
      <c r="J136" s="234">
        <f>ROUND(I136*H136,2)</f>
        <v>0</v>
      </c>
      <c r="K136" s="235"/>
      <c r="L136" s="45"/>
      <c r="M136" s="236" t="s">
        <v>1</v>
      </c>
      <c r="N136" s="237" t="s">
        <v>45</v>
      </c>
      <c r="O136" s="92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0" t="s">
        <v>219</v>
      </c>
      <c r="AT136" s="240" t="s">
        <v>215</v>
      </c>
      <c r="AU136" s="240" t="s">
        <v>89</v>
      </c>
      <c r="AY136" s="18" t="s">
        <v>213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8" t="s">
        <v>21</v>
      </c>
      <c r="BK136" s="241">
        <f>ROUND(I136*H136,2)</f>
        <v>0</v>
      </c>
      <c r="BL136" s="18" t="s">
        <v>219</v>
      </c>
      <c r="BM136" s="240" t="s">
        <v>5835</v>
      </c>
    </row>
    <row r="137" spans="1:65" s="2" customFormat="1" ht="16.5" customHeight="1">
      <c r="A137" s="39"/>
      <c r="B137" s="40"/>
      <c r="C137" s="228" t="s">
        <v>282</v>
      </c>
      <c r="D137" s="228" t="s">
        <v>215</v>
      </c>
      <c r="E137" s="229" t="s">
        <v>5740</v>
      </c>
      <c r="F137" s="230" t="s">
        <v>5741</v>
      </c>
      <c r="G137" s="231" t="s">
        <v>371</v>
      </c>
      <c r="H137" s="232">
        <v>60</v>
      </c>
      <c r="I137" s="233"/>
      <c r="J137" s="234">
        <f>ROUND(I137*H137,2)</f>
        <v>0</v>
      </c>
      <c r="K137" s="235"/>
      <c r="L137" s="45"/>
      <c r="M137" s="236" t="s">
        <v>1</v>
      </c>
      <c r="N137" s="237" t="s">
        <v>45</v>
      </c>
      <c r="O137" s="92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0" t="s">
        <v>219</v>
      </c>
      <c r="AT137" s="240" t="s">
        <v>215</v>
      </c>
      <c r="AU137" s="240" t="s">
        <v>89</v>
      </c>
      <c r="AY137" s="18" t="s">
        <v>213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8" t="s">
        <v>21</v>
      </c>
      <c r="BK137" s="241">
        <f>ROUND(I137*H137,2)</f>
        <v>0</v>
      </c>
      <c r="BL137" s="18" t="s">
        <v>219</v>
      </c>
      <c r="BM137" s="240" t="s">
        <v>5836</v>
      </c>
    </row>
    <row r="138" spans="1:65" s="2" customFormat="1" ht="16.5" customHeight="1">
      <c r="A138" s="39"/>
      <c r="B138" s="40"/>
      <c r="C138" s="228" t="s">
        <v>291</v>
      </c>
      <c r="D138" s="228" t="s">
        <v>215</v>
      </c>
      <c r="E138" s="229" t="s">
        <v>5837</v>
      </c>
      <c r="F138" s="230" t="s">
        <v>5838</v>
      </c>
      <c r="G138" s="231" t="s">
        <v>371</v>
      </c>
      <c r="H138" s="232">
        <v>220</v>
      </c>
      <c r="I138" s="233"/>
      <c r="J138" s="234">
        <f>ROUND(I138*H138,2)</f>
        <v>0</v>
      </c>
      <c r="K138" s="235"/>
      <c r="L138" s="45"/>
      <c r="M138" s="236" t="s">
        <v>1</v>
      </c>
      <c r="N138" s="237" t="s">
        <v>45</v>
      </c>
      <c r="O138" s="92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0" t="s">
        <v>219</v>
      </c>
      <c r="AT138" s="240" t="s">
        <v>215</v>
      </c>
      <c r="AU138" s="240" t="s">
        <v>89</v>
      </c>
      <c r="AY138" s="18" t="s">
        <v>213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8" t="s">
        <v>21</v>
      </c>
      <c r="BK138" s="241">
        <f>ROUND(I138*H138,2)</f>
        <v>0</v>
      </c>
      <c r="BL138" s="18" t="s">
        <v>219</v>
      </c>
      <c r="BM138" s="240" t="s">
        <v>5839</v>
      </c>
    </row>
    <row r="139" spans="1:65" s="2" customFormat="1" ht="16.5" customHeight="1">
      <c r="A139" s="39"/>
      <c r="B139" s="40"/>
      <c r="C139" s="228" t="s">
        <v>8</v>
      </c>
      <c r="D139" s="228" t="s">
        <v>215</v>
      </c>
      <c r="E139" s="229" t="s">
        <v>5840</v>
      </c>
      <c r="F139" s="230" t="s">
        <v>5841</v>
      </c>
      <c r="G139" s="231" t="s">
        <v>371</v>
      </c>
      <c r="H139" s="232">
        <v>44</v>
      </c>
      <c r="I139" s="233"/>
      <c r="J139" s="234">
        <f>ROUND(I139*H139,2)</f>
        <v>0</v>
      </c>
      <c r="K139" s="235"/>
      <c r="L139" s="45"/>
      <c r="M139" s="236" t="s">
        <v>1</v>
      </c>
      <c r="N139" s="237" t="s">
        <v>45</v>
      </c>
      <c r="O139" s="92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0" t="s">
        <v>219</v>
      </c>
      <c r="AT139" s="240" t="s">
        <v>215</v>
      </c>
      <c r="AU139" s="240" t="s">
        <v>89</v>
      </c>
      <c r="AY139" s="18" t="s">
        <v>213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8" t="s">
        <v>21</v>
      </c>
      <c r="BK139" s="241">
        <f>ROUND(I139*H139,2)</f>
        <v>0</v>
      </c>
      <c r="BL139" s="18" t="s">
        <v>219</v>
      </c>
      <c r="BM139" s="240" t="s">
        <v>5842</v>
      </c>
    </row>
    <row r="140" spans="1:65" s="2" customFormat="1" ht="16.5" customHeight="1">
      <c r="A140" s="39"/>
      <c r="B140" s="40"/>
      <c r="C140" s="228" t="s">
        <v>301</v>
      </c>
      <c r="D140" s="228" t="s">
        <v>215</v>
      </c>
      <c r="E140" s="229" t="s">
        <v>5743</v>
      </c>
      <c r="F140" s="230" t="s">
        <v>5744</v>
      </c>
      <c r="G140" s="231" t="s">
        <v>470</v>
      </c>
      <c r="H140" s="232">
        <v>1532</v>
      </c>
      <c r="I140" s="233"/>
      <c r="J140" s="234">
        <f>ROUND(I140*H140,2)</f>
        <v>0</v>
      </c>
      <c r="K140" s="235"/>
      <c r="L140" s="45"/>
      <c r="M140" s="236" t="s">
        <v>1</v>
      </c>
      <c r="N140" s="237" t="s">
        <v>45</v>
      </c>
      <c r="O140" s="92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0" t="s">
        <v>219</v>
      </c>
      <c r="AT140" s="240" t="s">
        <v>215</v>
      </c>
      <c r="AU140" s="240" t="s">
        <v>89</v>
      </c>
      <c r="AY140" s="18" t="s">
        <v>213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8" t="s">
        <v>21</v>
      </c>
      <c r="BK140" s="241">
        <f>ROUND(I140*H140,2)</f>
        <v>0</v>
      </c>
      <c r="BL140" s="18" t="s">
        <v>219</v>
      </c>
      <c r="BM140" s="240" t="s">
        <v>5843</v>
      </c>
    </row>
    <row r="141" spans="1:65" s="2" customFormat="1" ht="16.5" customHeight="1">
      <c r="A141" s="39"/>
      <c r="B141" s="40"/>
      <c r="C141" s="228" t="s">
        <v>307</v>
      </c>
      <c r="D141" s="228" t="s">
        <v>215</v>
      </c>
      <c r="E141" s="229" t="s">
        <v>5844</v>
      </c>
      <c r="F141" s="230" t="s">
        <v>5845</v>
      </c>
      <c r="G141" s="231" t="s">
        <v>371</v>
      </c>
      <c r="H141" s="232">
        <v>7</v>
      </c>
      <c r="I141" s="233"/>
      <c r="J141" s="234">
        <f>ROUND(I141*H141,2)</f>
        <v>0</v>
      </c>
      <c r="K141" s="235"/>
      <c r="L141" s="45"/>
      <c r="M141" s="236" t="s">
        <v>1</v>
      </c>
      <c r="N141" s="237" t="s">
        <v>45</v>
      </c>
      <c r="O141" s="92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0" t="s">
        <v>219</v>
      </c>
      <c r="AT141" s="240" t="s">
        <v>215</v>
      </c>
      <c r="AU141" s="240" t="s">
        <v>89</v>
      </c>
      <c r="AY141" s="18" t="s">
        <v>213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8" t="s">
        <v>21</v>
      </c>
      <c r="BK141" s="241">
        <f>ROUND(I141*H141,2)</f>
        <v>0</v>
      </c>
      <c r="BL141" s="18" t="s">
        <v>219</v>
      </c>
      <c r="BM141" s="240" t="s">
        <v>5846</v>
      </c>
    </row>
    <row r="142" spans="1:65" s="2" customFormat="1" ht="16.5" customHeight="1">
      <c r="A142" s="39"/>
      <c r="B142" s="40"/>
      <c r="C142" s="228" t="s">
        <v>312</v>
      </c>
      <c r="D142" s="228" t="s">
        <v>215</v>
      </c>
      <c r="E142" s="229" t="s">
        <v>5847</v>
      </c>
      <c r="F142" s="230" t="s">
        <v>5848</v>
      </c>
      <c r="G142" s="231" t="s">
        <v>470</v>
      </c>
      <c r="H142" s="232">
        <v>1532</v>
      </c>
      <c r="I142" s="233"/>
      <c r="J142" s="234">
        <f>ROUND(I142*H142,2)</f>
        <v>0</v>
      </c>
      <c r="K142" s="235"/>
      <c r="L142" s="45"/>
      <c r="M142" s="236" t="s">
        <v>1</v>
      </c>
      <c r="N142" s="237" t="s">
        <v>45</v>
      </c>
      <c r="O142" s="92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0" t="s">
        <v>219</v>
      </c>
      <c r="AT142" s="240" t="s">
        <v>215</v>
      </c>
      <c r="AU142" s="240" t="s">
        <v>89</v>
      </c>
      <c r="AY142" s="18" t="s">
        <v>213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8" t="s">
        <v>21</v>
      </c>
      <c r="BK142" s="241">
        <f>ROUND(I142*H142,2)</f>
        <v>0</v>
      </c>
      <c r="BL142" s="18" t="s">
        <v>219</v>
      </c>
      <c r="BM142" s="240" t="s">
        <v>5849</v>
      </c>
    </row>
    <row r="143" spans="1:65" s="2" customFormat="1" ht="16.5" customHeight="1">
      <c r="A143" s="39"/>
      <c r="B143" s="40"/>
      <c r="C143" s="228" t="s">
        <v>317</v>
      </c>
      <c r="D143" s="228" t="s">
        <v>215</v>
      </c>
      <c r="E143" s="229" t="s">
        <v>5746</v>
      </c>
      <c r="F143" s="230" t="s">
        <v>5747</v>
      </c>
      <c r="G143" s="231" t="s">
        <v>470</v>
      </c>
      <c r="H143" s="232">
        <v>1532</v>
      </c>
      <c r="I143" s="233"/>
      <c r="J143" s="234">
        <f>ROUND(I143*H143,2)</f>
        <v>0</v>
      </c>
      <c r="K143" s="235"/>
      <c r="L143" s="45"/>
      <c r="M143" s="236" t="s">
        <v>1</v>
      </c>
      <c r="N143" s="237" t="s">
        <v>45</v>
      </c>
      <c r="O143" s="92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0" t="s">
        <v>219</v>
      </c>
      <c r="AT143" s="240" t="s">
        <v>215</v>
      </c>
      <c r="AU143" s="240" t="s">
        <v>89</v>
      </c>
      <c r="AY143" s="18" t="s">
        <v>213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8" t="s">
        <v>21</v>
      </c>
      <c r="BK143" s="241">
        <f>ROUND(I143*H143,2)</f>
        <v>0</v>
      </c>
      <c r="BL143" s="18" t="s">
        <v>219</v>
      </c>
      <c r="BM143" s="240" t="s">
        <v>5850</v>
      </c>
    </row>
    <row r="144" spans="1:65" s="2" customFormat="1" ht="21.75" customHeight="1">
      <c r="A144" s="39"/>
      <c r="B144" s="40"/>
      <c r="C144" s="228" t="s">
        <v>322</v>
      </c>
      <c r="D144" s="228" t="s">
        <v>215</v>
      </c>
      <c r="E144" s="229" t="s">
        <v>5851</v>
      </c>
      <c r="F144" s="230" t="s">
        <v>5852</v>
      </c>
      <c r="G144" s="231" t="s">
        <v>371</v>
      </c>
      <c r="H144" s="232">
        <v>2</v>
      </c>
      <c r="I144" s="233"/>
      <c r="J144" s="234">
        <f>ROUND(I144*H144,2)</f>
        <v>0</v>
      </c>
      <c r="K144" s="235"/>
      <c r="L144" s="45"/>
      <c r="M144" s="236" t="s">
        <v>1</v>
      </c>
      <c r="N144" s="237" t="s">
        <v>45</v>
      </c>
      <c r="O144" s="92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0" t="s">
        <v>219</v>
      </c>
      <c r="AT144" s="240" t="s">
        <v>215</v>
      </c>
      <c r="AU144" s="240" t="s">
        <v>89</v>
      </c>
      <c r="AY144" s="18" t="s">
        <v>213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8" t="s">
        <v>21</v>
      </c>
      <c r="BK144" s="241">
        <f>ROUND(I144*H144,2)</f>
        <v>0</v>
      </c>
      <c r="BL144" s="18" t="s">
        <v>219</v>
      </c>
      <c r="BM144" s="240" t="s">
        <v>5853</v>
      </c>
    </row>
    <row r="145" spans="1:65" s="2" customFormat="1" ht="16.5" customHeight="1">
      <c r="A145" s="39"/>
      <c r="B145" s="40"/>
      <c r="C145" s="228" t="s">
        <v>7</v>
      </c>
      <c r="D145" s="228" t="s">
        <v>215</v>
      </c>
      <c r="E145" s="229" t="s">
        <v>5854</v>
      </c>
      <c r="F145" s="230" t="s">
        <v>5855</v>
      </c>
      <c r="G145" s="231" t="s">
        <v>371</v>
      </c>
      <c r="H145" s="232">
        <v>36</v>
      </c>
      <c r="I145" s="233"/>
      <c r="J145" s="234">
        <f>ROUND(I145*H145,2)</f>
        <v>0</v>
      </c>
      <c r="K145" s="235"/>
      <c r="L145" s="45"/>
      <c r="M145" s="236" t="s">
        <v>1</v>
      </c>
      <c r="N145" s="237" t="s">
        <v>45</v>
      </c>
      <c r="O145" s="92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0" t="s">
        <v>219</v>
      </c>
      <c r="AT145" s="240" t="s">
        <v>215</v>
      </c>
      <c r="AU145" s="240" t="s">
        <v>89</v>
      </c>
      <c r="AY145" s="18" t="s">
        <v>213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8" t="s">
        <v>21</v>
      </c>
      <c r="BK145" s="241">
        <f>ROUND(I145*H145,2)</f>
        <v>0</v>
      </c>
      <c r="BL145" s="18" t="s">
        <v>219</v>
      </c>
      <c r="BM145" s="240" t="s">
        <v>5856</v>
      </c>
    </row>
    <row r="146" spans="1:65" s="2" customFormat="1" ht="16.5" customHeight="1">
      <c r="A146" s="39"/>
      <c r="B146" s="40"/>
      <c r="C146" s="228" t="s">
        <v>332</v>
      </c>
      <c r="D146" s="228" t="s">
        <v>215</v>
      </c>
      <c r="E146" s="229" t="s">
        <v>5857</v>
      </c>
      <c r="F146" s="230" t="s">
        <v>5858</v>
      </c>
      <c r="G146" s="231" t="s">
        <v>371</v>
      </c>
      <c r="H146" s="232">
        <v>7</v>
      </c>
      <c r="I146" s="233"/>
      <c r="J146" s="234">
        <f>ROUND(I146*H146,2)</f>
        <v>0</v>
      </c>
      <c r="K146" s="235"/>
      <c r="L146" s="45"/>
      <c r="M146" s="236" t="s">
        <v>1</v>
      </c>
      <c r="N146" s="237" t="s">
        <v>45</v>
      </c>
      <c r="O146" s="92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0" t="s">
        <v>219</v>
      </c>
      <c r="AT146" s="240" t="s">
        <v>215</v>
      </c>
      <c r="AU146" s="240" t="s">
        <v>89</v>
      </c>
      <c r="AY146" s="18" t="s">
        <v>213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8" t="s">
        <v>21</v>
      </c>
      <c r="BK146" s="241">
        <f>ROUND(I146*H146,2)</f>
        <v>0</v>
      </c>
      <c r="BL146" s="18" t="s">
        <v>219</v>
      </c>
      <c r="BM146" s="240" t="s">
        <v>5859</v>
      </c>
    </row>
    <row r="147" spans="1:65" s="2" customFormat="1" ht="16.5" customHeight="1">
      <c r="A147" s="39"/>
      <c r="B147" s="40"/>
      <c r="C147" s="228" t="s">
        <v>337</v>
      </c>
      <c r="D147" s="228" t="s">
        <v>215</v>
      </c>
      <c r="E147" s="229" t="s">
        <v>5749</v>
      </c>
      <c r="F147" s="230" t="s">
        <v>5750</v>
      </c>
      <c r="G147" s="231" t="s">
        <v>371</v>
      </c>
      <c r="H147" s="232">
        <v>1</v>
      </c>
      <c r="I147" s="233"/>
      <c r="J147" s="234">
        <f>ROUND(I147*H147,2)</f>
        <v>0</v>
      </c>
      <c r="K147" s="235"/>
      <c r="L147" s="45"/>
      <c r="M147" s="236" t="s">
        <v>1</v>
      </c>
      <c r="N147" s="237" t="s">
        <v>45</v>
      </c>
      <c r="O147" s="92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0" t="s">
        <v>219</v>
      </c>
      <c r="AT147" s="240" t="s">
        <v>215</v>
      </c>
      <c r="AU147" s="240" t="s">
        <v>89</v>
      </c>
      <c r="AY147" s="18" t="s">
        <v>213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8" t="s">
        <v>21</v>
      </c>
      <c r="BK147" s="241">
        <f>ROUND(I147*H147,2)</f>
        <v>0</v>
      </c>
      <c r="BL147" s="18" t="s">
        <v>219</v>
      </c>
      <c r="BM147" s="240" t="s">
        <v>5860</v>
      </c>
    </row>
    <row r="148" spans="1:65" s="2" customFormat="1" ht="16.5" customHeight="1">
      <c r="A148" s="39"/>
      <c r="B148" s="40"/>
      <c r="C148" s="228" t="s">
        <v>342</v>
      </c>
      <c r="D148" s="228" t="s">
        <v>215</v>
      </c>
      <c r="E148" s="229" t="s">
        <v>5752</v>
      </c>
      <c r="F148" s="230" t="s">
        <v>5753</v>
      </c>
      <c r="G148" s="231" t="s">
        <v>371</v>
      </c>
      <c r="H148" s="232">
        <v>4</v>
      </c>
      <c r="I148" s="233"/>
      <c r="J148" s="234">
        <f>ROUND(I148*H148,2)</f>
        <v>0</v>
      </c>
      <c r="K148" s="235"/>
      <c r="L148" s="45"/>
      <c r="M148" s="236" t="s">
        <v>1</v>
      </c>
      <c r="N148" s="237" t="s">
        <v>45</v>
      </c>
      <c r="O148" s="92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0" t="s">
        <v>219</v>
      </c>
      <c r="AT148" s="240" t="s">
        <v>215</v>
      </c>
      <c r="AU148" s="240" t="s">
        <v>89</v>
      </c>
      <c r="AY148" s="18" t="s">
        <v>213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8" t="s">
        <v>21</v>
      </c>
      <c r="BK148" s="241">
        <f>ROUND(I148*H148,2)</f>
        <v>0</v>
      </c>
      <c r="BL148" s="18" t="s">
        <v>219</v>
      </c>
      <c r="BM148" s="240" t="s">
        <v>5861</v>
      </c>
    </row>
    <row r="149" spans="1:65" s="2" customFormat="1" ht="16.5" customHeight="1">
      <c r="A149" s="39"/>
      <c r="B149" s="40"/>
      <c r="C149" s="228" t="s">
        <v>347</v>
      </c>
      <c r="D149" s="228" t="s">
        <v>215</v>
      </c>
      <c r="E149" s="229" t="s">
        <v>5862</v>
      </c>
      <c r="F149" s="230" t="s">
        <v>5863</v>
      </c>
      <c r="G149" s="231" t="s">
        <v>371</v>
      </c>
      <c r="H149" s="232">
        <v>10</v>
      </c>
      <c r="I149" s="233"/>
      <c r="J149" s="234">
        <f>ROUND(I149*H149,2)</f>
        <v>0</v>
      </c>
      <c r="K149" s="235"/>
      <c r="L149" s="45"/>
      <c r="M149" s="236" t="s">
        <v>1</v>
      </c>
      <c r="N149" s="237" t="s">
        <v>45</v>
      </c>
      <c r="O149" s="92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0" t="s">
        <v>219</v>
      </c>
      <c r="AT149" s="240" t="s">
        <v>215</v>
      </c>
      <c r="AU149" s="240" t="s">
        <v>89</v>
      </c>
      <c r="AY149" s="18" t="s">
        <v>213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8" t="s">
        <v>21</v>
      </c>
      <c r="BK149" s="241">
        <f>ROUND(I149*H149,2)</f>
        <v>0</v>
      </c>
      <c r="BL149" s="18" t="s">
        <v>219</v>
      </c>
      <c r="BM149" s="240" t="s">
        <v>5864</v>
      </c>
    </row>
    <row r="150" spans="1:65" s="2" customFormat="1" ht="16.5" customHeight="1">
      <c r="A150" s="39"/>
      <c r="B150" s="40"/>
      <c r="C150" s="228" t="s">
        <v>353</v>
      </c>
      <c r="D150" s="228" t="s">
        <v>215</v>
      </c>
      <c r="E150" s="229" t="s">
        <v>5865</v>
      </c>
      <c r="F150" s="230" t="s">
        <v>5866</v>
      </c>
      <c r="G150" s="231" t="s">
        <v>371</v>
      </c>
      <c r="H150" s="232">
        <v>4</v>
      </c>
      <c r="I150" s="233"/>
      <c r="J150" s="234">
        <f>ROUND(I150*H150,2)</f>
        <v>0</v>
      </c>
      <c r="K150" s="235"/>
      <c r="L150" s="45"/>
      <c r="M150" s="236" t="s">
        <v>1</v>
      </c>
      <c r="N150" s="237" t="s">
        <v>45</v>
      </c>
      <c r="O150" s="92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0" t="s">
        <v>219</v>
      </c>
      <c r="AT150" s="240" t="s">
        <v>215</v>
      </c>
      <c r="AU150" s="240" t="s">
        <v>89</v>
      </c>
      <c r="AY150" s="18" t="s">
        <v>213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8" t="s">
        <v>21</v>
      </c>
      <c r="BK150" s="241">
        <f>ROUND(I150*H150,2)</f>
        <v>0</v>
      </c>
      <c r="BL150" s="18" t="s">
        <v>219</v>
      </c>
      <c r="BM150" s="240" t="s">
        <v>5867</v>
      </c>
    </row>
    <row r="151" spans="1:65" s="2" customFormat="1" ht="16.5" customHeight="1">
      <c r="A151" s="39"/>
      <c r="B151" s="40"/>
      <c r="C151" s="228" t="s">
        <v>358</v>
      </c>
      <c r="D151" s="228" t="s">
        <v>215</v>
      </c>
      <c r="E151" s="229" t="s">
        <v>5755</v>
      </c>
      <c r="F151" s="230" t="s">
        <v>5756</v>
      </c>
      <c r="G151" s="231" t="s">
        <v>371</v>
      </c>
      <c r="H151" s="232">
        <v>42</v>
      </c>
      <c r="I151" s="233"/>
      <c r="J151" s="234">
        <f>ROUND(I151*H151,2)</f>
        <v>0</v>
      </c>
      <c r="K151" s="235"/>
      <c r="L151" s="45"/>
      <c r="M151" s="236" t="s">
        <v>1</v>
      </c>
      <c r="N151" s="237" t="s">
        <v>45</v>
      </c>
      <c r="O151" s="92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0" t="s">
        <v>219</v>
      </c>
      <c r="AT151" s="240" t="s">
        <v>215</v>
      </c>
      <c r="AU151" s="240" t="s">
        <v>89</v>
      </c>
      <c r="AY151" s="18" t="s">
        <v>213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8" t="s">
        <v>21</v>
      </c>
      <c r="BK151" s="241">
        <f>ROUND(I151*H151,2)</f>
        <v>0</v>
      </c>
      <c r="BL151" s="18" t="s">
        <v>219</v>
      </c>
      <c r="BM151" s="240" t="s">
        <v>5868</v>
      </c>
    </row>
    <row r="152" spans="1:65" s="2" customFormat="1" ht="16.5" customHeight="1">
      <c r="A152" s="39"/>
      <c r="B152" s="40"/>
      <c r="C152" s="228" t="s">
        <v>363</v>
      </c>
      <c r="D152" s="228" t="s">
        <v>215</v>
      </c>
      <c r="E152" s="229" t="s">
        <v>5869</v>
      </c>
      <c r="F152" s="230" t="s">
        <v>5870</v>
      </c>
      <c r="G152" s="231" t="s">
        <v>371</v>
      </c>
      <c r="H152" s="232">
        <v>1</v>
      </c>
      <c r="I152" s="233"/>
      <c r="J152" s="234">
        <f>ROUND(I152*H152,2)</f>
        <v>0</v>
      </c>
      <c r="K152" s="235"/>
      <c r="L152" s="45"/>
      <c r="M152" s="236" t="s">
        <v>1</v>
      </c>
      <c r="N152" s="237" t="s">
        <v>45</v>
      </c>
      <c r="O152" s="92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0" t="s">
        <v>219</v>
      </c>
      <c r="AT152" s="240" t="s">
        <v>215</v>
      </c>
      <c r="AU152" s="240" t="s">
        <v>89</v>
      </c>
      <c r="AY152" s="18" t="s">
        <v>213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8" t="s">
        <v>21</v>
      </c>
      <c r="BK152" s="241">
        <f>ROUND(I152*H152,2)</f>
        <v>0</v>
      </c>
      <c r="BL152" s="18" t="s">
        <v>219</v>
      </c>
      <c r="BM152" s="240" t="s">
        <v>5871</v>
      </c>
    </row>
    <row r="153" spans="1:65" s="2" customFormat="1" ht="16.5" customHeight="1">
      <c r="A153" s="39"/>
      <c r="B153" s="40"/>
      <c r="C153" s="228" t="s">
        <v>368</v>
      </c>
      <c r="D153" s="228" t="s">
        <v>215</v>
      </c>
      <c r="E153" s="229" t="s">
        <v>5758</v>
      </c>
      <c r="F153" s="230" t="s">
        <v>5759</v>
      </c>
      <c r="G153" s="231" t="s">
        <v>371</v>
      </c>
      <c r="H153" s="232">
        <v>12</v>
      </c>
      <c r="I153" s="233"/>
      <c r="J153" s="234">
        <f>ROUND(I153*H153,2)</f>
        <v>0</v>
      </c>
      <c r="K153" s="235"/>
      <c r="L153" s="45"/>
      <c r="M153" s="236" t="s">
        <v>1</v>
      </c>
      <c r="N153" s="237" t="s">
        <v>45</v>
      </c>
      <c r="O153" s="92"/>
      <c r="P153" s="238">
        <f>O153*H153</f>
        <v>0</v>
      </c>
      <c r="Q153" s="238">
        <v>0</v>
      </c>
      <c r="R153" s="238">
        <f>Q153*H153</f>
        <v>0</v>
      </c>
      <c r="S153" s="238">
        <v>0</v>
      </c>
      <c r="T153" s="23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0" t="s">
        <v>219</v>
      </c>
      <c r="AT153" s="240" t="s">
        <v>215</v>
      </c>
      <c r="AU153" s="240" t="s">
        <v>89</v>
      </c>
      <c r="AY153" s="18" t="s">
        <v>213</v>
      </c>
      <c r="BE153" s="241">
        <f>IF(N153="základní",J153,0)</f>
        <v>0</v>
      </c>
      <c r="BF153" s="241">
        <f>IF(N153="snížená",J153,0)</f>
        <v>0</v>
      </c>
      <c r="BG153" s="241">
        <f>IF(N153="zákl. přenesená",J153,0)</f>
        <v>0</v>
      </c>
      <c r="BH153" s="241">
        <f>IF(N153="sníž. přenesená",J153,0)</f>
        <v>0</v>
      </c>
      <c r="BI153" s="241">
        <f>IF(N153="nulová",J153,0)</f>
        <v>0</v>
      </c>
      <c r="BJ153" s="18" t="s">
        <v>21</v>
      </c>
      <c r="BK153" s="241">
        <f>ROUND(I153*H153,2)</f>
        <v>0</v>
      </c>
      <c r="BL153" s="18" t="s">
        <v>219</v>
      </c>
      <c r="BM153" s="240" t="s">
        <v>5872</v>
      </c>
    </row>
    <row r="154" spans="1:65" s="2" customFormat="1" ht="16.5" customHeight="1">
      <c r="A154" s="39"/>
      <c r="B154" s="40"/>
      <c r="C154" s="228" t="s">
        <v>373</v>
      </c>
      <c r="D154" s="228" t="s">
        <v>215</v>
      </c>
      <c r="E154" s="229" t="s">
        <v>5873</v>
      </c>
      <c r="F154" s="230" t="s">
        <v>5874</v>
      </c>
      <c r="G154" s="231" t="s">
        <v>371</v>
      </c>
      <c r="H154" s="232">
        <v>4</v>
      </c>
      <c r="I154" s="233"/>
      <c r="J154" s="234">
        <f>ROUND(I154*H154,2)</f>
        <v>0</v>
      </c>
      <c r="K154" s="235"/>
      <c r="L154" s="45"/>
      <c r="M154" s="236" t="s">
        <v>1</v>
      </c>
      <c r="N154" s="237" t="s">
        <v>45</v>
      </c>
      <c r="O154" s="92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0" t="s">
        <v>219</v>
      </c>
      <c r="AT154" s="240" t="s">
        <v>215</v>
      </c>
      <c r="AU154" s="240" t="s">
        <v>89</v>
      </c>
      <c r="AY154" s="18" t="s">
        <v>213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8" t="s">
        <v>21</v>
      </c>
      <c r="BK154" s="241">
        <f>ROUND(I154*H154,2)</f>
        <v>0</v>
      </c>
      <c r="BL154" s="18" t="s">
        <v>219</v>
      </c>
      <c r="BM154" s="240" t="s">
        <v>5875</v>
      </c>
    </row>
    <row r="155" spans="1:65" s="2" customFormat="1" ht="16.5" customHeight="1">
      <c r="A155" s="39"/>
      <c r="B155" s="40"/>
      <c r="C155" s="228" t="s">
        <v>378</v>
      </c>
      <c r="D155" s="228" t="s">
        <v>215</v>
      </c>
      <c r="E155" s="229" t="s">
        <v>5876</v>
      </c>
      <c r="F155" s="230" t="s">
        <v>5877</v>
      </c>
      <c r="G155" s="231" t="s">
        <v>371</v>
      </c>
      <c r="H155" s="232">
        <v>2</v>
      </c>
      <c r="I155" s="233"/>
      <c r="J155" s="234">
        <f>ROUND(I155*H155,2)</f>
        <v>0</v>
      </c>
      <c r="K155" s="235"/>
      <c r="L155" s="45"/>
      <c r="M155" s="236" t="s">
        <v>1</v>
      </c>
      <c r="N155" s="237" t="s">
        <v>45</v>
      </c>
      <c r="O155" s="92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0" t="s">
        <v>219</v>
      </c>
      <c r="AT155" s="240" t="s">
        <v>215</v>
      </c>
      <c r="AU155" s="240" t="s">
        <v>89</v>
      </c>
      <c r="AY155" s="18" t="s">
        <v>213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8" t="s">
        <v>21</v>
      </c>
      <c r="BK155" s="241">
        <f>ROUND(I155*H155,2)</f>
        <v>0</v>
      </c>
      <c r="BL155" s="18" t="s">
        <v>219</v>
      </c>
      <c r="BM155" s="240" t="s">
        <v>5878</v>
      </c>
    </row>
    <row r="156" spans="1:65" s="2" customFormat="1" ht="16.5" customHeight="1">
      <c r="A156" s="39"/>
      <c r="B156" s="40"/>
      <c r="C156" s="228" t="s">
        <v>382</v>
      </c>
      <c r="D156" s="228" t="s">
        <v>215</v>
      </c>
      <c r="E156" s="229" t="s">
        <v>5879</v>
      </c>
      <c r="F156" s="230" t="s">
        <v>5880</v>
      </c>
      <c r="G156" s="231" t="s">
        <v>371</v>
      </c>
      <c r="H156" s="232">
        <v>16</v>
      </c>
      <c r="I156" s="233"/>
      <c r="J156" s="234">
        <f>ROUND(I156*H156,2)</f>
        <v>0</v>
      </c>
      <c r="K156" s="235"/>
      <c r="L156" s="45"/>
      <c r="M156" s="236" t="s">
        <v>1</v>
      </c>
      <c r="N156" s="237" t="s">
        <v>45</v>
      </c>
      <c r="O156" s="92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0" t="s">
        <v>219</v>
      </c>
      <c r="AT156" s="240" t="s">
        <v>215</v>
      </c>
      <c r="AU156" s="240" t="s">
        <v>89</v>
      </c>
      <c r="AY156" s="18" t="s">
        <v>213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8" t="s">
        <v>21</v>
      </c>
      <c r="BK156" s="241">
        <f>ROUND(I156*H156,2)</f>
        <v>0</v>
      </c>
      <c r="BL156" s="18" t="s">
        <v>219</v>
      </c>
      <c r="BM156" s="240" t="s">
        <v>5881</v>
      </c>
    </row>
    <row r="157" spans="1:65" s="2" customFormat="1" ht="16.5" customHeight="1">
      <c r="A157" s="39"/>
      <c r="B157" s="40"/>
      <c r="C157" s="228" t="s">
        <v>387</v>
      </c>
      <c r="D157" s="228" t="s">
        <v>215</v>
      </c>
      <c r="E157" s="229" t="s">
        <v>5882</v>
      </c>
      <c r="F157" s="230" t="s">
        <v>5883</v>
      </c>
      <c r="G157" s="231" t="s">
        <v>371</v>
      </c>
      <c r="H157" s="232">
        <v>2</v>
      </c>
      <c r="I157" s="233"/>
      <c r="J157" s="234">
        <f>ROUND(I157*H157,2)</f>
        <v>0</v>
      </c>
      <c r="K157" s="235"/>
      <c r="L157" s="45"/>
      <c r="M157" s="236" t="s">
        <v>1</v>
      </c>
      <c r="N157" s="237" t="s">
        <v>45</v>
      </c>
      <c r="O157" s="92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0" t="s">
        <v>219</v>
      </c>
      <c r="AT157" s="240" t="s">
        <v>215</v>
      </c>
      <c r="AU157" s="240" t="s">
        <v>89</v>
      </c>
      <c r="AY157" s="18" t="s">
        <v>213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8" t="s">
        <v>21</v>
      </c>
      <c r="BK157" s="241">
        <f>ROUND(I157*H157,2)</f>
        <v>0</v>
      </c>
      <c r="BL157" s="18" t="s">
        <v>219</v>
      </c>
      <c r="BM157" s="240" t="s">
        <v>5884</v>
      </c>
    </row>
    <row r="158" spans="1:65" s="2" customFormat="1" ht="21.75" customHeight="1">
      <c r="A158" s="39"/>
      <c r="B158" s="40"/>
      <c r="C158" s="228" t="s">
        <v>392</v>
      </c>
      <c r="D158" s="228" t="s">
        <v>215</v>
      </c>
      <c r="E158" s="229" t="s">
        <v>5885</v>
      </c>
      <c r="F158" s="230" t="s">
        <v>5886</v>
      </c>
      <c r="G158" s="231" t="s">
        <v>371</v>
      </c>
      <c r="H158" s="232">
        <v>5</v>
      </c>
      <c r="I158" s="233"/>
      <c r="J158" s="234">
        <f>ROUND(I158*H158,2)</f>
        <v>0</v>
      </c>
      <c r="K158" s="235"/>
      <c r="L158" s="45"/>
      <c r="M158" s="236" t="s">
        <v>1</v>
      </c>
      <c r="N158" s="237" t="s">
        <v>45</v>
      </c>
      <c r="O158" s="92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0" t="s">
        <v>219</v>
      </c>
      <c r="AT158" s="240" t="s">
        <v>215</v>
      </c>
      <c r="AU158" s="240" t="s">
        <v>89</v>
      </c>
      <c r="AY158" s="18" t="s">
        <v>213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8" t="s">
        <v>21</v>
      </c>
      <c r="BK158" s="241">
        <f>ROUND(I158*H158,2)</f>
        <v>0</v>
      </c>
      <c r="BL158" s="18" t="s">
        <v>219</v>
      </c>
      <c r="BM158" s="240" t="s">
        <v>5887</v>
      </c>
    </row>
    <row r="159" spans="1:65" s="2" customFormat="1" ht="21.75" customHeight="1">
      <c r="A159" s="39"/>
      <c r="B159" s="40"/>
      <c r="C159" s="228" t="s">
        <v>398</v>
      </c>
      <c r="D159" s="228" t="s">
        <v>215</v>
      </c>
      <c r="E159" s="229" t="s">
        <v>5888</v>
      </c>
      <c r="F159" s="230" t="s">
        <v>5889</v>
      </c>
      <c r="G159" s="231" t="s">
        <v>371</v>
      </c>
      <c r="H159" s="232">
        <v>3</v>
      </c>
      <c r="I159" s="233"/>
      <c r="J159" s="234">
        <f>ROUND(I159*H159,2)</f>
        <v>0</v>
      </c>
      <c r="K159" s="235"/>
      <c r="L159" s="45"/>
      <c r="M159" s="236" t="s">
        <v>1</v>
      </c>
      <c r="N159" s="237" t="s">
        <v>45</v>
      </c>
      <c r="O159" s="92"/>
      <c r="P159" s="238">
        <f>O159*H159</f>
        <v>0</v>
      </c>
      <c r="Q159" s="238">
        <v>0</v>
      </c>
      <c r="R159" s="238">
        <f>Q159*H159</f>
        <v>0</v>
      </c>
      <c r="S159" s="238">
        <v>0</v>
      </c>
      <c r="T159" s="23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0" t="s">
        <v>219</v>
      </c>
      <c r="AT159" s="240" t="s">
        <v>215</v>
      </c>
      <c r="AU159" s="240" t="s">
        <v>89</v>
      </c>
      <c r="AY159" s="18" t="s">
        <v>213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8" t="s">
        <v>21</v>
      </c>
      <c r="BK159" s="241">
        <f>ROUND(I159*H159,2)</f>
        <v>0</v>
      </c>
      <c r="BL159" s="18" t="s">
        <v>219</v>
      </c>
      <c r="BM159" s="240" t="s">
        <v>5890</v>
      </c>
    </row>
    <row r="160" spans="1:65" s="2" customFormat="1" ht="16.5" customHeight="1">
      <c r="A160" s="39"/>
      <c r="B160" s="40"/>
      <c r="C160" s="228" t="s">
        <v>404</v>
      </c>
      <c r="D160" s="228" t="s">
        <v>215</v>
      </c>
      <c r="E160" s="229" t="s">
        <v>5891</v>
      </c>
      <c r="F160" s="230" t="s">
        <v>5892</v>
      </c>
      <c r="G160" s="231" t="s">
        <v>470</v>
      </c>
      <c r="H160" s="232">
        <v>360</v>
      </c>
      <c r="I160" s="233"/>
      <c r="J160" s="234">
        <f>ROUND(I160*H160,2)</f>
        <v>0</v>
      </c>
      <c r="K160" s="235"/>
      <c r="L160" s="45"/>
      <c r="M160" s="236" t="s">
        <v>1</v>
      </c>
      <c r="N160" s="237" t="s">
        <v>45</v>
      </c>
      <c r="O160" s="92"/>
      <c r="P160" s="238">
        <f>O160*H160</f>
        <v>0</v>
      </c>
      <c r="Q160" s="238">
        <v>0</v>
      </c>
      <c r="R160" s="238">
        <f>Q160*H160</f>
        <v>0</v>
      </c>
      <c r="S160" s="238">
        <v>0</v>
      </c>
      <c r="T160" s="23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0" t="s">
        <v>219</v>
      </c>
      <c r="AT160" s="240" t="s">
        <v>215</v>
      </c>
      <c r="AU160" s="240" t="s">
        <v>89</v>
      </c>
      <c r="AY160" s="18" t="s">
        <v>213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8" t="s">
        <v>21</v>
      </c>
      <c r="BK160" s="241">
        <f>ROUND(I160*H160,2)</f>
        <v>0</v>
      </c>
      <c r="BL160" s="18" t="s">
        <v>219</v>
      </c>
      <c r="BM160" s="240" t="s">
        <v>5893</v>
      </c>
    </row>
    <row r="161" spans="1:65" s="2" customFormat="1" ht="21.75" customHeight="1">
      <c r="A161" s="39"/>
      <c r="B161" s="40"/>
      <c r="C161" s="228" t="s">
        <v>409</v>
      </c>
      <c r="D161" s="228" t="s">
        <v>215</v>
      </c>
      <c r="E161" s="229" t="s">
        <v>5894</v>
      </c>
      <c r="F161" s="230" t="s">
        <v>5895</v>
      </c>
      <c r="G161" s="231" t="s">
        <v>3162</v>
      </c>
      <c r="H161" s="232">
        <v>2</v>
      </c>
      <c r="I161" s="233"/>
      <c r="J161" s="234">
        <f>ROUND(I161*H161,2)</f>
        <v>0</v>
      </c>
      <c r="K161" s="235"/>
      <c r="L161" s="45"/>
      <c r="M161" s="236" t="s">
        <v>1</v>
      </c>
      <c r="N161" s="237" t="s">
        <v>45</v>
      </c>
      <c r="O161" s="92"/>
      <c r="P161" s="238">
        <f>O161*H161</f>
        <v>0</v>
      </c>
      <c r="Q161" s="238">
        <v>0</v>
      </c>
      <c r="R161" s="238">
        <f>Q161*H161</f>
        <v>0</v>
      </c>
      <c r="S161" s="238">
        <v>0</v>
      </c>
      <c r="T161" s="23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0" t="s">
        <v>219</v>
      </c>
      <c r="AT161" s="240" t="s">
        <v>215</v>
      </c>
      <c r="AU161" s="240" t="s">
        <v>89</v>
      </c>
      <c r="AY161" s="18" t="s">
        <v>213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8" t="s">
        <v>21</v>
      </c>
      <c r="BK161" s="241">
        <f>ROUND(I161*H161,2)</f>
        <v>0</v>
      </c>
      <c r="BL161" s="18" t="s">
        <v>219</v>
      </c>
      <c r="BM161" s="240" t="s">
        <v>5896</v>
      </c>
    </row>
    <row r="162" spans="1:65" s="2" customFormat="1" ht="21.75" customHeight="1">
      <c r="A162" s="39"/>
      <c r="B162" s="40"/>
      <c r="C162" s="228" t="s">
        <v>413</v>
      </c>
      <c r="D162" s="228" t="s">
        <v>215</v>
      </c>
      <c r="E162" s="229" t="s">
        <v>5897</v>
      </c>
      <c r="F162" s="230" t="s">
        <v>5898</v>
      </c>
      <c r="G162" s="231" t="s">
        <v>3162</v>
      </c>
      <c r="H162" s="232">
        <v>2</v>
      </c>
      <c r="I162" s="233"/>
      <c r="J162" s="234">
        <f>ROUND(I162*H162,2)</f>
        <v>0</v>
      </c>
      <c r="K162" s="235"/>
      <c r="L162" s="45"/>
      <c r="M162" s="236" t="s">
        <v>1</v>
      </c>
      <c r="N162" s="237" t="s">
        <v>45</v>
      </c>
      <c r="O162" s="92"/>
      <c r="P162" s="238">
        <f>O162*H162</f>
        <v>0</v>
      </c>
      <c r="Q162" s="238">
        <v>0</v>
      </c>
      <c r="R162" s="238">
        <f>Q162*H162</f>
        <v>0</v>
      </c>
      <c r="S162" s="238">
        <v>0</v>
      </c>
      <c r="T162" s="23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0" t="s">
        <v>219</v>
      </c>
      <c r="AT162" s="240" t="s">
        <v>215</v>
      </c>
      <c r="AU162" s="240" t="s">
        <v>89</v>
      </c>
      <c r="AY162" s="18" t="s">
        <v>213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8" t="s">
        <v>21</v>
      </c>
      <c r="BK162" s="241">
        <f>ROUND(I162*H162,2)</f>
        <v>0</v>
      </c>
      <c r="BL162" s="18" t="s">
        <v>219</v>
      </c>
      <c r="BM162" s="240" t="s">
        <v>5899</v>
      </c>
    </row>
    <row r="163" spans="1:65" s="2" customFormat="1" ht="21.75" customHeight="1">
      <c r="A163" s="39"/>
      <c r="B163" s="40"/>
      <c r="C163" s="228" t="s">
        <v>418</v>
      </c>
      <c r="D163" s="228" t="s">
        <v>215</v>
      </c>
      <c r="E163" s="229" t="s">
        <v>5900</v>
      </c>
      <c r="F163" s="230" t="s">
        <v>5901</v>
      </c>
      <c r="G163" s="231" t="s">
        <v>3162</v>
      </c>
      <c r="H163" s="232">
        <v>2</v>
      </c>
      <c r="I163" s="233"/>
      <c r="J163" s="234">
        <f>ROUND(I163*H163,2)</f>
        <v>0</v>
      </c>
      <c r="K163" s="235"/>
      <c r="L163" s="45"/>
      <c r="M163" s="236" t="s">
        <v>1</v>
      </c>
      <c r="N163" s="237" t="s">
        <v>45</v>
      </c>
      <c r="O163" s="92"/>
      <c r="P163" s="238">
        <f>O163*H163</f>
        <v>0</v>
      </c>
      <c r="Q163" s="238">
        <v>0</v>
      </c>
      <c r="R163" s="238">
        <f>Q163*H163</f>
        <v>0</v>
      </c>
      <c r="S163" s="238">
        <v>0</v>
      </c>
      <c r="T163" s="23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0" t="s">
        <v>219</v>
      </c>
      <c r="AT163" s="240" t="s">
        <v>215</v>
      </c>
      <c r="AU163" s="240" t="s">
        <v>89</v>
      </c>
      <c r="AY163" s="18" t="s">
        <v>213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8" t="s">
        <v>21</v>
      </c>
      <c r="BK163" s="241">
        <f>ROUND(I163*H163,2)</f>
        <v>0</v>
      </c>
      <c r="BL163" s="18" t="s">
        <v>219</v>
      </c>
      <c r="BM163" s="240" t="s">
        <v>5902</v>
      </c>
    </row>
    <row r="164" spans="1:65" s="2" customFormat="1" ht="21.75" customHeight="1">
      <c r="A164" s="39"/>
      <c r="B164" s="40"/>
      <c r="C164" s="228" t="s">
        <v>425</v>
      </c>
      <c r="D164" s="228" t="s">
        <v>215</v>
      </c>
      <c r="E164" s="229" t="s">
        <v>5903</v>
      </c>
      <c r="F164" s="230" t="s">
        <v>5904</v>
      </c>
      <c r="G164" s="231" t="s">
        <v>371</v>
      </c>
      <c r="H164" s="232">
        <v>9</v>
      </c>
      <c r="I164" s="233"/>
      <c r="J164" s="234">
        <f>ROUND(I164*H164,2)</f>
        <v>0</v>
      </c>
      <c r="K164" s="235"/>
      <c r="L164" s="45"/>
      <c r="M164" s="236" t="s">
        <v>1</v>
      </c>
      <c r="N164" s="237" t="s">
        <v>45</v>
      </c>
      <c r="O164" s="92"/>
      <c r="P164" s="238">
        <f>O164*H164</f>
        <v>0</v>
      </c>
      <c r="Q164" s="238">
        <v>0</v>
      </c>
      <c r="R164" s="238">
        <f>Q164*H164</f>
        <v>0</v>
      </c>
      <c r="S164" s="238">
        <v>0</v>
      </c>
      <c r="T164" s="23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0" t="s">
        <v>219</v>
      </c>
      <c r="AT164" s="240" t="s">
        <v>215</v>
      </c>
      <c r="AU164" s="240" t="s">
        <v>89</v>
      </c>
      <c r="AY164" s="18" t="s">
        <v>213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8" t="s">
        <v>21</v>
      </c>
      <c r="BK164" s="241">
        <f>ROUND(I164*H164,2)</f>
        <v>0</v>
      </c>
      <c r="BL164" s="18" t="s">
        <v>219</v>
      </c>
      <c r="BM164" s="240" t="s">
        <v>5905</v>
      </c>
    </row>
    <row r="165" spans="1:65" s="2" customFormat="1" ht="66.75" customHeight="1">
      <c r="A165" s="39"/>
      <c r="B165" s="40"/>
      <c r="C165" s="228" t="s">
        <v>430</v>
      </c>
      <c r="D165" s="228" t="s">
        <v>215</v>
      </c>
      <c r="E165" s="229" t="s">
        <v>5906</v>
      </c>
      <c r="F165" s="230" t="s">
        <v>5907</v>
      </c>
      <c r="G165" s="231" t="s">
        <v>371</v>
      </c>
      <c r="H165" s="232">
        <v>1</v>
      </c>
      <c r="I165" s="233"/>
      <c r="J165" s="234">
        <f>ROUND(I165*H165,2)</f>
        <v>0</v>
      </c>
      <c r="K165" s="235"/>
      <c r="L165" s="45"/>
      <c r="M165" s="236" t="s">
        <v>1</v>
      </c>
      <c r="N165" s="237" t="s">
        <v>45</v>
      </c>
      <c r="O165" s="92"/>
      <c r="P165" s="238">
        <f>O165*H165</f>
        <v>0</v>
      </c>
      <c r="Q165" s="238">
        <v>0</v>
      </c>
      <c r="R165" s="238">
        <f>Q165*H165</f>
        <v>0</v>
      </c>
      <c r="S165" s="238">
        <v>0</v>
      </c>
      <c r="T165" s="23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40" t="s">
        <v>219</v>
      </c>
      <c r="AT165" s="240" t="s">
        <v>215</v>
      </c>
      <c r="AU165" s="240" t="s">
        <v>89</v>
      </c>
      <c r="AY165" s="18" t="s">
        <v>213</v>
      </c>
      <c r="BE165" s="241">
        <f>IF(N165="základní",J165,0)</f>
        <v>0</v>
      </c>
      <c r="BF165" s="241">
        <f>IF(N165="snížená",J165,0)</f>
        <v>0</v>
      </c>
      <c r="BG165" s="241">
        <f>IF(N165="zákl. přenesená",J165,0)</f>
        <v>0</v>
      </c>
      <c r="BH165" s="241">
        <f>IF(N165="sníž. přenesená",J165,0)</f>
        <v>0</v>
      </c>
      <c r="BI165" s="241">
        <f>IF(N165="nulová",J165,0)</f>
        <v>0</v>
      </c>
      <c r="BJ165" s="18" t="s">
        <v>21</v>
      </c>
      <c r="BK165" s="241">
        <f>ROUND(I165*H165,2)</f>
        <v>0</v>
      </c>
      <c r="BL165" s="18" t="s">
        <v>219</v>
      </c>
      <c r="BM165" s="240" t="s">
        <v>5908</v>
      </c>
    </row>
    <row r="166" spans="1:65" s="2" customFormat="1" ht="66.75" customHeight="1">
      <c r="A166" s="39"/>
      <c r="B166" s="40"/>
      <c r="C166" s="228" t="s">
        <v>435</v>
      </c>
      <c r="D166" s="228" t="s">
        <v>215</v>
      </c>
      <c r="E166" s="229" t="s">
        <v>5909</v>
      </c>
      <c r="F166" s="230" t="s">
        <v>5910</v>
      </c>
      <c r="G166" s="231" t="s">
        <v>371</v>
      </c>
      <c r="H166" s="232">
        <v>2</v>
      </c>
      <c r="I166" s="233"/>
      <c r="J166" s="234">
        <f>ROUND(I166*H166,2)</f>
        <v>0</v>
      </c>
      <c r="K166" s="235"/>
      <c r="L166" s="45"/>
      <c r="M166" s="236" t="s">
        <v>1</v>
      </c>
      <c r="N166" s="237" t="s">
        <v>45</v>
      </c>
      <c r="O166" s="92"/>
      <c r="P166" s="238">
        <f>O166*H166</f>
        <v>0</v>
      </c>
      <c r="Q166" s="238">
        <v>0</v>
      </c>
      <c r="R166" s="238">
        <f>Q166*H166</f>
        <v>0</v>
      </c>
      <c r="S166" s="238">
        <v>0</v>
      </c>
      <c r="T166" s="23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0" t="s">
        <v>219</v>
      </c>
      <c r="AT166" s="240" t="s">
        <v>215</v>
      </c>
      <c r="AU166" s="240" t="s">
        <v>89</v>
      </c>
      <c r="AY166" s="18" t="s">
        <v>213</v>
      </c>
      <c r="BE166" s="241">
        <f>IF(N166="základní",J166,0)</f>
        <v>0</v>
      </c>
      <c r="BF166" s="241">
        <f>IF(N166="snížená",J166,0)</f>
        <v>0</v>
      </c>
      <c r="BG166" s="241">
        <f>IF(N166="zákl. přenesená",J166,0)</f>
        <v>0</v>
      </c>
      <c r="BH166" s="241">
        <f>IF(N166="sníž. přenesená",J166,0)</f>
        <v>0</v>
      </c>
      <c r="BI166" s="241">
        <f>IF(N166="nulová",J166,0)</f>
        <v>0</v>
      </c>
      <c r="BJ166" s="18" t="s">
        <v>21</v>
      </c>
      <c r="BK166" s="241">
        <f>ROUND(I166*H166,2)</f>
        <v>0</v>
      </c>
      <c r="BL166" s="18" t="s">
        <v>219</v>
      </c>
      <c r="BM166" s="240" t="s">
        <v>5911</v>
      </c>
    </row>
    <row r="167" spans="1:65" s="2" customFormat="1" ht="66.75" customHeight="1">
      <c r="A167" s="39"/>
      <c r="B167" s="40"/>
      <c r="C167" s="228" t="s">
        <v>447</v>
      </c>
      <c r="D167" s="228" t="s">
        <v>215</v>
      </c>
      <c r="E167" s="229" t="s">
        <v>5912</v>
      </c>
      <c r="F167" s="230" t="s">
        <v>5913</v>
      </c>
      <c r="G167" s="231" t="s">
        <v>371</v>
      </c>
      <c r="H167" s="232">
        <v>2</v>
      </c>
      <c r="I167" s="233"/>
      <c r="J167" s="234">
        <f>ROUND(I167*H167,2)</f>
        <v>0</v>
      </c>
      <c r="K167" s="235"/>
      <c r="L167" s="45"/>
      <c r="M167" s="236" t="s">
        <v>1</v>
      </c>
      <c r="N167" s="237" t="s">
        <v>45</v>
      </c>
      <c r="O167" s="92"/>
      <c r="P167" s="238">
        <f>O167*H167</f>
        <v>0</v>
      </c>
      <c r="Q167" s="238">
        <v>0</v>
      </c>
      <c r="R167" s="238">
        <f>Q167*H167</f>
        <v>0</v>
      </c>
      <c r="S167" s="238">
        <v>0</v>
      </c>
      <c r="T167" s="23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0" t="s">
        <v>219</v>
      </c>
      <c r="AT167" s="240" t="s">
        <v>215</v>
      </c>
      <c r="AU167" s="240" t="s">
        <v>89</v>
      </c>
      <c r="AY167" s="18" t="s">
        <v>213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18" t="s">
        <v>21</v>
      </c>
      <c r="BK167" s="241">
        <f>ROUND(I167*H167,2)</f>
        <v>0</v>
      </c>
      <c r="BL167" s="18" t="s">
        <v>219</v>
      </c>
      <c r="BM167" s="240" t="s">
        <v>5914</v>
      </c>
    </row>
    <row r="168" spans="1:65" s="2" customFormat="1" ht="16.5" customHeight="1">
      <c r="A168" s="39"/>
      <c r="B168" s="40"/>
      <c r="C168" s="228" t="s">
        <v>456</v>
      </c>
      <c r="D168" s="228" t="s">
        <v>215</v>
      </c>
      <c r="E168" s="229" t="s">
        <v>5915</v>
      </c>
      <c r="F168" s="230" t="s">
        <v>5916</v>
      </c>
      <c r="G168" s="231" t="s">
        <v>371</v>
      </c>
      <c r="H168" s="232">
        <v>3</v>
      </c>
      <c r="I168" s="233"/>
      <c r="J168" s="234">
        <f>ROUND(I168*H168,2)</f>
        <v>0</v>
      </c>
      <c r="K168" s="235"/>
      <c r="L168" s="45"/>
      <c r="M168" s="236" t="s">
        <v>1</v>
      </c>
      <c r="N168" s="237" t="s">
        <v>45</v>
      </c>
      <c r="O168" s="92"/>
      <c r="P168" s="238">
        <f>O168*H168</f>
        <v>0</v>
      </c>
      <c r="Q168" s="238">
        <v>0</v>
      </c>
      <c r="R168" s="238">
        <f>Q168*H168</f>
        <v>0</v>
      </c>
      <c r="S168" s="238">
        <v>0</v>
      </c>
      <c r="T168" s="23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0" t="s">
        <v>219</v>
      </c>
      <c r="AT168" s="240" t="s">
        <v>215</v>
      </c>
      <c r="AU168" s="240" t="s">
        <v>89</v>
      </c>
      <c r="AY168" s="18" t="s">
        <v>213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8" t="s">
        <v>21</v>
      </c>
      <c r="BK168" s="241">
        <f>ROUND(I168*H168,2)</f>
        <v>0</v>
      </c>
      <c r="BL168" s="18" t="s">
        <v>219</v>
      </c>
      <c r="BM168" s="240" t="s">
        <v>5917</v>
      </c>
    </row>
    <row r="169" spans="1:65" s="2" customFormat="1" ht="16.5" customHeight="1">
      <c r="A169" s="39"/>
      <c r="B169" s="40"/>
      <c r="C169" s="228" t="s">
        <v>461</v>
      </c>
      <c r="D169" s="228" t="s">
        <v>215</v>
      </c>
      <c r="E169" s="229" t="s">
        <v>5918</v>
      </c>
      <c r="F169" s="230" t="s">
        <v>5919</v>
      </c>
      <c r="G169" s="231" t="s">
        <v>371</v>
      </c>
      <c r="H169" s="232">
        <v>4</v>
      </c>
      <c r="I169" s="233"/>
      <c r="J169" s="234">
        <f>ROUND(I169*H169,2)</f>
        <v>0</v>
      </c>
      <c r="K169" s="235"/>
      <c r="L169" s="45"/>
      <c r="M169" s="236" t="s">
        <v>1</v>
      </c>
      <c r="N169" s="237" t="s">
        <v>45</v>
      </c>
      <c r="O169" s="92"/>
      <c r="P169" s="238">
        <f>O169*H169</f>
        <v>0</v>
      </c>
      <c r="Q169" s="238">
        <v>0</v>
      </c>
      <c r="R169" s="238">
        <f>Q169*H169</f>
        <v>0</v>
      </c>
      <c r="S169" s="238">
        <v>0</v>
      </c>
      <c r="T169" s="23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40" t="s">
        <v>219</v>
      </c>
      <c r="AT169" s="240" t="s">
        <v>215</v>
      </c>
      <c r="AU169" s="240" t="s">
        <v>89</v>
      </c>
      <c r="AY169" s="18" t="s">
        <v>213</v>
      </c>
      <c r="BE169" s="241">
        <f>IF(N169="základní",J169,0)</f>
        <v>0</v>
      </c>
      <c r="BF169" s="241">
        <f>IF(N169="snížená",J169,0)</f>
        <v>0</v>
      </c>
      <c r="BG169" s="241">
        <f>IF(N169="zákl. přenesená",J169,0)</f>
        <v>0</v>
      </c>
      <c r="BH169" s="241">
        <f>IF(N169="sníž. přenesená",J169,0)</f>
        <v>0</v>
      </c>
      <c r="BI169" s="241">
        <f>IF(N169="nulová",J169,0)</f>
        <v>0</v>
      </c>
      <c r="BJ169" s="18" t="s">
        <v>21</v>
      </c>
      <c r="BK169" s="241">
        <f>ROUND(I169*H169,2)</f>
        <v>0</v>
      </c>
      <c r="BL169" s="18" t="s">
        <v>219</v>
      </c>
      <c r="BM169" s="240" t="s">
        <v>5920</v>
      </c>
    </row>
    <row r="170" spans="1:65" s="2" customFormat="1" ht="16.5" customHeight="1">
      <c r="A170" s="39"/>
      <c r="B170" s="40"/>
      <c r="C170" s="228" t="s">
        <v>467</v>
      </c>
      <c r="D170" s="228" t="s">
        <v>215</v>
      </c>
      <c r="E170" s="229" t="s">
        <v>5921</v>
      </c>
      <c r="F170" s="230" t="s">
        <v>5768</v>
      </c>
      <c r="G170" s="231" t="s">
        <v>371</v>
      </c>
      <c r="H170" s="232">
        <v>1</v>
      </c>
      <c r="I170" s="233"/>
      <c r="J170" s="234">
        <f>ROUND(I170*H170,2)</f>
        <v>0</v>
      </c>
      <c r="K170" s="235"/>
      <c r="L170" s="45"/>
      <c r="M170" s="236" t="s">
        <v>1</v>
      </c>
      <c r="N170" s="237" t="s">
        <v>45</v>
      </c>
      <c r="O170" s="92"/>
      <c r="P170" s="238">
        <f>O170*H170</f>
        <v>0</v>
      </c>
      <c r="Q170" s="238">
        <v>0</v>
      </c>
      <c r="R170" s="238">
        <f>Q170*H170</f>
        <v>0</v>
      </c>
      <c r="S170" s="238">
        <v>0</v>
      </c>
      <c r="T170" s="23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40" t="s">
        <v>219</v>
      </c>
      <c r="AT170" s="240" t="s">
        <v>215</v>
      </c>
      <c r="AU170" s="240" t="s">
        <v>89</v>
      </c>
      <c r="AY170" s="18" t="s">
        <v>213</v>
      </c>
      <c r="BE170" s="241">
        <f>IF(N170="základní",J170,0)</f>
        <v>0</v>
      </c>
      <c r="BF170" s="241">
        <f>IF(N170="snížená",J170,0)</f>
        <v>0</v>
      </c>
      <c r="BG170" s="241">
        <f>IF(N170="zákl. přenesená",J170,0)</f>
        <v>0</v>
      </c>
      <c r="BH170" s="241">
        <f>IF(N170="sníž. přenesená",J170,0)</f>
        <v>0</v>
      </c>
      <c r="BI170" s="241">
        <f>IF(N170="nulová",J170,0)</f>
        <v>0</v>
      </c>
      <c r="BJ170" s="18" t="s">
        <v>21</v>
      </c>
      <c r="BK170" s="241">
        <f>ROUND(I170*H170,2)</f>
        <v>0</v>
      </c>
      <c r="BL170" s="18" t="s">
        <v>219</v>
      </c>
      <c r="BM170" s="240" t="s">
        <v>5922</v>
      </c>
    </row>
    <row r="171" spans="1:65" s="2" customFormat="1" ht="16.5" customHeight="1">
      <c r="A171" s="39"/>
      <c r="B171" s="40"/>
      <c r="C171" s="228" t="s">
        <v>473</v>
      </c>
      <c r="D171" s="228" t="s">
        <v>215</v>
      </c>
      <c r="E171" s="229" t="s">
        <v>5923</v>
      </c>
      <c r="F171" s="230" t="s">
        <v>5771</v>
      </c>
      <c r="G171" s="231" t="s">
        <v>371</v>
      </c>
      <c r="H171" s="232">
        <v>1</v>
      </c>
      <c r="I171" s="233"/>
      <c r="J171" s="234">
        <f>ROUND(I171*H171,2)</f>
        <v>0</v>
      </c>
      <c r="K171" s="235"/>
      <c r="L171" s="45"/>
      <c r="M171" s="236" t="s">
        <v>1</v>
      </c>
      <c r="N171" s="237" t="s">
        <v>45</v>
      </c>
      <c r="O171" s="92"/>
      <c r="P171" s="238">
        <f>O171*H171</f>
        <v>0</v>
      </c>
      <c r="Q171" s="238">
        <v>0</v>
      </c>
      <c r="R171" s="238">
        <f>Q171*H171</f>
        <v>0</v>
      </c>
      <c r="S171" s="238">
        <v>0</v>
      </c>
      <c r="T171" s="23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40" t="s">
        <v>219</v>
      </c>
      <c r="AT171" s="240" t="s">
        <v>215</v>
      </c>
      <c r="AU171" s="240" t="s">
        <v>89</v>
      </c>
      <c r="AY171" s="18" t="s">
        <v>213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18" t="s">
        <v>21</v>
      </c>
      <c r="BK171" s="241">
        <f>ROUND(I171*H171,2)</f>
        <v>0</v>
      </c>
      <c r="BL171" s="18" t="s">
        <v>219</v>
      </c>
      <c r="BM171" s="240" t="s">
        <v>5924</v>
      </c>
    </row>
    <row r="172" spans="1:65" s="2" customFormat="1" ht="16.5" customHeight="1">
      <c r="A172" s="39"/>
      <c r="B172" s="40"/>
      <c r="C172" s="228" t="s">
        <v>479</v>
      </c>
      <c r="D172" s="228" t="s">
        <v>215</v>
      </c>
      <c r="E172" s="229" t="s">
        <v>5925</v>
      </c>
      <c r="F172" s="230" t="s">
        <v>5774</v>
      </c>
      <c r="G172" s="231" t="s">
        <v>371</v>
      </c>
      <c r="H172" s="232">
        <v>1</v>
      </c>
      <c r="I172" s="233"/>
      <c r="J172" s="234">
        <f>ROUND(I172*H172,2)</f>
        <v>0</v>
      </c>
      <c r="K172" s="235"/>
      <c r="L172" s="45"/>
      <c r="M172" s="236" t="s">
        <v>1</v>
      </c>
      <c r="N172" s="237" t="s">
        <v>45</v>
      </c>
      <c r="O172" s="92"/>
      <c r="P172" s="238">
        <f>O172*H172</f>
        <v>0</v>
      </c>
      <c r="Q172" s="238">
        <v>0</v>
      </c>
      <c r="R172" s="238">
        <f>Q172*H172</f>
        <v>0</v>
      </c>
      <c r="S172" s="238">
        <v>0</v>
      </c>
      <c r="T172" s="23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0" t="s">
        <v>219</v>
      </c>
      <c r="AT172" s="240" t="s">
        <v>215</v>
      </c>
      <c r="AU172" s="240" t="s">
        <v>89</v>
      </c>
      <c r="AY172" s="18" t="s">
        <v>213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8" t="s">
        <v>21</v>
      </c>
      <c r="BK172" s="241">
        <f>ROUND(I172*H172,2)</f>
        <v>0</v>
      </c>
      <c r="BL172" s="18" t="s">
        <v>219</v>
      </c>
      <c r="BM172" s="240" t="s">
        <v>5926</v>
      </c>
    </row>
    <row r="173" spans="1:65" s="2" customFormat="1" ht="21.75" customHeight="1">
      <c r="A173" s="39"/>
      <c r="B173" s="40"/>
      <c r="C173" s="228" t="s">
        <v>485</v>
      </c>
      <c r="D173" s="228" t="s">
        <v>215</v>
      </c>
      <c r="E173" s="229" t="s">
        <v>5927</v>
      </c>
      <c r="F173" s="230" t="s">
        <v>5928</v>
      </c>
      <c r="G173" s="231" t="s">
        <v>371</v>
      </c>
      <c r="H173" s="232">
        <v>1</v>
      </c>
      <c r="I173" s="233"/>
      <c r="J173" s="234">
        <f>ROUND(I173*H173,2)</f>
        <v>0</v>
      </c>
      <c r="K173" s="235"/>
      <c r="L173" s="45"/>
      <c r="M173" s="236" t="s">
        <v>1</v>
      </c>
      <c r="N173" s="237" t="s">
        <v>45</v>
      </c>
      <c r="O173" s="92"/>
      <c r="P173" s="238">
        <f>O173*H173</f>
        <v>0</v>
      </c>
      <c r="Q173" s="238">
        <v>0</v>
      </c>
      <c r="R173" s="238">
        <f>Q173*H173</f>
        <v>0</v>
      </c>
      <c r="S173" s="238">
        <v>0</v>
      </c>
      <c r="T173" s="23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40" t="s">
        <v>219</v>
      </c>
      <c r="AT173" s="240" t="s">
        <v>215</v>
      </c>
      <c r="AU173" s="240" t="s">
        <v>89</v>
      </c>
      <c r="AY173" s="18" t="s">
        <v>213</v>
      </c>
      <c r="BE173" s="241">
        <f>IF(N173="základní",J173,0)</f>
        <v>0</v>
      </c>
      <c r="BF173" s="241">
        <f>IF(N173="snížená",J173,0)</f>
        <v>0</v>
      </c>
      <c r="BG173" s="241">
        <f>IF(N173="zákl. přenesená",J173,0)</f>
        <v>0</v>
      </c>
      <c r="BH173" s="241">
        <f>IF(N173="sníž. přenesená",J173,0)</f>
        <v>0</v>
      </c>
      <c r="BI173" s="241">
        <f>IF(N173="nulová",J173,0)</f>
        <v>0</v>
      </c>
      <c r="BJ173" s="18" t="s">
        <v>21</v>
      </c>
      <c r="BK173" s="241">
        <f>ROUND(I173*H173,2)</f>
        <v>0</v>
      </c>
      <c r="BL173" s="18" t="s">
        <v>219</v>
      </c>
      <c r="BM173" s="240" t="s">
        <v>5929</v>
      </c>
    </row>
    <row r="174" spans="1:65" s="2" customFormat="1" ht="16.5" customHeight="1">
      <c r="A174" s="39"/>
      <c r="B174" s="40"/>
      <c r="C174" s="228" t="s">
        <v>490</v>
      </c>
      <c r="D174" s="228" t="s">
        <v>215</v>
      </c>
      <c r="E174" s="229" t="s">
        <v>5930</v>
      </c>
      <c r="F174" s="230" t="s">
        <v>5777</v>
      </c>
      <c r="G174" s="231" t="s">
        <v>371</v>
      </c>
      <c r="H174" s="232">
        <v>1</v>
      </c>
      <c r="I174" s="233"/>
      <c r="J174" s="234">
        <f>ROUND(I174*H174,2)</f>
        <v>0</v>
      </c>
      <c r="K174" s="235"/>
      <c r="L174" s="45"/>
      <c r="M174" s="301" t="s">
        <v>1</v>
      </c>
      <c r="N174" s="302" t="s">
        <v>45</v>
      </c>
      <c r="O174" s="303"/>
      <c r="P174" s="304">
        <f>O174*H174</f>
        <v>0</v>
      </c>
      <c r="Q174" s="304">
        <v>0</v>
      </c>
      <c r="R174" s="304">
        <f>Q174*H174</f>
        <v>0</v>
      </c>
      <c r="S174" s="304">
        <v>0</v>
      </c>
      <c r="T174" s="305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40" t="s">
        <v>219</v>
      </c>
      <c r="AT174" s="240" t="s">
        <v>215</v>
      </c>
      <c r="AU174" s="240" t="s">
        <v>89</v>
      </c>
      <c r="AY174" s="18" t="s">
        <v>213</v>
      </c>
      <c r="BE174" s="241">
        <f>IF(N174="základní",J174,0)</f>
        <v>0</v>
      </c>
      <c r="BF174" s="241">
        <f>IF(N174="snížená",J174,0)</f>
        <v>0</v>
      </c>
      <c r="BG174" s="241">
        <f>IF(N174="zákl. přenesená",J174,0)</f>
        <v>0</v>
      </c>
      <c r="BH174" s="241">
        <f>IF(N174="sníž. přenesená",J174,0)</f>
        <v>0</v>
      </c>
      <c r="BI174" s="241">
        <f>IF(N174="nulová",J174,0)</f>
        <v>0</v>
      </c>
      <c r="BJ174" s="18" t="s">
        <v>21</v>
      </c>
      <c r="BK174" s="241">
        <f>ROUND(I174*H174,2)</f>
        <v>0</v>
      </c>
      <c r="BL174" s="18" t="s">
        <v>219</v>
      </c>
      <c r="BM174" s="240" t="s">
        <v>5931</v>
      </c>
    </row>
    <row r="175" spans="1:31" s="2" customFormat="1" ht="6.95" customHeight="1">
      <c r="A175" s="39"/>
      <c r="B175" s="67"/>
      <c r="C175" s="68"/>
      <c r="D175" s="68"/>
      <c r="E175" s="68"/>
      <c r="F175" s="68"/>
      <c r="G175" s="68"/>
      <c r="H175" s="68"/>
      <c r="I175" s="68"/>
      <c r="J175" s="68"/>
      <c r="K175" s="68"/>
      <c r="L175" s="45"/>
      <c r="M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</row>
  </sheetData>
  <sheetProtection password="CC35" sheet="1" objects="1" scenarios="1" formatColumns="0" formatRows="0" autoFilter="0"/>
  <autoFilter ref="C121:K17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148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2:12" s="1" customFormat="1" ht="12" customHeight="1">
      <c r="B8" s="21"/>
      <c r="D8" s="151" t="s">
        <v>159</v>
      </c>
      <c r="L8" s="21"/>
    </row>
    <row r="9" spans="1:31" s="2" customFormat="1" ht="16.5" customHeight="1">
      <c r="A9" s="39"/>
      <c r="B9" s="45"/>
      <c r="C9" s="39"/>
      <c r="D9" s="39"/>
      <c r="E9" s="152" t="s">
        <v>5723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3025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5932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19</v>
      </c>
      <c r="E13" s="39"/>
      <c r="F13" s="142" t="s">
        <v>1</v>
      </c>
      <c r="G13" s="39"/>
      <c r="H13" s="39"/>
      <c r="I13" s="151" t="s">
        <v>20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22</v>
      </c>
      <c r="E14" s="39"/>
      <c r="F14" s="142" t="s">
        <v>23</v>
      </c>
      <c r="G14" s="39"/>
      <c r="H14" s="39"/>
      <c r="I14" s="151" t="s">
        <v>24</v>
      </c>
      <c r="J14" s="154" t="str">
        <f>'Rekapitulace stavby'!AN8</f>
        <v>3. 3. 2021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28</v>
      </c>
      <c r="E16" s="39"/>
      <c r="F16" s="39"/>
      <c r="G16" s="39"/>
      <c r="H16" s="39"/>
      <c r="I16" s="151" t="s">
        <v>29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1" t="s">
        <v>31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32</v>
      </c>
      <c r="E19" s="39"/>
      <c r="F19" s="39"/>
      <c r="G19" s="39"/>
      <c r="H19" s="39"/>
      <c r="I19" s="151" t="s">
        <v>29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31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34</v>
      </c>
      <c r="E22" s="39"/>
      <c r="F22" s="39"/>
      <c r="G22" s="39"/>
      <c r="H22" s="39"/>
      <c r="I22" s="151" t="s">
        <v>29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161</v>
      </c>
      <c r="F23" s="39"/>
      <c r="G23" s="39"/>
      <c r="H23" s="39"/>
      <c r="I23" s="151" t="s">
        <v>31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37</v>
      </c>
      <c r="E25" s="39"/>
      <c r="F25" s="39"/>
      <c r="G25" s="39"/>
      <c r="H25" s="39"/>
      <c r="I25" s="151" t="s">
        <v>29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38</v>
      </c>
      <c r="F26" s="39"/>
      <c r="G26" s="39"/>
      <c r="H26" s="39"/>
      <c r="I26" s="151" t="s">
        <v>31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39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40</v>
      </c>
      <c r="E32" s="39"/>
      <c r="F32" s="39"/>
      <c r="G32" s="39"/>
      <c r="H32" s="39"/>
      <c r="I32" s="39"/>
      <c r="J32" s="161">
        <f>ROUND(J122,2)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42</v>
      </c>
      <c r="G34" s="39"/>
      <c r="H34" s="39"/>
      <c r="I34" s="162" t="s">
        <v>41</v>
      </c>
      <c r="J34" s="162" t="s">
        <v>43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44</v>
      </c>
      <c r="E35" s="151" t="s">
        <v>45</v>
      </c>
      <c r="F35" s="164">
        <f>ROUND((SUM(BE122:BE145)),2)</f>
        <v>0</v>
      </c>
      <c r="G35" s="39"/>
      <c r="H35" s="39"/>
      <c r="I35" s="165">
        <v>0.21</v>
      </c>
      <c r="J35" s="164">
        <f>ROUND(((SUM(BE122:BE145))*I35),2)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46</v>
      </c>
      <c r="F36" s="164">
        <f>ROUND((SUM(BF122:BF145)),2)</f>
        <v>0</v>
      </c>
      <c r="G36" s="39"/>
      <c r="H36" s="39"/>
      <c r="I36" s="165">
        <v>0.15</v>
      </c>
      <c r="J36" s="164">
        <f>ROUND(((SUM(BF122:BF145))*I36),2)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47</v>
      </c>
      <c r="F37" s="164">
        <f>ROUND((SUM(BG122:BG145)),2)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48</v>
      </c>
      <c r="F38" s="164">
        <f>ROUND((SUM(BH122:BH145)),2)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49</v>
      </c>
      <c r="F39" s="164">
        <f>ROUND((SUM(BI122:BI145)),2)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50</v>
      </c>
      <c r="E41" s="168"/>
      <c r="F41" s="168"/>
      <c r="G41" s="169" t="s">
        <v>51</v>
      </c>
      <c r="H41" s="170" t="s">
        <v>52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53</v>
      </c>
      <c r="E50" s="174"/>
      <c r="F50" s="174"/>
      <c r="G50" s="173" t="s">
        <v>54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55</v>
      </c>
      <c r="E61" s="176"/>
      <c r="F61" s="177" t="s">
        <v>56</v>
      </c>
      <c r="G61" s="175" t="s">
        <v>55</v>
      </c>
      <c r="H61" s="176"/>
      <c r="I61" s="176"/>
      <c r="J61" s="178" t="s">
        <v>56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57</v>
      </c>
      <c r="E65" s="179"/>
      <c r="F65" s="179"/>
      <c r="G65" s="173" t="s">
        <v>58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55</v>
      </c>
      <c r="E76" s="176"/>
      <c r="F76" s="177" t="s">
        <v>56</v>
      </c>
      <c r="G76" s="175" t="s">
        <v>55</v>
      </c>
      <c r="H76" s="176"/>
      <c r="I76" s="176"/>
      <c r="J76" s="178" t="s">
        <v>56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159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5723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3025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MP VAK - VAK. STANICE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22</v>
      </c>
      <c r="D91" s="41"/>
      <c r="E91" s="41"/>
      <c r="F91" s="28" t="str">
        <f>F14</f>
        <v>MĚSTSKÁ NEMOCNICE DVŮR. KRÁLOVÉ</v>
      </c>
      <c r="G91" s="41"/>
      <c r="H91" s="41"/>
      <c r="I91" s="33" t="s">
        <v>24</v>
      </c>
      <c r="J91" s="80" t="str">
        <f>IF(J14="","",J14)</f>
        <v>3. 3. 2021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28</v>
      </c>
      <c r="D93" s="41"/>
      <c r="E93" s="41"/>
      <c r="F93" s="28" t="str">
        <f>E17</f>
        <v xml:space="preserve"> </v>
      </c>
      <c r="G93" s="41"/>
      <c r="H93" s="41"/>
      <c r="I93" s="33" t="s">
        <v>34</v>
      </c>
      <c r="J93" s="37" t="str">
        <f>E23</f>
        <v>ATELIER H1&amp; ATELIER HÁJEK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32</v>
      </c>
      <c r="D94" s="41"/>
      <c r="E94" s="41"/>
      <c r="F94" s="28" t="str">
        <f>IF(E20="","",E20)</f>
        <v>Vyplň údaj</v>
      </c>
      <c r="G94" s="41"/>
      <c r="H94" s="41"/>
      <c r="I94" s="33" t="s">
        <v>37</v>
      </c>
      <c r="J94" s="37" t="str">
        <f>E26</f>
        <v>ERŠILOVÁ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163</v>
      </c>
      <c r="D96" s="186"/>
      <c r="E96" s="186"/>
      <c r="F96" s="186"/>
      <c r="G96" s="186"/>
      <c r="H96" s="186"/>
      <c r="I96" s="186"/>
      <c r="J96" s="187" t="s">
        <v>164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165</v>
      </c>
      <c r="D98" s="41"/>
      <c r="E98" s="41"/>
      <c r="F98" s="41"/>
      <c r="G98" s="41"/>
      <c r="H98" s="41"/>
      <c r="I98" s="41"/>
      <c r="J98" s="111">
        <f>J122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166</v>
      </c>
    </row>
    <row r="99" spans="1:31" s="9" customFormat="1" ht="24.95" customHeight="1">
      <c r="A99" s="9"/>
      <c r="B99" s="189"/>
      <c r="C99" s="190"/>
      <c r="D99" s="191" t="s">
        <v>5609</v>
      </c>
      <c r="E99" s="192"/>
      <c r="F99" s="192"/>
      <c r="G99" s="192"/>
      <c r="H99" s="192"/>
      <c r="I99" s="192"/>
      <c r="J99" s="193">
        <f>J123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5933</v>
      </c>
      <c r="E100" s="197"/>
      <c r="F100" s="197"/>
      <c r="G100" s="197"/>
      <c r="H100" s="197"/>
      <c r="I100" s="197"/>
      <c r="J100" s="198">
        <f>J124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198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184" t="str">
        <f>E7</f>
        <v>NÁSTAVBA OPER. SÁLŮ A STERILIZACE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2:12" s="1" customFormat="1" ht="12" customHeight="1">
      <c r="B111" s="22"/>
      <c r="C111" s="33" t="s">
        <v>159</v>
      </c>
      <c r="D111" s="23"/>
      <c r="E111" s="23"/>
      <c r="F111" s="23"/>
      <c r="G111" s="23"/>
      <c r="H111" s="23"/>
      <c r="I111" s="23"/>
      <c r="J111" s="23"/>
      <c r="K111" s="23"/>
      <c r="L111" s="21"/>
    </row>
    <row r="112" spans="1:31" s="2" customFormat="1" ht="16.5" customHeight="1">
      <c r="A112" s="39"/>
      <c r="B112" s="40"/>
      <c r="C112" s="41"/>
      <c r="D112" s="41"/>
      <c r="E112" s="184" t="s">
        <v>5723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3025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E11</f>
        <v>MP VAK - VAK. STANICE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22</v>
      </c>
      <c r="D116" s="41"/>
      <c r="E116" s="41"/>
      <c r="F116" s="28" t="str">
        <f>F14</f>
        <v>MĚSTSKÁ NEMOCNICE DVŮR. KRÁLOVÉ</v>
      </c>
      <c r="G116" s="41"/>
      <c r="H116" s="41"/>
      <c r="I116" s="33" t="s">
        <v>24</v>
      </c>
      <c r="J116" s="80" t="str">
        <f>IF(J14="","",J14)</f>
        <v>3. 3. 2021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25.65" customHeight="1">
      <c r="A118" s="39"/>
      <c r="B118" s="40"/>
      <c r="C118" s="33" t="s">
        <v>28</v>
      </c>
      <c r="D118" s="41"/>
      <c r="E118" s="41"/>
      <c r="F118" s="28" t="str">
        <f>E17</f>
        <v xml:space="preserve"> </v>
      </c>
      <c r="G118" s="41"/>
      <c r="H118" s="41"/>
      <c r="I118" s="33" t="s">
        <v>34</v>
      </c>
      <c r="J118" s="37" t="str">
        <f>E23</f>
        <v>ATELIER H1&amp; ATELIER HÁJEK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32</v>
      </c>
      <c r="D119" s="41"/>
      <c r="E119" s="41"/>
      <c r="F119" s="28" t="str">
        <f>IF(E20="","",E20)</f>
        <v>Vyplň údaj</v>
      </c>
      <c r="G119" s="41"/>
      <c r="H119" s="41"/>
      <c r="I119" s="33" t="s">
        <v>37</v>
      </c>
      <c r="J119" s="37" t="str">
        <f>E26</f>
        <v>ERŠILOVÁ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200"/>
      <c r="B121" s="201"/>
      <c r="C121" s="202" t="s">
        <v>199</v>
      </c>
      <c r="D121" s="203" t="s">
        <v>65</v>
      </c>
      <c r="E121" s="203" t="s">
        <v>61</v>
      </c>
      <c r="F121" s="203" t="s">
        <v>62</v>
      </c>
      <c r="G121" s="203" t="s">
        <v>200</v>
      </c>
      <c r="H121" s="203" t="s">
        <v>201</v>
      </c>
      <c r="I121" s="203" t="s">
        <v>202</v>
      </c>
      <c r="J121" s="204" t="s">
        <v>164</v>
      </c>
      <c r="K121" s="205" t="s">
        <v>203</v>
      </c>
      <c r="L121" s="206"/>
      <c r="M121" s="101" t="s">
        <v>1</v>
      </c>
      <c r="N121" s="102" t="s">
        <v>44</v>
      </c>
      <c r="O121" s="102" t="s">
        <v>204</v>
      </c>
      <c r="P121" s="102" t="s">
        <v>205</v>
      </c>
      <c r="Q121" s="102" t="s">
        <v>206</v>
      </c>
      <c r="R121" s="102" t="s">
        <v>207</v>
      </c>
      <c r="S121" s="102" t="s">
        <v>208</v>
      </c>
      <c r="T121" s="103" t="s">
        <v>209</v>
      </c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</row>
    <row r="122" spans="1:63" s="2" customFormat="1" ht="22.8" customHeight="1">
      <c r="A122" s="39"/>
      <c r="B122" s="40"/>
      <c r="C122" s="108" t="s">
        <v>210</v>
      </c>
      <c r="D122" s="41"/>
      <c r="E122" s="41"/>
      <c r="F122" s="41"/>
      <c r="G122" s="41"/>
      <c r="H122" s="41"/>
      <c r="I122" s="41"/>
      <c r="J122" s="207">
        <f>BK122</f>
        <v>0</v>
      </c>
      <c r="K122" s="41"/>
      <c r="L122" s="45"/>
      <c r="M122" s="104"/>
      <c r="N122" s="208"/>
      <c r="O122" s="105"/>
      <c r="P122" s="209">
        <f>P123</f>
        <v>0</v>
      </c>
      <c r="Q122" s="105"/>
      <c r="R122" s="209">
        <f>R123</f>
        <v>0</v>
      </c>
      <c r="S122" s="105"/>
      <c r="T122" s="210">
        <f>T123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79</v>
      </c>
      <c r="AU122" s="18" t="s">
        <v>166</v>
      </c>
      <c r="BK122" s="211">
        <f>BK123</f>
        <v>0</v>
      </c>
    </row>
    <row r="123" spans="1:63" s="12" customFormat="1" ht="25.9" customHeight="1">
      <c r="A123" s="12"/>
      <c r="B123" s="212"/>
      <c r="C123" s="213"/>
      <c r="D123" s="214" t="s">
        <v>79</v>
      </c>
      <c r="E123" s="215" t="s">
        <v>1548</v>
      </c>
      <c r="F123" s="215" t="s">
        <v>1548</v>
      </c>
      <c r="G123" s="213"/>
      <c r="H123" s="213"/>
      <c r="I123" s="216"/>
      <c r="J123" s="217">
        <f>BK123</f>
        <v>0</v>
      </c>
      <c r="K123" s="213"/>
      <c r="L123" s="218"/>
      <c r="M123" s="219"/>
      <c r="N123" s="220"/>
      <c r="O123" s="220"/>
      <c r="P123" s="221">
        <f>P124</f>
        <v>0</v>
      </c>
      <c r="Q123" s="220"/>
      <c r="R123" s="221">
        <f>R124</f>
        <v>0</v>
      </c>
      <c r="S123" s="220"/>
      <c r="T123" s="222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3" t="s">
        <v>21</v>
      </c>
      <c r="AT123" s="224" t="s">
        <v>79</v>
      </c>
      <c r="AU123" s="224" t="s">
        <v>80</v>
      </c>
      <c r="AY123" s="223" t="s">
        <v>213</v>
      </c>
      <c r="BK123" s="225">
        <f>BK124</f>
        <v>0</v>
      </c>
    </row>
    <row r="124" spans="1:63" s="12" customFormat="1" ht="22.8" customHeight="1">
      <c r="A124" s="12"/>
      <c r="B124" s="212"/>
      <c r="C124" s="213"/>
      <c r="D124" s="214" t="s">
        <v>79</v>
      </c>
      <c r="E124" s="226" t="s">
        <v>3960</v>
      </c>
      <c r="F124" s="226" t="s">
        <v>5934</v>
      </c>
      <c r="G124" s="213"/>
      <c r="H124" s="213"/>
      <c r="I124" s="216"/>
      <c r="J124" s="227">
        <f>BK124</f>
        <v>0</v>
      </c>
      <c r="K124" s="213"/>
      <c r="L124" s="218"/>
      <c r="M124" s="219"/>
      <c r="N124" s="220"/>
      <c r="O124" s="220"/>
      <c r="P124" s="221">
        <f>SUM(P125:P145)</f>
        <v>0</v>
      </c>
      <c r="Q124" s="220"/>
      <c r="R124" s="221">
        <f>SUM(R125:R145)</f>
        <v>0</v>
      </c>
      <c r="S124" s="220"/>
      <c r="T124" s="222">
        <f>SUM(T125:T145)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3" t="s">
        <v>21</v>
      </c>
      <c r="AT124" s="224" t="s">
        <v>79</v>
      </c>
      <c r="AU124" s="224" t="s">
        <v>21</v>
      </c>
      <c r="AY124" s="223" t="s">
        <v>213</v>
      </c>
      <c r="BK124" s="225">
        <f>SUM(BK125:BK145)</f>
        <v>0</v>
      </c>
    </row>
    <row r="125" spans="1:65" s="2" customFormat="1" ht="16.5" customHeight="1">
      <c r="A125" s="39"/>
      <c r="B125" s="40"/>
      <c r="C125" s="228" t="s">
        <v>21</v>
      </c>
      <c r="D125" s="228" t="s">
        <v>215</v>
      </c>
      <c r="E125" s="229" t="s">
        <v>5817</v>
      </c>
      <c r="F125" s="230" t="s">
        <v>5818</v>
      </c>
      <c r="G125" s="231" t="s">
        <v>470</v>
      </c>
      <c r="H125" s="232">
        <v>10</v>
      </c>
      <c r="I125" s="233"/>
      <c r="J125" s="234">
        <f>ROUND(I125*H125,2)</f>
        <v>0</v>
      </c>
      <c r="K125" s="235"/>
      <c r="L125" s="45"/>
      <c r="M125" s="236" t="s">
        <v>1</v>
      </c>
      <c r="N125" s="237" t="s">
        <v>45</v>
      </c>
      <c r="O125" s="92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0" t="s">
        <v>219</v>
      </c>
      <c r="AT125" s="240" t="s">
        <v>215</v>
      </c>
      <c r="AU125" s="240" t="s">
        <v>89</v>
      </c>
      <c r="AY125" s="18" t="s">
        <v>213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8" t="s">
        <v>21</v>
      </c>
      <c r="BK125" s="241">
        <f>ROUND(I125*H125,2)</f>
        <v>0</v>
      </c>
      <c r="BL125" s="18" t="s">
        <v>219</v>
      </c>
      <c r="BM125" s="240" t="s">
        <v>5935</v>
      </c>
    </row>
    <row r="126" spans="1:65" s="2" customFormat="1" ht="16.5" customHeight="1">
      <c r="A126" s="39"/>
      <c r="B126" s="40"/>
      <c r="C126" s="228" t="s">
        <v>89</v>
      </c>
      <c r="D126" s="228" t="s">
        <v>215</v>
      </c>
      <c r="E126" s="229" t="s">
        <v>5733</v>
      </c>
      <c r="F126" s="230" t="s">
        <v>5734</v>
      </c>
      <c r="G126" s="231" t="s">
        <v>5735</v>
      </c>
      <c r="H126" s="232">
        <v>200</v>
      </c>
      <c r="I126" s="233"/>
      <c r="J126" s="234">
        <f>ROUND(I126*H126,2)</f>
        <v>0</v>
      </c>
      <c r="K126" s="235"/>
      <c r="L126" s="45"/>
      <c r="M126" s="236" t="s">
        <v>1</v>
      </c>
      <c r="N126" s="237" t="s">
        <v>45</v>
      </c>
      <c r="O126" s="92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40" t="s">
        <v>219</v>
      </c>
      <c r="AT126" s="240" t="s">
        <v>215</v>
      </c>
      <c r="AU126" s="240" t="s">
        <v>89</v>
      </c>
      <c r="AY126" s="18" t="s">
        <v>213</v>
      </c>
      <c r="BE126" s="241">
        <f>IF(N126="základní",J126,0)</f>
        <v>0</v>
      </c>
      <c r="BF126" s="241">
        <f>IF(N126="snížená",J126,0)</f>
        <v>0</v>
      </c>
      <c r="BG126" s="241">
        <f>IF(N126="zákl. přenesená",J126,0)</f>
        <v>0</v>
      </c>
      <c r="BH126" s="241">
        <f>IF(N126="sníž. přenesená",J126,0)</f>
        <v>0</v>
      </c>
      <c r="BI126" s="241">
        <f>IF(N126="nulová",J126,0)</f>
        <v>0</v>
      </c>
      <c r="BJ126" s="18" t="s">
        <v>21</v>
      </c>
      <c r="BK126" s="241">
        <f>ROUND(I126*H126,2)</f>
        <v>0</v>
      </c>
      <c r="BL126" s="18" t="s">
        <v>219</v>
      </c>
      <c r="BM126" s="240" t="s">
        <v>5936</v>
      </c>
    </row>
    <row r="127" spans="1:65" s="2" customFormat="1" ht="16.5" customHeight="1">
      <c r="A127" s="39"/>
      <c r="B127" s="40"/>
      <c r="C127" s="228" t="s">
        <v>231</v>
      </c>
      <c r="D127" s="228" t="s">
        <v>215</v>
      </c>
      <c r="E127" s="229" t="s">
        <v>5737</v>
      </c>
      <c r="F127" s="230" t="s">
        <v>5738</v>
      </c>
      <c r="G127" s="231" t="s">
        <v>371</v>
      </c>
      <c r="H127" s="232">
        <v>12</v>
      </c>
      <c r="I127" s="233"/>
      <c r="J127" s="234">
        <f>ROUND(I127*H127,2)</f>
        <v>0</v>
      </c>
      <c r="K127" s="235"/>
      <c r="L127" s="45"/>
      <c r="M127" s="236" t="s">
        <v>1</v>
      </c>
      <c r="N127" s="237" t="s">
        <v>45</v>
      </c>
      <c r="O127" s="92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0" t="s">
        <v>219</v>
      </c>
      <c r="AT127" s="240" t="s">
        <v>215</v>
      </c>
      <c r="AU127" s="240" t="s">
        <v>89</v>
      </c>
      <c r="AY127" s="18" t="s">
        <v>213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8" t="s">
        <v>21</v>
      </c>
      <c r="BK127" s="241">
        <f>ROUND(I127*H127,2)</f>
        <v>0</v>
      </c>
      <c r="BL127" s="18" t="s">
        <v>219</v>
      </c>
      <c r="BM127" s="240" t="s">
        <v>5937</v>
      </c>
    </row>
    <row r="128" spans="1:65" s="2" customFormat="1" ht="16.5" customHeight="1">
      <c r="A128" s="39"/>
      <c r="B128" s="40"/>
      <c r="C128" s="228" t="s">
        <v>219</v>
      </c>
      <c r="D128" s="228" t="s">
        <v>215</v>
      </c>
      <c r="E128" s="229" t="s">
        <v>5740</v>
      </c>
      <c r="F128" s="230" t="s">
        <v>5741</v>
      </c>
      <c r="G128" s="231" t="s">
        <v>371</v>
      </c>
      <c r="H128" s="232">
        <v>70</v>
      </c>
      <c r="I128" s="233"/>
      <c r="J128" s="234">
        <f>ROUND(I128*H128,2)</f>
        <v>0</v>
      </c>
      <c r="K128" s="235"/>
      <c r="L128" s="45"/>
      <c r="M128" s="236" t="s">
        <v>1</v>
      </c>
      <c r="N128" s="237" t="s">
        <v>45</v>
      </c>
      <c r="O128" s="92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0" t="s">
        <v>219</v>
      </c>
      <c r="AT128" s="240" t="s">
        <v>215</v>
      </c>
      <c r="AU128" s="240" t="s">
        <v>89</v>
      </c>
      <c r="AY128" s="18" t="s">
        <v>213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8" t="s">
        <v>21</v>
      </c>
      <c r="BK128" s="241">
        <f>ROUND(I128*H128,2)</f>
        <v>0</v>
      </c>
      <c r="BL128" s="18" t="s">
        <v>219</v>
      </c>
      <c r="BM128" s="240" t="s">
        <v>5938</v>
      </c>
    </row>
    <row r="129" spans="1:65" s="2" customFormat="1" ht="16.5" customHeight="1">
      <c r="A129" s="39"/>
      <c r="B129" s="40"/>
      <c r="C129" s="228" t="s">
        <v>241</v>
      </c>
      <c r="D129" s="228" t="s">
        <v>215</v>
      </c>
      <c r="E129" s="229" t="s">
        <v>5743</v>
      </c>
      <c r="F129" s="230" t="s">
        <v>5744</v>
      </c>
      <c r="G129" s="231" t="s">
        <v>470</v>
      </c>
      <c r="H129" s="232">
        <v>10</v>
      </c>
      <c r="I129" s="233"/>
      <c r="J129" s="234">
        <f>ROUND(I129*H129,2)</f>
        <v>0</v>
      </c>
      <c r="K129" s="235"/>
      <c r="L129" s="45"/>
      <c r="M129" s="236" t="s">
        <v>1</v>
      </c>
      <c r="N129" s="237" t="s">
        <v>45</v>
      </c>
      <c r="O129" s="92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0" t="s">
        <v>219</v>
      </c>
      <c r="AT129" s="240" t="s">
        <v>215</v>
      </c>
      <c r="AU129" s="240" t="s">
        <v>89</v>
      </c>
      <c r="AY129" s="18" t="s">
        <v>213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8" t="s">
        <v>21</v>
      </c>
      <c r="BK129" s="241">
        <f>ROUND(I129*H129,2)</f>
        <v>0</v>
      </c>
      <c r="BL129" s="18" t="s">
        <v>219</v>
      </c>
      <c r="BM129" s="240" t="s">
        <v>5939</v>
      </c>
    </row>
    <row r="130" spans="1:65" s="2" customFormat="1" ht="16.5" customHeight="1">
      <c r="A130" s="39"/>
      <c r="B130" s="40"/>
      <c r="C130" s="228" t="s">
        <v>247</v>
      </c>
      <c r="D130" s="228" t="s">
        <v>215</v>
      </c>
      <c r="E130" s="229" t="s">
        <v>5746</v>
      </c>
      <c r="F130" s="230" t="s">
        <v>5747</v>
      </c>
      <c r="G130" s="231" t="s">
        <v>470</v>
      </c>
      <c r="H130" s="232">
        <v>10</v>
      </c>
      <c r="I130" s="233"/>
      <c r="J130" s="234">
        <f>ROUND(I130*H130,2)</f>
        <v>0</v>
      </c>
      <c r="K130" s="235"/>
      <c r="L130" s="45"/>
      <c r="M130" s="236" t="s">
        <v>1</v>
      </c>
      <c r="N130" s="237" t="s">
        <v>45</v>
      </c>
      <c r="O130" s="92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0" t="s">
        <v>219</v>
      </c>
      <c r="AT130" s="240" t="s">
        <v>215</v>
      </c>
      <c r="AU130" s="240" t="s">
        <v>89</v>
      </c>
      <c r="AY130" s="18" t="s">
        <v>213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8" t="s">
        <v>21</v>
      </c>
      <c r="BK130" s="241">
        <f>ROUND(I130*H130,2)</f>
        <v>0</v>
      </c>
      <c r="BL130" s="18" t="s">
        <v>219</v>
      </c>
      <c r="BM130" s="240" t="s">
        <v>5940</v>
      </c>
    </row>
    <row r="131" spans="1:65" s="2" customFormat="1" ht="16.5" customHeight="1">
      <c r="A131" s="39"/>
      <c r="B131" s="40"/>
      <c r="C131" s="228" t="s">
        <v>252</v>
      </c>
      <c r="D131" s="228" t="s">
        <v>215</v>
      </c>
      <c r="E131" s="229" t="s">
        <v>5755</v>
      </c>
      <c r="F131" s="230" t="s">
        <v>5756</v>
      </c>
      <c r="G131" s="231" t="s">
        <v>371</v>
      </c>
      <c r="H131" s="232">
        <v>2</v>
      </c>
      <c r="I131" s="233"/>
      <c r="J131" s="234">
        <f>ROUND(I131*H131,2)</f>
        <v>0</v>
      </c>
      <c r="K131" s="235"/>
      <c r="L131" s="45"/>
      <c r="M131" s="236" t="s">
        <v>1</v>
      </c>
      <c r="N131" s="237" t="s">
        <v>45</v>
      </c>
      <c r="O131" s="92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0" t="s">
        <v>219</v>
      </c>
      <c r="AT131" s="240" t="s">
        <v>215</v>
      </c>
      <c r="AU131" s="240" t="s">
        <v>89</v>
      </c>
      <c r="AY131" s="18" t="s">
        <v>213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8" t="s">
        <v>21</v>
      </c>
      <c r="BK131" s="241">
        <f>ROUND(I131*H131,2)</f>
        <v>0</v>
      </c>
      <c r="BL131" s="18" t="s">
        <v>219</v>
      </c>
      <c r="BM131" s="240" t="s">
        <v>5941</v>
      </c>
    </row>
    <row r="132" spans="1:65" s="2" customFormat="1" ht="16.5" customHeight="1">
      <c r="A132" s="39"/>
      <c r="B132" s="40"/>
      <c r="C132" s="228" t="s">
        <v>257</v>
      </c>
      <c r="D132" s="228" t="s">
        <v>215</v>
      </c>
      <c r="E132" s="229" t="s">
        <v>5876</v>
      </c>
      <c r="F132" s="230" t="s">
        <v>5877</v>
      </c>
      <c r="G132" s="231" t="s">
        <v>371</v>
      </c>
      <c r="H132" s="232">
        <v>1</v>
      </c>
      <c r="I132" s="233"/>
      <c r="J132" s="234">
        <f>ROUND(I132*H132,2)</f>
        <v>0</v>
      </c>
      <c r="K132" s="235"/>
      <c r="L132" s="45"/>
      <c r="M132" s="236" t="s">
        <v>1</v>
      </c>
      <c r="N132" s="237" t="s">
        <v>45</v>
      </c>
      <c r="O132" s="92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0" t="s">
        <v>219</v>
      </c>
      <c r="AT132" s="240" t="s">
        <v>215</v>
      </c>
      <c r="AU132" s="240" t="s">
        <v>89</v>
      </c>
      <c r="AY132" s="18" t="s">
        <v>213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8" t="s">
        <v>21</v>
      </c>
      <c r="BK132" s="241">
        <f>ROUND(I132*H132,2)</f>
        <v>0</v>
      </c>
      <c r="BL132" s="18" t="s">
        <v>219</v>
      </c>
      <c r="BM132" s="240" t="s">
        <v>5942</v>
      </c>
    </row>
    <row r="133" spans="1:65" s="2" customFormat="1" ht="16.5" customHeight="1">
      <c r="A133" s="39"/>
      <c r="B133" s="40"/>
      <c r="C133" s="228" t="s">
        <v>262</v>
      </c>
      <c r="D133" s="228" t="s">
        <v>215</v>
      </c>
      <c r="E133" s="229" t="s">
        <v>5882</v>
      </c>
      <c r="F133" s="230" t="s">
        <v>5883</v>
      </c>
      <c r="G133" s="231" t="s">
        <v>371</v>
      </c>
      <c r="H133" s="232">
        <v>1</v>
      </c>
      <c r="I133" s="233"/>
      <c r="J133" s="234">
        <f>ROUND(I133*H133,2)</f>
        <v>0</v>
      </c>
      <c r="K133" s="235"/>
      <c r="L133" s="45"/>
      <c r="M133" s="236" t="s">
        <v>1</v>
      </c>
      <c r="N133" s="237" t="s">
        <v>45</v>
      </c>
      <c r="O133" s="92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0" t="s">
        <v>219</v>
      </c>
      <c r="AT133" s="240" t="s">
        <v>215</v>
      </c>
      <c r="AU133" s="240" t="s">
        <v>89</v>
      </c>
      <c r="AY133" s="18" t="s">
        <v>213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8" t="s">
        <v>21</v>
      </c>
      <c r="BK133" s="241">
        <f>ROUND(I133*H133,2)</f>
        <v>0</v>
      </c>
      <c r="BL133" s="18" t="s">
        <v>219</v>
      </c>
      <c r="BM133" s="240" t="s">
        <v>5943</v>
      </c>
    </row>
    <row r="134" spans="1:65" s="2" customFormat="1" ht="16.5" customHeight="1">
      <c r="A134" s="39"/>
      <c r="B134" s="40"/>
      <c r="C134" s="228" t="s">
        <v>26</v>
      </c>
      <c r="D134" s="228" t="s">
        <v>215</v>
      </c>
      <c r="E134" s="229" t="s">
        <v>5944</v>
      </c>
      <c r="F134" s="230" t="s">
        <v>5780</v>
      </c>
      <c r="G134" s="231" t="s">
        <v>371</v>
      </c>
      <c r="H134" s="232">
        <v>1</v>
      </c>
      <c r="I134" s="233"/>
      <c r="J134" s="234">
        <f>ROUND(I134*H134,2)</f>
        <v>0</v>
      </c>
      <c r="K134" s="235"/>
      <c r="L134" s="45"/>
      <c r="M134" s="236" t="s">
        <v>1</v>
      </c>
      <c r="N134" s="237" t="s">
        <v>45</v>
      </c>
      <c r="O134" s="92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0" t="s">
        <v>219</v>
      </c>
      <c r="AT134" s="240" t="s">
        <v>215</v>
      </c>
      <c r="AU134" s="240" t="s">
        <v>89</v>
      </c>
      <c r="AY134" s="18" t="s">
        <v>213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8" t="s">
        <v>21</v>
      </c>
      <c r="BK134" s="241">
        <f>ROUND(I134*H134,2)</f>
        <v>0</v>
      </c>
      <c r="BL134" s="18" t="s">
        <v>219</v>
      </c>
      <c r="BM134" s="240" t="s">
        <v>5945</v>
      </c>
    </row>
    <row r="135" spans="1:65" s="2" customFormat="1" ht="16.5" customHeight="1">
      <c r="A135" s="39"/>
      <c r="B135" s="40"/>
      <c r="C135" s="228" t="s">
        <v>271</v>
      </c>
      <c r="D135" s="228" t="s">
        <v>215</v>
      </c>
      <c r="E135" s="229" t="s">
        <v>5761</v>
      </c>
      <c r="F135" s="230" t="s">
        <v>5762</v>
      </c>
      <c r="G135" s="231" t="s">
        <v>470</v>
      </c>
      <c r="H135" s="232">
        <v>10</v>
      </c>
      <c r="I135" s="233"/>
      <c r="J135" s="234">
        <f>ROUND(I135*H135,2)</f>
        <v>0</v>
      </c>
      <c r="K135" s="235"/>
      <c r="L135" s="45"/>
      <c r="M135" s="236" t="s">
        <v>1</v>
      </c>
      <c r="N135" s="237" t="s">
        <v>45</v>
      </c>
      <c r="O135" s="92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0" t="s">
        <v>219</v>
      </c>
      <c r="AT135" s="240" t="s">
        <v>215</v>
      </c>
      <c r="AU135" s="240" t="s">
        <v>89</v>
      </c>
      <c r="AY135" s="18" t="s">
        <v>213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8" t="s">
        <v>21</v>
      </c>
      <c r="BK135" s="241">
        <f>ROUND(I135*H135,2)</f>
        <v>0</v>
      </c>
      <c r="BL135" s="18" t="s">
        <v>219</v>
      </c>
      <c r="BM135" s="240" t="s">
        <v>5946</v>
      </c>
    </row>
    <row r="136" spans="1:65" s="2" customFormat="1" ht="16.5" customHeight="1">
      <c r="A136" s="39"/>
      <c r="B136" s="40"/>
      <c r="C136" s="228" t="s">
        <v>276</v>
      </c>
      <c r="D136" s="228" t="s">
        <v>215</v>
      </c>
      <c r="E136" s="229" t="s">
        <v>5764</v>
      </c>
      <c r="F136" s="230" t="s">
        <v>5765</v>
      </c>
      <c r="G136" s="231" t="s">
        <v>371</v>
      </c>
      <c r="H136" s="232">
        <v>1</v>
      </c>
      <c r="I136" s="233"/>
      <c r="J136" s="234">
        <f>ROUND(I136*H136,2)</f>
        <v>0</v>
      </c>
      <c r="K136" s="235"/>
      <c r="L136" s="45"/>
      <c r="M136" s="236" t="s">
        <v>1</v>
      </c>
      <c r="N136" s="237" t="s">
        <v>45</v>
      </c>
      <c r="O136" s="92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0" t="s">
        <v>219</v>
      </c>
      <c r="AT136" s="240" t="s">
        <v>215</v>
      </c>
      <c r="AU136" s="240" t="s">
        <v>89</v>
      </c>
      <c r="AY136" s="18" t="s">
        <v>213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8" t="s">
        <v>21</v>
      </c>
      <c r="BK136" s="241">
        <f>ROUND(I136*H136,2)</f>
        <v>0</v>
      </c>
      <c r="BL136" s="18" t="s">
        <v>219</v>
      </c>
      <c r="BM136" s="240" t="s">
        <v>5947</v>
      </c>
    </row>
    <row r="137" spans="1:65" s="2" customFormat="1" ht="16.5" customHeight="1">
      <c r="A137" s="39"/>
      <c r="B137" s="40"/>
      <c r="C137" s="228" t="s">
        <v>282</v>
      </c>
      <c r="D137" s="228" t="s">
        <v>215</v>
      </c>
      <c r="E137" s="229" t="s">
        <v>5948</v>
      </c>
      <c r="F137" s="230" t="s">
        <v>5866</v>
      </c>
      <c r="G137" s="231" t="s">
        <v>371</v>
      </c>
      <c r="H137" s="232">
        <v>2</v>
      </c>
      <c r="I137" s="233"/>
      <c r="J137" s="234">
        <f>ROUND(I137*H137,2)</f>
        <v>0</v>
      </c>
      <c r="K137" s="235"/>
      <c r="L137" s="45"/>
      <c r="M137" s="236" t="s">
        <v>1</v>
      </c>
      <c r="N137" s="237" t="s">
        <v>45</v>
      </c>
      <c r="O137" s="92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0" t="s">
        <v>219</v>
      </c>
      <c r="AT137" s="240" t="s">
        <v>215</v>
      </c>
      <c r="AU137" s="240" t="s">
        <v>89</v>
      </c>
      <c r="AY137" s="18" t="s">
        <v>213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8" t="s">
        <v>21</v>
      </c>
      <c r="BK137" s="241">
        <f>ROUND(I137*H137,2)</f>
        <v>0</v>
      </c>
      <c r="BL137" s="18" t="s">
        <v>219</v>
      </c>
      <c r="BM137" s="240" t="s">
        <v>5949</v>
      </c>
    </row>
    <row r="138" spans="1:65" s="2" customFormat="1" ht="33" customHeight="1">
      <c r="A138" s="39"/>
      <c r="B138" s="40"/>
      <c r="C138" s="228" t="s">
        <v>291</v>
      </c>
      <c r="D138" s="228" t="s">
        <v>215</v>
      </c>
      <c r="E138" s="229" t="s">
        <v>5950</v>
      </c>
      <c r="F138" s="230" t="s">
        <v>5951</v>
      </c>
      <c r="G138" s="231" t="s">
        <v>371</v>
      </c>
      <c r="H138" s="232">
        <v>1</v>
      </c>
      <c r="I138" s="233"/>
      <c r="J138" s="234">
        <f>ROUND(I138*H138,2)</f>
        <v>0</v>
      </c>
      <c r="K138" s="235"/>
      <c r="L138" s="45"/>
      <c r="M138" s="236" t="s">
        <v>1</v>
      </c>
      <c r="N138" s="237" t="s">
        <v>45</v>
      </c>
      <c r="O138" s="92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0" t="s">
        <v>219</v>
      </c>
      <c r="AT138" s="240" t="s">
        <v>215</v>
      </c>
      <c r="AU138" s="240" t="s">
        <v>89</v>
      </c>
      <c r="AY138" s="18" t="s">
        <v>213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8" t="s">
        <v>21</v>
      </c>
      <c r="BK138" s="241">
        <f>ROUND(I138*H138,2)</f>
        <v>0</v>
      </c>
      <c r="BL138" s="18" t="s">
        <v>219</v>
      </c>
      <c r="BM138" s="240" t="s">
        <v>5952</v>
      </c>
    </row>
    <row r="139" spans="1:65" s="2" customFormat="1" ht="16.5" customHeight="1">
      <c r="A139" s="39"/>
      <c r="B139" s="40"/>
      <c r="C139" s="228" t="s">
        <v>8</v>
      </c>
      <c r="D139" s="228" t="s">
        <v>215</v>
      </c>
      <c r="E139" s="229" t="s">
        <v>5953</v>
      </c>
      <c r="F139" s="230" t="s">
        <v>5804</v>
      </c>
      <c r="G139" s="231" t="s">
        <v>371</v>
      </c>
      <c r="H139" s="232">
        <v>1</v>
      </c>
      <c r="I139" s="233"/>
      <c r="J139" s="234">
        <f>ROUND(I139*H139,2)</f>
        <v>0</v>
      </c>
      <c r="K139" s="235"/>
      <c r="L139" s="45"/>
      <c r="M139" s="236" t="s">
        <v>1</v>
      </c>
      <c r="N139" s="237" t="s">
        <v>45</v>
      </c>
      <c r="O139" s="92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0" t="s">
        <v>219</v>
      </c>
      <c r="AT139" s="240" t="s">
        <v>215</v>
      </c>
      <c r="AU139" s="240" t="s">
        <v>89</v>
      </c>
      <c r="AY139" s="18" t="s">
        <v>213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8" t="s">
        <v>21</v>
      </c>
      <c r="BK139" s="241">
        <f>ROUND(I139*H139,2)</f>
        <v>0</v>
      </c>
      <c r="BL139" s="18" t="s">
        <v>219</v>
      </c>
      <c r="BM139" s="240" t="s">
        <v>5954</v>
      </c>
    </row>
    <row r="140" spans="1:65" s="2" customFormat="1" ht="16.5" customHeight="1">
      <c r="A140" s="39"/>
      <c r="B140" s="40"/>
      <c r="C140" s="228" t="s">
        <v>301</v>
      </c>
      <c r="D140" s="228" t="s">
        <v>215</v>
      </c>
      <c r="E140" s="229" t="s">
        <v>5955</v>
      </c>
      <c r="F140" s="230" t="s">
        <v>5956</v>
      </c>
      <c r="G140" s="231" t="s">
        <v>470</v>
      </c>
      <c r="H140" s="232">
        <v>60</v>
      </c>
      <c r="I140" s="233"/>
      <c r="J140" s="234">
        <f>ROUND(I140*H140,2)</f>
        <v>0</v>
      </c>
      <c r="K140" s="235"/>
      <c r="L140" s="45"/>
      <c r="M140" s="236" t="s">
        <v>1</v>
      </c>
      <c r="N140" s="237" t="s">
        <v>45</v>
      </c>
      <c r="O140" s="92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0" t="s">
        <v>219</v>
      </c>
      <c r="AT140" s="240" t="s">
        <v>215</v>
      </c>
      <c r="AU140" s="240" t="s">
        <v>89</v>
      </c>
      <c r="AY140" s="18" t="s">
        <v>213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8" t="s">
        <v>21</v>
      </c>
      <c r="BK140" s="241">
        <f>ROUND(I140*H140,2)</f>
        <v>0</v>
      </c>
      <c r="BL140" s="18" t="s">
        <v>219</v>
      </c>
      <c r="BM140" s="240" t="s">
        <v>5957</v>
      </c>
    </row>
    <row r="141" spans="1:65" s="2" customFormat="1" ht="16.5" customHeight="1">
      <c r="A141" s="39"/>
      <c r="B141" s="40"/>
      <c r="C141" s="228" t="s">
        <v>307</v>
      </c>
      <c r="D141" s="228" t="s">
        <v>215</v>
      </c>
      <c r="E141" s="229" t="s">
        <v>5958</v>
      </c>
      <c r="F141" s="230" t="s">
        <v>5959</v>
      </c>
      <c r="G141" s="231" t="s">
        <v>371</v>
      </c>
      <c r="H141" s="232">
        <v>1</v>
      </c>
      <c r="I141" s="233"/>
      <c r="J141" s="234">
        <f>ROUND(I141*H141,2)</f>
        <v>0</v>
      </c>
      <c r="K141" s="235"/>
      <c r="L141" s="45"/>
      <c r="M141" s="236" t="s">
        <v>1</v>
      </c>
      <c r="N141" s="237" t="s">
        <v>45</v>
      </c>
      <c r="O141" s="92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0" t="s">
        <v>219</v>
      </c>
      <c r="AT141" s="240" t="s">
        <v>215</v>
      </c>
      <c r="AU141" s="240" t="s">
        <v>89</v>
      </c>
      <c r="AY141" s="18" t="s">
        <v>213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8" t="s">
        <v>21</v>
      </c>
      <c r="BK141" s="241">
        <f>ROUND(I141*H141,2)</f>
        <v>0</v>
      </c>
      <c r="BL141" s="18" t="s">
        <v>219</v>
      </c>
      <c r="BM141" s="240" t="s">
        <v>5960</v>
      </c>
    </row>
    <row r="142" spans="1:65" s="2" customFormat="1" ht="16.5" customHeight="1">
      <c r="A142" s="39"/>
      <c r="B142" s="40"/>
      <c r="C142" s="228" t="s">
        <v>312</v>
      </c>
      <c r="D142" s="228" t="s">
        <v>215</v>
      </c>
      <c r="E142" s="229" t="s">
        <v>5767</v>
      </c>
      <c r="F142" s="230" t="s">
        <v>5768</v>
      </c>
      <c r="G142" s="231" t="s">
        <v>371</v>
      </c>
      <c r="H142" s="232">
        <v>1</v>
      </c>
      <c r="I142" s="233"/>
      <c r="J142" s="234">
        <f>ROUND(I142*H142,2)</f>
        <v>0</v>
      </c>
      <c r="K142" s="235"/>
      <c r="L142" s="45"/>
      <c r="M142" s="236" t="s">
        <v>1</v>
      </c>
      <c r="N142" s="237" t="s">
        <v>45</v>
      </c>
      <c r="O142" s="92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0" t="s">
        <v>219</v>
      </c>
      <c r="AT142" s="240" t="s">
        <v>215</v>
      </c>
      <c r="AU142" s="240" t="s">
        <v>89</v>
      </c>
      <c r="AY142" s="18" t="s">
        <v>213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8" t="s">
        <v>21</v>
      </c>
      <c r="BK142" s="241">
        <f>ROUND(I142*H142,2)</f>
        <v>0</v>
      </c>
      <c r="BL142" s="18" t="s">
        <v>219</v>
      </c>
      <c r="BM142" s="240" t="s">
        <v>5961</v>
      </c>
    </row>
    <row r="143" spans="1:65" s="2" customFormat="1" ht="16.5" customHeight="1">
      <c r="A143" s="39"/>
      <c r="B143" s="40"/>
      <c r="C143" s="228" t="s">
        <v>317</v>
      </c>
      <c r="D143" s="228" t="s">
        <v>215</v>
      </c>
      <c r="E143" s="229" t="s">
        <v>5770</v>
      </c>
      <c r="F143" s="230" t="s">
        <v>5771</v>
      </c>
      <c r="G143" s="231" t="s">
        <v>371</v>
      </c>
      <c r="H143" s="232">
        <v>1</v>
      </c>
      <c r="I143" s="233"/>
      <c r="J143" s="234">
        <f>ROUND(I143*H143,2)</f>
        <v>0</v>
      </c>
      <c r="K143" s="235"/>
      <c r="L143" s="45"/>
      <c r="M143" s="236" t="s">
        <v>1</v>
      </c>
      <c r="N143" s="237" t="s">
        <v>45</v>
      </c>
      <c r="O143" s="92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0" t="s">
        <v>219</v>
      </c>
      <c r="AT143" s="240" t="s">
        <v>215</v>
      </c>
      <c r="AU143" s="240" t="s">
        <v>89</v>
      </c>
      <c r="AY143" s="18" t="s">
        <v>213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8" t="s">
        <v>21</v>
      </c>
      <c r="BK143" s="241">
        <f>ROUND(I143*H143,2)</f>
        <v>0</v>
      </c>
      <c r="BL143" s="18" t="s">
        <v>219</v>
      </c>
      <c r="BM143" s="240" t="s">
        <v>5962</v>
      </c>
    </row>
    <row r="144" spans="1:65" s="2" customFormat="1" ht="16.5" customHeight="1">
      <c r="A144" s="39"/>
      <c r="B144" s="40"/>
      <c r="C144" s="228" t="s">
        <v>322</v>
      </c>
      <c r="D144" s="228" t="s">
        <v>215</v>
      </c>
      <c r="E144" s="229" t="s">
        <v>5773</v>
      </c>
      <c r="F144" s="230" t="s">
        <v>5774</v>
      </c>
      <c r="G144" s="231" t="s">
        <v>371</v>
      </c>
      <c r="H144" s="232">
        <v>1</v>
      </c>
      <c r="I144" s="233"/>
      <c r="J144" s="234">
        <f>ROUND(I144*H144,2)</f>
        <v>0</v>
      </c>
      <c r="K144" s="235"/>
      <c r="L144" s="45"/>
      <c r="M144" s="236" t="s">
        <v>1</v>
      </c>
      <c r="N144" s="237" t="s">
        <v>45</v>
      </c>
      <c r="O144" s="92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0" t="s">
        <v>219</v>
      </c>
      <c r="AT144" s="240" t="s">
        <v>215</v>
      </c>
      <c r="AU144" s="240" t="s">
        <v>89</v>
      </c>
      <c r="AY144" s="18" t="s">
        <v>213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8" t="s">
        <v>21</v>
      </c>
      <c r="BK144" s="241">
        <f>ROUND(I144*H144,2)</f>
        <v>0</v>
      </c>
      <c r="BL144" s="18" t="s">
        <v>219</v>
      </c>
      <c r="BM144" s="240" t="s">
        <v>5963</v>
      </c>
    </row>
    <row r="145" spans="1:65" s="2" customFormat="1" ht="16.5" customHeight="1">
      <c r="A145" s="39"/>
      <c r="B145" s="40"/>
      <c r="C145" s="228" t="s">
        <v>7</v>
      </c>
      <c r="D145" s="228" t="s">
        <v>215</v>
      </c>
      <c r="E145" s="229" t="s">
        <v>5776</v>
      </c>
      <c r="F145" s="230" t="s">
        <v>5777</v>
      </c>
      <c r="G145" s="231" t="s">
        <v>371</v>
      </c>
      <c r="H145" s="232">
        <v>1</v>
      </c>
      <c r="I145" s="233"/>
      <c r="J145" s="234">
        <f>ROUND(I145*H145,2)</f>
        <v>0</v>
      </c>
      <c r="K145" s="235"/>
      <c r="L145" s="45"/>
      <c r="M145" s="301" t="s">
        <v>1</v>
      </c>
      <c r="N145" s="302" t="s">
        <v>45</v>
      </c>
      <c r="O145" s="303"/>
      <c r="P145" s="304">
        <f>O145*H145</f>
        <v>0</v>
      </c>
      <c r="Q145" s="304">
        <v>0</v>
      </c>
      <c r="R145" s="304">
        <f>Q145*H145</f>
        <v>0</v>
      </c>
      <c r="S145" s="304">
        <v>0</v>
      </c>
      <c r="T145" s="305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0" t="s">
        <v>219</v>
      </c>
      <c r="AT145" s="240" t="s">
        <v>215</v>
      </c>
      <c r="AU145" s="240" t="s">
        <v>89</v>
      </c>
      <c r="AY145" s="18" t="s">
        <v>213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8" t="s">
        <v>21</v>
      </c>
      <c r="BK145" s="241">
        <f>ROUND(I145*H145,2)</f>
        <v>0</v>
      </c>
      <c r="BL145" s="18" t="s">
        <v>219</v>
      </c>
      <c r="BM145" s="240" t="s">
        <v>5964</v>
      </c>
    </row>
    <row r="146" spans="1:31" s="2" customFormat="1" ht="6.95" customHeight="1">
      <c r="A146" s="39"/>
      <c r="B146" s="67"/>
      <c r="C146" s="68"/>
      <c r="D146" s="68"/>
      <c r="E146" s="68"/>
      <c r="F146" s="68"/>
      <c r="G146" s="68"/>
      <c r="H146" s="68"/>
      <c r="I146" s="68"/>
      <c r="J146" s="68"/>
      <c r="K146" s="68"/>
      <c r="L146" s="45"/>
      <c r="M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</row>
  </sheetData>
  <sheetProtection password="CC35" sheet="1" objects="1" scenarios="1" formatColumns="0" formatRows="0" autoFilter="0"/>
  <autoFilter ref="C121:K14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88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1:31" s="2" customFormat="1" ht="12" customHeight="1">
      <c r="A8" s="39"/>
      <c r="B8" s="45"/>
      <c r="C8" s="39"/>
      <c r="D8" s="151" t="s">
        <v>159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30" customHeight="1">
      <c r="A9" s="39"/>
      <c r="B9" s="45"/>
      <c r="C9" s="39"/>
      <c r="D9" s="39"/>
      <c r="E9" s="153" t="s">
        <v>160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51" t="s">
        <v>19</v>
      </c>
      <c r="E11" s="39"/>
      <c r="F11" s="142" t="s">
        <v>1</v>
      </c>
      <c r="G11" s="39"/>
      <c r="H11" s="39"/>
      <c r="I11" s="151" t="s">
        <v>20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1" t="s">
        <v>22</v>
      </c>
      <c r="E12" s="39"/>
      <c r="F12" s="142" t="s">
        <v>23</v>
      </c>
      <c r="G12" s="39"/>
      <c r="H12" s="39"/>
      <c r="I12" s="151" t="s">
        <v>24</v>
      </c>
      <c r="J12" s="154" t="str">
        <f>'Rekapitulace stavby'!AN8</f>
        <v>3. 3. 2021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28</v>
      </c>
      <c r="E14" s="39"/>
      <c r="F14" s="39"/>
      <c r="G14" s="39"/>
      <c r="H14" s="39"/>
      <c r="I14" s="151" t="s">
        <v>29</v>
      </c>
      <c r="J14" s="142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2" t="str">
        <f>IF('Rekapitulace stavby'!E11="","",'Rekapitulace stavby'!E11)</f>
        <v xml:space="preserve"> </v>
      </c>
      <c r="F15" s="39"/>
      <c r="G15" s="39"/>
      <c r="H15" s="39"/>
      <c r="I15" s="151" t="s">
        <v>31</v>
      </c>
      <c r="J15" s="142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51" t="s">
        <v>32</v>
      </c>
      <c r="E17" s="39"/>
      <c r="F17" s="39"/>
      <c r="G17" s="39"/>
      <c r="H17" s="39"/>
      <c r="I17" s="151" t="s">
        <v>29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1" t="s">
        <v>31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51" t="s">
        <v>34</v>
      </c>
      <c r="E20" s="39"/>
      <c r="F20" s="39"/>
      <c r="G20" s="39"/>
      <c r="H20" s="39"/>
      <c r="I20" s="151" t="s">
        <v>29</v>
      </c>
      <c r="J20" s="142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2" t="s">
        <v>161</v>
      </c>
      <c r="F21" s="39"/>
      <c r="G21" s="39"/>
      <c r="H21" s="39"/>
      <c r="I21" s="151" t="s">
        <v>31</v>
      </c>
      <c r="J21" s="142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51" t="s">
        <v>37</v>
      </c>
      <c r="E23" s="39"/>
      <c r="F23" s="39"/>
      <c r="G23" s="39"/>
      <c r="H23" s="39"/>
      <c r="I23" s="151" t="s">
        <v>29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2" t="s">
        <v>38</v>
      </c>
      <c r="F24" s="39"/>
      <c r="G24" s="39"/>
      <c r="H24" s="39"/>
      <c r="I24" s="151" t="s">
        <v>31</v>
      </c>
      <c r="J24" s="142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51" t="s">
        <v>39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9"/>
      <c r="E29" s="159"/>
      <c r="F29" s="159"/>
      <c r="G29" s="159"/>
      <c r="H29" s="159"/>
      <c r="I29" s="159"/>
      <c r="J29" s="159"/>
      <c r="K29" s="15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60" t="s">
        <v>40</v>
      </c>
      <c r="E30" s="39"/>
      <c r="F30" s="39"/>
      <c r="G30" s="39"/>
      <c r="H30" s="39"/>
      <c r="I30" s="39"/>
      <c r="J30" s="161">
        <f>ROUND(J147,2)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2" t="s">
        <v>42</v>
      </c>
      <c r="G32" s="39"/>
      <c r="H32" s="39"/>
      <c r="I32" s="162" t="s">
        <v>41</v>
      </c>
      <c r="J32" s="162" t="s">
        <v>43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3" t="s">
        <v>44</v>
      </c>
      <c r="E33" s="151" t="s">
        <v>45</v>
      </c>
      <c r="F33" s="164">
        <f>ROUND((SUM(BE147:BE1853)),2)</f>
        <v>0</v>
      </c>
      <c r="G33" s="39"/>
      <c r="H33" s="39"/>
      <c r="I33" s="165">
        <v>0.21</v>
      </c>
      <c r="J33" s="164">
        <f>ROUND(((SUM(BE147:BE1853))*I33),2)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51" t="s">
        <v>46</v>
      </c>
      <c r="F34" s="164">
        <f>ROUND((SUM(BF147:BF1853)),2)</f>
        <v>0</v>
      </c>
      <c r="G34" s="39"/>
      <c r="H34" s="39"/>
      <c r="I34" s="165">
        <v>0.15</v>
      </c>
      <c r="J34" s="164">
        <f>ROUND(((SUM(BF147:BF1853))*I34),2)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51" t="s">
        <v>47</v>
      </c>
      <c r="F35" s="164">
        <f>ROUND((SUM(BG147:BG1853)),2)</f>
        <v>0</v>
      </c>
      <c r="G35" s="39"/>
      <c r="H35" s="39"/>
      <c r="I35" s="165">
        <v>0.21</v>
      </c>
      <c r="J35" s="164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1" t="s">
        <v>48</v>
      </c>
      <c r="F36" s="164">
        <f>ROUND((SUM(BH147:BH1853)),2)</f>
        <v>0</v>
      </c>
      <c r="G36" s="39"/>
      <c r="H36" s="39"/>
      <c r="I36" s="165">
        <v>0.15</v>
      </c>
      <c r="J36" s="164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49</v>
      </c>
      <c r="F37" s="164">
        <f>ROUND((SUM(BI147:BI1853)),2)</f>
        <v>0</v>
      </c>
      <c r="G37" s="39"/>
      <c r="H37" s="39"/>
      <c r="I37" s="165">
        <v>0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6"/>
      <c r="D39" s="167" t="s">
        <v>50</v>
      </c>
      <c r="E39" s="168"/>
      <c r="F39" s="168"/>
      <c r="G39" s="169" t="s">
        <v>51</v>
      </c>
      <c r="H39" s="170" t="s">
        <v>52</v>
      </c>
      <c r="I39" s="168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53</v>
      </c>
      <c r="E50" s="174"/>
      <c r="F50" s="174"/>
      <c r="G50" s="173" t="s">
        <v>54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55</v>
      </c>
      <c r="E61" s="176"/>
      <c r="F61" s="177" t="s">
        <v>56</v>
      </c>
      <c r="G61" s="175" t="s">
        <v>55</v>
      </c>
      <c r="H61" s="176"/>
      <c r="I61" s="176"/>
      <c r="J61" s="178" t="s">
        <v>56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57</v>
      </c>
      <c r="E65" s="179"/>
      <c r="F65" s="179"/>
      <c r="G65" s="173" t="s">
        <v>58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55</v>
      </c>
      <c r="E76" s="176"/>
      <c r="F76" s="177" t="s">
        <v>56</v>
      </c>
      <c r="G76" s="175" t="s">
        <v>55</v>
      </c>
      <c r="H76" s="176"/>
      <c r="I76" s="176"/>
      <c r="J76" s="178" t="s">
        <v>56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159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30" customHeight="1">
      <c r="A87" s="39"/>
      <c r="B87" s="40"/>
      <c r="C87" s="41"/>
      <c r="D87" s="41"/>
      <c r="E87" s="77" t="str">
        <f>E9</f>
        <v>DVŮR NEMOCNICE - NÁSTAVBA OPERAČNÍCH SÁLŮ A STERILIZACE NA DVORNÍM TRAKTU LABORATOŘÍ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22</v>
      </c>
      <c r="D89" s="41"/>
      <c r="E89" s="41"/>
      <c r="F89" s="28" t="str">
        <f>F12</f>
        <v>MĚSTSKÁ NEMOCNICE DVŮR. KRÁLOVÉ</v>
      </c>
      <c r="G89" s="41"/>
      <c r="H89" s="41"/>
      <c r="I89" s="33" t="s">
        <v>24</v>
      </c>
      <c r="J89" s="80" t="str">
        <f>IF(J12="","",J12)</f>
        <v>3. 3. 2021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>
      <c r="A91" s="39"/>
      <c r="B91" s="40"/>
      <c r="C91" s="33" t="s">
        <v>28</v>
      </c>
      <c r="D91" s="41"/>
      <c r="E91" s="41"/>
      <c r="F91" s="28" t="str">
        <f>E15</f>
        <v xml:space="preserve"> </v>
      </c>
      <c r="G91" s="41"/>
      <c r="H91" s="41"/>
      <c r="I91" s="33" t="s">
        <v>34</v>
      </c>
      <c r="J91" s="37" t="str">
        <f>E21</f>
        <v>ATELIER H1&amp; ATELIER HÁJEK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32</v>
      </c>
      <c r="D92" s="41"/>
      <c r="E92" s="41"/>
      <c r="F92" s="28" t="str">
        <f>IF(E18="","",E18)</f>
        <v>Vyplň údaj</v>
      </c>
      <c r="G92" s="41"/>
      <c r="H92" s="41"/>
      <c r="I92" s="33" t="s">
        <v>37</v>
      </c>
      <c r="J92" s="37" t="str">
        <f>E24</f>
        <v>ERŠILOVÁ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5" t="s">
        <v>163</v>
      </c>
      <c r="D94" s="186"/>
      <c r="E94" s="186"/>
      <c r="F94" s="186"/>
      <c r="G94" s="186"/>
      <c r="H94" s="186"/>
      <c r="I94" s="186"/>
      <c r="J94" s="187" t="s">
        <v>164</v>
      </c>
      <c r="K94" s="186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8" t="s">
        <v>165</v>
      </c>
      <c r="D96" s="41"/>
      <c r="E96" s="41"/>
      <c r="F96" s="41"/>
      <c r="G96" s="41"/>
      <c r="H96" s="41"/>
      <c r="I96" s="41"/>
      <c r="J96" s="111">
        <f>J147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166</v>
      </c>
    </row>
    <row r="97" spans="1:31" s="9" customFormat="1" ht="24.95" customHeight="1">
      <c r="A97" s="9"/>
      <c r="B97" s="189"/>
      <c r="C97" s="190"/>
      <c r="D97" s="191" t="s">
        <v>167</v>
      </c>
      <c r="E97" s="192"/>
      <c r="F97" s="192"/>
      <c r="G97" s="192"/>
      <c r="H97" s="192"/>
      <c r="I97" s="192"/>
      <c r="J97" s="193">
        <f>J148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5"/>
      <c r="C98" s="134"/>
      <c r="D98" s="196" t="s">
        <v>168</v>
      </c>
      <c r="E98" s="197"/>
      <c r="F98" s="197"/>
      <c r="G98" s="197"/>
      <c r="H98" s="197"/>
      <c r="I98" s="197"/>
      <c r="J98" s="198">
        <f>J149</f>
        <v>0</v>
      </c>
      <c r="K98" s="134"/>
      <c r="L98" s="19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5"/>
      <c r="C99" s="134"/>
      <c r="D99" s="196" t="s">
        <v>169</v>
      </c>
      <c r="E99" s="197"/>
      <c r="F99" s="197"/>
      <c r="G99" s="197"/>
      <c r="H99" s="197"/>
      <c r="I99" s="197"/>
      <c r="J99" s="198">
        <f>J195</f>
        <v>0</v>
      </c>
      <c r="K99" s="134"/>
      <c r="L99" s="19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5"/>
      <c r="C100" s="134"/>
      <c r="D100" s="196" t="s">
        <v>170</v>
      </c>
      <c r="E100" s="197"/>
      <c r="F100" s="197"/>
      <c r="G100" s="197"/>
      <c r="H100" s="197"/>
      <c r="I100" s="197"/>
      <c r="J100" s="198">
        <f>J210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171</v>
      </c>
      <c r="E101" s="197"/>
      <c r="F101" s="197"/>
      <c r="G101" s="197"/>
      <c r="H101" s="197"/>
      <c r="I101" s="197"/>
      <c r="J101" s="198">
        <f>J290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4.85" customHeight="1">
      <c r="A102" s="10"/>
      <c r="B102" s="195"/>
      <c r="C102" s="134"/>
      <c r="D102" s="196" t="s">
        <v>172</v>
      </c>
      <c r="E102" s="197"/>
      <c r="F102" s="197"/>
      <c r="G102" s="197"/>
      <c r="H102" s="197"/>
      <c r="I102" s="197"/>
      <c r="J102" s="198">
        <f>J363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4"/>
      <c r="D103" s="196" t="s">
        <v>173</v>
      </c>
      <c r="E103" s="197"/>
      <c r="F103" s="197"/>
      <c r="G103" s="197"/>
      <c r="H103" s="197"/>
      <c r="I103" s="197"/>
      <c r="J103" s="198">
        <f>J407</f>
        <v>0</v>
      </c>
      <c r="K103" s="13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5"/>
      <c r="C104" s="134"/>
      <c r="D104" s="196" t="s">
        <v>174</v>
      </c>
      <c r="E104" s="197"/>
      <c r="F104" s="197"/>
      <c r="G104" s="197"/>
      <c r="H104" s="197"/>
      <c r="I104" s="197"/>
      <c r="J104" s="198">
        <f>J803</f>
        <v>0</v>
      </c>
      <c r="K104" s="134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5"/>
      <c r="C105" s="134"/>
      <c r="D105" s="196" t="s">
        <v>175</v>
      </c>
      <c r="E105" s="197"/>
      <c r="F105" s="197"/>
      <c r="G105" s="197"/>
      <c r="H105" s="197"/>
      <c r="I105" s="197"/>
      <c r="J105" s="198">
        <f>J957</f>
        <v>0</v>
      </c>
      <c r="K105" s="134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5"/>
      <c r="C106" s="134"/>
      <c r="D106" s="196" t="s">
        <v>176</v>
      </c>
      <c r="E106" s="197"/>
      <c r="F106" s="197"/>
      <c r="G106" s="197"/>
      <c r="H106" s="197"/>
      <c r="I106" s="197"/>
      <c r="J106" s="198">
        <f>J977</f>
        <v>0</v>
      </c>
      <c r="K106" s="134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89"/>
      <c r="C107" s="190"/>
      <c r="D107" s="191" t="s">
        <v>177</v>
      </c>
      <c r="E107" s="192"/>
      <c r="F107" s="192"/>
      <c r="G107" s="192"/>
      <c r="H107" s="192"/>
      <c r="I107" s="192"/>
      <c r="J107" s="193">
        <f>J979</f>
        <v>0</v>
      </c>
      <c r="K107" s="190"/>
      <c r="L107" s="194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95"/>
      <c r="C108" s="134"/>
      <c r="D108" s="196" t="s">
        <v>178</v>
      </c>
      <c r="E108" s="197"/>
      <c r="F108" s="197"/>
      <c r="G108" s="197"/>
      <c r="H108" s="197"/>
      <c r="I108" s="197"/>
      <c r="J108" s="198">
        <f>J980</f>
        <v>0</v>
      </c>
      <c r="K108" s="134"/>
      <c r="L108" s="19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5"/>
      <c r="C109" s="134"/>
      <c r="D109" s="196" t="s">
        <v>179</v>
      </c>
      <c r="E109" s="197"/>
      <c r="F109" s="197"/>
      <c r="G109" s="197"/>
      <c r="H109" s="197"/>
      <c r="I109" s="197"/>
      <c r="J109" s="198">
        <f>J999</f>
        <v>0</v>
      </c>
      <c r="K109" s="134"/>
      <c r="L109" s="19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5"/>
      <c r="C110" s="134"/>
      <c r="D110" s="196" t="s">
        <v>180</v>
      </c>
      <c r="E110" s="197"/>
      <c r="F110" s="197"/>
      <c r="G110" s="197"/>
      <c r="H110" s="197"/>
      <c r="I110" s="197"/>
      <c r="J110" s="198">
        <f>J1092</f>
        <v>0</v>
      </c>
      <c r="K110" s="134"/>
      <c r="L110" s="19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5"/>
      <c r="C111" s="134"/>
      <c r="D111" s="196" t="s">
        <v>181</v>
      </c>
      <c r="E111" s="197"/>
      <c r="F111" s="197"/>
      <c r="G111" s="197"/>
      <c r="H111" s="197"/>
      <c r="I111" s="197"/>
      <c r="J111" s="198">
        <f>J1210</f>
        <v>0</v>
      </c>
      <c r="K111" s="134"/>
      <c r="L111" s="19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95"/>
      <c r="C112" s="134"/>
      <c r="D112" s="196" t="s">
        <v>182</v>
      </c>
      <c r="E112" s="197"/>
      <c r="F112" s="197"/>
      <c r="G112" s="197"/>
      <c r="H112" s="197"/>
      <c r="I112" s="197"/>
      <c r="J112" s="198">
        <f>J1215</f>
        <v>0</v>
      </c>
      <c r="K112" s="134"/>
      <c r="L112" s="199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95"/>
      <c r="C113" s="134"/>
      <c r="D113" s="196" t="s">
        <v>183</v>
      </c>
      <c r="E113" s="197"/>
      <c r="F113" s="197"/>
      <c r="G113" s="197"/>
      <c r="H113" s="197"/>
      <c r="I113" s="197"/>
      <c r="J113" s="198">
        <f>J1350</f>
        <v>0</v>
      </c>
      <c r="K113" s="134"/>
      <c r="L113" s="199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95"/>
      <c r="C114" s="134"/>
      <c r="D114" s="196" t="s">
        <v>184</v>
      </c>
      <c r="E114" s="197"/>
      <c r="F114" s="197"/>
      <c r="G114" s="197"/>
      <c r="H114" s="197"/>
      <c r="I114" s="197"/>
      <c r="J114" s="198">
        <f>J1389</f>
        <v>0</v>
      </c>
      <c r="K114" s="134"/>
      <c r="L114" s="199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95"/>
      <c r="C115" s="134"/>
      <c r="D115" s="196" t="s">
        <v>185</v>
      </c>
      <c r="E115" s="197"/>
      <c r="F115" s="197"/>
      <c r="G115" s="197"/>
      <c r="H115" s="197"/>
      <c r="I115" s="197"/>
      <c r="J115" s="198">
        <f>J1459</f>
        <v>0</v>
      </c>
      <c r="K115" s="134"/>
      <c r="L115" s="199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95"/>
      <c r="C116" s="134"/>
      <c r="D116" s="196" t="s">
        <v>186</v>
      </c>
      <c r="E116" s="197"/>
      <c r="F116" s="197"/>
      <c r="G116" s="197"/>
      <c r="H116" s="197"/>
      <c r="I116" s="197"/>
      <c r="J116" s="198">
        <f>J1588</f>
        <v>0</v>
      </c>
      <c r="K116" s="134"/>
      <c r="L116" s="199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95"/>
      <c r="C117" s="134"/>
      <c r="D117" s="196" t="s">
        <v>187</v>
      </c>
      <c r="E117" s="197"/>
      <c r="F117" s="197"/>
      <c r="G117" s="197"/>
      <c r="H117" s="197"/>
      <c r="I117" s="197"/>
      <c r="J117" s="198">
        <f>J1659</f>
        <v>0</v>
      </c>
      <c r="K117" s="134"/>
      <c r="L117" s="199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95"/>
      <c r="C118" s="134"/>
      <c r="D118" s="196" t="s">
        <v>188</v>
      </c>
      <c r="E118" s="197"/>
      <c r="F118" s="197"/>
      <c r="G118" s="197"/>
      <c r="H118" s="197"/>
      <c r="I118" s="197"/>
      <c r="J118" s="198">
        <f>J1697</f>
        <v>0</v>
      </c>
      <c r="K118" s="134"/>
      <c r="L118" s="199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95"/>
      <c r="C119" s="134"/>
      <c r="D119" s="196" t="s">
        <v>189</v>
      </c>
      <c r="E119" s="197"/>
      <c r="F119" s="197"/>
      <c r="G119" s="197"/>
      <c r="H119" s="197"/>
      <c r="I119" s="197"/>
      <c r="J119" s="198">
        <f>J1736</f>
        <v>0</v>
      </c>
      <c r="K119" s="134"/>
      <c r="L119" s="199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195"/>
      <c r="C120" s="134"/>
      <c r="D120" s="196" t="s">
        <v>190</v>
      </c>
      <c r="E120" s="197"/>
      <c r="F120" s="197"/>
      <c r="G120" s="197"/>
      <c r="H120" s="197"/>
      <c r="I120" s="197"/>
      <c r="J120" s="198">
        <f>J1753</f>
        <v>0</v>
      </c>
      <c r="K120" s="134"/>
      <c r="L120" s="199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10" customFormat="1" ht="19.9" customHeight="1">
      <c r="A121" s="10"/>
      <c r="B121" s="195"/>
      <c r="C121" s="134"/>
      <c r="D121" s="196" t="s">
        <v>191</v>
      </c>
      <c r="E121" s="197"/>
      <c r="F121" s="197"/>
      <c r="G121" s="197"/>
      <c r="H121" s="197"/>
      <c r="I121" s="197"/>
      <c r="J121" s="198">
        <f>J1789</f>
        <v>0</v>
      </c>
      <c r="K121" s="134"/>
      <c r="L121" s="199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9" customFormat="1" ht="24.95" customHeight="1">
      <c r="A122" s="9"/>
      <c r="B122" s="189"/>
      <c r="C122" s="190"/>
      <c r="D122" s="191" t="s">
        <v>192</v>
      </c>
      <c r="E122" s="192"/>
      <c r="F122" s="192"/>
      <c r="G122" s="192"/>
      <c r="H122" s="192"/>
      <c r="I122" s="192"/>
      <c r="J122" s="193">
        <f>J1801</f>
        <v>0</v>
      </c>
      <c r="K122" s="190"/>
      <c r="L122" s="194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</row>
    <row r="123" spans="1:31" s="10" customFormat="1" ht="19.9" customHeight="1">
      <c r="A123" s="10"/>
      <c r="B123" s="195"/>
      <c r="C123" s="134"/>
      <c r="D123" s="196" t="s">
        <v>193</v>
      </c>
      <c r="E123" s="197"/>
      <c r="F123" s="197"/>
      <c r="G123" s="197"/>
      <c r="H123" s="197"/>
      <c r="I123" s="197"/>
      <c r="J123" s="198">
        <f>J1802</f>
        <v>0</v>
      </c>
      <c r="K123" s="134"/>
      <c r="L123" s="199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 s="10" customFormat="1" ht="19.9" customHeight="1">
      <c r="A124" s="10"/>
      <c r="B124" s="195"/>
      <c r="C124" s="134"/>
      <c r="D124" s="196" t="s">
        <v>194</v>
      </c>
      <c r="E124" s="197"/>
      <c r="F124" s="197"/>
      <c r="G124" s="197"/>
      <c r="H124" s="197"/>
      <c r="I124" s="197"/>
      <c r="J124" s="198">
        <f>J1805</f>
        <v>0</v>
      </c>
      <c r="K124" s="134"/>
      <c r="L124" s="199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1:31" s="9" customFormat="1" ht="24.95" customHeight="1">
      <c r="A125" s="9"/>
      <c r="B125" s="189"/>
      <c r="C125" s="190"/>
      <c r="D125" s="191" t="s">
        <v>195</v>
      </c>
      <c r="E125" s="192"/>
      <c r="F125" s="192"/>
      <c r="G125" s="192"/>
      <c r="H125" s="192"/>
      <c r="I125" s="192"/>
      <c r="J125" s="193">
        <f>J1818</f>
        <v>0</v>
      </c>
      <c r="K125" s="190"/>
      <c r="L125" s="194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</row>
    <row r="126" spans="1:31" s="10" customFormat="1" ht="19.9" customHeight="1">
      <c r="A126" s="10"/>
      <c r="B126" s="195"/>
      <c r="C126" s="134"/>
      <c r="D126" s="196" t="s">
        <v>196</v>
      </c>
      <c r="E126" s="197"/>
      <c r="F126" s="197"/>
      <c r="G126" s="197"/>
      <c r="H126" s="197"/>
      <c r="I126" s="197"/>
      <c r="J126" s="198">
        <f>J1819</f>
        <v>0</v>
      </c>
      <c r="K126" s="134"/>
      <c r="L126" s="199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1:31" s="10" customFormat="1" ht="14.85" customHeight="1">
      <c r="A127" s="10"/>
      <c r="B127" s="195"/>
      <c r="C127" s="134"/>
      <c r="D127" s="196" t="s">
        <v>197</v>
      </c>
      <c r="E127" s="197"/>
      <c r="F127" s="197"/>
      <c r="G127" s="197"/>
      <c r="H127" s="197"/>
      <c r="I127" s="197"/>
      <c r="J127" s="198">
        <f>J1840</f>
        <v>0</v>
      </c>
      <c r="K127" s="134"/>
      <c r="L127" s="199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1:31" s="2" customFormat="1" ht="21.8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6.95" customHeight="1">
      <c r="A129" s="39"/>
      <c r="B129" s="67"/>
      <c r="C129" s="68"/>
      <c r="D129" s="68"/>
      <c r="E129" s="68"/>
      <c r="F129" s="68"/>
      <c r="G129" s="68"/>
      <c r="H129" s="68"/>
      <c r="I129" s="68"/>
      <c r="J129" s="68"/>
      <c r="K129" s="68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3" spans="1:31" s="2" customFormat="1" ht="6.95" customHeight="1">
      <c r="A133" s="39"/>
      <c r="B133" s="69"/>
      <c r="C133" s="70"/>
      <c r="D133" s="70"/>
      <c r="E133" s="70"/>
      <c r="F133" s="70"/>
      <c r="G133" s="70"/>
      <c r="H133" s="70"/>
      <c r="I133" s="70"/>
      <c r="J133" s="70"/>
      <c r="K133" s="70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24.95" customHeight="1">
      <c r="A134" s="39"/>
      <c r="B134" s="40"/>
      <c r="C134" s="24" t="s">
        <v>198</v>
      </c>
      <c r="D134" s="41"/>
      <c r="E134" s="41"/>
      <c r="F134" s="41"/>
      <c r="G134" s="41"/>
      <c r="H134" s="41"/>
      <c r="I134" s="41"/>
      <c r="J134" s="41"/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2" customFormat="1" ht="6.95" customHeight="1">
      <c r="A135" s="39"/>
      <c r="B135" s="40"/>
      <c r="C135" s="41"/>
      <c r="D135" s="41"/>
      <c r="E135" s="41"/>
      <c r="F135" s="41"/>
      <c r="G135" s="41"/>
      <c r="H135" s="41"/>
      <c r="I135" s="41"/>
      <c r="J135" s="41"/>
      <c r="K135" s="41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pans="1:31" s="2" customFormat="1" ht="12" customHeight="1">
      <c r="A136" s="39"/>
      <c r="B136" s="40"/>
      <c r="C136" s="33" t="s">
        <v>16</v>
      </c>
      <c r="D136" s="41"/>
      <c r="E136" s="41"/>
      <c r="F136" s="41"/>
      <c r="G136" s="41"/>
      <c r="H136" s="41"/>
      <c r="I136" s="41"/>
      <c r="J136" s="41"/>
      <c r="K136" s="41"/>
      <c r="L136" s="64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  <row r="137" spans="1:31" s="2" customFormat="1" ht="16.5" customHeight="1">
      <c r="A137" s="39"/>
      <c r="B137" s="40"/>
      <c r="C137" s="41"/>
      <c r="D137" s="41"/>
      <c r="E137" s="184" t="str">
        <f>E7</f>
        <v>NÁSTAVBA OPER. SÁLŮ A STERILIZACE</v>
      </c>
      <c r="F137" s="33"/>
      <c r="G137" s="33"/>
      <c r="H137" s="33"/>
      <c r="I137" s="41"/>
      <c r="J137" s="41"/>
      <c r="K137" s="41"/>
      <c r="L137" s="64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  <row r="138" spans="1:31" s="2" customFormat="1" ht="12" customHeight="1">
      <c r="A138" s="39"/>
      <c r="B138" s="40"/>
      <c r="C138" s="33" t="s">
        <v>159</v>
      </c>
      <c r="D138" s="41"/>
      <c r="E138" s="41"/>
      <c r="F138" s="41"/>
      <c r="G138" s="41"/>
      <c r="H138" s="41"/>
      <c r="I138" s="41"/>
      <c r="J138" s="41"/>
      <c r="K138" s="41"/>
      <c r="L138" s="64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</row>
    <row r="139" spans="1:31" s="2" customFormat="1" ht="30" customHeight="1">
      <c r="A139" s="39"/>
      <c r="B139" s="40"/>
      <c r="C139" s="41"/>
      <c r="D139" s="41"/>
      <c r="E139" s="77" t="str">
        <f>E9</f>
        <v>DVŮR NEMOCNICE - NÁSTAVBA OPERAČNÍCH SÁLŮ A STERILIZACE NA DVORNÍM TRAKTU LABORATOŘÍ</v>
      </c>
      <c r="F139" s="41"/>
      <c r="G139" s="41"/>
      <c r="H139" s="41"/>
      <c r="I139" s="41"/>
      <c r="J139" s="41"/>
      <c r="K139" s="41"/>
      <c r="L139" s="64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</row>
    <row r="140" spans="1:31" s="2" customFormat="1" ht="6.95" customHeight="1">
      <c r="A140" s="39"/>
      <c r="B140" s="40"/>
      <c r="C140" s="41"/>
      <c r="D140" s="41"/>
      <c r="E140" s="41"/>
      <c r="F140" s="41"/>
      <c r="G140" s="41"/>
      <c r="H140" s="41"/>
      <c r="I140" s="41"/>
      <c r="J140" s="41"/>
      <c r="K140" s="41"/>
      <c r="L140" s="64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</row>
    <row r="141" spans="1:31" s="2" customFormat="1" ht="12" customHeight="1">
      <c r="A141" s="39"/>
      <c r="B141" s="40"/>
      <c r="C141" s="33" t="s">
        <v>22</v>
      </c>
      <c r="D141" s="41"/>
      <c r="E141" s="41"/>
      <c r="F141" s="28" t="str">
        <f>F12</f>
        <v>MĚSTSKÁ NEMOCNICE DVŮR. KRÁLOVÉ</v>
      </c>
      <c r="G141" s="41"/>
      <c r="H141" s="41"/>
      <c r="I141" s="33" t="s">
        <v>24</v>
      </c>
      <c r="J141" s="80" t="str">
        <f>IF(J12="","",J12)</f>
        <v>3. 3. 2021</v>
      </c>
      <c r="K141" s="41"/>
      <c r="L141" s="64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</row>
    <row r="142" spans="1:31" s="2" customFormat="1" ht="6.95" customHeight="1">
      <c r="A142" s="39"/>
      <c r="B142" s="40"/>
      <c r="C142" s="41"/>
      <c r="D142" s="41"/>
      <c r="E142" s="41"/>
      <c r="F142" s="41"/>
      <c r="G142" s="41"/>
      <c r="H142" s="41"/>
      <c r="I142" s="41"/>
      <c r="J142" s="41"/>
      <c r="K142" s="41"/>
      <c r="L142" s="64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</row>
    <row r="143" spans="1:31" s="2" customFormat="1" ht="25.65" customHeight="1">
      <c r="A143" s="39"/>
      <c r="B143" s="40"/>
      <c r="C143" s="33" t="s">
        <v>28</v>
      </c>
      <c r="D143" s="41"/>
      <c r="E143" s="41"/>
      <c r="F143" s="28" t="str">
        <f>E15</f>
        <v xml:space="preserve"> </v>
      </c>
      <c r="G143" s="41"/>
      <c r="H143" s="41"/>
      <c r="I143" s="33" t="s">
        <v>34</v>
      </c>
      <c r="J143" s="37" t="str">
        <f>E21</f>
        <v>ATELIER H1&amp; ATELIER HÁJEK</v>
      </c>
      <c r="K143" s="41"/>
      <c r="L143" s="64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</row>
    <row r="144" spans="1:31" s="2" customFormat="1" ht="15.15" customHeight="1">
      <c r="A144" s="39"/>
      <c r="B144" s="40"/>
      <c r="C144" s="33" t="s">
        <v>32</v>
      </c>
      <c r="D144" s="41"/>
      <c r="E144" s="41"/>
      <c r="F144" s="28" t="str">
        <f>IF(E18="","",E18)</f>
        <v>Vyplň údaj</v>
      </c>
      <c r="G144" s="41"/>
      <c r="H144" s="41"/>
      <c r="I144" s="33" t="s">
        <v>37</v>
      </c>
      <c r="J144" s="37" t="str">
        <f>E24</f>
        <v>ERŠILOVÁ</v>
      </c>
      <c r="K144" s="41"/>
      <c r="L144" s="64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</row>
    <row r="145" spans="1:31" s="2" customFormat="1" ht="10.3" customHeight="1">
      <c r="A145" s="39"/>
      <c r="B145" s="40"/>
      <c r="C145" s="41"/>
      <c r="D145" s="41"/>
      <c r="E145" s="41"/>
      <c r="F145" s="41"/>
      <c r="G145" s="41"/>
      <c r="H145" s="41"/>
      <c r="I145" s="41"/>
      <c r="J145" s="41"/>
      <c r="K145" s="41"/>
      <c r="L145" s="64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</row>
    <row r="146" spans="1:31" s="11" customFormat="1" ht="29.25" customHeight="1">
      <c r="A146" s="200"/>
      <c r="B146" s="201"/>
      <c r="C146" s="202" t="s">
        <v>199</v>
      </c>
      <c r="D146" s="203" t="s">
        <v>65</v>
      </c>
      <c r="E146" s="203" t="s">
        <v>61</v>
      </c>
      <c r="F146" s="203" t="s">
        <v>62</v>
      </c>
      <c r="G146" s="203" t="s">
        <v>200</v>
      </c>
      <c r="H146" s="203" t="s">
        <v>201</v>
      </c>
      <c r="I146" s="203" t="s">
        <v>202</v>
      </c>
      <c r="J146" s="204" t="s">
        <v>164</v>
      </c>
      <c r="K146" s="205" t="s">
        <v>203</v>
      </c>
      <c r="L146" s="206"/>
      <c r="M146" s="101" t="s">
        <v>1</v>
      </c>
      <c r="N146" s="102" t="s">
        <v>44</v>
      </c>
      <c r="O146" s="102" t="s">
        <v>204</v>
      </c>
      <c r="P146" s="102" t="s">
        <v>205</v>
      </c>
      <c r="Q146" s="102" t="s">
        <v>206</v>
      </c>
      <c r="R146" s="102" t="s">
        <v>207</v>
      </c>
      <c r="S146" s="102" t="s">
        <v>208</v>
      </c>
      <c r="T146" s="103" t="s">
        <v>209</v>
      </c>
      <c r="U146" s="200"/>
      <c r="V146" s="200"/>
      <c r="W146" s="200"/>
      <c r="X146" s="200"/>
      <c r="Y146" s="200"/>
      <c r="Z146" s="200"/>
      <c r="AA146" s="200"/>
      <c r="AB146" s="200"/>
      <c r="AC146" s="200"/>
      <c r="AD146" s="200"/>
      <c r="AE146" s="200"/>
    </row>
    <row r="147" spans="1:63" s="2" customFormat="1" ht="22.8" customHeight="1">
      <c r="A147" s="39"/>
      <c r="B147" s="40"/>
      <c r="C147" s="108" t="s">
        <v>210</v>
      </c>
      <c r="D147" s="41"/>
      <c r="E147" s="41"/>
      <c r="F147" s="41"/>
      <c r="G147" s="41"/>
      <c r="H147" s="41"/>
      <c r="I147" s="41"/>
      <c r="J147" s="207">
        <f>BK147</f>
        <v>0</v>
      </c>
      <c r="K147" s="41"/>
      <c r="L147" s="45"/>
      <c r="M147" s="104"/>
      <c r="N147" s="208"/>
      <c r="O147" s="105"/>
      <c r="P147" s="209">
        <f>P148+P979+P1801+P1818</f>
        <v>0</v>
      </c>
      <c r="Q147" s="105"/>
      <c r="R147" s="209">
        <f>R148+R979+R1801+R1818</f>
        <v>766.4370135199999</v>
      </c>
      <c r="S147" s="105"/>
      <c r="T147" s="210">
        <f>T148+T979+T1801+T1818</f>
        <v>265.39457600000003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79</v>
      </c>
      <c r="AU147" s="18" t="s">
        <v>166</v>
      </c>
      <c r="BK147" s="211">
        <f>BK148+BK979+BK1801+BK1818</f>
        <v>0</v>
      </c>
    </row>
    <row r="148" spans="1:63" s="12" customFormat="1" ht="25.9" customHeight="1">
      <c r="A148" s="12"/>
      <c r="B148" s="212"/>
      <c r="C148" s="213"/>
      <c r="D148" s="214" t="s">
        <v>79</v>
      </c>
      <c r="E148" s="215" t="s">
        <v>211</v>
      </c>
      <c r="F148" s="215" t="s">
        <v>212</v>
      </c>
      <c r="G148" s="213"/>
      <c r="H148" s="213"/>
      <c r="I148" s="216"/>
      <c r="J148" s="217">
        <f>BK148</f>
        <v>0</v>
      </c>
      <c r="K148" s="213"/>
      <c r="L148" s="218"/>
      <c r="M148" s="219"/>
      <c r="N148" s="220"/>
      <c r="O148" s="220"/>
      <c r="P148" s="221">
        <f>P149+P195+P210+P290+P407+P803+P957+P977</f>
        <v>0</v>
      </c>
      <c r="Q148" s="220"/>
      <c r="R148" s="221">
        <f>R149+R195+R210+R290+R407+R803+R957+R977</f>
        <v>684.7652248999999</v>
      </c>
      <c r="S148" s="220"/>
      <c r="T148" s="222">
        <f>T149+T195+T210+T290+T407+T803+T957+T977</f>
        <v>152.010577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23" t="s">
        <v>21</v>
      </c>
      <c r="AT148" s="224" t="s">
        <v>79</v>
      </c>
      <c r="AU148" s="224" t="s">
        <v>80</v>
      </c>
      <c r="AY148" s="223" t="s">
        <v>213</v>
      </c>
      <c r="BK148" s="225">
        <f>BK149+BK195+BK210+BK290+BK407+BK803+BK957+BK977</f>
        <v>0</v>
      </c>
    </row>
    <row r="149" spans="1:63" s="12" customFormat="1" ht="22.8" customHeight="1">
      <c r="A149" s="12"/>
      <c r="B149" s="212"/>
      <c r="C149" s="213"/>
      <c r="D149" s="214" t="s">
        <v>79</v>
      </c>
      <c r="E149" s="226" t="s">
        <v>21</v>
      </c>
      <c r="F149" s="226" t="s">
        <v>214</v>
      </c>
      <c r="G149" s="213"/>
      <c r="H149" s="213"/>
      <c r="I149" s="216"/>
      <c r="J149" s="227">
        <f>BK149</f>
        <v>0</v>
      </c>
      <c r="K149" s="213"/>
      <c r="L149" s="218"/>
      <c r="M149" s="219"/>
      <c r="N149" s="220"/>
      <c r="O149" s="220"/>
      <c r="P149" s="221">
        <f>SUM(P150:P194)</f>
        <v>0</v>
      </c>
      <c r="Q149" s="220"/>
      <c r="R149" s="221">
        <f>SUM(R150:R194)</f>
        <v>255.30567104</v>
      </c>
      <c r="S149" s="220"/>
      <c r="T149" s="222">
        <f>SUM(T150:T194)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23" t="s">
        <v>21</v>
      </c>
      <c r="AT149" s="224" t="s">
        <v>79</v>
      </c>
      <c r="AU149" s="224" t="s">
        <v>21</v>
      </c>
      <c r="AY149" s="223" t="s">
        <v>213</v>
      </c>
      <c r="BK149" s="225">
        <f>SUM(BK150:BK194)</f>
        <v>0</v>
      </c>
    </row>
    <row r="150" spans="1:65" s="2" customFormat="1" ht="33" customHeight="1">
      <c r="A150" s="39"/>
      <c r="B150" s="40"/>
      <c r="C150" s="228" t="s">
        <v>21</v>
      </c>
      <c r="D150" s="228" t="s">
        <v>215</v>
      </c>
      <c r="E150" s="229" t="s">
        <v>216</v>
      </c>
      <c r="F150" s="230" t="s">
        <v>217</v>
      </c>
      <c r="G150" s="231" t="s">
        <v>218</v>
      </c>
      <c r="H150" s="232">
        <v>4.05</v>
      </c>
      <c r="I150" s="233"/>
      <c r="J150" s="234">
        <f>ROUND(I150*H150,2)</f>
        <v>0</v>
      </c>
      <c r="K150" s="235"/>
      <c r="L150" s="45"/>
      <c r="M150" s="236" t="s">
        <v>1</v>
      </c>
      <c r="N150" s="237" t="s">
        <v>45</v>
      </c>
      <c r="O150" s="92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0" t="s">
        <v>219</v>
      </c>
      <c r="AT150" s="240" t="s">
        <v>215</v>
      </c>
      <c r="AU150" s="240" t="s">
        <v>89</v>
      </c>
      <c r="AY150" s="18" t="s">
        <v>213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8" t="s">
        <v>21</v>
      </c>
      <c r="BK150" s="241">
        <f>ROUND(I150*H150,2)</f>
        <v>0</v>
      </c>
      <c r="BL150" s="18" t="s">
        <v>219</v>
      </c>
      <c r="BM150" s="240" t="s">
        <v>220</v>
      </c>
    </row>
    <row r="151" spans="1:51" s="13" customFormat="1" ht="12">
      <c r="A151" s="13"/>
      <c r="B151" s="242"/>
      <c r="C151" s="243"/>
      <c r="D151" s="244" t="s">
        <v>221</v>
      </c>
      <c r="E151" s="245" t="s">
        <v>1</v>
      </c>
      <c r="F151" s="246" t="s">
        <v>222</v>
      </c>
      <c r="G151" s="243"/>
      <c r="H151" s="247">
        <v>1.62</v>
      </c>
      <c r="I151" s="248"/>
      <c r="J151" s="243"/>
      <c r="K151" s="243"/>
      <c r="L151" s="249"/>
      <c r="M151" s="250"/>
      <c r="N151" s="251"/>
      <c r="O151" s="251"/>
      <c r="P151" s="251"/>
      <c r="Q151" s="251"/>
      <c r="R151" s="251"/>
      <c r="S151" s="251"/>
      <c r="T151" s="25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3" t="s">
        <v>221</v>
      </c>
      <c r="AU151" s="253" t="s">
        <v>89</v>
      </c>
      <c r="AV151" s="13" t="s">
        <v>89</v>
      </c>
      <c r="AW151" s="13" t="s">
        <v>36</v>
      </c>
      <c r="AX151" s="13" t="s">
        <v>80</v>
      </c>
      <c r="AY151" s="253" t="s">
        <v>213</v>
      </c>
    </row>
    <row r="152" spans="1:51" s="13" customFormat="1" ht="12">
      <c r="A152" s="13"/>
      <c r="B152" s="242"/>
      <c r="C152" s="243"/>
      <c r="D152" s="244" t="s">
        <v>221</v>
      </c>
      <c r="E152" s="245" t="s">
        <v>1</v>
      </c>
      <c r="F152" s="246" t="s">
        <v>223</v>
      </c>
      <c r="G152" s="243"/>
      <c r="H152" s="247">
        <v>2.43</v>
      </c>
      <c r="I152" s="248"/>
      <c r="J152" s="243"/>
      <c r="K152" s="243"/>
      <c r="L152" s="249"/>
      <c r="M152" s="250"/>
      <c r="N152" s="251"/>
      <c r="O152" s="251"/>
      <c r="P152" s="251"/>
      <c r="Q152" s="251"/>
      <c r="R152" s="251"/>
      <c r="S152" s="251"/>
      <c r="T152" s="25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3" t="s">
        <v>221</v>
      </c>
      <c r="AU152" s="253" t="s">
        <v>89</v>
      </c>
      <c r="AV152" s="13" t="s">
        <v>89</v>
      </c>
      <c r="AW152" s="13" t="s">
        <v>36</v>
      </c>
      <c r="AX152" s="13" t="s">
        <v>80</v>
      </c>
      <c r="AY152" s="253" t="s">
        <v>213</v>
      </c>
    </row>
    <row r="153" spans="1:51" s="14" customFormat="1" ht="12">
      <c r="A153" s="14"/>
      <c r="B153" s="254"/>
      <c r="C153" s="255"/>
      <c r="D153" s="244" t="s">
        <v>221</v>
      </c>
      <c r="E153" s="256" t="s">
        <v>1</v>
      </c>
      <c r="F153" s="257" t="s">
        <v>224</v>
      </c>
      <c r="G153" s="255"/>
      <c r="H153" s="258">
        <v>4.05</v>
      </c>
      <c r="I153" s="259"/>
      <c r="J153" s="255"/>
      <c r="K153" s="255"/>
      <c r="L153" s="260"/>
      <c r="M153" s="261"/>
      <c r="N153" s="262"/>
      <c r="O153" s="262"/>
      <c r="P153" s="262"/>
      <c r="Q153" s="262"/>
      <c r="R153" s="262"/>
      <c r="S153" s="262"/>
      <c r="T153" s="263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4" t="s">
        <v>221</v>
      </c>
      <c r="AU153" s="264" t="s">
        <v>89</v>
      </c>
      <c r="AV153" s="14" t="s">
        <v>219</v>
      </c>
      <c r="AW153" s="14" t="s">
        <v>36</v>
      </c>
      <c r="AX153" s="14" t="s">
        <v>21</v>
      </c>
      <c r="AY153" s="264" t="s">
        <v>213</v>
      </c>
    </row>
    <row r="154" spans="1:65" s="2" customFormat="1" ht="33" customHeight="1">
      <c r="A154" s="39"/>
      <c r="B154" s="40"/>
      <c r="C154" s="228" t="s">
        <v>89</v>
      </c>
      <c r="D154" s="228" t="s">
        <v>215</v>
      </c>
      <c r="E154" s="229" t="s">
        <v>225</v>
      </c>
      <c r="F154" s="230" t="s">
        <v>226</v>
      </c>
      <c r="G154" s="231" t="s">
        <v>218</v>
      </c>
      <c r="H154" s="232">
        <v>13.7</v>
      </c>
      <c r="I154" s="233"/>
      <c r="J154" s="234">
        <f>ROUND(I154*H154,2)</f>
        <v>0</v>
      </c>
      <c r="K154" s="235"/>
      <c r="L154" s="45"/>
      <c r="M154" s="236" t="s">
        <v>1</v>
      </c>
      <c r="N154" s="237" t="s">
        <v>45</v>
      </c>
      <c r="O154" s="92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0" t="s">
        <v>219</v>
      </c>
      <c r="AT154" s="240" t="s">
        <v>215</v>
      </c>
      <c r="AU154" s="240" t="s">
        <v>89</v>
      </c>
      <c r="AY154" s="18" t="s">
        <v>213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8" t="s">
        <v>21</v>
      </c>
      <c r="BK154" s="241">
        <f>ROUND(I154*H154,2)</f>
        <v>0</v>
      </c>
      <c r="BL154" s="18" t="s">
        <v>219</v>
      </c>
      <c r="BM154" s="240" t="s">
        <v>227</v>
      </c>
    </row>
    <row r="155" spans="1:51" s="15" customFormat="1" ht="12">
      <c r="A155" s="15"/>
      <c r="B155" s="265"/>
      <c r="C155" s="266"/>
      <c r="D155" s="244" t="s">
        <v>221</v>
      </c>
      <c r="E155" s="267" t="s">
        <v>1</v>
      </c>
      <c r="F155" s="268" t="s">
        <v>228</v>
      </c>
      <c r="G155" s="266"/>
      <c r="H155" s="267" t="s">
        <v>1</v>
      </c>
      <c r="I155" s="269"/>
      <c r="J155" s="266"/>
      <c r="K155" s="266"/>
      <c r="L155" s="270"/>
      <c r="M155" s="271"/>
      <c r="N155" s="272"/>
      <c r="O155" s="272"/>
      <c r="P155" s="272"/>
      <c r="Q155" s="272"/>
      <c r="R155" s="272"/>
      <c r="S155" s="272"/>
      <c r="T155" s="273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74" t="s">
        <v>221</v>
      </c>
      <c r="AU155" s="274" t="s">
        <v>89</v>
      </c>
      <c r="AV155" s="15" t="s">
        <v>21</v>
      </c>
      <c r="AW155" s="15" t="s">
        <v>36</v>
      </c>
      <c r="AX155" s="15" t="s">
        <v>80</v>
      </c>
      <c r="AY155" s="274" t="s">
        <v>213</v>
      </c>
    </row>
    <row r="156" spans="1:51" s="13" customFormat="1" ht="12">
      <c r="A156" s="13"/>
      <c r="B156" s="242"/>
      <c r="C156" s="243"/>
      <c r="D156" s="244" t="s">
        <v>221</v>
      </c>
      <c r="E156" s="245" t="s">
        <v>1</v>
      </c>
      <c r="F156" s="246" t="s">
        <v>229</v>
      </c>
      <c r="G156" s="243"/>
      <c r="H156" s="247">
        <v>13.5</v>
      </c>
      <c r="I156" s="248"/>
      <c r="J156" s="243"/>
      <c r="K156" s="243"/>
      <c r="L156" s="249"/>
      <c r="M156" s="250"/>
      <c r="N156" s="251"/>
      <c r="O156" s="251"/>
      <c r="P156" s="251"/>
      <c r="Q156" s="251"/>
      <c r="R156" s="251"/>
      <c r="S156" s="251"/>
      <c r="T156" s="25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3" t="s">
        <v>221</v>
      </c>
      <c r="AU156" s="253" t="s">
        <v>89</v>
      </c>
      <c r="AV156" s="13" t="s">
        <v>89</v>
      </c>
      <c r="AW156" s="13" t="s">
        <v>36</v>
      </c>
      <c r="AX156" s="13" t="s">
        <v>80</v>
      </c>
      <c r="AY156" s="253" t="s">
        <v>213</v>
      </c>
    </row>
    <row r="157" spans="1:51" s="13" customFormat="1" ht="12">
      <c r="A157" s="13"/>
      <c r="B157" s="242"/>
      <c r="C157" s="243"/>
      <c r="D157" s="244" t="s">
        <v>221</v>
      </c>
      <c r="E157" s="245" t="s">
        <v>1</v>
      </c>
      <c r="F157" s="246" t="s">
        <v>230</v>
      </c>
      <c r="G157" s="243"/>
      <c r="H157" s="247">
        <v>0.2</v>
      </c>
      <c r="I157" s="248"/>
      <c r="J157" s="243"/>
      <c r="K157" s="243"/>
      <c r="L157" s="249"/>
      <c r="M157" s="250"/>
      <c r="N157" s="251"/>
      <c r="O157" s="251"/>
      <c r="P157" s="251"/>
      <c r="Q157" s="251"/>
      <c r="R157" s="251"/>
      <c r="S157" s="251"/>
      <c r="T157" s="25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3" t="s">
        <v>221</v>
      </c>
      <c r="AU157" s="253" t="s">
        <v>89</v>
      </c>
      <c r="AV157" s="13" t="s">
        <v>89</v>
      </c>
      <c r="AW157" s="13" t="s">
        <v>36</v>
      </c>
      <c r="AX157" s="13" t="s">
        <v>80</v>
      </c>
      <c r="AY157" s="253" t="s">
        <v>213</v>
      </c>
    </row>
    <row r="158" spans="1:51" s="14" customFormat="1" ht="12">
      <c r="A158" s="14"/>
      <c r="B158" s="254"/>
      <c r="C158" s="255"/>
      <c r="D158" s="244" t="s">
        <v>221</v>
      </c>
      <c r="E158" s="256" t="s">
        <v>1</v>
      </c>
      <c r="F158" s="257" t="s">
        <v>224</v>
      </c>
      <c r="G158" s="255"/>
      <c r="H158" s="258">
        <v>13.7</v>
      </c>
      <c r="I158" s="259"/>
      <c r="J158" s="255"/>
      <c r="K158" s="255"/>
      <c r="L158" s="260"/>
      <c r="M158" s="261"/>
      <c r="N158" s="262"/>
      <c r="O158" s="262"/>
      <c r="P158" s="262"/>
      <c r="Q158" s="262"/>
      <c r="R158" s="262"/>
      <c r="S158" s="262"/>
      <c r="T158" s="263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4" t="s">
        <v>221</v>
      </c>
      <c r="AU158" s="264" t="s">
        <v>89</v>
      </c>
      <c r="AV158" s="14" t="s">
        <v>219</v>
      </c>
      <c r="AW158" s="14" t="s">
        <v>36</v>
      </c>
      <c r="AX158" s="14" t="s">
        <v>21</v>
      </c>
      <c r="AY158" s="264" t="s">
        <v>213</v>
      </c>
    </row>
    <row r="159" spans="1:65" s="2" customFormat="1" ht="33" customHeight="1">
      <c r="A159" s="39"/>
      <c r="B159" s="40"/>
      <c r="C159" s="228" t="s">
        <v>231</v>
      </c>
      <c r="D159" s="228" t="s">
        <v>215</v>
      </c>
      <c r="E159" s="229" t="s">
        <v>232</v>
      </c>
      <c r="F159" s="230" t="s">
        <v>233</v>
      </c>
      <c r="G159" s="231" t="s">
        <v>218</v>
      </c>
      <c r="H159" s="232">
        <v>41.587</v>
      </c>
      <c r="I159" s="233"/>
      <c r="J159" s="234">
        <f>ROUND(I159*H159,2)</f>
        <v>0</v>
      </c>
      <c r="K159" s="235"/>
      <c r="L159" s="45"/>
      <c r="M159" s="236" t="s">
        <v>1</v>
      </c>
      <c r="N159" s="237" t="s">
        <v>45</v>
      </c>
      <c r="O159" s="92"/>
      <c r="P159" s="238">
        <f>O159*H159</f>
        <v>0</v>
      </c>
      <c r="Q159" s="238">
        <v>0</v>
      </c>
      <c r="R159" s="238">
        <f>Q159*H159</f>
        <v>0</v>
      </c>
      <c r="S159" s="238">
        <v>0</v>
      </c>
      <c r="T159" s="23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0" t="s">
        <v>219</v>
      </c>
      <c r="AT159" s="240" t="s">
        <v>215</v>
      </c>
      <c r="AU159" s="240" t="s">
        <v>89</v>
      </c>
      <c r="AY159" s="18" t="s">
        <v>213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8" t="s">
        <v>21</v>
      </c>
      <c r="BK159" s="241">
        <f>ROUND(I159*H159,2)</f>
        <v>0</v>
      </c>
      <c r="BL159" s="18" t="s">
        <v>219</v>
      </c>
      <c r="BM159" s="240" t="s">
        <v>234</v>
      </c>
    </row>
    <row r="160" spans="1:51" s="13" customFormat="1" ht="12">
      <c r="A160" s="13"/>
      <c r="B160" s="242"/>
      <c r="C160" s="243"/>
      <c r="D160" s="244" t="s">
        <v>221</v>
      </c>
      <c r="E160" s="245" t="s">
        <v>1</v>
      </c>
      <c r="F160" s="246" t="s">
        <v>235</v>
      </c>
      <c r="G160" s="243"/>
      <c r="H160" s="247">
        <v>41.587</v>
      </c>
      <c r="I160" s="248"/>
      <c r="J160" s="243"/>
      <c r="K160" s="243"/>
      <c r="L160" s="249"/>
      <c r="M160" s="250"/>
      <c r="N160" s="251"/>
      <c r="O160" s="251"/>
      <c r="P160" s="251"/>
      <c r="Q160" s="251"/>
      <c r="R160" s="251"/>
      <c r="S160" s="251"/>
      <c r="T160" s="25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3" t="s">
        <v>221</v>
      </c>
      <c r="AU160" s="253" t="s">
        <v>89</v>
      </c>
      <c r="AV160" s="13" t="s">
        <v>89</v>
      </c>
      <c r="AW160" s="13" t="s">
        <v>36</v>
      </c>
      <c r="AX160" s="13" t="s">
        <v>80</v>
      </c>
      <c r="AY160" s="253" t="s">
        <v>213</v>
      </c>
    </row>
    <row r="161" spans="1:51" s="14" customFormat="1" ht="12">
      <c r="A161" s="14"/>
      <c r="B161" s="254"/>
      <c r="C161" s="255"/>
      <c r="D161" s="244" t="s">
        <v>221</v>
      </c>
      <c r="E161" s="256" t="s">
        <v>1</v>
      </c>
      <c r="F161" s="257" t="s">
        <v>224</v>
      </c>
      <c r="G161" s="255"/>
      <c r="H161" s="258">
        <v>41.587</v>
      </c>
      <c r="I161" s="259"/>
      <c r="J161" s="255"/>
      <c r="K161" s="255"/>
      <c r="L161" s="260"/>
      <c r="M161" s="261"/>
      <c r="N161" s="262"/>
      <c r="O161" s="262"/>
      <c r="P161" s="262"/>
      <c r="Q161" s="262"/>
      <c r="R161" s="262"/>
      <c r="S161" s="262"/>
      <c r="T161" s="263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4" t="s">
        <v>221</v>
      </c>
      <c r="AU161" s="264" t="s">
        <v>89</v>
      </c>
      <c r="AV161" s="14" t="s">
        <v>219</v>
      </c>
      <c r="AW161" s="14" t="s">
        <v>36</v>
      </c>
      <c r="AX161" s="14" t="s">
        <v>21</v>
      </c>
      <c r="AY161" s="264" t="s">
        <v>213</v>
      </c>
    </row>
    <row r="162" spans="1:65" s="2" customFormat="1" ht="33" customHeight="1">
      <c r="A162" s="39"/>
      <c r="B162" s="40"/>
      <c r="C162" s="228" t="s">
        <v>219</v>
      </c>
      <c r="D162" s="228" t="s">
        <v>215</v>
      </c>
      <c r="E162" s="229" t="s">
        <v>236</v>
      </c>
      <c r="F162" s="230" t="s">
        <v>237</v>
      </c>
      <c r="G162" s="231" t="s">
        <v>218</v>
      </c>
      <c r="H162" s="232">
        <v>97.237</v>
      </c>
      <c r="I162" s="233"/>
      <c r="J162" s="234">
        <f>ROUND(I162*H162,2)</f>
        <v>0</v>
      </c>
      <c r="K162" s="235"/>
      <c r="L162" s="45"/>
      <c r="M162" s="236" t="s">
        <v>1</v>
      </c>
      <c r="N162" s="237" t="s">
        <v>45</v>
      </c>
      <c r="O162" s="92"/>
      <c r="P162" s="238">
        <f>O162*H162</f>
        <v>0</v>
      </c>
      <c r="Q162" s="238">
        <v>0</v>
      </c>
      <c r="R162" s="238">
        <f>Q162*H162</f>
        <v>0</v>
      </c>
      <c r="S162" s="238">
        <v>0</v>
      </c>
      <c r="T162" s="23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0" t="s">
        <v>219</v>
      </c>
      <c r="AT162" s="240" t="s">
        <v>215</v>
      </c>
      <c r="AU162" s="240" t="s">
        <v>89</v>
      </c>
      <c r="AY162" s="18" t="s">
        <v>213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8" t="s">
        <v>21</v>
      </c>
      <c r="BK162" s="241">
        <f>ROUND(I162*H162,2)</f>
        <v>0</v>
      </c>
      <c r="BL162" s="18" t="s">
        <v>219</v>
      </c>
      <c r="BM162" s="240" t="s">
        <v>238</v>
      </c>
    </row>
    <row r="163" spans="1:51" s="13" customFormat="1" ht="12">
      <c r="A163" s="13"/>
      <c r="B163" s="242"/>
      <c r="C163" s="243"/>
      <c r="D163" s="244" t="s">
        <v>221</v>
      </c>
      <c r="E163" s="245" t="s">
        <v>1</v>
      </c>
      <c r="F163" s="246" t="s">
        <v>239</v>
      </c>
      <c r="G163" s="243"/>
      <c r="H163" s="247">
        <v>97.037</v>
      </c>
      <c r="I163" s="248"/>
      <c r="J163" s="243"/>
      <c r="K163" s="243"/>
      <c r="L163" s="249"/>
      <c r="M163" s="250"/>
      <c r="N163" s="251"/>
      <c r="O163" s="251"/>
      <c r="P163" s="251"/>
      <c r="Q163" s="251"/>
      <c r="R163" s="251"/>
      <c r="S163" s="251"/>
      <c r="T163" s="25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3" t="s">
        <v>221</v>
      </c>
      <c r="AU163" s="253" t="s">
        <v>89</v>
      </c>
      <c r="AV163" s="13" t="s">
        <v>89</v>
      </c>
      <c r="AW163" s="13" t="s">
        <v>36</v>
      </c>
      <c r="AX163" s="13" t="s">
        <v>80</v>
      </c>
      <c r="AY163" s="253" t="s">
        <v>213</v>
      </c>
    </row>
    <row r="164" spans="1:51" s="13" customFormat="1" ht="12">
      <c r="A164" s="13"/>
      <c r="B164" s="242"/>
      <c r="C164" s="243"/>
      <c r="D164" s="244" t="s">
        <v>221</v>
      </c>
      <c r="E164" s="245" t="s">
        <v>1</v>
      </c>
      <c r="F164" s="246" t="s">
        <v>240</v>
      </c>
      <c r="G164" s="243"/>
      <c r="H164" s="247">
        <v>0.2</v>
      </c>
      <c r="I164" s="248"/>
      <c r="J164" s="243"/>
      <c r="K164" s="243"/>
      <c r="L164" s="249"/>
      <c r="M164" s="250"/>
      <c r="N164" s="251"/>
      <c r="O164" s="251"/>
      <c r="P164" s="251"/>
      <c r="Q164" s="251"/>
      <c r="R164" s="251"/>
      <c r="S164" s="251"/>
      <c r="T164" s="25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3" t="s">
        <v>221</v>
      </c>
      <c r="AU164" s="253" t="s">
        <v>89</v>
      </c>
      <c r="AV164" s="13" t="s">
        <v>89</v>
      </c>
      <c r="AW164" s="13" t="s">
        <v>36</v>
      </c>
      <c r="AX164" s="13" t="s">
        <v>80</v>
      </c>
      <c r="AY164" s="253" t="s">
        <v>213</v>
      </c>
    </row>
    <row r="165" spans="1:51" s="14" customFormat="1" ht="12">
      <c r="A165" s="14"/>
      <c r="B165" s="254"/>
      <c r="C165" s="255"/>
      <c r="D165" s="244" t="s">
        <v>221</v>
      </c>
      <c r="E165" s="256" t="s">
        <v>1</v>
      </c>
      <c r="F165" s="257" t="s">
        <v>224</v>
      </c>
      <c r="G165" s="255"/>
      <c r="H165" s="258">
        <v>97.237</v>
      </c>
      <c r="I165" s="259"/>
      <c r="J165" s="255"/>
      <c r="K165" s="255"/>
      <c r="L165" s="260"/>
      <c r="M165" s="261"/>
      <c r="N165" s="262"/>
      <c r="O165" s="262"/>
      <c r="P165" s="262"/>
      <c r="Q165" s="262"/>
      <c r="R165" s="262"/>
      <c r="S165" s="262"/>
      <c r="T165" s="263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4" t="s">
        <v>221</v>
      </c>
      <c r="AU165" s="264" t="s">
        <v>89</v>
      </c>
      <c r="AV165" s="14" t="s">
        <v>219</v>
      </c>
      <c r="AW165" s="14" t="s">
        <v>36</v>
      </c>
      <c r="AX165" s="14" t="s">
        <v>21</v>
      </c>
      <c r="AY165" s="264" t="s">
        <v>213</v>
      </c>
    </row>
    <row r="166" spans="1:65" s="2" customFormat="1" ht="21.75" customHeight="1">
      <c r="A166" s="39"/>
      <c r="B166" s="40"/>
      <c r="C166" s="228" t="s">
        <v>241</v>
      </c>
      <c r="D166" s="228" t="s">
        <v>215</v>
      </c>
      <c r="E166" s="229" t="s">
        <v>242</v>
      </c>
      <c r="F166" s="230" t="s">
        <v>243</v>
      </c>
      <c r="G166" s="231" t="s">
        <v>244</v>
      </c>
      <c r="H166" s="232">
        <v>92.72</v>
      </c>
      <c r="I166" s="233"/>
      <c r="J166" s="234">
        <f>ROUND(I166*H166,2)</f>
        <v>0</v>
      </c>
      <c r="K166" s="235"/>
      <c r="L166" s="45"/>
      <c r="M166" s="236" t="s">
        <v>1</v>
      </c>
      <c r="N166" s="237" t="s">
        <v>45</v>
      </c>
      <c r="O166" s="92"/>
      <c r="P166" s="238">
        <f>O166*H166</f>
        <v>0</v>
      </c>
      <c r="Q166" s="238">
        <v>0.0007</v>
      </c>
      <c r="R166" s="238">
        <f>Q166*H166</f>
        <v>0.064904</v>
      </c>
      <c r="S166" s="238">
        <v>0</v>
      </c>
      <c r="T166" s="23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0" t="s">
        <v>219</v>
      </c>
      <c r="AT166" s="240" t="s">
        <v>215</v>
      </c>
      <c r="AU166" s="240" t="s">
        <v>89</v>
      </c>
      <c r="AY166" s="18" t="s">
        <v>213</v>
      </c>
      <c r="BE166" s="241">
        <f>IF(N166="základní",J166,0)</f>
        <v>0</v>
      </c>
      <c r="BF166" s="241">
        <f>IF(N166="snížená",J166,0)</f>
        <v>0</v>
      </c>
      <c r="BG166" s="241">
        <f>IF(N166="zákl. přenesená",J166,0)</f>
        <v>0</v>
      </c>
      <c r="BH166" s="241">
        <f>IF(N166="sníž. přenesená",J166,0)</f>
        <v>0</v>
      </c>
      <c r="BI166" s="241">
        <f>IF(N166="nulová",J166,0)</f>
        <v>0</v>
      </c>
      <c r="BJ166" s="18" t="s">
        <v>21</v>
      </c>
      <c r="BK166" s="241">
        <f>ROUND(I166*H166,2)</f>
        <v>0</v>
      </c>
      <c r="BL166" s="18" t="s">
        <v>219</v>
      </c>
      <c r="BM166" s="240" t="s">
        <v>245</v>
      </c>
    </row>
    <row r="167" spans="1:51" s="13" customFormat="1" ht="12">
      <c r="A167" s="13"/>
      <c r="B167" s="242"/>
      <c r="C167" s="243"/>
      <c r="D167" s="244" t="s">
        <v>221</v>
      </c>
      <c r="E167" s="245" t="s">
        <v>1</v>
      </c>
      <c r="F167" s="246" t="s">
        <v>246</v>
      </c>
      <c r="G167" s="243"/>
      <c r="H167" s="247">
        <v>92.72</v>
      </c>
      <c r="I167" s="248"/>
      <c r="J167" s="243"/>
      <c r="K167" s="243"/>
      <c r="L167" s="249"/>
      <c r="M167" s="250"/>
      <c r="N167" s="251"/>
      <c r="O167" s="251"/>
      <c r="P167" s="251"/>
      <c r="Q167" s="251"/>
      <c r="R167" s="251"/>
      <c r="S167" s="251"/>
      <c r="T167" s="25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3" t="s">
        <v>221</v>
      </c>
      <c r="AU167" s="253" t="s">
        <v>89</v>
      </c>
      <c r="AV167" s="13" t="s">
        <v>89</v>
      </c>
      <c r="AW167" s="13" t="s">
        <v>36</v>
      </c>
      <c r="AX167" s="13" t="s">
        <v>21</v>
      </c>
      <c r="AY167" s="253" t="s">
        <v>213</v>
      </c>
    </row>
    <row r="168" spans="1:65" s="2" customFormat="1" ht="16.5" customHeight="1">
      <c r="A168" s="39"/>
      <c r="B168" s="40"/>
      <c r="C168" s="228" t="s">
        <v>247</v>
      </c>
      <c r="D168" s="228" t="s">
        <v>215</v>
      </c>
      <c r="E168" s="229" t="s">
        <v>248</v>
      </c>
      <c r="F168" s="230" t="s">
        <v>249</v>
      </c>
      <c r="G168" s="231" t="s">
        <v>244</v>
      </c>
      <c r="H168" s="232">
        <v>92.72</v>
      </c>
      <c r="I168" s="233"/>
      <c r="J168" s="234">
        <f>ROUND(I168*H168,2)</f>
        <v>0</v>
      </c>
      <c r="K168" s="235"/>
      <c r="L168" s="45"/>
      <c r="M168" s="236" t="s">
        <v>1</v>
      </c>
      <c r="N168" s="237" t="s">
        <v>45</v>
      </c>
      <c r="O168" s="92"/>
      <c r="P168" s="238">
        <f>O168*H168</f>
        <v>0</v>
      </c>
      <c r="Q168" s="238">
        <v>0</v>
      </c>
      <c r="R168" s="238">
        <f>Q168*H168</f>
        <v>0</v>
      </c>
      <c r="S168" s="238">
        <v>0</v>
      </c>
      <c r="T168" s="23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0" t="s">
        <v>219</v>
      </c>
      <c r="AT168" s="240" t="s">
        <v>215</v>
      </c>
      <c r="AU168" s="240" t="s">
        <v>89</v>
      </c>
      <c r="AY168" s="18" t="s">
        <v>213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8" t="s">
        <v>21</v>
      </c>
      <c r="BK168" s="241">
        <f>ROUND(I168*H168,2)</f>
        <v>0</v>
      </c>
      <c r="BL168" s="18" t="s">
        <v>219</v>
      </c>
      <c r="BM168" s="240" t="s">
        <v>250</v>
      </c>
    </row>
    <row r="169" spans="1:51" s="13" customFormat="1" ht="12">
      <c r="A169" s="13"/>
      <c r="B169" s="242"/>
      <c r="C169" s="243"/>
      <c r="D169" s="244" t="s">
        <v>221</v>
      </c>
      <c r="E169" s="245" t="s">
        <v>1</v>
      </c>
      <c r="F169" s="246" t="s">
        <v>251</v>
      </c>
      <c r="G169" s="243"/>
      <c r="H169" s="247">
        <v>92.72</v>
      </c>
      <c r="I169" s="248"/>
      <c r="J169" s="243"/>
      <c r="K169" s="243"/>
      <c r="L169" s="249"/>
      <c r="M169" s="250"/>
      <c r="N169" s="251"/>
      <c r="O169" s="251"/>
      <c r="P169" s="251"/>
      <c r="Q169" s="251"/>
      <c r="R169" s="251"/>
      <c r="S169" s="251"/>
      <c r="T169" s="25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3" t="s">
        <v>221</v>
      </c>
      <c r="AU169" s="253" t="s">
        <v>89</v>
      </c>
      <c r="AV169" s="13" t="s">
        <v>89</v>
      </c>
      <c r="AW169" s="13" t="s">
        <v>36</v>
      </c>
      <c r="AX169" s="13" t="s">
        <v>21</v>
      </c>
      <c r="AY169" s="253" t="s">
        <v>213</v>
      </c>
    </row>
    <row r="170" spans="1:65" s="2" customFormat="1" ht="21.75" customHeight="1">
      <c r="A170" s="39"/>
      <c r="B170" s="40"/>
      <c r="C170" s="228" t="s">
        <v>252</v>
      </c>
      <c r="D170" s="228" t="s">
        <v>215</v>
      </c>
      <c r="E170" s="229" t="s">
        <v>253</v>
      </c>
      <c r="F170" s="230" t="s">
        <v>254</v>
      </c>
      <c r="G170" s="231" t="s">
        <v>218</v>
      </c>
      <c r="H170" s="232">
        <v>138.624</v>
      </c>
      <c r="I170" s="233"/>
      <c r="J170" s="234">
        <f>ROUND(I170*H170,2)</f>
        <v>0</v>
      </c>
      <c r="K170" s="235"/>
      <c r="L170" s="45"/>
      <c r="M170" s="236" t="s">
        <v>1</v>
      </c>
      <c r="N170" s="237" t="s">
        <v>45</v>
      </c>
      <c r="O170" s="92"/>
      <c r="P170" s="238">
        <f>O170*H170</f>
        <v>0</v>
      </c>
      <c r="Q170" s="238">
        <v>0.00046</v>
      </c>
      <c r="R170" s="238">
        <f>Q170*H170</f>
        <v>0.06376704</v>
      </c>
      <c r="S170" s="238">
        <v>0</v>
      </c>
      <c r="T170" s="23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40" t="s">
        <v>219</v>
      </c>
      <c r="AT170" s="240" t="s">
        <v>215</v>
      </c>
      <c r="AU170" s="240" t="s">
        <v>89</v>
      </c>
      <c r="AY170" s="18" t="s">
        <v>213</v>
      </c>
      <c r="BE170" s="241">
        <f>IF(N170="základní",J170,0)</f>
        <v>0</v>
      </c>
      <c r="BF170" s="241">
        <f>IF(N170="snížená",J170,0)</f>
        <v>0</v>
      </c>
      <c r="BG170" s="241">
        <f>IF(N170="zákl. přenesená",J170,0)</f>
        <v>0</v>
      </c>
      <c r="BH170" s="241">
        <f>IF(N170="sníž. přenesená",J170,0)</f>
        <v>0</v>
      </c>
      <c r="BI170" s="241">
        <f>IF(N170="nulová",J170,0)</f>
        <v>0</v>
      </c>
      <c r="BJ170" s="18" t="s">
        <v>21</v>
      </c>
      <c r="BK170" s="241">
        <f>ROUND(I170*H170,2)</f>
        <v>0</v>
      </c>
      <c r="BL170" s="18" t="s">
        <v>219</v>
      </c>
      <c r="BM170" s="240" t="s">
        <v>255</v>
      </c>
    </row>
    <row r="171" spans="1:51" s="13" customFormat="1" ht="12">
      <c r="A171" s="13"/>
      <c r="B171" s="242"/>
      <c r="C171" s="243"/>
      <c r="D171" s="244" t="s">
        <v>221</v>
      </c>
      <c r="E171" s="245" t="s">
        <v>1</v>
      </c>
      <c r="F171" s="246" t="s">
        <v>256</v>
      </c>
      <c r="G171" s="243"/>
      <c r="H171" s="247">
        <v>138.624</v>
      </c>
      <c r="I171" s="248"/>
      <c r="J171" s="243"/>
      <c r="K171" s="243"/>
      <c r="L171" s="249"/>
      <c r="M171" s="250"/>
      <c r="N171" s="251"/>
      <c r="O171" s="251"/>
      <c r="P171" s="251"/>
      <c r="Q171" s="251"/>
      <c r="R171" s="251"/>
      <c r="S171" s="251"/>
      <c r="T171" s="25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3" t="s">
        <v>221</v>
      </c>
      <c r="AU171" s="253" t="s">
        <v>89</v>
      </c>
      <c r="AV171" s="13" t="s">
        <v>89</v>
      </c>
      <c r="AW171" s="13" t="s">
        <v>36</v>
      </c>
      <c r="AX171" s="13" t="s">
        <v>21</v>
      </c>
      <c r="AY171" s="253" t="s">
        <v>213</v>
      </c>
    </row>
    <row r="172" spans="1:65" s="2" customFormat="1" ht="21.75" customHeight="1">
      <c r="A172" s="39"/>
      <c r="B172" s="40"/>
      <c r="C172" s="228" t="s">
        <v>257</v>
      </c>
      <c r="D172" s="228" t="s">
        <v>215</v>
      </c>
      <c r="E172" s="229" t="s">
        <v>258</v>
      </c>
      <c r="F172" s="230" t="s">
        <v>259</v>
      </c>
      <c r="G172" s="231" t="s">
        <v>218</v>
      </c>
      <c r="H172" s="232">
        <v>138.642</v>
      </c>
      <c r="I172" s="233"/>
      <c r="J172" s="234">
        <f>ROUND(I172*H172,2)</f>
        <v>0</v>
      </c>
      <c r="K172" s="235"/>
      <c r="L172" s="45"/>
      <c r="M172" s="236" t="s">
        <v>1</v>
      </c>
      <c r="N172" s="237" t="s">
        <v>45</v>
      </c>
      <c r="O172" s="92"/>
      <c r="P172" s="238">
        <f>O172*H172</f>
        <v>0</v>
      </c>
      <c r="Q172" s="238">
        <v>0</v>
      </c>
      <c r="R172" s="238">
        <f>Q172*H172</f>
        <v>0</v>
      </c>
      <c r="S172" s="238">
        <v>0</v>
      </c>
      <c r="T172" s="23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0" t="s">
        <v>219</v>
      </c>
      <c r="AT172" s="240" t="s">
        <v>215</v>
      </c>
      <c r="AU172" s="240" t="s">
        <v>89</v>
      </c>
      <c r="AY172" s="18" t="s">
        <v>213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8" t="s">
        <v>21</v>
      </c>
      <c r="BK172" s="241">
        <f>ROUND(I172*H172,2)</f>
        <v>0</v>
      </c>
      <c r="BL172" s="18" t="s">
        <v>219</v>
      </c>
      <c r="BM172" s="240" t="s">
        <v>260</v>
      </c>
    </row>
    <row r="173" spans="1:51" s="13" customFormat="1" ht="12">
      <c r="A173" s="13"/>
      <c r="B173" s="242"/>
      <c r="C173" s="243"/>
      <c r="D173" s="244" t="s">
        <v>221</v>
      </c>
      <c r="E173" s="245" t="s">
        <v>1</v>
      </c>
      <c r="F173" s="246" t="s">
        <v>261</v>
      </c>
      <c r="G173" s="243"/>
      <c r="H173" s="247">
        <v>138.642</v>
      </c>
      <c r="I173" s="248"/>
      <c r="J173" s="243"/>
      <c r="K173" s="243"/>
      <c r="L173" s="249"/>
      <c r="M173" s="250"/>
      <c r="N173" s="251"/>
      <c r="O173" s="251"/>
      <c r="P173" s="251"/>
      <c r="Q173" s="251"/>
      <c r="R173" s="251"/>
      <c r="S173" s="251"/>
      <c r="T173" s="25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3" t="s">
        <v>221</v>
      </c>
      <c r="AU173" s="253" t="s">
        <v>89</v>
      </c>
      <c r="AV173" s="13" t="s">
        <v>89</v>
      </c>
      <c r="AW173" s="13" t="s">
        <v>36</v>
      </c>
      <c r="AX173" s="13" t="s">
        <v>21</v>
      </c>
      <c r="AY173" s="253" t="s">
        <v>213</v>
      </c>
    </row>
    <row r="174" spans="1:65" s="2" customFormat="1" ht="33" customHeight="1">
      <c r="A174" s="39"/>
      <c r="B174" s="40"/>
      <c r="C174" s="228" t="s">
        <v>262</v>
      </c>
      <c r="D174" s="228" t="s">
        <v>215</v>
      </c>
      <c r="E174" s="229" t="s">
        <v>263</v>
      </c>
      <c r="F174" s="230" t="s">
        <v>264</v>
      </c>
      <c r="G174" s="231" t="s">
        <v>218</v>
      </c>
      <c r="H174" s="232">
        <v>97.237</v>
      </c>
      <c r="I174" s="233"/>
      <c r="J174" s="234">
        <f>ROUND(I174*H174,2)</f>
        <v>0</v>
      </c>
      <c r="K174" s="235"/>
      <c r="L174" s="45"/>
      <c r="M174" s="236" t="s">
        <v>1</v>
      </c>
      <c r="N174" s="237" t="s">
        <v>45</v>
      </c>
      <c r="O174" s="92"/>
      <c r="P174" s="238">
        <f>O174*H174</f>
        <v>0</v>
      </c>
      <c r="Q174" s="238">
        <v>0</v>
      </c>
      <c r="R174" s="238">
        <f>Q174*H174</f>
        <v>0</v>
      </c>
      <c r="S174" s="238">
        <v>0</v>
      </c>
      <c r="T174" s="23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40" t="s">
        <v>219</v>
      </c>
      <c r="AT174" s="240" t="s">
        <v>215</v>
      </c>
      <c r="AU174" s="240" t="s">
        <v>89</v>
      </c>
      <c r="AY174" s="18" t="s">
        <v>213</v>
      </c>
      <c r="BE174" s="241">
        <f>IF(N174="základní",J174,0)</f>
        <v>0</v>
      </c>
      <c r="BF174" s="241">
        <f>IF(N174="snížená",J174,0)</f>
        <v>0</v>
      </c>
      <c r="BG174" s="241">
        <f>IF(N174="zákl. přenesená",J174,0)</f>
        <v>0</v>
      </c>
      <c r="BH174" s="241">
        <f>IF(N174="sníž. přenesená",J174,0)</f>
        <v>0</v>
      </c>
      <c r="BI174" s="241">
        <f>IF(N174="nulová",J174,0)</f>
        <v>0</v>
      </c>
      <c r="BJ174" s="18" t="s">
        <v>21</v>
      </c>
      <c r="BK174" s="241">
        <f>ROUND(I174*H174,2)</f>
        <v>0</v>
      </c>
      <c r="BL174" s="18" t="s">
        <v>219</v>
      </c>
      <c r="BM174" s="240" t="s">
        <v>265</v>
      </c>
    </row>
    <row r="175" spans="1:51" s="13" customFormat="1" ht="12">
      <c r="A175" s="13"/>
      <c r="B175" s="242"/>
      <c r="C175" s="243"/>
      <c r="D175" s="244" t="s">
        <v>221</v>
      </c>
      <c r="E175" s="245" t="s">
        <v>1</v>
      </c>
      <c r="F175" s="246" t="s">
        <v>266</v>
      </c>
      <c r="G175" s="243"/>
      <c r="H175" s="247">
        <v>97.237</v>
      </c>
      <c r="I175" s="248"/>
      <c r="J175" s="243"/>
      <c r="K175" s="243"/>
      <c r="L175" s="249"/>
      <c r="M175" s="250"/>
      <c r="N175" s="251"/>
      <c r="O175" s="251"/>
      <c r="P175" s="251"/>
      <c r="Q175" s="251"/>
      <c r="R175" s="251"/>
      <c r="S175" s="251"/>
      <c r="T175" s="25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3" t="s">
        <v>221</v>
      </c>
      <c r="AU175" s="253" t="s">
        <v>89</v>
      </c>
      <c r="AV175" s="13" t="s">
        <v>89</v>
      </c>
      <c r="AW175" s="13" t="s">
        <v>36</v>
      </c>
      <c r="AX175" s="13" t="s">
        <v>21</v>
      </c>
      <c r="AY175" s="253" t="s">
        <v>213</v>
      </c>
    </row>
    <row r="176" spans="1:65" s="2" customFormat="1" ht="33" customHeight="1">
      <c r="A176" s="39"/>
      <c r="B176" s="40"/>
      <c r="C176" s="228" t="s">
        <v>26</v>
      </c>
      <c r="D176" s="228" t="s">
        <v>215</v>
      </c>
      <c r="E176" s="229" t="s">
        <v>267</v>
      </c>
      <c r="F176" s="230" t="s">
        <v>268</v>
      </c>
      <c r="G176" s="231" t="s">
        <v>218</v>
      </c>
      <c r="H176" s="232">
        <v>156.574</v>
      </c>
      <c r="I176" s="233"/>
      <c r="J176" s="234">
        <f>ROUND(I176*H176,2)</f>
        <v>0</v>
      </c>
      <c r="K176" s="235"/>
      <c r="L176" s="45"/>
      <c r="M176" s="236" t="s">
        <v>1</v>
      </c>
      <c r="N176" s="237" t="s">
        <v>45</v>
      </c>
      <c r="O176" s="92"/>
      <c r="P176" s="238">
        <f>O176*H176</f>
        <v>0</v>
      </c>
      <c r="Q176" s="238">
        <v>0</v>
      </c>
      <c r="R176" s="238">
        <f>Q176*H176</f>
        <v>0</v>
      </c>
      <c r="S176" s="238">
        <v>0</v>
      </c>
      <c r="T176" s="23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0" t="s">
        <v>219</v>
      </c>
      <c r="AT176" s="240" t="s">
        <v>215</v>
      </c>
      <c r="AU176" s="240" t="s">
        <v>89</v>
      </c>
      <c r="AY176" s="18" t="s">
        <v>213</v>
      </c>
      <c r="BE176" s="241">
        <f>IF(N176="základní",J176,0)</f>
        <v>0</v>
      </c>
      <c r="BF176" s="241">
        <f>IF(N176="snížená",J176,0)</f>
        <v>0</v>
      </c>
      <c r="BG176" s="241">
        <f>IF(N176="zákl. přenesená",J176,0)</f>
        <v>0</v>
      </c>
      <c r="BH176" s="241">
        <f>IF(N176="sníž. přenesená",J176,0)</f>
        <v>0</v>
      </c>
      <c r="BI176" s="241">
        <f>IF(N176="nulová",J176,0)</f>
        <v>0</v>
      </c>
      <c r="BJ176" s="18" t="s">
        <v>21</v>
      </c>
      <c r="BK176" s="241">
        <f>ROUND(I176*H176,2)</f>
        <v>0</v>
      </c>
      <c r="BL176" s="18" t="s">
        <v>219</v>
      </c>
      <c r="BM176" s="240" t="s">
        <v>269</v>
      </c>
    </row>
    <row r="177" spans="1:51" s="13" customFormat="1" ht="12">
      <c r="A177" s="13"/>
      <c r="B177" s="242"/>
      <c r="C177" s="243"/>
      <c r="D177" s="244" t="s">
        <v>221</v>
      </c>
      <c r="E177" s="245" t="s">
        <v>1</v>
      </c>
      <c r="F177" s="246" t="s">
        <v>270</v>
      </c>
      <c r="G177" s="243"/>
      <c r="H177" s="247">
        <v>156.574</v>
      </c>
      <c r="I177" s="248"/>
      <c r="J177" s="243"/>
      <c r="K177" s="243"/>
      <c r="L177" s="249"/>
      <c r="M177" s="250"/>
      <c r="N177" s="251"/>
      <c r="O177" s="251"/>
      <c r="P177" s="251"/>
      <c r="Q177" s="251"/>
      <c r="R177" s="251"/>
      <c r="S177" s="251"/>
      <c r="T177" s="25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3" t="s">
        <v>221</v>
      </c>
      <c r="AU177" s="253" t="s">
        <v>89</v>
      </c>
      <c r="AV177" s="13" t="s">
        <v>89</v>
      </c>
      <c r="AW177" s="13" t="s">
        <v>36</v>
      </c>
      <c r="AX177" s="13" t="s">
        <v>21</v>
      </c>
      <c r="AY177" s="253" t="s">
        <v>213</v>
      </c>
    </row>
    <row r="178" spans="1:65" s="2" customFormat="1" ht="16.5" customHeight="1">
      <c r="A178" s="39"/>
      <c r="B178" s="40"/>
      <c r="C178" s="228" t="s">
        <v>271</v>
      </c>
      <c r="D178" s="228" t="s">
        <v>215</v>
      </c>
      <c r="E178" s="229" t="s">
        <v>272</v>
      </c>
      <c r="F178" s="230" t="s">
        <v>273</v>
      </c>
      <c r="G178" s="231" t="s">
        <v>218</v>
      </c>
      <c r="H178" s="232">
        <v>156.574</v>
      </c>
      <c r="I178" s="233"/>
      <c r="J178" s="234">
        <f>ROUND(I178*H178,2)</f>
        <v>0</v>
      </c>
      <c r="K178" s="235"/>
      <c r="L178" s="45"/>
      <c r="M178" s="236" t="s">
        <v>1</v>
      </c>
      <c r="N178" s="237" t="s">
        <v>45</v>
      </c>
      <c r="O178" s="92"/>
      <c r="P178" s="238">
        <f>O178*H178</f>
        <v>0</v>
      </c>
      <c r="Q178" s="238">
        <v>0</v>
      </c>
      <c r="R178" s="238">
        <f>Q178*H178</f>
        <v>0</v>
      </c>
      <c r="S178" s="238">
        <v>0</v>
      </c>
      <c r="T178" s="23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40" t="s">
        <v>219</v>
      </c>
      <c r="AT178" s="240" t="s">
        <v>215</v>
      </c>
      <c r="AU178" s="240" t="s">
        <v>89</v>
      </c>
      <c r="AY178" s="18" t="s">
        <v>213</v>
      </c>
      <c r="BE178" s="241">
        <f>IF(N178="základní",J178,0)</f>
        <v>0</v>
      </c>
      <c r="BF178" s="241">
        <f>IF(N178="snížená",J178,0)</f>
        <v>0</v>
      </c>
      <c r="BG178" s="241">
        <f>IF(N178="zákl. přenesená",J178,0)</f>
        <v>0</v>
      </c>
      <c r="BH178" s="241">
        <f>IF(N178="sníž. přenesená",J178,0)</f>
        <v>0</v>
      </c>
      <c r="BI178" s="241">
        <f>IF(N178="nulová",J178,0)</f>
        <v>0</v>
      </c>
      <c r="BJ178" s="18" t="s">
        <v>21</v>
      </c>
      <c r="BK178" s="241">
        <f>ROUND(I178*H178,2)</f>
        <v>0</v>
      </c>
      <c r="BL178" s="18" t="s">
        <v>219</v>
      </c>
      <c r="BM178" s="240" t="s">
        <v>274</v>
      </c>
    </row>
    <row r="179" spans="1:51" s="13" customFormat="1" ht="12">
      <c r="A179" s="13"/>
      <c r="B179" s="242"/>
      <c r="C179" s="243"/>
      <c r="D179" s="244" t="s">
        <v>221</v>
      </c>
      <c r="E179" s="245" t="s">
        <v>1</v>
      </c>
      <c r="F179" s="246" t="s">
        <v>275</v>
      </c>
      <c r="G179" s="243"/>
      <c r="H179" s="247">
        <v>156.574</v>
      </c>
      <c r="I179" s="248"/>
      <c r="J179" s="243"/>
      <c r="K179" s="243"/>
      <c r="L179" s="249"/>
      <c r="M179" s="250"/>
      <c r="N179" s="251"/>
      <c r="O179" s="251"/>
      <c r="P179" s="251"/>
      <c r="Q179" s="251"/>
      <c r="R179" s="251"/>
      <c r="S179" s="251"/>
      <c r="T179" s="25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3" t="s">
        <v>221</v>
      </c>
      <c r="AU179" s="253" t="s">
        <v>89</v>
      </c>
      <c r="AV179" s="13" t="s">
        <v>89</v>
      </c>
      <c r="AW179" s="13" t="s">
        <v>36</v>
      </c>
      <c r="AX179" s="13" t="s">
        <v>21</v>
      </c>
      <c r="AY179" s="253" t="s">
        <v>213</v>
      </c>
    </row>
    <row r="180" spans="1:65" s="2" customFormat="1" ht="21.75" customHeight="1">
      <c r="A180" s="39"/>
      <c r="B180" s="40"/>
      <c r="C180" s="228" t="s">
        <v>276</v>
      </c>
      <c r="D180" s="228" t="s">
        <v>215</v>
      </c>
      <c r="E180" s="229" t="s">
        <v>277</v>
      </c>
      <c r="F180" s="230" t="s">
        <v>278</v>
      </c>
      <c r="G180" s="231" t="s">
        <v>279</v>
      </c>
      <c r="H180" s="232">
        <v>266.176</v>
      </c>
      <c r="I180" s="233"/>
      <c r="J180" s="234">
        <f>ROUND(I180*H180,2)</f>
        <v>0</v>
      </c>
      <c r="K180" s="235"/>
      <c r="L180" s="45"/>
      <c r="M180" s="236" t="s">
        <v>1</v>
      </c>
      <c r="N180" s="237" t="s">
        <v>45</v>
      </c>
      <c r="O180" s="92"/>
      <c r="P180" s="238">
        <f>O180*H180</f>
        <v>0</v>
      </c>
      <c r="Q180" s="238">
        <v>0</v>
      </c>
      <c r="R180" s="238">
        <f>Q180*H180</f>
        <v>0</v>
      </c>
      <c r="S180" s="238">
        <v>0</v>
      </c>
      <c r="T180" s="23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40" t="s">
        <v>219</v>
      </c>
      <c r="AT180" s="240" t="s">
        <v>215</v>
      </c>
      <c r="AU180" s="240" t="s">
        <v>89</v>
      </c>
      <c r="AY180" s="18" t="s">
        <v>213</v>
      </c>
      <c r="BE180" s="241">
        <f>IF(N180="základní",J180,0)</f>
        <v>0</v>
      </c>
      <c r="BF180" s="241">
        <f>IF(N180="snížená",J180,0)</f>
        <v>0</v>
      </c>
      <c r="BG180" s="241">
        <f>IF(N180="zákl. přenesená",J180,0)</f>
        <v>0</v>
      </c>
      <c r="BH180" s="241">
        <f>IF(N180="sníž. přenesená",J180,0)</f>
        <v>0</v>
      </c>
      <c r="BI180" s="241">
        <f>IF(N180="nulová",J180,0)</f>
        <v>0</v>
      </c>
      <c r="BJ180" s="18" t="s">
        <v>21</v>
      </c>
      <c r="BK180" s="241">
        <f>ROUND(I180*H180,2)</f>
        <v>0</v>
      </c>
      <c r="BL180" s="18" t="s">
        <v>219</v>
      </c>
      <c r="BM180" s="240" t="s">
        <v>280</v>
      </c>
    </row>
    <row r="181" spans="1:51" s="13" customFormat="1" ht="12">
      <c r="A181" s="13"/>
      <c r="B181" s="242"/>
      <c r="C181" s="243"/>
      <c r="D181" s="244" t="s">
        <v>221</v>
      </c>
      <c r="E181" s="245" t="s">
        <v>1</v>
      </c>
      <c r="F181" s="246" t="s">
        <v>281</v>
      </c>
      <c r="G181" s="243"/>
      <c r="H181" s="247">
        <v>266.176</v>
      </c>
      <c r="I181" s="248"/>
      <c r="J181" s="243"/>
      <c r="K181" s="243"/>
      <c r="L181" s="249"/>
      <c r="M181" s="250"/>
      <c r="N181" s="251"/>
      <c r="O181" s="251"/>
      <c r="P181" s="251"/>
      <c r="Q181" s="251"/>
      <c r="R181" s="251"/>
      <c r="S181" s="251"/>
      <c r="T181" s="25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3" t="s">
        <v>221</v>
      </c>
      <c r="AU181" s="253" t="s">
        <v>89</v>
      </c>
      <c r="AV181" s="13" t="s">
        <v>89</v>
      </c>
      <c r="AW181" s="13" t="s">
        <v>36</v>
      </c>
      <c r="AX181" s="13" t="s">
        <v>21</v>
      </c>
      <c r="AY181" s="253" t="s">
        <v>213</v>
      </c>
    </row>
    <row r="182" spans="1:65" s="2" customFormat="1" ht="21.75" customHeight="1">
      <c r="A182" s="39"/>
      <c r="B182" s="40"/>
      <c r="C182" s="228" t="s">
        <v>282</v>
      </c>
      <c r="D182" s="228" t="s">
        <v>215</v>
      </c>
      <c r="E182" s="229" t="s">
        <v>283</v>
      </c>
      <c r="F182" s="230" t="s">
        <v>284</v>
      </c>
      <c r="G182" s="231" t="s">
        <v>218</v>
      </c>
      <c r="H182" s="232">
        <v>150.104</v>
      </c>
      <c r="I182" s="233"/>
      <c r="J182" s="234">
        <f>ROUND(I182*H182,2)</f>
        <v>0</v>
      </c>
      <c r="K182" s="235"/>
      <c r="L182" s="45"/>
      <c r="M182" s="236" t="s">
        <v>1</v>
      </c>
      <c r="N182" s="237" t="s">
        <v>45</v>
      </c>
      <c r="O182" s="92"/>
      <c r="P182" s="238">
        <f>O182*H182</f>
        <v>0</v>
      </c>
      <c r="Q182" s="238">
        <v>0</v>
      </c>
      <c r="R182" s="238">
        <f>Q182*H182</f>
        <v>0</v>
      </c>
      <c r="S182" s="238">
        <v>0</v>
      </c>
      <c r="T182" s="23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40" t="s">
        <v>219</v>
      </c>
      <c r="AT182" s="240" t="s">
        <v>215</v>
      </c>
      <c r="AU182" s="240" t="s">
        <v>89</v>
      </c>
      <c r="AY182" s="18" t="s">
        <v>213</v>
      </c>
      <c r="BE182" s="241">
        <f>IF(N182="základní",J182,0)</f>
        <v>0</v>
      </c>
      <c r="BF182" s="241">
        <f>IF(N182="snížená",J182,0)</f>
        <v>0</v>
      </c>
      <c r="BG182" s="241">
        <f>IF(N182="zákl. přenesená",J182,0)</f>
        <v>0</v>
      </c>
      <c r="BH182" s="241">
        <f>IF(N182="sníž. přenesená",J182,0)</f>
        <v>0</v>
      </c>
      <c r="BI182" s="241">
        <f>IF(N182="nulová",J182,0)</f>
        <v>0</v>
      </c>
      <c r="BJ182" s="18" t="s">
        <v>21</v>
      </c>
      <c r="BK182" s="241">
        <f>ROUND(I182*H182,2)</f>
        <v>0</v>
      </c>
      <c r="BL182" s="18" t="s">
        <v>219</v>
      </c>
      <c r="BM182" s="240" t="s">
        <v>285</v>
      </c>
    </row>
    <row r="183" spans="1:51" s="13" customFormat="1" ht="12">
      <c r="A183" s="13"/>
      <c r="B183" s="242"/>
      <c r="C183" s="243"/>
      <c r="D183" s="244" t="s">
        <v>221</v>
      </c>
      <c r="E183" s="245" t="s">
        <v>1</v>
      </c>
      <c r="F183" s="246" t="s">
        <v>286</v>
      </c>
      <c r="G183" s="243"/>
      <c r="H183" s="247">
        <v>156.574</v>
      </c>
      <c r="I183" s="248"/>
      <c r="J183" s="243"/>
      <c r="K183" s="243"/>
      <c r="L183" s="249"/>
      <c r="M183" s="250"/>
      <c r="N183" s="251"/>
      <c r="O183" s="251"/>
      <c r="P183" s="251"/>
      <c r="Q183" s="251"/>
      <c r="R183" s="251"/>
      <c r="S183" s="251"/>
      <c r="T183" s="25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3" t="s">
        <v>221</v>
      </c>
      <c r="AU183" s="253" t="s">
        <v>89</v>
      </c>
      <c r="AV183" s="13" t="s">
        <v>89</v>
      </c>
      <c r="AW183" s="13" t="s">
        <v>36</v>
      </c>
      <c r="AX183" s="13" t="s">
        <v>80</v>
      </c>
      <c r="AY183" s="253" t="s">
        <v>213</v>
      </c>
    </row>
    <row r="184" spans="1:51" s="13" customFormat="1" ht="12">
      <c r="A184" s="13"/>
      <c r="B184" s="242"/>
      <c r="C184" s="243"/>
      <c r="D184" s="244" t="s">
        <v>221</v>
      </c>
      <c r="E184" s="245" t="s">
        <v>1</v>
      </c>
      <c r="F184" s="246" t="s">
        <v>287</v>
      </c>
      <c r="G184" s="243"/>
      <c r="H184" s="247">
        <v>-1.6</v>
      </c>
      <c r="I184" s="248"/>
      <c r="J184" s="243"/>
      <c r="K184" s="243"/>
      <c r="L184" s="249"/>
      <c r="M184" s="250"/>
      <c r="N184" s="251"/>
      <c r="O184" s="251"/>
      <c r="P184" s="251"/>
      <c r="Q184" s="251"/>
      <c r="R184" s="251"/>
      <c r="S184" s="251"/>
      <c r="T184" s="25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3" t="s">
        <v>221</v>
      </c>
      <c r="AU184" s="253" t="s">
        <v>89</v>
      </c>
      <c r="AV184" s="13" t="s">
        <v>89</v>
      </c>
      <c r="AW184" s="13" t="s">
        <v>36</v>
      </c>
      <c r="AX184" s="13" t="s">
        <v>80</v>
      </c>
      <c r="AY184" s="253" t="s">
        <v>213</v>
      </c>
    </row>
    <row r="185" spans="1:51" s="13" customFormat="1" ht="12">
      <c r="A185" s="13"/>
      <c r="B185" s="242"/>
      <c r="C185" s="243"/>
      <c r="D185" s="244" t="s">
        <v>221</v>
      </c>
      <c r="E185" s="245" t="s">
        <v>1</v>
      </c>
      <c r="F185" s="246" t="s">
        <v>288</v>
      </c>
      <c r="G185" s="243"/>
      <c r="H185" s="247">
        <v>-0.82</v>
      </c>
      <c r="I185" s="248"/>
      <c r="J185" s="243"/>
      <c r="K185" s="243"/>
      <c r="L185" s="249"/>
      <c r="M185" s="250"/>
      <c r="N185" s="251"/>
      <c r="O185" s="251"/>
      <c r="P185" s="251"/>
      <c r="Q185" s="251"/>
      <c r="R185" s="251"/>
      <c r="S185" s="251"/>
      <c r="T185" s="25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3" t="s">
        <v>221</v>
      </c>
      <c r="AU185" s="253" t="s">
        <v>89</v>
      </c>
      <c r="AV185" s="13" t="s">
        <v>89</v>
      </c>
      <c r="AW185" s="13" t="s">
        <v>36</v>
      </c>
      <c r="AX185" s="13" t="s">
        <v>80</v>
      </c>
      <c r="AY185" s="253" t="s">
        <v>213</v>
      </c>
    </row>
    <row r="186" spans="1:51" s="13" customFormat="1" ht="12">
      <c r="A186" s="13"/>
      <c r="B186" s="242"/>
      <c r="C186" s="243"/>
      <c r="D186" s="244" t="s">
        <v>221</v>
      </c>
      <c r="E186" s="245" t="s">
        <v>1</v>
      </c>
      <c r="F186" s="246" t="s">
        <v>289</v>
      </c>
      <c r="G186" s="243"/>
      <c r="H186" s="247">
        <v>-1.62</v>
      </c>
      <c r="I186" s="248"/>
      <c r="J186" s="243"/>
      <c r="K186" s="243"/>
      <c r="L186" s="249"/>
      <c r="M186" s="250"/>
      <c r="N186" s="251"/>
      <c r="O186" s="251"/>
      <c r="P186" s="251"/>
      <c r="Q186" s="251"/>
      <c r="R186" s="251"/>
      <c r="S186" s="251"/>
      <c r="T186" s="25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3" t="s">
        <v>221</v>
      </c>
      <c r="AU186" s="253" t="s">
        <v>89</v>
      </c>
      <c r="AV186" s="13" t="s">
        <v>89</v>
      </c>
      <c r="AW186" s="13" t="s">
        <v>36</v>
      </c>
      <c r="AX186" s="13" t="s">
        <v>80</v>
      </c>
      <c r="AY186" s="253" t="s">
        <v>213</v>
      </c>
    </row>
    <row r="187" spans="1:51" s="13" customFormat="1" ht="12">
      <c r="A187" s="13"/>
      <c r="B187" s="242"/>
      <c r="C187" s="243"/>
      <c r="D187" s="244" t="s">
        <v>221</v>
      </c>
      <c r="E187" s="245" t="s">
        <v>1</v>
      </c>
      <c r="F187" s="246" t="s">
        <v>290</v>
      </c>
      <c r="G187" s="243"/>
      <c r="H187" s="247">
        <v>-2.43</v>
      </c>
      <c r="I187" s="248"/>
      <c r="J187" s="243"/>
      <c r="K187" s="243"/>
      <c r="L187" s="249"/>
      <c r="M187" s="250"/>
      <c r="N187" s="251"/>
      <c r="O187" s="251"/>
      <c r="P187" s="251"/>
      <c r="Q187" s="251"/>
      <c r="R187" s="251"/>
      <c r="S187" s="251"/>
      <c r="T187" s="25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3" t="s">
        <v>221</v>
      </c>
      <c r="AU187" s="253" t="s">
        <v>89</v>
      </c>
      <c r="AV187" s="13" t="s">
        <v>89</v>
      </c>
      <c r="AW187" s="13" t="s">
        <v>36</v>
      </c>
      <c r="AX187" s="13" t="s">
        <v>80</v>
      </c>
      <c r="AY187" s="253" t="s">
        <v>213</v>
      </c>
    </row>
    <row r="188" spans="1:51" s="14" customFormat="1" ht="12">
      <c r="A188" s="14"/>
      <c r="B188" s="254"/>
      <c r="C188" s="255"/>
      <c r="D188" s="244" t="s">
        <v>221</v>
      </c>
      <c r="E188" s="256" t="s">
        <v>1</v>
      </c>
      <c r="F188" s="257" t="s">
        <v>224</v>
      </c>
      <c r="G188" s="255"/>
      <c r="H188" s="258">
        <v>150.104</v>
      </c>
      <c r="I188" s="259"/>
      <c r="J188" s="255"/>
      <c r="K188" s="255"/>
      <c r="L188" s="260"/>
      <c r="M188" s="261"/>
      <c r="N188" s="262"/>
      <c r="O188" s="262"/>
      <c r="P188" s="262"/>
      <c r="Q188" s="262"/>
      <c r="R188" s="262"/>
      <c r="S188" s="262"/>
      <c r="T188" s="263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4" t="s">
        <v>221</v>
      </c>
      <c r="AU188" s="264" t="s">
        <v>89</v>
      </c>
      <c r="AV188" s="14" t="s">
        <v>219</v>
      </c>
      <c r="AW188" s="14" t="s">
        <v>36</v>
      </c>
      <c r="AX188" s="14" t="s">
        <v>21</v>
      </c>
      <c r="AY188" s="264" t="s">
        <v>213</v>
      </c>
    </row>
    <row r="189" spans="1:65" s="2" customFormat="1" ht="16.5" customHeight="1">
      <c r="A189" s="39"/>
      <c r="B189" s="40"/>
      <c r="C189" s="275" t="s">
        <v>291</v>
      </c>
      <c r="D189" s="275" t="s">
        <v>292</v>
      </c>
      <c r="E189" s="276" t="s">
        <v>293</v>
      </c>
      <c r="F189" s="277" t="s">
        <v>294</v>
      </c>
      <c r="G189" s="278" t="s">
        <v>279</v>
      </c>
      <c r="H189" s="279">
        <v>255.177</v>
      </c>
      <c r="I189" s="280"/>
      <c r="J189" s="281">
        <f>ROUND(I189*H189,2)</f>
        <v>0</v>
      </c>
      <c r="K189" s="282"/>
      <c r="L189" s="283"/>
      <c r="M189" s="284" t="s">
        <v>1</v>
      </c>
      <c r="N189" s="285" t="s">
        <v>45</v>
      </c>
      <c r="O189" s="92"/>
      <c r="P189" s="238">
        <f>O189*H189</f>
        <v>0</v>
      </c>
      <c r="Q189" s="238">
        <v>1</v>
      </c>
      <c r="R189" s="238">
        <f>Q189*H189</f>
        <v>255.177</v>
      </c>
      <c r="S189" s="238">
        <v>0</v>
      </c>
      <c r="T189" s="23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40" t="s">
        <v>257</v>
      </c>
      <c r="AT189" s="240" t="s">
        <v>292</v>
      </c>
      <c r="AU189" s="240" t="s">
        <v>89</v>
      </c>
      <c r="AY189" s="18" t="s">
        <v>213</v>
      </c>
      <c r="BE189" s="241">
        <f>IF(N189="základní",J189,0)</f>
        <v>0</v>
      </c>
      <c r="BF189" s="241">
        <f>IF(N189="snížená",J189,0)</f>
        <v>0</v>
      </c>
      <c r="BG189" s="241">
        <f>IF(N189="zákl. přenesená",J189,0)</f>
        <v>0</v>
      </c>
      <c r="BH189" s="241">
        <f>IF(N189="sníž. přenesená",J189,0)</f>
        <v>0</v>
      </c>
      <c r="BI189" s="241">
        <f>IF(N189="nulová",J189,0)</f>
        <v>0</v>
      </c>
      <c r="BJ189" s="18" t="s">
        <v>21</v>
      </c>
      <c r="BK189" s="241">
        <f>ROUND(I189*H189,2)</f>
        <v>0</v>
      </c>
      <c r="BL189" s="18" t="s">
        <v>219</v>
      </c>
      <c r="BM189" s="240" t="s">
        <v>295</v>
      </c>
    </row>
    <row r="190" spans="1:51" s="13" customFormat="1" ht="12">
      <c r="A190" s="13"/>
      <c r="B190" s="242"/>
      <c r="C190" s="243"/>
      <c r="D190" s="244" t="s">
        <v>221</v>
      </c>
      <c r="E190" s="245" t="s">
        <v>1</v>
      </c>
      <c r="F190" s="246" t="s">
        <v>296</v>
      </c>
      <c r="G190" s="243"/>
      <c r="H190" s="247">
        <v>255.177</v>
      </c>
      <c r="I190" s="248"/>
      <c r="J190" s="243"/>
      <c r="K190" s="243"/>
      <c r="L190" s="249"/>
      <c r="M190" s="250"/>
      <c r="N190" s="251"/>
      <c r="O190" s="251"/>
      <c r="P190" s="251"/>
      <c r="Q190" s="251"/>
      <c r="R190" s="251"/>
      <c r="S190" s="251"/>
      <c r="T190" s="25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3" t="s">
        <v>221</v>
      </c>
      <c r="AU190" s="253" t="s">
        <v>89</v>
      </c>
      <c r="AV190" s="13" t="s">
        <v>89</v>
      </c>
      <c r="AW190" s="13" t="s">
        <v>36</v>
      </c>
      <c r="AX190" s="13" t="s">
        <v>21</v>
      </c>
      <c r="AY190" s="253" t="s">
        <v>213</v>
      </c>
    </row>
    <row r="191" spans="1:65" s="2" customFormat="1" ht="33" customHeight="1">
      <c r="A191" s="39"/>
      <c r="B191" s="40"/>
      <c r="C191" s="228" t="s">
        <v>8</v>
      </c>
      <c r="D191" s="228" t="s">
        <v>215</v>
      </c>
      <c r="E191" s="229" t="s">
        <v>297</v>
      </c>
      <c r="F191" s="230" t="s">
        <v>298</v>
      </c>
      <c r="G191" s="231" t="s">
        <v>244</v>
      </c>
      <c r="H191" s="232">
        <v>50</v>
      </c>
      <c r="I191" s="233"/>
      <c r="J191" s="234">
        <f>ROUND(I191*H191,2)</f>
        <v>0</v>
      </c>
      <c r="K191" s="235"/>
      <c r="L191" s="45"/>
      <c r="M191" s="236" t="s">
        <v>1</v>
      </c>
      <c r="N191" s="237" t="s">
        <v>45</v>
      </c>
      <c r="O191" s="92"/>
      <c r="P191" s="238">
        <f>O191*H191</f>
        <v>0</v>
      </c>
      <c r="Q191" s="238">
        <v>0</v>
      </c>
      <c r="R191" s="238">
        <f>Q191*H191</f>
        <v>0</v>
      </c>
      <c r="S191" s="238">
        <v>0</v>
      </c>
      <c r="T191" s="23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40" t="s">
        <v>219</v>
      </c>
      <c r="AT191" s="240" t="s">
        <v>215</v>
      </c>
      <c r="AU191" s="240" t="s">
        <v>89</v>
      </c>
      <c r="AY191" s="18" t="s">
        <v>213</v>
      </c>
      <c r="BE191" s="241">
        <f>IF(N191="základní",J191,0)</f>
        <v>0</v>
      </c>
      <c r="BF191" s="241">
        <f>IF(N191="snížená",J191,0)</f>
        <v>0</v>
      </c>
      <c r="BG191" s="241">
        <f>IF(N191="zákl. přenesená",J191,0)</f>
        <v>0</v>
      </c>
      <c r="BH191" s="241">
        <f>IF(N191="sníž. přenesená",J191,0)</f>
        <v>0</v>
      </c>
      <c r="BI191" s="241">
        <f>IF(N191="nulová",J191,0)</f>
        <v>0</v>
      </c>
      <c r="BJ191" s="18" t="s">
        <v>21</v>
      </c>
      <c r="BK191" s="241">
        <f>ROUND(I191*H191,2)</f>
        <v>0</v>
      </c>
      <c r="BL191" s="18" t="s">
        <v>219</v>
      </c>
      <c r="BM191" s="240" t="s">
        <v>299</v>
      </c>
    </row>
    <row r="192" spans="1:51" s="13" customFormat="1" ht="12">
      <c r="A192" s="13"/>
      <c r="B192" s="242"/>
      <c r="C192" s="243"/>
      <c r="D192" s="244" t="s">
        <v>221</v>
      </c>
      <c r="E192" s="245" t="s">
        <v>1</v>
      </c>
      <c r="F192" s="246" t="s">
        <v>300</v>
      </c>
      <c r="G192" s="243"/>
      <c r="H192" s="247">
        <v>50</v>
      </c>
      <c r="I192" s="248"/>
      <c r="J192" s="243"/>
      <c r="K192" s="243"/>
      <c r="L192" s="249"/>
      <c r="M192" s="250"/>
      <c r="N192" s="251"/>
      <c r="O192" s="251"/>
      <c r="P192" s="251"/>
      <c r="Q192" s="251"/>
      <c r="R192" s="251"/>
      <c r="S192" s="251"/>
      <c r="T192" s="25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3" t="s">
        <v>221</v>
      </c>
      <c r="AU192" s="253" t="s">
        <v>89</v>
      </c>
      <c r="AV192" s="13" t="s">
        <v>89</v>
      </c>
      <c r="AW192" s="13" t="s">
        <v>36</v>
      </c>
      <c r="AX192" s="13" t="s">
        <v>21</v>
      </c>
      <c r="AY192" s="253" t="s">
        <v>213</v>
      </c>
    </row>
    <row r="193" spans="1:65" s="2" customFormat="1" ht="21.75" customHeight="1">
      <c r="A193" s="39"/>
      <c r="B193" s="40"/>
      <c r="C193" s="228" t="s">
        <v>301</v>
      </c>
      <c r="D193" s="228" t="s">
        <v>215</v>
      </c>
      <c r="E193" s="229" t="s">
        <v>302</v>
      </c>
      <c r="F193" s="230" t="s">
        <v>303</v>
      </c>
      <c r="G193" s="231" t="s">
        <v>244</v>
      </c>
      <c r="H193" s="232">
        <v>261</v>
      </c>
      <c r="I193" s="233"/>
      <c r="J193" s="234">
        <f>ROUND(I193*H193,2)</f>
        <v>0</v>
      </c>
      <c r="K193" s="235"/>
      <c r="L193" s="45"/>
      <c r="M193" s="236" t="s">
        <v>1</v>
      </c>
      <c r="N193" s="237" t="s">
        <v>45</v>
      </c>
      <c r="O193" s="92"/>
      <c r="P193" s="238">
        <f>O193*H193</f>
        <v>0</v>
      </c>
      <c r="Q193" s="238">
        <v>0</v>
      </c>
      <c r="R193" s="238">
        <f>Q193*H193</f>
        <v>0</v>
      </c>
      <c r="S193" s="238">
        <v>0</v>
      </c>
      <c r="T193" s="239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40" t="s">
        <v>219</v>
      </c>
      <c r="AT193" s="240" t="s">
        <v>215</v>
      </c>
      <c r="AU193" s="240" t="s">
        <v>89</v>
      </c>
      <c r="AY193" s="18" t="s">
        <v>213</v>
      </c>
      <c r="BE193" s="241">
        <f>IF(N193="základní",J193,0)</f>
        <v>0</v>
      </c>
      <c r="BF193" s="241">
        <f>IF(N193="snížená",J193,0)</f>
        <v>0</v>
      </c>
      <c r="BG193" s="241">
        <f>IF(N193="zákl. přenesená",J193,0)</f>
        <v>0</v>
      </c>
      <c r="BH193" s="241">
        <f>IF(N193="sníž. přenesená",J193,0)</f>
        <v>0</v>
      </c>
      <c r="BI193" s="241">
        <f>IF(N193="nulová",J193,0)</f>
        <v>0</v>
      </c>
      <c r="BJ193" s="18" t="s">
        <v>21</v>
      </c>
      <c r="BK193" s="241">
        <f>ROUND(I193*H193,2)</f>
        <v>0</v>
      </c>
      <c r="BL193" s="18" t="s">
        <v>219</v>
      </c>
      <c r="BM193" s="240" t="s">
        <v>304</v>
      </c>
    </row>
    <row r="194" spans="1:51" s="13" customFormat="1" ht="12">
      <c r="A194" s="13"/>
      <c r="B194" s="242"/>
      <c r="C194" s="243"/>
      <c r="D194" s="244" t="s">
        <v>221</v>
      </c>
      <c r="E194" s="245" t="s">
        <v>1</v>
      </c>
      <c r="F194" s="246" t="s">
        <v>305</v>
      </c>
      <c r="G194" s="243"/>
      <c r="H194" s="247">
        <v>261</v>
      </c>
      <c r="I194" s="248"/>
      <c r="J194" s="243"/>
      <c r="K194" s="243"/>
      <c r="L194" s="249"/>
      <c r="M194" s="250"/>
      <c r="N194" s="251"/>
      <c r="O194" s="251"/>
      <c r="P194" s="251"/>
      <c r="Q194" s="251"/>
      <c r="R194" s="251"/>
      <c r="S194" s="251"/>
      <c r="T194" s="25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3" t="s">
        <v>221</v>
      </c>
      <c r="AU194" s="253" t="s">
        <v>89</v>
      </c>
      <c r="AV194" s="13" t="s">
        <v>89</v>
      </c>
      <c r="AW194" s="13" t="s">
        <v>36</v>
      </c>
      <c r="AX194" s="13" t="s">
        <v>21</v>
      </c>
      <c r="AY194" s="253" t="s">
        <v>213</v>
      </c>
    </row>
    <row r="195" spans="1:63" s="12" customFormat="1" ht="22.8" customHeight="1">
      <c r="A195" s="12"/>
      <c r="B195" s="212"/>
      <c r="C195" s="213"/>
      <c r="D195" s="214" t="s">
        <v>79</v>
      </c>
      <c r="E195" s="226" t="s">
        <v>89</v>
      </c>
      <c r="F195" s="226" t="s">
        <v>306</v>
      </c>
      <c r="G195" s="213"/>
      <c r="H195" s="213"/>
      <c r="I195" s="216"/>
      <c r="J195" s="227">
        <f>BK195</f>
        <v>0</v>
      </c>
      <c r="K195" s="213"/>
      <c r="L195" s="218"/>
      <c r="M195" s="219"/>
      <c r="N195" s="220"/>
      <c r="O195" s="220"/>
      <c r="P195" s="221">
        <f>SUM(P196:P209)</f>
        <v>0</v>
      </c>
      <c r="Q195" s="220"/>
      <c r="R195" s="221">
        <f>SUM(R196:R209)</f>
        <v>4.115219999999999</v>
      </c>
      <c r="S195" s="220"/>
      <c r="T195" s="222">
        <f>SUM(T196:T209)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23" t="s">
        <v>21</v>
      </c>
      <c r="AT195" s="224" t="s">
        <v>79</v>
      </c>
      <c r="AU195" s="224" t="s">
        <v>21</v>
      </c>
      <c r="AY195" s="223" t="s">
        <v>213</v>
      </c>
      <c r="BK195" s="225">
        <f>SUM(BK196:BK209)</f>
        <v>0</v>
      </c>
    </row>
    <row r="196" spans="1:65" s="2" customFormat="1" ht="21.75" customHeight="1">
      <c r="A196" s="39"/>
      <c r="B196" s="40"/>
      <c r="C196" s="228" t="s">
        <v>307</v>
      </c>
      <c r="D196" s="228" t="s">
        <v>215</v>
      </c>
      <c r="E196" s="229" t="s">
        <v>308</v>
      </c>
      <c r="F196" s="230" t="s">
        <v>309</v>
      </c>
      <c r="G196" s="231" t="s">
        <v>218</v>
      </c>
      <c r="H196" s="232">
        <v>0.4</v>
      </c>
      <c r="I196" s="233"/>
      <c r="J196" s="234">
        <f>ROUND(I196*H196,2)</f>
        <v>0</v>
      </c>
      <c r="K196" s="235"/>
      <c r="L196" s="45"/>
      <c r="M196" s="236" t="s">
        <v>1</v>
      </c>
      <c r="N196" s="237" t="s">
        <v>45</v>
      </c>
      <c r="O196" s="92"/>
      <c r="P196" s="238">
        <f>O196*H196</f>
        <v>0</v>
      </c>
      <c r="Q196" s="238">
        <v>2.256</v>
      </c>
      <c r="R196" s="238">
        <f>Q196*H196</f>
        <v>0.9024</v>
      </c>
      <c r="S196" s="238">
        <v>0</v>
      </c>
      <c r="T196" s="23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40" t="s">
        <v>219</v>
      </c>
      <c r="AT196" s="240" t="s">
        <v>215</v>
      </c>
      <c r="AU196" s="240" t="s">
        <v>89</v>
      </c>
      <c r="AY196" s="18" t="s">
        <v>213</v>
      </c>
      <c r="BE196" s="241">
        <f>IF(N196="základní",J196,0)</f>
        <v>0</v>
      </c>
      <c r="BF196" s="241">
        <f>IF(N196="snížená",J196,0)</f>
        <v>0</v>
      </c>
      <c r="BG196" s="241">
        <f>IF(N196="zákl. přenesená",J196,0)</f>
        <v>0</v>
      </c>
      <c r="BH196" s="241">
        <f>IF(N196="sníž. přenesená",J196,0)</f>
        <v>0</v>
      </c>
      <c r="BI196" s="241">
        <f>IF(N196="nulová",J196,0)</f>
        <v>0</v>
      </c>
      <c r="BJ196" s="18" t="s">
        <v>21</v>
      </c>
      <c r="BK196" s="241">
        <f>ROUND(I196*H196,2)</f>
        <v>0</v>
      </c>
      <c r="BL196" s="18" t="s">
        <v>219</v>
      </c>
      <c r="BM196" s="240" t="s">
        <v>310</v>
      </c>
    </row>
    <row r="197" spans="1:51" s="13" customFormat="1" ht="12">
      <c r="A197" s="13"/>
      <c r="B197" s="242"/>
      <c r="C197" s="243"/>
      <c r="D197" s="244" t="s">
        <v>221</v>
      </c>
      <c r="E197" s="245" t="s">
        <v>1</v>
      </c>
      <c r="F197" s="246" t="s">
        <v>311</v>
      </c>
      <c r="G197" s="243"/>
      <c r="H197" s="247">
        <v>0.4</v>
      </c>
      <c r="I197" s="248"/>
      <c r="J197" s="243"/>
      <c r="K197" s="243"/>
      <c r="L197" s="249"/>
      <c r="M197" s="250"/>
      <c r="N197" s="251"/>
      <c r="O197" s="251"/>
      <c r="P197" s="251"/>
      <c r="Q197" s="251"/>
      <c r="R197" s="251"/>
      <c r="S197" s="251"/>
      <c r="T197" s="25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3" t="s">
        <v>221</v>
      </c>
      <c r="AU197" s="253" t="s">
        <v>89</v>
      </c>
      <c r="AV197" s="13" t="s">
        <v>89</v>
      </c>
      <c r="AW197" s="13" t="s">
        <v>36</v>
      </c>
      <c r="AX197" s="13" t="s">
        <v>80</v>
      </c>
      <c r="AY197" s="253" t="s">
        <v>213</v>
      </c>
    </row>
    <row r="198" spans="1:51" s="14" customFormat="1" ht="12">
      <c r="A198" s="14"/>
      <c r="B198" s="254"/>
      <c r="C198" s="255"/>
      <c r="D198" s="244" t="s">
        <v>221</v>
      </c>
      <c r="E198" s="256" t="s">
        <v>1</v>
      </c>
      <c r="F198" s="257" t="s">
        <v>224</v>
      </c>
      <c r="G198" s="255"/>
      <c r="H198" s="258">
        <v>0.4</v>
      </c>
      <c r="I198" s="259"/>
      <c r="J198" s="255"/>
      <c r="K198" s="255"/>
      <c r="L198" s="260"/>
      <c r="M198" s="261"/>
      <c r="N198" s="262"/>
      <c r="O198" s="262"/>
      <c r="P198" s="262"/>
      <c r="Q198" s="262"/>
      <c r="R198" s="262"/>
      <c r="S198" s="262"/>
      <c r="T198" s="263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64" t="s">
        <v>221</v>
      </c>
      <c r="AU198" s="264" t="s">
        <v>89</v>
      </c>
      <c r="AV198" s="14" t="s">
        <v>219</v>
      </c>
      <c r="AW198" s="14" t="s">
        <v>36</v>
      </c>
      <c r="AX198" s="14" t="s">
        <v>21</v>
      </c>
      <c r="AY198" s="264" t="s">
        <v>213</v>
      </c>
    </row>
    <row r="199" spans="1:65" s="2" customFormat="1" ht="16.5" customHeight="1">
      <c r="A199" s="39"/>
      <c r="B199" s="40"/>
      <c r="C199" s="228" t="s">
        <v>312</v>
      </c>
      <c r="D199" s="228" t="s">
        <v>215</v>
      </c>
      <c r="E199" s="229" t="s">
        <v>313</v>
      </c>
      <c r="F199" s="230" t="s">
        <v>314</v>
      </c>
      <c r="G199" s="231" t="s">
        <v>218</v>
      </c>
      <c r="H199" s="232">
        <v>1.2</v>
      </c>
      <c r="I199" s="233"/>
      <c r="J199" s="234">
        <f>ROUND(I199*H199,2)</f>
        <v>0</v>
      </c>
      <c r="K199" s="235"/>
      <c r="L199" s="45"/>
      <c r="M199" s="236" t="s">
        <v>1</v>
      </c>
      <c r="N199" s="237" t="s">
        <v>45</v>
      </c>
      <c r="O199" s="92"/>
      <c r="P199" s="238">
        <f>O199*H199</f>
        <v>0</v>
      </c>
      <c r="Q199" s="238">
        <v>2.453</v>
      </c>
      <c r="R199" s="238">
        <f>Q199*H199</f>
        <v>2.9435999999999996</v>
      </c>
      <c r="S199" s="238">
        <v>0</v>
      </c>
      <c r="T199" s="239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40" t="s">
        <v>219</v>
      </c>
      <c r="AT199" s="240" t="s">
        <v>215</v>
      </c>
      <c r="AU199" s="240" t="s">
        <v>89</v>
      </c>
      <c r="AY199" s="18" t="s">
        <v>213</v>
      </c>
      <c r="BE199" s="241">
        <f>IF(N199="základní",J199,0)</f>
        <v>0</v>
      </c>
      <c r="BF199" s="241">
        <f>IF(N199="snížená",J199,0)</f>
        <v>0</v>
      </c>
      <c r="BG199" s="241">
        <f>IF(N199="zákl. přenesená",J199,0)</f>
        <v>0</v>
      </c>
      <c r="BH199" s="241">
        <f>IF(N199="sníž. přenesená",J199,0)</f>
        <v>0</v>
      </c>
      <c r="BI199" s="241">
        <f>IF(N199="nulová",J199,0)</f>
        <v>0</v>
      </c>
      <c r="BJ199" s="18" t="s">
        <v>21</v>
      </c>
      <c r="BK199" s="241">
        <f>ROUND(I199*H199,2)</f>
        <v>0</v>
      </c>
      <c r="BL199" s="18" t="s">
        <v>219</v>
      </c>
      <c r="BM199" s="240" t="s">
        <v>315</v>
      </c>
    </row>
    <row r="200" spans="1:51" s="13" customFormat="1" ht="12">
      <c r="A200" s="13"/>
      <c r="B200" s="242"/>
      <c r="C200" s="243"/>
      <c r="D200" s="244" t="s">
        <v>221</v>
      </c>
      <c r="E200" s="245" t="s">
        <v>1</v>
      </c>
      <c r="F200" s="246" t="s">
        <v>316</v>
      </c>
      <c r="G200" s="243"/>
      <c r="H200" s="247">
        <v>1.2</v>
      </c>
      <c r="I200" s="248"/>
      <c r="J200" s="243"/>
      <c r="K200" s="243"/>
      <c r="L200" s="249"/>
      <c r="M200" s="250"/>
      <c r="N200" s="251"/>
      <c r="O200" s="251"/>
      <c r="P200" s="251"/>
      <c r="Q200" s="251"/>
      <c r="R200" s="251"/>
      <c r="S200" s="251"/>
      <c r="T200" s="25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3" t="s">
        <v>221</v>
      </c>
      <c r="AU200" s="253" t="s">
        <v>89</v>
      </c>
      <c r="AV200" s="13" t="s">
        <v>89</v>
      </c>
      <c r="AW200" s="13" t="s">
        <v>36</v>
      </c>
      <c r="AX200" s="13" t="s">
        <v>80</v>
      </c>
      <c r="AY200" s="253" t="s">
        <v>213</v>
      </c>
    </row>
    <row r="201" spans="1:51" s="14" customFormat="1" ht="12">
      <c r="A201" s="14"/>
      <c r="B201" s="254"/>
      <c r="C201" s="255"/>
      <c r="D201" s="244" t="s">
        <v>221</v>
      </c>
      <c r="E201" s="256" t="s">
        <v>1</v>
      </c>
      <c r="F201" s="257" t="s">
        <v>224</v>
      </c>
      <c r="G201" s="255"/>
      <c r="H201" s="258">
        <v>1.2</v>
      </c>
      <c r="I201" s="259"/>
      <c r="J201" s="255"/>
      <c r="K201" s="255"/>
      <c r="L201" s="260"/>
      <c r="M201" s="261"/>
      <c r="N201" s="262"/>
      <c r="O201" s="262"/>
      <c r="P201" s="262"/>
      <c r="Q201" s="262"/>
      <c r="R201" s="262"/>
      <c r="S201" s="262"/>
      <c r="T201" s="263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64" t="s">
        <v>221</v>
      </c>
      <c r="AU201" s="264" t="s">
        <v>89</v>
      </c>
      <c r="AV201" s="14" t="s">
        <v>219</v>
      </c>
      <c r="AW201" s="14" t="s">
        <v>36</v>
      </c>
      <c r="AX201" s="14" t="s">
        <v>21</v>
      </c>
      <c r="AY201" s="264" t="s">
        <v>213</v>
      </c>
    </row>
    <row r="202" spans="1:65" s="2" customFormat="1" ht="16.5" customHeight="1">
      <c r="A202" s="39"/>
      <c r="B202" s="40"/>
      <c r="C202" s="228" t="s">
        <v>317</v>
      </c>
      <c r="D202" s="228" t="s">
        <v>215</v>
      </c>
      <c r="E202" s="229" t="s">
        <v>318</v>
      </c>
      <c r="F202" s="230" t="s">
        <v>319</v>
      </c>
      <c r="G202" s="231" t="s">
        <v>244</v>
      </c>
      <c r="H202" s="232">
        <v>5</v>
      </c>
      <c r="I202" s="233"/>
      <c r="J202" s="234">
        <f>ROUND(I202*H202,2)</f>
        <v>0</v>
      </c>
      <c r="K202" s="235"/>
      <c r="L202" s="45"/>
      <c r="M202" s="236" t="s">
        <v>1</v>
      </c>
      <c r="N202" s="237" t="s">
        <v>45</v>
      </c>
      <c r="O202" s="92"/>
      <c r="P202" s="238">
        <f>O202*H202</f>
        <v>0</v>
      </c>
      <c r="Q202" s="238">
        <v>0.00254</v>
      </c>
      <c r="R202" s="238">
        <f>Q202*H202</f>
        <v>0.012700000000000001</v>
      </c>
      <c r="S202" s="238">
        <v>0</v>
      </c>
      <c r="T202" s="239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40" t="s">
        <v>219</v>
      </c>
      <c r="AT202" s="240" t="s">
        <v>215</v>
      </c>
      <c r="AU202" s="240" t="s">
        <v>89</v>
      </c>
      <c r="AY202" s="18" t="s">
        <v>213</v>
      </c>
      <c r="BE202" s="241">
        <f>IF(N202="základní",J202,0)</f>
        <v>0</v>
      </c>
      <c r="BF202" s="241">
        <f>IF(N202="snížená",J202,0)</f>
        <v>0</v>
      </c>
      <c r="BG202" s="241">
        <f>IF(N202="zákl. přenesená",J202,0)</f>
        <v>0</v>
      </c>
      <c r="BH202" s="241">
        <f>IF(N202="sníž. přenesená",J202,0)</f>
        <v>0</v>
      </c>
      <c r="BI202" s="241">
        <f>IF(N202="nulová",J202,0)</f>
        <v>0</v>
      </c>
      <c r="BJ202" s="18" t="s">
        <v>21</v>
      </c>
      <c r="BK202" s="241">
        <f>ROUND(I202*H202,2)</f>
        <v>0</v>
      </c>
      <c r="BL202" s="18" t="s">
        <v>219</v>
      </c>
      <c r="BM202" s="240" t="s">
        <v>320</v>
      </c>
    </row>
    <row r="203" spans="1:51" s="13" customFormat="1" ht="12">
      <c r="A203" s="13"/>
      <c r="B203" s="242"/>
      <c r="C203" s="243"/>
      <c r="D203" s="244" t="s">
        <v>221</v>
      </c>
      <c r="E203" s="245" t="s">
        <v>1</v>
      </c>
      <c r="F203" s="246" t="s">
        <v>321</v>
      </c>
      <c r="G203" s="243"/>
      <c r="H203" s="247">
        <v>5</v>
      </c>
      <c r="I203" s="248"/>
      <c r="J203" s="243"/>
      <c r="K203" s="243"/>
      <c r="L203" s="249"/>
      <c r="M203" s="250"/>
      <c r="N203" s="251"/>
      <c r="O203" s="251"/>
      <c r="P203" s="251"/>
      <c r="Q203" s="251"/>
      <c r="R203" s="251"/>
      <c r="S203" s="251"/>
      <c r="T203" s="25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3" t="s">
        <v>221</v>
      </c>
      <c r="AU203" s="253" t="s">
        <v>89</v>
      </c>
      <c r="AV203" s="13" t="s">
        <v>89</v>
      </c>
      <c r="AW203" s="13" t="s">
        <v>36</v>
      </c>
      <c r="AX203" s="13" t="s">
        <v>80</v>
      </c>
      <c r="AY203" s="253" t="s">
        <v>213</v>
      </c>
    </row>
    <row r="204" spans="1:51" s="14" customFormat="1" ht="12">
      <c r="A204" s="14"/>
      <c r="B204" s="254"/>
      <c r="C204" s="255"/>
      <c r="D204" s="244" t="s">
        <v>221</v>
      </c>
      <c r="E204" s="256" t="s">
        <v>1</v>
      </c>
      <c r="F204" s="257" t="s">
        <v>224</v>
      </c>
      <c r="G204" s="255"/>
      <c r="H204" s="258">
        <v>5</v>
      </c>
      <c r="I204" s="259"/>
      <c r="J204" s="255"/>
      <c r="K204" s="255"/>
      <c r="L204" s="260"/>
      <c r="M204" s="261"/>
      <c r="N204" s="262"/>
      <c r="O204" s="262"/>
      <c r="P204" s="262"/>
      <c r="Q204" s="262"/>
      <c r="R204" s="262"/>
      <c r="S204" s="262"/>
      <c r="T204" s="263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64" t="s">
        <v>221</v>
      </c>
      <c r="AU204" s="264" t="s">
        <v>89</v>
      </c>
      <c r="AV204" s="14" t="s">
        <v>219</v>
      </c>
      <c r="AW204" s="14" t="s">
        <v>36</v>
      </c>
      <c r="AX204" s="14" t="s">
        <v>21</v>
      </c>
      <c r="AY204" s="264" t="s">
        <v>213</v>
      </c>
    </row>
    <row r="205" spans="1:65" s="2" customFormat="1" ht="16.5" customHeight="1">
      <c r="A205" s="39"/>
      <c r="B205" s="40"/>
      <c r="C205" s="228" t="s">
        <v>322</v>
      </c>
      <c r="D205" s="228" t="s">
        <v>215</v>
      </c>
      <c r="E205" s="229" t="s">
        <v>323</v>
      </c>
      <c r="F205" s="230" t="s">
        <v>324</v>
      </c>
      <c r="G205" s="231" t="s">
        <v>244</v>
      </c>
      <c r="H205" s="232">
        <v>5</v>
      </c>
      <c r="I205" s="233"/>
      <c r="J205" s="234">
        <f>ROUND(I205*H205,2)</f>
        <v>0</v>
      </c>
      <c r="K205" s="235"/>
      <c r="L205" s="45"/>
      <c r="M205" s="236" t="s">
        <v>1</v>
      </c>
      <c r="N205" s="237" t="s">
        <v>45</v>
      </c>
      <c r="O205" s="92"/>
      <c r="P205" s="238">
        <f>O205*H205</f>
        <v>0</v>
      </c>
      <c r="Q205" s="238">
        <v>0</v>
      </c>
      <c r="R205" s="238">
        <f>Q205*H205</f>
        <v>0</v>
      </c>
      <c r="S205" s="238">
        <v>0</v>
      </c>
      <c r="T205" s="239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40" t="s">
        <v>219</v>
      </c>
      <c r="AT205" s="240" t="s">
        <v>215</v>
      </c>
      <c r="AU205" s="240" t="s">
        <v>89</v>
      </c>
      <c r="AY205" s="18" t="s">
        <v>213</v>
      </c>
      <c r="BE205" s="241">
        <f>IF(N205="základní",J205,0)</f>
        <v>0</v>
      </c>
      <c r="BF205" s="241">
        <f>IF(N205="snížená",J205,0)</f>
        <v>0</v>
      </c>
      <c r="BG205" s="241">
        <f>IF(N205="zákl. přenesená",J205,0)</f>
        <v>0</v>
      </c>
      <c r="BH205" s="241">
        <f>IF(N205="sníž. přenesená",J205,0)</f>
        <v>0</v>
      </c>
      <c r="BI205" s="241">
        <f>IF(N205="nulová",J205,0)</f>
        <v>0</v>
      </c>
      <c r="BJ205" s="18" t="s">
        <v>21</v>
      </c>
      <c r="BK205" s="241">
        <f>ROUND(I205*H205,2)</f>
        <v>0</v>
      </c>
      <c r="BL205" s="18" t="s">
        <v>219</v>
      </c>
      <c r="BM205" s="240" t="s">
        <v>325</v>
      </c>
    </row>
    <row r="206" spans="1:51" s="13" customFormat="1" ht="12">
      <c r="A206" s="13"/>
      <c r="B206" s="242"/>
      <c r="C206" s="243"/>
      <c r="D206" s="244" t="s">
        <v>221</v>
      </c>
      <c r="E206" s="245" t="s">
        <v>1</v>
      </c>
      <c r="F206" s="246" t="s">
        <v>326</v>
      </c>
      <c r="G206" s="243"/>
      <c r="H206" s="247">
        <v>5</v>
      </c>
      <c r="I206" s="248"/>
      <c r="J206" s="243"/>
      <c r="K206" s="243"/>
      <c r="L206" s="249"/>
      <c r="M206" s="250"/>
      <c r="N206" s="251"/>
      <c r="O206" s="251"/>
      <c r="P206" s="251"/>
      <c r="Q206" s="251"/>
      <c r="R206" s="251"/>
      <c r="S206" s="251"/>
      <c r="T206" s="25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3" t="s">
        <v>221</v>
      </c>
      <c r="AU206" s="253" t="s">
        <v>89</v>
      </c>
      <c r="AV206" s="13" t="s">
        <v>89</v>
      </c>
      <c r="AW206" s="13" t="s">
        <v>36</v>
      </c>
      <c r="AX206" s="13" t="s">
        <v>21</v>
      </c>
      <c r="AY206" s="253" t="s">
        <v>213</v>
      </c>
    </row>
    <row r="207" spans="1:65" s="2" customFormat="1" ht="21.75" customHeight="1">
      <c r="A207" s="39"/>
      <c r="B207" s="40"/>
      <c r="C207" s="228" t="s">
        <v>7</v>
      </c>
      <c r="D207" s="228" t="s">
        <v>215</v>
      </c>
      <c r="E207" s="229" t="s">
        <v>327</v>
      </c>
      <c r="F207" s="230" t="s">
        <v>328</v>
      </c>
      <c r="G207" s="231" t="s">
        <v>279</v>
      </c>
      <c r="H207" s="232">
        <v>0.242</v>
      </c>
      <c r="I207" s="233"/>
      <c r="J207" s="234">
        <f>ROUND(I207*H207,2)</f>
        <v>0</v>
      </c>
      <c r="K207" s="235"/>
      <c r="L207" s="45"/>
      <c r="M207" s="236" t="s">
        <v>1</v>
      </c>
      <c r="N207" s="237" t="s">
        <v>45</v>
      </c>
      <c r="O207" s="92"/>
      <c r="P207" s="238">
        <f>O207*H207</f>
        <v>0</v>
      </c>
      <c r="Q207" s="238">
        <v>1.06</v>
      </c>
      <c r="R207" s="238">
        <f>Q207*H207</f>
        <v>0.25652</v>
      </c>
      <c r="S207" s="238">
        <v>0</v>
      </c>
      <c r="T207" s="239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40" t="s">
        <v>219</v>
      </c>
      <c r="AT207" s="240" t="s">
        <v>215</v>
      </c>
      <c r="AU207" s="240" t="s">
        <v>89</v>
      </c>
      <c r="AY207" s="18" t="s">
        <v>213</v>
      </c>
      <c r="BE207" s="241">
        <f>IF(N207="základní",J207,0)</f>
        <v>0</v>
      </c>
      <c r="BF207" s="241">
        <f>IF(N207="snížená",J207,0)</f>
        <v>0</v>
      </c>
      <c r="BG207" s="241">
        <f>IF(N207="zákl. přenesená",J207,0)</f>
        <v>0</v>
      </c>
      <c r="BH207" s="241">
        <f>IF(N207="sníž. přenesená",J207,0)</f>
        <v>0</v>
      </c>
      <c r="BI207" s="241">
        <f>IF(N207="nulová",J207,0)</f>
        <v>0</v>
      </c>
      <c r="BJ207" s="18" t="s">
        <v>21</v>
      </c>
      <c r="BK207" s="241">
        <f>ROUND(I207*H207,2)</f>
        <v>0</v>
      </c>
      <c r="BL207" s="18" t="s">
        <v>219</v>
      </c>
      <c r="BM207" s="240" t="s">
        <v>329</v>
      </c>
    </row>
    <row r="208" spans="1:51" s="13" customFormat="1" ht="12">
      <c r="A208" s="13"/>
      <c r="B208" s="242"/>
      <c r="C208" s="243"/>
      <c r="D208" s="244" t="s">
        <v>221</v>
      </c>
      <c r="E208" s="245" t="s">
        <v>1</v>
      </c>
      <c r="F208" s="246" t="s">
        <v>330</v>
      </c>
      <c r="G208" s="243"/>
      <c r="H208" s="247">
        <v>0.242</v>
      </c>
      <c r="I208" s="248"/>
      <c r="J208" s="243"/>
      <c r="K208" s="243"/>
      <c r="L208" s="249"/>
      <c r="M208" s="250"/>
      <c r="N208" s="251"/>
      <c r="O208" s="251"/>
      <c r="P208" s="251"/>
      <c r="Q208" s="251"/>
      <c r="R208" s="251"/>
      <c r="S208" s="251"/>
      <c r="T208" s="25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3" t="s">
        <v>221</v>
      </c>
      <c r="AU208" s="253" t="s">
        <v>89</v>
      </c>
      <c r="AV208" s="13" t="s">
        <v>89</v>
      </c>
      <c r="AW208" s="13" t="s">
        <v>36</v>
      </c>
      <c r="AX208" s="13" t="s">
        <v>80</v>
      </c>
      <c r="AY208" s="253" t="s">
        <v>213</v>
      </c>
    </row>
    <row r="209" spans="1:51" s="14" customFormat="1" ht="12">
      <c r="A209" s="14"/>
      <c r="B209" s="254"/>
      <c r="C209" s="255"/>
      <c r="D209" s="244" t="s">
        <v>221</v>
      </c>
      <c r="E209" s="256" t="s">
        <v>1</v>
      </c>
      <c r="F209" s="257" t="s">
        <v>224</v>
      </c>
      <c r="G209" s="255"/>
      <c r="H209" s="258">
        <v>0.242</v>
      </c>
      <c r="I209" s="259"/>
      <c r="J209" s="255"/>
      <c r="K209" s="255"/>
      <c r="L209" s="260"/>
      <c r="M209" s="261"/>
      <c r="N209" s="262"/>
      <c r="O209" s="262"/>
      <c r="P209" s="262"/>
      <c r="Q209" s="262"/>
      <c r="R209" s="262"/>
      <c r="S209" s="262"/>
      <c r="T209" s="263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64" t="s">
        <v>221</v>
      </c>
      <c r="AU209" s="264" t="s">
        <v>89</v>
      </c>
      <c r="AV209" s="14" t="s">
        <v>219</v>
      </c>
      <c r="AW209" s="14" t="s">
        <v>36</v>
      </c>
      <c r="AX209" s="14" t="s">
        <v>21</v>
      </c>
      <c r="AY209" s="264" t="s">
        <v>213</v>
      </c>
    </row>
    <row r="210" spans="1:63" s="12" customFormat="1" ht="22.8" customHeight="1">
      <c r="A210" s="12"/>
      <c r="B210" s="212"/>
      <c r="C210" s="213"/>
      <c r="D210" s="214" t="s">
        <v>79</v>
      </c>
      <c r="E210" s="226" t="s">
        <v>231</v>
      </c>
      <c r="F210" s="226" t="s">
        <v>331</v>
      </c>
      <c r="G210" s="213"/>
      <c r="H210" s="213"/>
      <c r="I210" s="216"/>
      <c r="J210" s="227">
        <f>BK210</f>
        <v>0</v>
      </c>
      <c r="K210" s="213"/>
      <c r="L210" s="218"/>
      <c r="M210" s="219"/>
      <c r="N210" s="220"/>
      <c r="O210" s="220"/>
      <c r="P210" s="221">
        <f>SUM(P211:P289)</f>
        <v>0</v>
      </c>
      <c r="Q210" s="220"/>
      <c r="R210" s="221">
        <f>SUM(R211:R289)</f>
        <v>87.06392314999998</v>
      </c>
      <c r="S210" s="220"/>
      <c r="T210" s="222">
        <f>SUM(T211:T289)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23" t="s">
        <v>21</v>
      </c>
      <c r="AT210" s="224" t="s">
        <v>79</v>
      </c>
      <c r="AU210" s="224" t="s">
        <v>21</v>
      </c>
      <c r="AY210" s="223" t="s">
        <v>213</v>
      </c>
      <c r="BK210" s="225">
        <f>SUM(BK211:BK289)</f>
        <v>0</v>
      </c>
    </row>
    <row r="211" spans="1:65" s="2" customFormat="1" ht="21.75" customHeight="1">
      <c r="A211" s="39"/>
      <c r="B211" s="40"/>
      <c r="C211" s="228" t="s">
        <v>332</v>
      </c>
      <c r="D211" s="228" t="s">
        <v>215</v>
      </c>
      <c r="E211" s="229" t="s">
        <v>333</v>
      </c>
      <c r="F211" s="230" t="s">
        <v>334</v>
      </c>
      <c r="G211" s="231" t="s">
        <v>218</v>
      </c>
      <c r="H211" s="232">
        <v>1.201</v>
      </c>
      <c r="I211" s="233"/>
      <c r="J211" s="234">
        <f>ROUND(I211*H211,2)</f>
        <v>0</v>
      </c>
      <c r="K211" s="235"/>
      <c r="L211" s="45"/>
      <c r="M211" s="236" t="s">
        <v>1</v>
      </c>
      <c r="N211" s="237" t="s">
        <v>45</v>
      </c>
      <c r="O211" s="92"/>
      <c r="P211" s="238">
        <f>O211*H211</f>
        <v>0</v>
      </c>
      <c r="Q211" s="238">
        <v>1.07965</v>
      </c>
      <c r="R211" s="238">
        <f>Q211*H211</f>
        <v>1.29665965</v>
      </c>
      <c r="S211" s="238">
        <v>0</v>
      </c>
      <c r="T211" s="239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40" t="s">
        <v>219</v>
      </c>
      <c r="AT211" s="240" t="s">
        <v>215</v>
      </c>
      <c r="AU211" s="240" t="s">
        <v>89</v>
      </c>
      <c r="AY211" s="18" t="s">
        <v>213</v>
      </c>
      <c r="BE211" s="241">
        <f>IF(N211="základní",J211,0)</f>
        <v>0</v>
      </c>
      <c r="BF211" s="241">
        <f>IF(N211="snížená",J211,0)</f>
        <v>0</v>
      </c>
      <c r="BG211" s="241">
        <f>IF(N211="zákl. přenesená",J211,0)</f>
        <v>0</v>
      </c>
      <c r="BH211" s="241">
        <f>IF(N211="sníž. přenesená",J211,0)</f>
        <v>0</v>
      </c>
      <c r="BI211" s="241">
        <f>IF(N211="nulová",J211,0)</f>
        <v>0</v>
      </c>
      <c r="BJ211" s="18" t="s">
        <v>21</v>
      </c>
      <c r="BK211" s="241">
        <f>ROUND(I211*H211,2)</f>
        <v>0</v>
      </c>
      <c r="BL211" s="18" t="s">
        <v>219</v>
      </c>
      <c r="BM211" s="240" t="s">
        <v>335</v>
      </c>
    </row>
    <row r="212" spans="1:51" s="13" customFormat="1" ht="12">
      <c r="A212" s="13"/>
      <c r="B212" s="242"/>
      <c r="C212" s="243"/>
      <c r="D212" s="244" t="s">
        <v>221</v>
      </c>
      <c r="E212" s="245" t="s">
        <v>1</v>
      </c>
      <c r="F212" s="246" t="s">
        <v>336</v>
      </c>
      <c r="G212" s="243"/>
      <c r="H212" s="247">
        <v>1.201</v>
      </c>
      <c r="I212" s="248"/>
      <c r="J212" s="243"/>
      <c r="K212" s="243"/>
      <c r="L212" s="249"/>
      <c r="M212" s="250"/>
      <c r="N212" s="251"/>
      <c r="O212" s="251"/>
      <c r="P212" s="251"/>
      <c r="Q212" s="251"/>
      <c r="R212" s="251"/>
      <c r="S212" s="251"/>
      <c r="T212" s="25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3" t="s">
        <v>221</v>
      </c>
      <c r="AU212" s="253" t="s">
        <v>89</v>
      </c>
      <c r="AV212" s="13" t="s">
        <v>89</v>
      </c>
      <c r="AW212" s="13" t="s">
        <v>36</v>
      </c>
      <c r="AX212" s="13" t="s">
        <v>21</v>
      </c>
      <c r="AY212" s="253" t="s">
        <v>213</v>
      </c>
    </row>
    <row r="213" spans="1:65" s="2" customFormat="1" ht="21.75" customHeight="1">
      <c r="A213" s="39"/>
      <c r="B213" s="40"/>
      <c r="C213" s="228" t="s">
        <v>337</v>
      </c>
      <c r="D213" s="228" t="s">
        <v>215</v>
      </c>
      <c r="E213" s="229" t="s">
        <v>338</v>
      </c>
      <c r="F213" s="230" t="s">
        <v>339</v>
      </c>
      <c r="G213" s="231" t="s">
        <v>218</v>
      </c>
      <c r="H213" s="232">
        <v>196</v>
      </c>
      <c r="I213" s="233"/>
      <c r="J213" s="234">
        <f>ROUND(I213*H213,2)</f>
        <v>0</v>
      </c>
      <c r="K213" s="235"/>
      <c r="L213" s="45"/>
      <c r="M213" s="236" t="s">
        <v>1</v>
      </c>
      <c r="N213" s="237" t="s">
        <v>45</v>
      </c>
      <c r="O213" s="92"/>
      <c r="P213" s="238">
        <f>O213*H213</f>
        <v>0</v>
      </c>
      <c r="Q213" s="238">
        <v>0</v>
      </c>
      <c r="R213" s="238">
        <f>Q213*H213</f>
        <v>0</v>
      </c>
      <c r="S213" s="238">
        <v>0</v>
      </c>
      <c r="T213" s="239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40" t="s">
        <v>219</v>
      </c>
      <c r="AT213" s="240" t="s">
        <v>215</v>
      </c>
      <c r="AU213" s="240" t="s">
        <v>89</v>
      </c>
      <c r="AY213" s="18" t="s">
        <v>213</v>
      </c>
      <c r="BE213" s="241">
        <f>IF(N213="základní",J213,0)</f>
        <v>0</v>
      </c>
      <c r="BF213" s="241">
        <f>IF(N213="snížená",J213,0)</f>
        <v>0</v>
      </c>
      <c r="BG213" s="241">
        <f>IF(N213="zákl. přenesená",J213,0)</f>
        <v>0</v>
      </c>
      <c r="BH213" s="241">
        <f>IF(N213="sníž. přenesená",J213,0)</f>
        <v>0</v>
      </c>
      <c r="BI213" s="241">
        <f>IF(N213="nulová",J213,0)</f>
        <v>0</v>
      </c>
      <c r="BJ213" s="18" t="s">
        <v>21</v>
      </c>
      <c r="BK213" s="241">
        <f>ROUND(I213*H213,2)</f>
        <v>0</v>
      </c>
      <c r="BL213" s="18" t="s">
        <v>219</v>
      </c>
      <c r="BM213" s="240" t="s">
        <v>340</v>
      </c>
    </row>
    <row r="214" spans="1:51" s="13" customFormat="1" ht="12">
      <c r="A214" s="13"/>
      <c r="B214" s="242"/>
      <c r="C214" s="243"/>
      <c r="D214" s="244" t="s">
        <v>221</v>
      </c>
      <c r="E214" s="245" t="s">
        <v>1</v>
      </c>
      <c r="F214" s="246" t="s">
        <v>341</v>
      </c>
      <c r="G214" s="243"/>
      <c r="H214" s="247">
        <v>196</v>
      </c>
      <c r="I214" s="248"/>
      <c r="J214" s="243"/>
      <c r="K214" s="243"/>
      <c r="L214" s="249"/>
      <c r="M214" s="250"/>
      <c r="N214" s="251"/>
      <c r="O214" s="251"/>
      <c r="P214" s="251"/>
      <c r="Q214" s="251"/>
      <c r="R214" s="251"/>
      <c r="S214" s="251"/>
      <c r="T214" s="25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3" t="s">
        <v>221</v>
      </c>
      <c r="AU214" s="253" t="s">
        <v>89</v>
      </c>
      <c r="AV214" s="13" t="s">
        <v>89</v>
      </c>
      <c r="AW214" s="13" t="s">
        <v>36</v>
      </c>
      <c r="AX214" s="13" t="s">
        <v>80</v>
      </c>
      <c r="AY214" s="253" t="s">
        <v>213</v>
      </c>
    </row>
    <row r="215" spans="1:51" s="14" customFormat="1" ht="12">
      <c r="A215" s="14"/>
      <c r="B215" s="254"/>
      <c r="C215" s="255"/>
      <c r="D215" s="244" t="s">
        <v>221</v>
      </c>
      <c r="E215" s="256" t="s">
        <v>1</v>
      </c>
      <c r="F215" s="257" t="s">
        <v>224</v>
      </c>
      <c r="G215" s="255"/>
      <c r="H215" s="258">
        <v>196</v>
      </c>
      <c r="I215" s="259"/>
      <c r="J215" s="255"/>
      <c r="K215" s="255"/>
      <c r="L215" s="260"/>
      <c r="M215" s="261"/>
      <c r="N215" s="262"/>
      <c r="O215" s="262"/>
      <c r="P215" s="262"/>
      <c r="Q215" s="262"/>
      <c r="R215" s="262"/>
      <c r="S215" s="262"/>
      <c r="T215" s="263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64" t="s">
        <v>221</v>
      </c>
      <c r="AU215" s="264" t="s">
        <v>89</v>
      </c>
      <c r="AV215" s="14" t="s">
        <v>219</v>
      </c>
      <c r="AW215" s="14" t="s">
        <v>36</v>
      </c>
      <c r="AX215" s="14" t="s">
        <v>21</v>
      </c>
      <c r="AY215" s="264" t="s">
        <v>213</v>
      </c>
    </row>
    <row r="216" spans="1:65" s="2" customFormat="1" ht="21.75" customHeight="1">
      <c r="A216" s="39"/>
      <c r="B216" s="40"/>
      <c r="C216" s="228" t="s">
        <v>342</v>
      </c>
      <c r="D216" s="228" t="s">
        <v>215</v>
      </c>
      <c r="E216" s="229" t="s">
        <v>343</v>
      </c>
      <c r="F216" s="230" t="s">
        <v>344</v>
      </c>
      <c r="G216" s="231" t="s">
        <v>218</v>
      </c>
      <c r="H216" s="232">
        <v>3</v>
      </c>
      <c r="I216" s="233"/>
      <c r="J216" s="234">
        <f>ROUND(I216*H216,2)</f>
        <v>0</v>
      </c>
      <c r="K216" s="235"/>
      <c r="L216" s="45"/>
      <c r="M216" s="236" t="s">
        <v>1</v>
      </c>
      <c r="N216" s="237" t="s">
        <v>45</v>
      </c>
      <c r="O216" s="92"/>
      <c r="P216" s="238">
        <f>O216*H216</f>
        <v>0</v>
      </c>
      <c r="Q216" s="238">
        <v>2.45329</v>
      </c>
      <c r="R216" s="238">
        <f>Q216*H216</f>
        <v>7.35987</v>
      </c>
      <c r="S216" s="238">
        <v>0</v>
      </c>
      <c r="T216" s="239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40" t="s">
        <v>219</v>
      </c>
      <c r="AT216" s="240" t="s">
        <v>215</v>
      </c>
      <c r="AU216" s="240" t="s">
        <v>89</v>
      </c>
      <c r="AY216" s="18" t="s">
        <v>213</v>
      </c>
      <c r="BE216" s="241">
        <f>IF(N216="základní",J216,0)</f>
        <v>0</v>
      </c>
      <c r="BF216" s="241">
        <f>IF(N216="snížená",J216,0)</f>
        <v>0</v>
      </c>
      <c r="BG216" s="241">
        <f>IF(N216="zákl. přenesená",J216,0)</f>
        <v>0</v>
      </c>
      <c r="BH216" s="241">
        <f>IF(N216="sníž. přenesená",J216,0)</f>
        <v>0</v>
      </c>
      <c r="BI216" s="241">
        <f>IF(N216="nulová",J216,0)</f>
        <v>0</v>
      </c>
      <c r="BJ216" s="18" t="s">
        <v>21</v>
      </c>
      <c r="BK216" s="241">
        <f>ROUND(I216*H216,2)</f>
        <v>0</v>
      </c>
      <c r="BL216" s="18" t="s">
        <v>219</v>
      </c>
      <c r="BM216" s="240" t="s">
        <v>345</v>
      </c>
    </row>
    <row r="217" spans="1:51" s="13" customFormat="1" ht="12">
      <c r="A217" s="13"/>
      <c r="B217" s="242"/>
      <c r="C217" s="243"/>
      <c r="D217" s="244" t="s">
        <v>221</v>
      </c>
      <c r="E217" s="245" t="s">
        <v>1</v>
      </c>
      <c r="F217" s="246" t="s">
        <v>346</v>
      </c>
      <c r="G217" s="243"/>
      <c r="H217" s="247">
        <v>3</v>
      </c>
      <c r="I217" s="248"/>
      <c r="J217" s="243"/>
      <c r="K217" s="243"/>
      <c r="L217" s="249"/>
      <c r="M217" s="250"/>
      <c r="N217" s="251"/>
      <c r="O217" s="251"/>
      <c r="P217" s="251"/>
      <c r="Q217" s="251"/>
      <c r="R217" s="251"/>
      <c r="S217" s="251"/>
      <c r="T217" s="25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53" t="s">
        <v>221</v>
      </c>
      <c r="AU217" s="253" t="s">
        <v>89</v>
      </c>
      <c r="AV217" s="13" t="s">
        <v>89</v>
      </c>
      <c r="AW217" s="13" t="s">
        <v>36</v>
      </c>
      <c r="AX217" s="13" t="s">
        <v>21</v>
      </c>
      <c r="AY217" s="253" t="s">
        <v>213</v>
      </c>
    </row>
    <row r="218" spans="1:65" s="2" customFormat="1" ht="16.5" customHeight="1">
      <c r="A218" s="39"/>
      <c r="B218" s="40"/>
      <c r="C218" s="228" t="s">
        <v>347</v>
      </c>
      <c r="D218" s="228" t="s">
        <v>215</v>
      </c>
      <c r="E218" s="229" t="s">
        <v>348</v>
      </c>
      <c r="F218" s="230" t="s">
        <v>349</v>
      </c>
      <c r="G218" s="231" t="s">
        <v>244</v>
      </c>
      <c r="H218" s="232">
        <v>1446</v>
      </c>
      <c r="I218" s="233"/>
      <c r="J218" s="234">
        <f>ROUND(I218*H218,2)</f>
        <v>0</v>
      </c>
      <c r="K218" s="235"/>
      <c r="L218" s="45"/>
      <c r="M218" s="236" t="s">
        <v>1</v>
      </c>
      <c r="N218" s="237" t="s">
        <v>45</v>
      </c>
      <c r="O218" s="92"/>
      <c r="P218" s="238">
        <f>O218*H218</f>
        <v>0</v>
      </c>
      <c r="Q218" s="238">
        <v>0.00109</v>
      </c>
      <c r="R218" s="238">
        <f>Q218*H218</f>
        <v>1.57614</v>
      </c>
      <c r="S218" s="238">
        <v>0</v>
      </c>
      <c r="T218" s="239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40" t="s">
        <v>219</v>
      </c>
      <c r="AT218" s="240" t="s">
        <v>215</v>
      </c>
      <c r="AU218" s="240" t="s">
        <v>89</v>
      </c>
      <c r="AY218" s="18" t="s">
        <v>213</v>
      </c>
      <c r="BE218" s="241">
        <f>IF(N218="základní",J218,0)</f>
        <v>0</v>
      </c>
      <c r="BF218" s="241">
        <f>IF(N218="snížená",J218,0)</f>
        <v>0</v>
      </c>
      <c r="BG218" s="241">
        <f>IF(N218="zákl. přenesená",J218,0)</f>
        <v>0</v>
      </c>
      <c r="BH218" s="241">
        <f>IF(N218="sníž. přenesená",J218,0)</f>
        <v>0</v>
      </c>
      <c r="BI218" s="241">
        <f>IF(N218="nulová",J218,0)</f>
        <v>0</v>
      </c>
      <c r="BJ218" s="18" t="s">
        <v>21</v>
      </c>
      <c r="BK218" s="241">
        <f>ROUND(I218*H218,2)</f>
        <v>0</v>
      </c>
      <c r="BL218" s="18" t="s">
        <v>219</v>
      </c>
      <c r="BM218" s="240" t="s">
        <v>350</v>
      </c>
    </row>
    <row r="219" spans="1:51" s="13" customFormat="1" ht="12">
      <c r="A219" s="13"/>
      <c r="B219" s="242"/>
      <c r="C219" s="243"/>
      <c r="D219" s="244" t="s">
        <v>221</v>
      </c>
      <c r="E219" s="245" t="s">
        <v>1</v>
      </c>
      <c r="F219" s="246" t="s">
        <v>351</v>
      </c>
      <c r="G219" s="243"/>
      <c r="H219" s="247">
        <v>1420</v>
      </c>
      <c r="I219" s="248"/>
      <c r="J219" s="243"/>
      <c r="K219" s="243"/>
      <c r="L219" s="249"/>
      <c r="M219" s="250"/>
      <c r="N219" s="251"/>
      <c r="O219" s="251"/>
      <c r="P219" s="251"/>
      <c r="Q219" s="251"/>
      <c r="R219" s="251"/>
      <c r="S219" s="251"/>
      <c r="T219" s="25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3" t="s">
        <v>221</v>
      </c>
      <c r="AU219" s="253" t="s">
        <v>89</v>
      </c>
      <c r="AV219" s="13" t="s">
        <v>89</v>
      </c>
      <c r="AW219" s="13" t="s">
        <v>36</v>
      </c>
      <c r="AX219" s="13" t="s">
        <v>80</v>
      </c>
      <c r="AY219" s="253" t="s">
        <v>213</v>
      </c>
    </row>
    <row r="220" spans="1:51" s="13" customFormat="1" ht="12">
      <c r="A220" s="13"/>
      <c r="B220" s="242"/>
      <c r="C220" s="243"/>
      <c r="D220" s="244" t="s">
        <v>221</v>
      </c>
      <c r="E220" s="245" t="s">
        <v>1</v>
      </c>
      <c r="F220" s="246" t="s">
        <v>352</v>
      </c>
      <c r="G220" s="243"/>
      <c r="H220" s="247">
        <v>26</v>
      </c>
      <c r="I220" s="248"/>
      <c r="J220" s="243"/>
      <c r="K220" s="243"/>
      <c r="L220" s="249"/>
      <c r="M220" s="250"/>
      <c r="N220" s="251"/>
      <c r="O220" s="251"/>
      <c r="P220" s="251"/>
      <c r="Q220" s="251"/>
      <c r="R220" s="251"/>
      <c r="S220" s="251"/>
      <c r="T220" s="25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3" t="s">
        <v>221</v>
      </c>
      <c r="AU220" s="253" t="s">
        <v>89</v>
      </c>
      <c r="AV220" s="13" t="s">
        <v>89</v>
      </c>
      <c r="AW220" s="13" t="s">
        <v>36</v>
      </c>
      <c r="AX220" s="13" t="s">
        <v>80</v>
      </c>
      <c r="AY220" s="253" t="s">
        <v>213</v>
      </c>
    </row>
    <row r="221" spans="1:51" s="14" customFormat="1" ht="12">
      <c r="A221" s="14"/>
      <c r="B221" s="254"/>
      <c r="C221" s="255"/>
      <c r="D221" s="244" t="s">
        <v>221</v>
      </c>
      <c r="E221" s="256" t="s">
        <v>1</v>
      </c>
      <c r="F221" s="257" t="s">
        <v>224</v>
      </c>
      <c r="G221" s="255"/>
      <c r="H221" s="258">
        <v>1446</v>
      </c>
      <c r="I221" s="259"/>
      <c r="J221" s="255"/>
      <c r="K221" s="255"/>
      <c r="L221" s="260"/>
      <c r="M221" s="261"/>
      <c r="N221" s="262"/>
      <c r="O221" s="262"/>
      <c r="P221" s="262"/>
      <c r="Q221" s="262"/>
      <c r="R221" s="262"/>
      <c r="S221" s="262"/>
      <c r="T221" s="263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64" t="s">
        <v>221</v>
      </c>
      <c r="AU221" s="264" t="s">
        <v>89</v>
      </c>
      <c r="AV221" s="14" t="s">
        <v>219</v>
      </c>
      <c r="AW221" s="14" t="s">
        <v>36</v>
      </c>
      <c r="AX221" s="14" t="s">
        <v>21</v>
      </c>
      <c r="AY221" s="264" t="s">
        <v>213</v>
      </c>
    </row>
    <row r="222" spans="1:65" s="2" customFormat="1" ht="16.5" customHeight="1">
      <c r="A222" s="39"/>
      <c r="B222" s="40"/>
      <c r="C222" s="228" t="s">
        <v>353</v>
      </c>
      <c r="D222" s="228" t="s">
        <v>215</v>
      </c>
      <c r="E222" s="229" t="s">
        <v>354</v>
      </c>
      <c r="F222" s="230" t="s">
        <v>355</v>
      </c>
      <c r="G222" s="231" t="s">
        <v>244</v>
      </c>
      <c r="H222" s="232">
        <v>1446</v>
      </c>
      <c r="I222" s="233"/>
      <c r="J222" s="234">
        <f>ROUND(I222*H222,2)</f>
        <v>0</v>
      </c>
      <c r="K222" s="235"/>
      <c r="L222" s="45"/>
      <c r="M222" s="236" t="s">
        <v>1</v>
      </c>
      <c r="N222" s="237" t="s">
        <v>45</v>
      </c>
      <c r="O222" s="92"/>
      <c r="P222" s="238">
        <f>O222*H222</f>
        <v>0</v>
      </c>
      <c r="Q222" s="238">
        <v>0</v>
      </c>
      <c r="R222" s="238">
        <f>Q222*H222</f>
        <v>0</v>
      </c>
      <c r="S222" s="238">
        <v>0</v>
      </c>
      <c r="T222" s="239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40" t="s">
        <v>219</v>
      </c>
      <c r="AT222" s="240" t="s">
        <v>215</v>
      </c>
      <c r="AU222" s="240" t="s">
        <v>89</v>
      </c>
      <c r="AY222" s="18" t="s">
        <v>213</v>
      </c>
      <c r="BE222" s="241">
        <f>IF(N222="základní",J222,0)</f>
        <v>0</v>
      </c>
      <c r="BF222" s="241">
        <f>IF(N222="snížená",J222,0)</f>
        <v>0</v>
      </c>
      <c r="BG222" s="241">
        <f>IF(N222="zákl. přenesená",J222,0)</f>
        <v>0</v>
      </c>
      <c r="BH222" s="241">
        <f>IF(N222="sníž. přenesená",J222,0)</f>
        <v>0</v>
      </c>
      <c r="BI222" s="241">
        <f>IF(N222="nulová",J222,0)</f>
        <v>0</v>
      </c>
      <c r="BJ222" s="18" t="s">
        <v>21</v>
      </c>
      <c r="BK222" s="241">
        <f>ROUND(I222*H222,2)</f>
        <v>0</v>
      </c>
      <c r="BL222" s="18" t="s">
        <v>219</v>
      </c>
      <c r="BM222" s="240" t="s">
        <v>356</v>
      </c>
    </row>
    <row r="223" spans="1:51" s="13" customFormat="1" ht="12">
      <c r="A223" s="13"/>
      <c r="B223" s="242"/>
      <c r="C223" s="243"/>
      <c r="D223" s="244" t="s">
        <v>221</v>
      </c>
      <c r="E223" s="245" t="s">
        <v>1</v>
      </c>
      <c r="F223" s="246" t="s">
        <v>357</v>
      </c>
      <c r="G223" s="243"/>
      <c r="H223" s="247">
        <v>1446</v>
      </c>
      <c r="I223" s="248"/>
      <c r="J223" s="243"/>
      <c r="K223" s="243"/>
      <c r="L223" s="249"/>
      <c r="M223" s="250"/>
      <c r="N223" s="251"/>
      <c r="O223" s="251"/>
      <c r="P223" s="251"/>
      <c r="Q223" s="251"/>
      <c r="R223" s="251"/>
      <c r="S223" s="251"/>
      <c r="T223" s="252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3" t="s">
        <v>221</v>
      </c>
      <c r="AU223" s="253" t="s">
        <v>89</v>
      </c>
      <c r="AV223" s="13" t="s">
        <v>89</v>
      </c>
      <c r="AW223" s="13" t="s">
        <v>36</v>
      </c>
      <c r="AX223" s="13" t="s">
        <v>21</v>
      </c>
      <c r="AY223" s="253" t="s">
        <v>213</v>
      </c>
    </row>
    <row r="224" spans="1:65" s="2" customFormat="1" ht="21.75" customHeight="1">
      <c r="A224" s="39"/>
      <c r="B224" s="40"/>
      <c r="C224" s="228" t="s">
        <v>358</v>
      </c>
      <c r="D224" s="228" t="s">
        <v>215</v>
      </c>
      <c r="E224" s="229" t="s">
        <v>359</v>
      </c>
      <c r="F224" s="230" t="s">
        <v>360</v>
      </c>
      <c r="G224" s="231" t="s">
        <v>244</v>
      </c>
      <c r="H224" s="232">
        <v>26</v>
      </c>
      <c r="I224" s="233"/>
      <c r="J224" s="234">
        <f>ROUND(I224*H224,2)</f>
        <v>0</v>
      </c>
      <c r="K224" s="235"/>
      <c r="L224" s="45"/>
      <c r="M224" s="236" t="s">
        <v>1</v>
      </c>
      <c r="N224" s="237" t="s">
        <v>45</v>
      </c>
      <c r="O224" s="92"/>
      <c r="P224" s="238">
        <f>O224*H224</f>
        <v>0</v>
      </c>
      <c r="Q224" s="238">
        <v>0.0025</v>
      </c>
      <c r="R224" s="238">
        <f>Q224*H224</f>
        <v>0.065</v>
      </c>
      <c r="S224" s="238">
        <v>0</v>
      </c>
      <c r="T224" s="239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40" t="s">
        <v>219</v>
      </c>
      <c r="AT224" s="240" t="s">
        <v>215</v>
      </c>
      <c r="AU224" s="240" t="s">
        <v>89</v>
      </c>
      <c r="AY224" s="18" t="s">
        <v>213</v>
      </c>
      <c r="BE224" s="241">
        <f>IF(N224="základní",J224,0)</f>
        <v>0</v>
      </c>
      <c r="BF224" s="241">
        <f>IF(N224="snížená",J224,0)</f>
        <v>0</v>
      </c>
      <c r="BG224" s="241">
        <f>IF(N224="zákl. přenesená",J224,0)</f>
        <v>0</v>
      </c>
      <c r="BH224" s="241">
        <f>IF(N224="sníž. přenesená",J224,0)</f>
        <v>0</v>
      </c>
      <c r="BI224" s="241">
        <f>IF(N224="nulová",J224,0)</f>
        <v>0</v>
      </c>
      <c r="BJ224" s="18" t="s">
        <v>21</v>
      </c>
      <c r="BK224" s="241">
        <f>ROUND(I224*H224,2)</f>
        <v>0</v>
      </c>
      <c r="BL224" s="18" t="s">
        <v>219</v>
      </c>
      <c r="BM224" s="240" t="s">
        <v>361</v>
      </c>
    </row>
    <row r="225" spans="1:51" s="13" customFormat="1" ht="12">
      <c r="A225" s="13"/>
      <c r="B225" s="242"/>
      <c r="C225" s="243"/>
      <c r="D225" s="244" t="s">
        <v>221</v>
      </c>
      <c r="E225" s="245" t="s">
        <v>1</v>
      </c>
      <c r="F225" s="246" t="s">
        <v>362</v>
      </c>
      <c r="G225" s="243"/>
      <c r="H225" s="247">
        <v>26</v>
      </c>
      <c r="I225" s="248"/>
      <c r="J225" s="243"/>
      <c r="K225" s="243"/>
      <c r="L225" s="249"/>
      <c r="M225" s="250"/>
      <c r="N225" s="251"/>
      <c r="O225" s="251"/>
      <c r="P225" s="251"/>
      <c r="Q225" s="251"/>
      <c r="R225" s="251"/>
      <c r="S225" s="251"/>
      <c r="T225" s="25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3" t="s">
        <v>221</v>
      </c>
      <c r="AU225" s="253" t="s">
        <v>89</v>
      </c>
      <c r="AV225" s="13" t="s">
        <v>89</v>
      </c>
      <c r="AW225" s="13" t="s">
        <v>36</v>
      </c>
      <c r="AX225" s="13" t="s">
        <v>21</v>
      </c>
      <c r="AY225" s="253" t="s">
        <v>213</v>
      </c>
    </row>
    <row r="226" spans="1:65" s="2" customFormat="1" ht="21.75" customHeight="1">
      <c r="A226" s="39"/>
      <c r="B226" s="40"/>
      <c r="C226" s="228" t="s">
        <v>363</v>
      </c>
      <c r="D226" s="228" t="s">
        <v>215</v>
      </c>
      <c r="E226" s="229" t="s">
        <v>364</v>
      </c>
      <c r="F226" s="230" t="s">
        <v>365</v>
      </c>
      <c r="G226" s="231" t="s">
        <v>279</v>
      </c>
      <c r="H226" s="232">
        <v>16.932</v>
      </c>
      <c r="I226" s="233"/>
      <c r="J226" s="234">
        <f>ROUND(I226*H226,2)</f>
        <v>0</v>
      </c>
      <c r="K226" s="235"/>
      <c r="L226" s="45"/>
      <c r="M226" s="236" t="s">
        <v>1</v>
      </c>
      <c r="N226" s="237" t="s">
        <v>45</v>
      </c>
      <c r="O226" s="92"/>
      <c r="P226" s="238">
        <f>O226*H226</f>
        <v>0</v>
      </c>
      <c r="Q226" s="238">
        <v>0</v>
      </c>
      <c r="R226" s="238">
        <f>Q226*H226</f>
        <v>0</v>
      </c>
      <c r="S226" s="238">
        <v>0</v>
      </c>
      <c r="T226" s="239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40" t="s">
        <v>219</v>
      </c>
      <c r="AT226" s="240" t="s">
        <v>215</v>
      </c>
      <c r="AU226" s="240" t="s">
        <v>89</v>
      </c>
      <c r="AY226" s="18" t="s">
        <v>213</v>
      </c>
      <c r="BE226" s="241">
        <f>IF(N226="základní",J226,0)</f>
        <v>0</v>
      </c>
      <c r="BF226" s="241">
        <f>IF(N226="snížená",J226,0)</f>
        <v>0</v>
      </c>
      <c r="BG226" s="241">
        <f>IF(N226="zákl. přenesená",J226,0)</f>
        <v>0</v>
      </c>
      <c r="BH226" s="241">
        <f>IF(N226="sníž. přenesená",J226,0)</f>
        <v>0</v>
      </c>
      <c r="BI226" s="241">
        <f>IF(N226="nulová",J226,0)</f>
        <v>0</v>
      </c>
      <c r="BJ226" s="18" t="s">
        <v>21</v>
      </c>
      <c r="BK226" s="241">
        <f>ROUND(I226*H226,2)</f>
        <v>0</v>
      </c>
      <c r="BL226" s="18" t="s">
        <v>219</v>
      </c>
      <c r="BM226" s="240" t="s">
        <v>366</v>
      </c>
    </row>
    <row r="227" spans="1:51" s="13" customFormat="1" ht="12">
      <c r="A227" s="13"/>
      <c r="B227" s="242"/>
      <c r="C227" s="243"/>
      <c r="D227" s="244" t="s">
        <v>221</v>
      </c>
      <c r="E227" s="245" t="s">
        <v>1</v>
      </c>
      <c r="F227" s="246" t="s">
        <v>367</v>
      </c>
      <c r="G227" s="243"/>
      <c r="H227" s="247">
        <v>16.932</v>
      </c>
      <c r="I227" s="248"/>
      <c r="J227" s="243"/>
      <c r="K227" s="243"/>
      <c r="L227" s="249"/>
      <c r="M227" s="250"/>
      <c r="N227" s="251"/>
      <c r="O227" s="251"/>
      <c r="P227" s="251"/>
      <c r="Q227" s="251"/>
      <c r="R227" s="251"/>
      <c r="S227" s="251"/>
      <c r="T227" s="25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3" t="s">
        <v>221</v>
      </c>
      <c r="AU227" s="253" t="s">
        <v>89</v>
      </c>
      <c r="AV227" s="13" t="s">
        <v>89</v>
      </c>
      <c r="AW227" s="13" t="s">
        <v>36</v>
      </c>
      <c r="AX227" s="13" t="s">
        <v>21</v>
      </c>
      <c r="AY227" s="253" t="s">
        <v>213</v>
      </c>
    </row>
    <row r="228" spans="1:65" s="2" customFormat="1" ht="16.5" customHeight="1">
      <c r="A228" s="39"/>
      <c r="B228" s="40"/>
      <c r="C228" s="228" t="s">
        <v>368</v>
      </c>
      <c r="D228" s="228" t="s">
        <v>215</v>
      </c>
      <c r="E228" s="229" t="s">
        <v>369</v>
      </c>
      <c r="F228" s="230" t="s">
        <v>370</v>
      </c>
      <c r="G228" s="231" t="s">
        <v>371</v>
      </c>
      <c r="H228" s="232">
        <v>3</v>
      </c>
      <c r="I228" s="233"/>
      <c r="J228" s="234">
        <f>ROUND(I228*H228,2)</f>
        <v>0</v>
      </c>
      <c r="K228" s="235"/>
      <c r="L228" s="45"/>
      <c r="M228" s="236" t="s">
        <v>1</v>
      </c>
      <c r="N228" s="237" t="s">
        <v>45</v>
      </c>
      <c r="O228" s="92"/>
      <c r="P228" s="238">
        <f>O228*H228</f>
        <v>0</v>
      </c>
      <c r="Q228" s="238">
        <v>0</v>
      </c>
      <c r="R228" s="238">
        <f>Q228*H228</f>
        <v>0</v>
      </c>
      <c r="S228" s="238">
        <v>0</v>
      </c>
      <c r="T228" s="239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40" t="s">
        <v>219</v>
      </c>
      <c r="AT228" s="240" t="s">
        <v>215</v>
      </c>
      <c r="AU228" s="240" t="s">
        <v>89</v>
      </c>
      <c r="AY228" s="18" t="s">
        <v>213</v>
      </c>
      <c r="BE228" s="241">
        <f>IF(N228="základní",J228,0)</f>
        <v>0</v>
      </c>
      <c r="BF228" s="241">
        <f>IF(N228="snížená",J228,0)</f>
        <v>0</v>
      </c>
      <c r="BG228" s="241">
        <f>IF(N228="zákl. přenesená",J228,0)</f>
        <v>0</v>
      </c>
      <c r="BH228" s="241">
        <f>IF(N228="sníž. přenesená",J228,0)</f>
        <v>0</v>
      </c>
      <c r="BI228" s="241">
        <f>IF(N228="nulová",J228,0)</f>
        <v>0</v>
      </c>
      <c r="BJ228" s="18" t="s">
        <v>21</v>
      </c>
      <c r="BK228" s="241">
        <f>ROUND(I228*H228,2)</f>
        <v>0</v>
      </c>
      <c r="BL228" s="18" t="s">
        <v>219</v>
      </c>
      <c r="BM228" s="240" t="s">
        <v>372</v>
      </c>
    </row>
    <row r="229" spans="1:51" s="13" customFormat="1" ht="12">
      <c r="A229" s="13"/>
      <c r="B229" s="242"/>
      <c r="C229" s="243"/>
      <c r="D229" s="244" t="s">
        <v>221</v>
      </c>
      <c r="E229" s="245" t="s">
        <v>1</v>
      </c>
      <c r="F229" s="246" t="s">
        <v>231</v>
      </c>
      <c r="G229" s="243"/>
      <c r="H229" s="247">
        <v>3</v>
      </c>
      <c r="I229" s="248"/>
      <c r="J229" s="243"/>
      <c r="K229" s="243"/>
      <c r="L229" s="249"/>
      <c r="M229" s="250"/>
      <c r="N229" s="251"/>
      <c r="O229" s="251"/>
      <c r="P229" s="251"/>
      <c r="Q229" s="251"/>
      <c r="R229" s="251"/>
      <c r="S229" s="251"/>
      <c r="T229" s="25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3" t="s">
        <v>221</v>
      </c>
      <c r="AU229" s="253" t="s">
        <v>89</v>
      </c>
      <c r="AV229" s="13" t="s">
        <v>89</v>
      </c>
      <c r="AW229" s="13" t="s">
        <v>36</v>
      </c>
      <c r="AX229" s="13" t="s">
        <v>80</v>
      </c>
      <c r="AY229" s="253" t="s">
        <v>213</v>
      </c>
    </row>
    <row r="230" spans="1:51" s="14" customFormat="1" ht="12">
      <c r="A230" s="14"/>
      <c r="B230" s="254"/>
      <c r="C230" s="255"/>
      <c r="D230" s="244" t="s">
        <v>221</v>
      </c>
      <c r="E230" s="256" t="s">
        <v>1</v>
      </c>
      <c r="F230" s="257" t="s">
        <v>224</v>
      </c>
      <c r="G230" s="255"/>
      <c r="H230" s="258">
        <v>3</v>
      </c>
      <c r="I230" s="259"/>
      <c r="J230" s="255"/>
      <c r="K230" s="255"/>
      <c r="L230" s="260"/>
      <c r="M230" s="261"/>
      <c r="N230" s="262"/>
      <c r="O230" s="262"/>
      <c r="P230" s="262"/>
      <c r="Q230" s="262"/>
      <c r="R230" s="262"/>
      <c r="S230" s="262"/>
      <c r="T230" s="263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64" t="s">
        <v>221</v>
      </c>
      <c r="AU230" s="264" t="s">
        <v>89</v>
      </c>
      <c r="AV230" s="14" t="s">
        <v>219</v>
      </c>
      <c r="AW230" s="14" t="s">
        <v>36</v>
      </c>
      <c r="AX230" s="14" t="s">
        <v>21</v>
      </c>
      <c r="AY230" s="264" t="s">
        <v>213</v>
      </c>
    </row>
    <row r="231" spans="1:65" s="2" customFormat="1" ht="21.75" customHeight="1">
      <c r="A231" s="39"/>
      <c r="B231" s="40"/>
      <c r="C231" s="228" t="s">
        <v>373</v>
      </c>
      <c r="D231" s="228" t="s">
        <v>215</v>
      </c>
      <c r="E231" s="229" t="s">
        <v>374</v>
      </c>
      <c r="F231" s="230" t="s">
        <v>375</v>
      </c>
      <c r="G231" s="231" t="s">
        <v>371</v>
      </c>
      <c r="H231" s="232">
        <v>16</v>
      </c>
      <c r="I231" s="233"/>
      <c r="J231" s="234">
        <f>ROUND(I231*H231,2)</f>
        <v>0</v>
      </c>
      <c r="K231" s="235"/>
      <c r="L231" s="45"/>
      <c r="M231" s="236" t="s">
        <v>1</v>
      </c>
      <c r="N231" s="237" t="s">
        <v>45</v>
      </c>
      <c r="O231" s="92"/>
      <c r="P231" s="238">
        <f>O231*H231</f>
        <v>0</v>
      </c>
      <c r="Q231" s="238">
        <v>0.02278</v>
      </c>
      <c r="R231" s="238">
        <f>Q231*H231</f>
        <v>0.36448</v>
      </c>
      <c r="S231" s="238">
        <v>0</v>
      </c>
      <c r="T231" s="239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40" t="s">
        <v>219</v>
      </c>
      <c r="AT231" s="240" t="s">
        <v>215</v>
      </c>
      <c r="AU231" s="240" t="s">
        <v>89</v>
      </c>
      <c r="AY231" s="18" t="s">
        <v>213</v>
      </c>
      <c r="BE231" s="241">
        <f>IF(N231="základní",J231,0)</f>
        <v>0</v>
      </c>
      <c r="BF231" s="241">
        <f>IF(N231="snížená",J231,0)</f>
        <v>0</v>
      </c>
      <c r="BG231" s="241">
        <f>IF(N231="zákl. přenesená",J231,0)</f>
        <v>0</v>
      </c>
      <c r="BH231" s="241">
        <f>IF(N231="sníž. přenesená",J231,0)</f>
        <v>0</v>
      </c>
      <c r="BI231" s="241">
        <f>IF(N231="nulová",J231,0)</f>
        <v>0</v>
      </c>
      <c r="BJ231" s="18" t="s">
        <v>21</v>
      </c>
      <c r="BK231" s="241">
        <f>ROUND(I231*H231,2)</f>
        <v>0</v>
      </c>
      <c r="BL231" s="18" t="s">
        <v>219</v>
      </c>
      <c r="BM231" s="240" t="s">
        <v>376</v>
      </c>
    </row>
    <row r="232" spans="1:51" s="13" customFormat="1" ht="12">
      <c r="A232" s="13"/>
      <c r="B232" s="242"/>
      <c r="C232" s="243"/>
      <c r="D232" s="244" t="s">
        <v>221</v>
      </c>
      <c r="E232" s="245" t="s">
        <v>1</v>
      </c>
      <c r="F232" s="246" t="s">
        <v>377</v>
      </c>
      <c r="G232" s="243"/>
      <c r="H232" s="247">
        <v>16</v>
      </c>
      <c r="I232" s="248"/>
      <c r="J232" s="243"/>
      <c r="K232" s="243"/>
      <c r="L232" s="249"/>
      <c r="M232" s="250"/>
      <c r="N232" s="251"/>
      <c r="O232" s="251"/>
      <c r="P232" s="251"/>
      <c r="Q232" s="251"/>
      <c r="R232" s="251"/>
      <c r="S232" s="251"/>
      <c r="T232" s="25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3" t="s">
        <v>221</v>
      </c>
      <c r="AU232" s="253" t="s">
        <v>89</v>
      </c>
      <c r="AV232" s="13" t="s">
        <v>89</v>
      </c>
      <c r="AW232" s="13" t="s">
        <v>36</v>
      </c>
      <c r="AX232" s="13" t="s">
        <v>21</v>
      </c>
      <c r="AY232" s="253" t="s">
        <v>213</v>
      </c>
    </row>
    <row r="233" spans="1:65" s="2" customFormat="1" ht="21.75" customHeight="1">
      <c r="A233" s="39"/>
      <c r="B233" s="40"/>
      <c r="C233" s="228" t="s">
        <v>378</v>
      </c>
      <c r="D233" s="228" t="s">
        <v>215</v>
      </c>
      <c r="E233" s="229" t="s">
        <v>379</v>
      </c>
      <c r="F233" s="230" t="s">
        <v>380</v>
      </c>
      <c r="G233" s="231" t="s">
        <v>371</v>
      </c>
      <c r="H233" s="232">
        <v>2</v>
      </c>
      <c r="I233" s="233"/>
      <c r="J233" s="234">
        <f>ROUND(I233*H233,2)</f>
        <v>0</v>
      </c>
      <c r="K233" s="235"/>
      <c r="L233" s="45"/>
      <c r="M233" s="236" t="s">
        <v>1</v>
      </c>
      <c r="N233" s="237" t="s">
        <v>45</v>
      </c>
      <c r="O233" s="92"/>
      <c r="P233" s="238">
        <f>O233*H233</f>
        <v>0</v>
      </c>
      <c r="Q233" s="238">
        <v>0.02711</v>
      </c>
      <c r="R233" s="238">
        <f>Q233*H233</f>
        <v>0.05422</v>
      </c>
      <c r="S233" s="238">
        <v>0</v>
      </c>
      <c r="T233" s="239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40" t="s">
        <v>219</v>
      </c>
      <c r="AT233" s="240" t="s">
        <v>215</v>
      </c>
      <c r="AU233" s="240" t="s">
        <v>89</v>
      </c>
      <c r="AY233" s="18" t="s">
        <v>213</v>
      </c>
      <c r="BE233" s="241">
        <f>IF(N233="základní",J233,0)</f>
        <v>0</v>
      </c>
      <c r="BF233" s="241">
        <f>IF(N233="snížená",J233,0)</f>
        <v>0</v>
      </c>
      <c r="BG233" s="241">
        <f>IF(N233="zákl. přenesená",J233,0)</f>
        <v>0</v>
      </c>
      <c r="BH233" s="241">
        <f>IF(N233="sníž. přenesená",J233,0)</f>
        <v>0</v>
      </c>
      <c r="BI233" s="241">
        <f>IF(N233="nulová",J233,0)</f>
        <v>0</v>
      </c>
      <c r="BJ233" s="18" t="s">
        <v>21</v>
      </c>
      <c r="BK233" s="241">
        <f>ROUND(I233*H233,2)</f>
        <v>0</v>
      </c>
      <c r="BL233" s="18" t="s">
        <v>219</v>
      </c>
      <c r="BM233" s="240" t="s">
        <v>381</v>
      </c>
    </row>
    <row r="234" spans="1:51" s="13" customFormat="1" ht="12">
      <c r="A234" s="13"/>
      <c r="B234" s="242"/>
      <c r="C234" s="243"/>
      <c r="D234" s="244" t="s">
        <v>221</v>
      </c>
      <c r="E234" s="245" t="s">
        <v>1</v>
      </c>
      <c r="F234" s="246" t="s">
        <v>89</v>
      </c>
      <c r="G234" s="243"/>
      <c r="H234" s="247">
        <v>2</v>
      </c>
      <c r="I234" s="248"/>
      <c r="J234" s="243"/>
      <c r="K234" s="243"/>
      <c r="L234" s="249"/>
      <c r="M234" s="250"/>
      <c r="N234" s="251"/>
      <c r="O234" s="251"/>
      <c r="P234" s="251"/>
      <c r="Q234" s="251"/>
      <c r="R234" s="251"/>
      <c r="S234" s="251"/>
      <c r="T234" s="252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3" t="s">
        <v>221</v>
      </c>
      <c r="AU234" s="253" t="s">
        <v>89</v>
      </c>
      <c r="AV234" s="13" t="s">
        <v>89</v>
      </c>
      <c r="AW234" s="13" t="s">
        <v>36</v>
      </c>
      <c r="AX234" s="13" t="s">
        <v>21</v>
      </c>
      <c r="AY234" s="253" t="s">
        <v>213</v>
      </c>
    </row>
    <row r="235" spans="1:65" s="2" customFormat="1" ht="21.75" customHeight="1">
      <c r="A235" s="39"/>
      <c r="B235" s="40"/>
      <c r="C235" s="228" t="s">
        <v>382</v>
      </c>
      <c r="D235" s="228" t="s">
        <v>215</v>
      </c>
      <c r="E235" s="229" t="s">
        <v>383</v>
      </c>
      <c r="F235" s="230" t="s">
        <v>384</v>
      </c>
      <c r="G235" s="231" t="s">
        <v>371</v>
      </c>
      <c r="H235" s="232">
        <v>5</v>
      </c>
      <c r="I235" s="233"/>
      <c r="J235" s="234">
        <f>ROUND(I235*H235,2)</f>
        <v>0</v>
      </c>
      <c r="K235" s="235"/>
      <c r="L235" s="45"/>
      <c r="M235" s="236" t="s">
        <v>1</v>
      </c>
      <c r="N235" s="237" t="s">
        <v>45</v>
      </c>
      <c r="O235" s="92"/>
      <c r="P235" s="238">
        <f>O235*H235</f>
        <v>0</v>
      </c>
      <c r="Q235" s="238">
        <v>0.03132</v>
      </c>
      <c r="R235" s="238">
        <f>Q235*H235</f>
        <v>0.15660000000000002</v>
      </c>
      <c r="S235" s="238">
        <v>0</v>
      </c>
      <c r="T235" s="239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40" t="s">
        <v>219</v>
      </c>
      <c r="AT235" s="240" t="s">
        <v>215</v>
      </c>
      <c r="AU235" s="240" t="s">
        <v>89</v>
      </c>
      <c r="AY235" s="18" t="s">
        <v>213</v>
      </c>
      <c r="BE235" s="241">
        <f>IF(N235="základní",J235,0)</f>
        <v>0</v>
      </c>
      <c r="BF235" s="241">
        <f>IF(N235="snížená",J235,0)</f>
        <v>0</v>
      </c>
      <c r="BG235" s="241">
        <f>IF(N235="zákl. přenesená",J235,0)</f>
        <v>0</v>
      </c>
      <c r="BH235" s="241">
        <f>IF(N235="sníž. přenesená",J235,0)</f>
        <v>0</v>
      </c>
      <c r="BI235" s="241">
        <f>IF(N235="nulová",J235,0)</f>
        <v>0</v>
      </c>
      <c r="BJ235" s="18" t="s">
        <v>21</v>
      </c>
      <c r="BK235" s="241">
        <f>ROUND(I235*H235,2)</f>
        <v>0</v>
      </c>
      <c r="BL235" s="18" t="s">
        <v>219</v>
      </c>
      <c r="BM235" s="240" t="s">
        <v>385</v>
      </c>
    </row>
    <row r="236" spans="1:51" s="13" customFormat="1" ht="12">
      <c r="A236" s="13"/>
      <c r="B236" s="242"/>
      <c r="C236" s="243"/>
      <c r="D236" s="244" t="s">
        <v>221</v>
      </c>
      <c r="E236" s="245" t="s">
        <v>1</v>
      </c>
      <c r="F236" s="246" t="s">
        <v>386</v>
      </c>
      <c r="G236" s="243"/>
      <c r="H236" s="247">
        <v>5</v>
      </c>
      <c r="I236" s="248"/>
      <c r="J236" s="243"/>
      <c r="K236" s="243"/>
      <c r="L236" s="249"/>
      <c r="M236" s="250"/>
      <c r="N236" s="251"/>
      <c r="O236" s="251"/>
      <c r="P236" s="251"/>
      <c r="Q236" s="251"/>
      <c r="R236" s="251"/>
      <c r="S236" s="251"/>
      <c r="T236" s="25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53" t="s">
        <v>221</v>
      </c>
      <c r="AU236" s="253" t="s">
        <v>89</v>
      </c>
      <c r="AV236" s="13" t="s">
        <v>89</v>
      </c>
      <c r="AW236" s="13" t="s">
        <v>36</v>
      </c>
      <c r="AX236" s="13" t="s">
        <v>21</v>
      </c>
      <c r="AY236" s="253" t="s">
        <v>213</v>
      </c>
    </row>
    <row r="237" spans="1:65" s="2" customFormat="1" ht="16.5" customHeight="1">
      <c r="A237" s="39"/>
      <c r="B237" s="40"/>
      <c r="C237" s="228" t="s">
        <v>387</v>
      </c>
      <c r="D237" s="228" t="s">
        <v>215</v>
      </c>
      <c r="E237" s="229" t="s">
        <v>388</v>
      </c>
      <c r="F237" s="230" t="s">
        <v>389</v>
      </c>
      <c r="G237" s="231" t="s">
        <v>218</v>
      </c>
      <c r="H237" s="232">
        <v>0.623</v>
      </c>
      <c r="I237" s="233"/>
      <c r="J237" s="234">
        <f>ROUND(I237*H237,2)</f>
        <v>0</v>
      </c>
      <c r="K237" s="235"/>
      <c r="L237" s="45"/>
      <c r="M237" s="236" t="s">
        <v>1</v>
      </c>
      <c r="N237" s="237" t="s">
        <v>45</v>
      </c>
      <c r="O237" s="92"/>
      <c r="P237" s="238">
        <f>O237*H237</f>
        <v>0</v>
      </c>
      <c r="Q237" s="238">
        <v>1.94302</v>
      </c>
      <c r="R237" s="238">
        <f>Q237*H237</f>
        <v>1.21050146</v>
      </c>
      <c r="S237" s="238">
        <v>0</v>
      </c>
      <c r="T237" s="239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40" t="s">
        <v>219</v>
      </c>
      <c r="AT237" s="240" t="s">
        <v>215</v>
      </c>
      <c r="AU237" s="240" t="s">
        <v>89</v>
      </c>
      <c r="AY237" s="18" t="s">
        <v>213</v>
      </c>
      <c r="BE237" s="241">
        <f>IF(N237="základní",J237,0)</f>
        <v>0</v>
      </c>
      <c r="BF237" s="241">
        <f>IF(N237="snížená",J237,0)</f>
        <v>0</v>
      </c>
      <c r="BG237" s="241">
        <f>IF(N237="zákl. přenesená",J237,0)</f>
        <v>0</v>
      </c>
      <c r="BH237" s="241">
        <f>IF(N237="sníž. přenesená",J237,0)</f>
        <v>0</v>
      </c>
      <c r="BI237" s="241">
        <f>IF(N237="nulová",J237,0)</f>
        <v>0</v>
      </c>
      <c r="BJ237" s="18" t="s">
        <v>21</v>
      </c>
      <c r="BK237" s="241">
        <f>ROUND(I237*H237,2)</f>
        <v>0</v>
      </c>
      <c r="BL237" s="18" t="s">
        <v>219</v>
      </c>
      <c r="BM237" s="240" t="s">
        <v>390</v>
      </c>
    </row>
    <row r="238" spans="1:51" s="13" customFormat="1" ht="12">
      <c r="A238" s="13"/>
      <c r="B238" s="242"/>
      <c r="C238" s="243"/>
      <c r="D238" s="244" t="s">
        <v>221</v>
      </c>
      <c r="E238" s="245" t="s">
        <v>1</v>
      </c>
      <c r="F238" s="246" t="s">
        <v>391</v>
      </c>
      <c r="G238" s="243"/>
      <c r="H238" s="247">
        <v>0.623</v>
      </c>
      <c r="I238" s="248"/>
      <c r="J238" s="243"/>
      <c r="K238" s="243"/>
      <c r="L238" s="249"/>
      <c r="M238" s="250"/>
      <c r="N238" s="251"/>
      <c r="O238" s="251"/>
      <c r="P238" s="251"/>
      <c r="Q238" s="251"/>
      <c r="R238" s="251"/>
      <c r="S238" s="251"/>
      <c r="T238" s="25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3" t="s">
        <v>221</v>
      </c>
      <c r="AU238" s="253" t="s">
        <v>89</v>
      </c>
      <c r="AV238" s="13" t="s">
        <v>89</v>
      </c>
      <c r="AW238" s="13" t="s">
        <v>36</v>
      </c>
      <c r="AX238" s="13" t="s">
        <v>21</v>
      </c>
      <c r="AY238" s="253" t="s">
        <v>213</v>
      </c>
    </row>
    <row r="239" spans="1:65" s="2" customFormat="1" ht="21.75" customHeight="1">
      <c r="A239" s="39"/>
      <c r="B239" s="40"/>
      <c r="C239" s="228" t="s">
        <v>392</v>
      </c>
      <c r="D239" s="228" t="s">
        <v>215</v>
      </c>
      <c r="E239" s="229" t="s">
        <v>393</v>
      </c>
      <c r="F239" s="230" t="s">
        <v>394</v>
      </c>
      <c r="G239" s="231" t="s">
        <v>279</v>
      </c>
      <c r="H239" s="232">
        <v>0.587</v>
      </c>
      <c r="I239" s="233"/>
      <c r="J239" s="234">
        <f>ROUND(I239*H239,2)</f>
        <v>0</v>
      </c>
      <c r="K239" s="235"/>
      <c r="L239" s="45"/>
      <c r="M239" s="236" t="s">
        <v>1</v>
      </c>
      <c r="N239" s="237" t="s">
        <v>45</v>
      </c>
      <c r="O239" s="92"/>
      <c r="P239" s="238">
        <f>O239*H239</f>
        <v>0</v>
      </c>
      <c r="Q239" s="238">
        <v>1.09</v>
      </c>
      <c r="R239" s="238">
        <f>Q239*H239</f>
        <v>0.63983</v>
      </c>
      <c r="S239" s="238">
        <v>0</v>
      </c>
      <c r="T239" s="239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40" t="s">
        <v>219</v>
      </c>
      <c r="AT239" s="240" t="s">
        <v>215</v>
      </c>
      <c r="AU239" s="240" t="s">
        <v>89</v>
      </c>
      <c r="AY239" s="18" t="s">
        <v>213</v>
      </c>
      <c r="BE239" s="241">
        <f>IF(N239="základní",J239,0)</f>
        <v>0</v>
      </c>
      <c r="BF239" s="241">
        <f>IF(N239="snížená",J239,0)</f>
        <v>0</v>
      </c>
      <c r="BG239" s="241">
        <f>IF(N239="zákl. přenesená",J239,0)</f>
        <v>0</v>
      </c>
      <c r="BH239" s="241">
        <f>IF(N239="sníž. přenesená",J239,0)</f>
        <v>0</v>
      </c>
      <c r="BI239" s="241">
        <f>IF(N239="nulová",J239,0)</f>
        <v>0</v>
      </c>
      <c r="BJ239" s="18" t="s">
        <v>21</v>
      </c>
      <c r="BK239" s="241">
        <f>ROUND(I239*H239,2)</f>
        <v>0</v>
      </c>
      <c r="BL239" s="18" t="s">
        <v>219</v>
      </c>
      <c r="BM239" s="240" t="s">
        <v>395</v>
      </c>
    </row>
    <row r="240" spans="1:51" s="15" customFormat="1" ht="12">
      <c r="A240" s="15"/>
      <c r="B240" s="265"/>
      <c r="C240" s="266"/>
      <c r="D240" s="244" t="s">
        <v>221</v>
      </c>
      <c r="E240" s="267" t="s">
        <v>1</v>
      </c>
      <c r="F240" s="268" t="s">
        <v>396</v>
      </c>
      <c r="G240" s="266"/>
      <c r="H240" s="267" t="s">
        <v>1</v>
      </c>
      <c r="I240" s="269"/>
      <c r="J240" s="266"/>
      <c r="K240" s="266"/>
      <c r="L240" s="270"/>
      <c r="M240" s="271"/>
      <c r="N240" s="272"/>
      <c r="O240" s="272"/>
      <c r="P240" s="272"/>
      <c r="Q240" s="272"/>
      <c r="R240" s="272"/>
      <c r="S240" s="272"/>
      <c r="T240" s="273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74" t="s">
        <v>221</v>
      </c>
      <c r="AU240" s="274" t="s">
        <v>89</v>
      </c>
      <c r="AV240" s="15" t="s">
        <v>21</v>
      </c>
      <c r="AW240" s="15" t="s">
        <v>36</v>
      </c>
      <c r="AX240" s="15" t="s">
        <v>80</v>
      </c>
      <c r="AY240" s="274" t="s">
        <v>213</v>
      </c>
    </row>
    <row r="241" spans="1:51" s="13" customFormat="1" ht="12">
      <c r="A241" s="13"/>
      <c r="B241" s="242"/>
      <c r="C241" s="243"/>
      <c r="D241" s="244" t="s">
        <v>221</v>
      </c>
      <c r="E241" s="245" t="s">
        <v>1</v>
      </c>
      <c r="F241" s="246" t="s">
        <v>397</v>
      </c>
      <c r="G241" s="243"/>
      <c r="H241" s="247">
        <v>0.587</v>
      </c>
      <c r="I241" s="248"/>
      <c r="J241" s="243"/>
      <c r="K241" s="243"/>
      <c r="L241" s="249"/>
      <c r="M241" s="250"/>
      <c r="N241" s="251"/>
      <c r="O241" s="251"/>
      <c r="P241" s="251"/>
      <c r="Q241" s="251"/>
      <c r="R241" s="251"/>
      <c r="S241" s="251"/>
      <c r="T241" s="25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3" t="s">
        <v>221</v>
      </c>
      <c r="AU241" s="253" t="s">
        <v>89</v>
      </c>
      <c r="AV241" s="13" t="s">
        <v>89</v>
      </c>
      <c r="AW241" s="13" t="s">
        <v>36</v>
      </c>
      <c r="AX241" s="13" t="s">
        <v>21</v>
      </c>
      <c r="AY241" s="253" t="s">
        <v>213</v>
      </c>
    </row>
    <row r="242" spans="1:65" s="2" customFormat="1" ht="21.75" customHeight="1">
      <c r="A242" s="39"/>
      <c r="B242" s="40"/>
      <c r="C242" s="228" t="s">
        <v>398</v>
      </c>
      <c r="D242" s="228" t="s">
        <v>215</v>
      </c>
      <c r="E242" s="229" t="s">
        <v>399</v>
      </c>
      <c r="F242" s="230" t="s">
        <v>400</v>
      </c>
      <c r="G242" s="231" t="s">
        <v>218</v>
      </c>
      <c r="H242" s="232">
        <v>5.5</v>
      </c>
      <c r="I242" s="233"/>
      <c r="J242" s="234">
        <f>ROUND(I242*H242,2)</f>
        <v>0</v>
      </c>
      <c r="K242" s="235"/>
      <c r="L242" s="45"/>
      <c r="M242" s="236" t="s">
        <v>1</v>
      </c>
      <c r="N242" s="237" t="s">
        <v>45</v>
      </c>
      <c r="O242" s="92"/>
      <c r="P242" s="238">
        <f>O242*H242</f>
        <v>0</v>
      </c>
      <c r="Q242" s="238">
        <v>0</v>
      </c>
      <c r="R242" s="238">
        <f>Q242*H242</f>
        <v>0</v>
      </c>
      <c r="S242" s="238">
        <v>0</v>
      </c>
      <c r="T242" s="239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40" t="s">
        <v>219</v>
      </c>
      <c r="AT242" s="240" t="s">
        <v>215</v>
      </c>
      <c r="AU242" s="240" t="s">
        <v>89</v>
      </c>
      <c r="AY242" s="18" t="s">
        <v>213</v>
      </c>
      <c r="BE242" s="241">
        <f>IF(N242="základní",J242,0)</f>
        <v>0</v>
      </c>
      <c r="BF242" s="241">
        <f>IF(N242="snížená",J242,0)</f>
        <v>0</v>
      </c>
      <c r="BG242" s="241">
        <f>IF(N242="zákl. přenesená",J242,0)</f>
        <v>0</v>
      </c>
      <c r="BH242" s="241">
        <f>IF(N242="sníž. přenesená",J242,0)</f>
        <v>0</v>
      </c>
      <c r="BI242" s="241">
        <f>IF(N242="nulová",J242,0)</f>
        <v>0</v>
      </c>
      <c r="BJ242" s="18" t="s">
        <v>21</v>
      </c>
      <c r="BK242" s="241">
        <f>ROUND(I242*H242,2)</f>
        <v>0</v>
      </c>
      <c r="BL242" s="18" t="s">
        <v>219</v>
      </c>
      <c r="BM242" s="240" t="s">
        <v>401</v>
      </c>
    </row>
    <row r="243" spans="1:51" s="15" customFormat="1" ht="12">
      <c r="A243" s="15"/>
      <c r="B243" s="265"/>
      <c r="C243" s="266"/>
      <c r="D243" s="244" t="s">
        <v>221</v>
      </c>
      <c r="E243" s="267" t="s">
        <v>1</v>
      </c>
      <c r="F243" s="268" t="s">
        <v>402</v>
      </c>
      <c r="G243" s="266"/>
      <c r="H243" s="267" t="s">
        <v>1</v>
      </c>
      <c r="I243" s="269"/>
      <c r="J243" s="266"/>
      <c r="K243" s="266"/>
      <c r="L243" s="270"/>
      <c r="M243" s="271"/>
      <c r="N243" s="272"/>
      <c r="O243" s="272"/>
      <c r="P243" s="272"/>
      <c r="Q243" s="272"/>
      <c r="R243" s="272"/>
      <c r="S243" s="272"/>
      <c r="T243" s="273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74" t="s">
        <v>221</v>
      </c>
      <c r="AU243" s="274" t="s">
        <v>89</v>
      </c>
      <c r="AV243" s="15" t="s">
        <v>21</v>
      </c>
      <c r="AW243" s="15" t="s">
        <v>36</v>
      </c>
      <c r="AX243" s="15" t="s">
        <v>80</v>
      </c>
      <c r="AY243" s="274" t="s">
        <v>213</v>
      </c>
    </row>
    <row r="244" spans="1:51" s="13" customFormat="1" ht="12">
      <c r="A244" s="13"/>
      <c r="B244" s="242"/>
      <c r="C244" s="243"/>
      <c r="D244" s="244" t="s">
        <v>221</v>
      </c>
      <c r="E244" s="245" t="s">
        <v>1</v>
      </c>
      <c r="F244" s="246" t="s">
        <v>403</v>
      </c>
      <c r="G244" s="243"/>
      <c r="H244" s="247">
        <v>5.5</v>
      </c>
      <c r="I244" s="248"/>
      <c r="J244" s="243"/>
      <c r="K244" s="243"/>
      <c r="L244" s="249"/>
      <c r="M244" s="250"/>
      <c r="N244" s="251"/>
      <c r="O244" s="251"/>
      <c r="P244" s="251"/>
      <c r="Q244" s="251"/>
      <c r="R244" s="251"/>
      <c r="S244" s="251"/>
      <c r="T244" s="252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3" t="s">
        <v>221</v>
      </c>
      <c r="AU244" s="253" t="s">
        <v>89</v>
      </c>
      <c r="AV244" s="13" t="s">
        <v>89</v>
      </c>
      <c r="AW244" s="13" t="s">
        <v>36</v>
      </c>
      <c r="AX244" s="13" t="s">
        <v>21</v>
      </c>
      <c r="AY244" s="253" t="s">
        <v>213</v>
      </c>
    </row>
    <row r="245" spans="1:65" s="2" customFormat="1" ht="21.75" customHeight="1">
      <c r="A245" s="39"/>
      <c r="B245" s="40"/>
      <c r="C245" s="228" t="s">
        <v>404</v>
      </c>
      <c r="D245" s="228" t="s">
        <v>215</v>
      </c>
      <c r="E245" s="229" t="s">
        <v>405</v>
      </c>
      <c r="F245" s="230" t="s">
        <v>406</v>
      </c>
      <c r="G245" s="231" t="s">
        <v>244</v>
      </c>
      <c r="H245" s="232">
        <v>56</v>
      </c>
      <c r="I245" s="233"/>
      <c r="J245" s="234">
        <f>ROUND(I245*H245,2)</f>
        <v>0</v>
      </c>
      <c r="K245" s="235"/>
      <c r="L245" s="45"/>
      <c r="M245" s="236" t="s">
        <v>1</v>
      </c>
      <c r="N245" s="237" t="s">
        <v>45</v>
      </c>
      <c r="O245" s="92"/>
      <c r="P245" s="238">
        <f>O245*H245</f>
        <v>0</v>
      </c>
      <c r="Q245" s="238">
        <v>0.00244</v>
      </c>
      <c r="R245" s="238">
        <f>Q245*H245</f>
        <v>0.13663999999999998</v>
      </c>
      <c r="S245" s="238">
        <v>0</v>
      </c>
      <c r="T245" s="239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40" t="s">
        <v>219</v>
      </c>
      <c r="AT245" s="240" t="s">
        <v>215</v>
      </c>
      <c r="AU245" s="240" t="s">
        <v>89</v>
      </c>
      <c r="AY245" s="18" t="s">
        <v>213</v>
      </c>
      <c r="BE245" s="241">
        <f>IF(N245="základní",J245,0)</f>
        <v>0</v>
      </c>
      <c r="BF245" s="241">
        <f>IF(N245="snížená",J245,0)</f>
        <v>0</v>
      </c>
      <c r="BG245" s="241">
        <f>IF(N245="zákl. přenesená",J245,0)</f>
        <v>0</v>
      </c>
      <c r="BH245" s="241">
        <f>IF(N245="sníž. přenesená",J245,0)</f>
        <v>0</v>
      </c>
      <c r="BI245" s="241">
        <f>IF(N245="nulová",J245,0)</f>
        <v>0</v>
      </c>
      <c r="BJ245" s="18" t="s">
        <v>21</v>
      </c>
      <c r="BK245" s="241">
        <f>ROUND(I245*H245,2)</f>
        <v>0</v>
      </c>
      <c r="BL245" s="18" t="s">
        <v>219</v>
      </c>
      <c r="BM245" s="240" t="s">
        <v>407</v>
      </c>
    </row>
    <row r="246" spans="1:51" s="13" customFormat="1" ht="12">
      <c r="A246" s="13"/>
      <c r="B246" s="242"/>
      <c r="C246" s="243"/>
      <c r="D246" s="244" t="s">
        <v>221</v>
      </c>
      <c r="E246" s="245" t="s">
        <v>1</v>
      </c>
      <c r="F246" s="246" t="s">
        <v>408</v>
      </c>
      <c r="G246" s="243"/>
      <c r="H246" s="247">
        <v>56</v>
      </c>
      <c r="I246" s="248"/>
      <c r="J246" s="243"/>
      <c r="K246" s="243"/>
      <c r="L246" s="249"/>
      <c r="M246" s="250"/>
      <c r="N246" s="251"/>
      <c r="O246" s="251"/>
      <c r="P246" s="251"/>
      <c r="Q246" s="251"/>
      <c r="R246" s="251"/>
      <c r="S246" s="251"/>
      <c r="T246" s="25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53" t="s">
        <v>221</v>
      </c>
      <c r="AU246" s="253" t="s">
        <v>89</v>
      </c>
      <c r="AV246" s="13" t="s">
        <v>89</v>
      </c>
      <c r="AW246" s="13" t="s">
        <v>36</v>
      </c>
      <c r="AX246" s="13" t="s">
        <v>80</v>
      </c>
      <c r="AY246" s="253" t="s">
        <v>213</v>
      </c>
    </row>
    <row r="247" spans="1:51" s="14" customFormat="1" ht="12">
      <c r="A247" s="14"/>
      <c r="B247" s="254"/>
      <c r="C247" s="255"/>
      <c r="D247" s="244" t="s">
        <v>221</v>
      </c>
      <c r="E247" s="256" t="s">
        <v>1</v>
      </c>
      <c r="F247" s="257" t="s">
        <v>224</v>
      </c>
      <c r="G247" s="255"/>
      <c r="H247" s="258">
        <v>56</v>
      </c>
      <c r="I247" s="259"/>
      <c r="J247" s="255"/>
      <c r="K247" s="255"/>
      <c r="L247" s="260"/>
      <c r="M247" s="261"/>
      <c r="N247" s="262"/>
      <c r="O247" s="262"/>
      <c r="P247" s="262"/>
      <c r="Q247" s="262"/>
      <c r="R247" s="262"/>
      <c r="S247" s="262"/>
      <c r="T247" s="263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64" t="s">
        <v>221</v>
      </c>
      <c r="AU247" s="264" t="s">
        <v>89</v>
      </c>
      <c r="AV247" s="14" t="s">
        <v>219</v>
      </c>
      <c r="AW247" s="14" t="s">
        <v>36</v>
      </c>
      <c r="AX247" s="14" t="s">
        <v>21</v>
      </c>
      <c r="AY247" s="264" t="s">
        <v>213</v>
      </c>
    </row>
    <row r="248" spans="1:65" s="2" customFormat="1" ht="21.75" customHeight="1">
      <c r="A248" s="39"/>
      <c r="B248" s="40"/>
      <c r="C248" s="228" t="s">
        <v>409</v>
      </c>
      <c r="D248" s="228" t="s">
        <v>215</v>
      </c>
      <c r="E248" s="229" t="s">
        <v>410</v>
      </c>
      <c r="F248" s="230" t="s">
        <v>411</v>
      </c>
      <c r="G248" s="231" t="s">
        <v>244</v>
      </c>
      <c r="H248" s="232">
        <v>56</v>
      </c>
      <c r="I248" s="233"/>
      <c r="J248" s="234">
        <f>ROUND(I248*H248,2)</f>
        <v>0</v>
      </c>
      <c r="K248" s="235"/>
      <c r="L248" s="45"/>
      <c r="M248" s="236" t="s">
        <v>1</v>
      </c>
      <c r="N248" s="237" t="s">
        <v>45</v>
      </c>
      <c r="O248" s="92"/>
      <c r="P248" s="238">
        <f>O248*H248</f>
        <v>0</v>
      </c>
      <c r="Q248" s="238">
        <v>0</v>
      </c>
      <c r="R248" s="238">
        <f>Q248*H248</f>
        <v>0</v>
      </c>
      <c r="S248" s="238">
        <v>0</v>
      </c>
      <c r="T248" s="239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40" t="s">
        <v>219</v>
      </c>
      <c r="AT248" s="240" t="s">
        <v>215</v>
      </c>
      <c r="AU248" s="240" t="s">
        <v>89</v>
      </c>
      <c r="AY248" s="18" t="s">
        <v>213</v>
      </c>
      <c r="BE248" s="241">
        <f>IF(N248="základní",J248,0)</f>
        <v>0</v>
      </c>
      <c r="BF248" s="241">
        <f>IF(N248="snížená",J248,0)</f>
        <v>0</v>
      </c>
      <c r="BG248" s="241">
        <f>IF(N248="zákl. přenesená",J248,0)</f>
        <v>0</v>
      </c>
      <c r="BH248" s="241">
        <f>IF(N248="sníž. přenesená",J248,0)</f>
        <v>0</v>
      </c>
      <c r="BI248" s="241">
        <f>IF(N248="nulová",J248,0)</f>
        <v>0</v>
      </c>
      <c r="BJ248" s="18" t="s">
        <v>21</v>
      </c>
      <c r="BK248" s="241">
        <f>ROUND(I248*H248,2)</f>
        <v>0</v>
      </c>
      <c r="BL248" s="18" t="s">
        <v>219</v>
      </c>
      <c r="BM248" s="240" t="s">
        <v>412</v>
      </c>
    </row>
    <row r="249" spans="1:51" s="13" customFormat="1" ht="12">
      <c r="A249" s="13"/>
      <c r="B249" s="242"/>
      <c r="C249" s="243"/>
      <c r="D249" s="244" t="s">
        <v>221</v>
      </c>
      <c r="E249" s="245" t="s">
        <v>1</v>
      </c>
      <c r="F249" s="246" t="s">
        <v>408</v>
      </c>
      <c r="G249" s="243"/>
      <c r="H249" s="247">
        <v>56</v>
      </c>
      <c r="I249" s="248"/>
      <c r="J249" s="243"/>
      <c r="K249" s="243"/>
      <c r="L249" s="249"/>
      <c r="M249" s="250"/>
      <c r="N249" s="251"/>
      <c r="O249" s="251"/>
      <c r="P249" s="251"/>
      <c r="Q249" s="251"/>
      <c r="R249" s="251"/>
      <c r="S249" s="251"/>
      <c r="T249" s="252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53" t="s">
        <v>221</v>
      </c>
      <c r="AU249" s="253" t="s">
        <v>89</v>
      </c>
      <c r="AV249" s="13" t="s">
        <v>89</v>
      </c>
      <c r="AW249" s="13" t="s">
        <v>36</v>
      </c>
      <c r="AX249" s="13" t="s">
        <v>21</v>
      </c>
      <c r="AY249" s="253" t="s">
        <v>213</v>
      </c>
    </row>
    <row r="250" spans="1:65" s="2" customFormat="1" ht="21.75" customHeight="1">
      <c r="A250" s="39"/>
      <c r="B250" s="40"/>
      <c r="C250" s="228" t="s">
        <v>413</v>
      </c>
      <c r="D250" s="228" t="s">
        <v>215</v>
      </c>
      <c r="E250" s="229" t="s">
        <v>414</v>
      </c>
      <c r="F250" s="230" t="s">
        <v>415</v>
      </c>
      <c r="G250" s="231" t="s">
        <v>279</v>
      </c>
      <c r="H250" s="232">
        <v>1.698</v>
      </c>
      <c r="I250" s="233"/>
      <c r="J250" s="234">
        <f>ROUND(I250*H250,2)</f>
        <v>0</v>
      </c>
      <c r="K250" s="235"/>
      <c r="L250" s="45"/>
      <c r="M250" s="236" t="s">
        <v>1</v>
      </c>
      <c r="N250" s="237" t="s">
        <v>45</v>
      </c>
      <c r="O250" s="92"/>
      <c r="P250" s="238">
        <f>O250*H250</f>
        <v>0</v>
      </c>
      <c r="Q250" s="238">
        <v>0</v>
      </c>
      <c r="R250" s="238">
        <f>Q250*H250</f>
        <v>0</v>
      </c>
      <c r="S250" s="238">
        <v>0</v>
      </c>
      <c r="T250" s="239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40" t="s">
        <v>219</v>
      </c>
      <c r="AT250" s="240" t="s">
        <v>215</v>
      </c>
      <c r="AU250" s="240" t="s">
        <v>89</v>
      </c>
      <c r="AY250" s="18" t="s">
        <v>213</v>
      </c>
      <c r="BE250" s="241">
        <f>IF(N250="základní",J250,0)</f>
        <v>0</v>
      </c>
      <c r="BF250" s="241">
        <f>IF(N250="snížená",J250,0)</f>
        <v>0</v>
      </c>
      <c r="BG250" s="241">
        <f>IF(N250="zákl. přenesená",J250,0)</f>
        <v>0</v>
      </c>
      <c r="BH250" s="241">
        <f>IF(N250="sníž. přenesená",J250,0)</f>
        <v>0</v>
      </c>
      <c r="BI250" s="241">
        <f>IF(N250="nulová",J250,0)</f>
        <v>0</v>
      </c>
      <c r="BJ250" s="18" t="s">
        <v>21</v>
      </c>
      <c r="BK250" s="241">
        <f>ROUND(I250*H250,2)</f>
        <v>0</v>
      </c>
      <c r="BL250" s="18" t="s">
        <v>219</v>
      </c>
      <c r="BM250" s="240" t="s">
        <v>416</v>
      </c>
    </row>
    <row r="251" spans="1:51" s="13" customFormat="1" ht="12">
      <c r="A251" s="13"/>
      <c r="B251" s="242"/>
      <c r="C251" s="243"/>
      <c r="D251" s="244" t="s">
        <v>221</v>
      </c>
      <c r="E251" s="245" t="s">
        <v>1</v>
      </c>
      <c r="F251" s="246" t="s">
        <v>417</v>
      </c>
      <c r="G251" s="243"/>
      <c r="H251" s="247">
        <v>1.698</v>
      </c>
      <c r="I251" s="248"/>
      <c r="J251" s="243"/>
      <c r="K251" s="243"/>
      <c r="L251" s="249"/>
      <c r="M251" s="250"/>
      <c r="N251" s="251"/>
      <c r="O251" s="251"/>
      <c r="P251" s="251"/>
      <c r="Q251" s="251"/>
      <c r="R251" s="251"/>
      <c r="S251" s="251"/>
      <c r="T251" s="252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53" t="s">
        <v>221</v>
      </c>
      <c r="AU251" s="253" t="s">
        <v>89</v>
      </c>
      <c r="AV251" s="13" t="s">
        <v>89</v>
      </c>
      <c r="AW251" s="13" t="s">
        <v>36</v>
      </c>
      <c r="AX251" s="13" t="s">
        <v>80</v>
      </c>
      <c r="AY251" s="253" t="s">
        <v>213</v>
      </c>
    </row>
    <row r="252" spans="1:51" s="14" customFormat="1" ht="12">
      <c r="A252" s="14"/>
      <c r="B252" s="254"/>
      <c r="C252" s="255"/>
      <c r="D252" s="244" t="s">
        <v>221</v>
      </c>
      <c r="E252" s="256" t="s">
        <v>1</v>
      </c>
      <c r="F252" s="257" t="s">
        <v>224</v>
      </c>
      <c r="G252" s="255"/>
      <c r="H252" s="258">
        <v>1.698</v>
      </c>
      <c r="I252" s="259"/>
      <c r="J252" s="255"/>
      <c r="K252" s="255"/>
      <c r="L252" s="260"/>
      <c r="M252" s="261"/>
      <c r="N252" s="262"/>
      <c r="O252" s="262"/>
      <c r="P252" s="262"/>
      <c r="Q252" s="262"/>
      <c r="R252" s="262"/>
      <c r="S252" s="262"/>
      <c r="T252" s="263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64" t="s">
        <v>221</v>
      </c>
      <c r="AU252" s="264" t="s">
        <v>89</v>
      </c>
      <c r="AV252" s="14" t="s">
        <v>219</v>
      </c>
      <c r="AW252" s="14" t="s">
        <v>36</v>
      </c>
      <c r="AX252" s="14" t="s">
        <v>21</v>
      </c>
      <c r="AY252" s="264" t="s">
        <v>213</v>
      </c>
    </row>
    <row r="253" spans="1:65" s="2" customFormat="1" ht="33" customHeight="1">
      <c r="A253" s="39"/>
      <c r="B253" s="40"/>
      <c r="C253" s="228" t="s">
        <v>418</v>
      </c>
      <c r="D253" s="228" t="s">
        <v>215</v>
      </c>
      <c r="E253" s="229" t="s">
        <v>419</v>
      </c>
      <c r="F253" s="230" t="s">
        <v>420</v>
      </c>
      <c r="G253" s="231" t="s">
        <v>244</v>
      </c>
      <c r="H253" s="232">
        <v>237.872</v>
      </c>
      <c r="I253" s="233"/>
      <c r="J253" s="234">
        <f>ROUND(I253*H253,2)</f>
        <v>0</v>
      </c>
      <c r="K253" s="235"/>
      <c r="L253" s="45"/>
      <c r="M253" s="236" t="s">
        <v>1</v>
      </c>
      <c r="N253" s="237" t="s">
        <v>45</v>
      </c>
      <c r="O253" s="92"/>
      <c r="P253" s="238">
        <f>O253*H253</f>
        <v>0</v>
      </c>
      <c r="Q253" s="238">
        <v>0</v>
      </c>
      <c r="R253" s="238">
        <f>Q253*H253</f>
        <v>0</v>
      </c>
      <c r="S253" s="238">
        <v>0</v>
      </c>
      <c r="T253" s="239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40" t="s">
        <v>219</v>
      </c>
      <c r="AT253" s="240" t="s">
        <v>215</v>
      </c>
      <c r="AU253" s="240" t="s">
        <v>89</v>
      </c>
      <c r="AY253" s="18" t="s">
        <v>213</v>
      </c>
      <c r="BE253" s="241">
        <f>IF(N253="základní",J253,0)</f>
        <v>0</v>
      </c>
      <c r="BF253" s="241">
        <f>IF(N253="snížená",J253,0)</f>
        <v>0</v>
      </c>
      <c r="BG253" s="241">
        <f>IF(N253="zákl. přenesená",J253,0)</f>
        <v>0</v>
      </c>
      <c r="BH253" s="241">
        <f>IF(N253="sníž. přenesená",J253,0)</f>
        <v>0</v>
      </c>
      <c r="BI253" s="241">
        <f>IF(N253="nulová",J253,0)</f>
        <v>0</v>
      </c>
      <c r="BJ253" s="18" t="s">
        <v>21</v>
      </c>
      <c r="BK253" s="241">
        <f>ROUND(I253*H253,2)</f>
        <v>0</v>
      </c>
      <c r="BL253" s="18" t="s">
        <v>219</v>
      </c>
      <c r="BM253" s="240" t="s">
        <v>421</v>
      </c>
    </row>
    <row r="254" spans="1:51" s="15" customFormat="1" ht="12">
      <c r="A254" s="15"/>
      <c r="B254" s="265"/>
      <c r="C254" s="266"/>
      <c r="D254" s="244" t="s">
        <v>221</v>
      </c>
      <c r="E254" s="267" t="s">
        <v>1</v>
      </c>
      <c r="F254" s="268" t="s">
        <v>422</v>
      </c>
      <c r="G254" s="266"/>
      <c r="H254" s="267" t="s">
        <v>1</v>
      </c>
      <c r="I254" s="269"/>
      <c r="J254" s="266"/>
      <c r="K254" s="266"/>
      <c r="L254" s="270"/>
      <c r="M254" s="271"/>
      <c r="N254" s="272"/>
      <c r="O254" s="272"/>
      <c r="P254" s="272"/>
      <c r="Q254" s="272"/>
      <c r="R254" s="272"/>
      <c r="S254" s="272"/>
      <c r="T254" s="273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74" t="s">
        <v>221</v>
      </c>
      <c r="AU254" s="274" t="s">
        <v>89</v>
      </c>
      <c r="AV254" s="15" t="s">
        <v>21</v>
      </c>
      <c r="AW254" s="15" t="s">
        <v>36</v>
      </c>
      <c r="AX254" s="15" t="s">
        <v>80</v>
      </c>
      <c r="AY254" s="274" t="s">
        <v>213</v>
      </c>
    </row>
    <row r="255" spans="1:51" s="13" customFormat="1" ht="12">
      <c r="A255" s="13"/>
      <c r="B255" s="242"/>
      <c r="C255" s="243"/>
      <c r="D255" s="244" t="s">
        <v>221</v>
      </c>
      <c r="E255" s="245" t="s">
        <v>1</v>
      </c>
      <c r="F255" s="246" t="s">
        <v>423</v>
      </c>
      <c r="G255" s="243"/>
      <c r="H255" s="247">
        <v>234.618</v>
      </c>
      <c r="I255" s="248"/>
      <c r="J255" s="243"/>
      <c r="K255" s="243"/>
      <c r="L255" s="249"/>
      <c r="M255" s="250"/>
      <c r="N255" s="251"/>
      <c r="O255" s="251"/>
      <c r="P255" s="251"/>
      <c r="Q255" s="251"/>
      <c r="R255" s="251"/>
      <c r="S255" s="251"/>
      <c r="T255" s="252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53" t="s">
        <v>221</v>
      </c>
      <c r="AU255" s="253" t="s">
        <v>89</v>
      </c>
      <c r="AV255" s="13" t="s">
        <v>89</v>
      </c>
      <c r="AW255" s="13" t="s">
        <v>36</v>
      </c>
      <c r="AX255" s="13" t="s">
        <v>80</v>
      </c>
      <c r="AY255" s="253" t="s">
        <v>213</v>
      </c>
    </row>
    <row r="256" spans="1:51" s="13" customFormat="1" ht="12">
      <c r="A256" s="13"/>
      <c r="B256" s="242"/>
      <c r="C256" s="243"/>
      <c r="D256" s="244" t="s">
        <v>221</v>
      </c>
      <c r="E256" s="245" t="s">
        <v>1</v>
      </c>
      <c r="F256" s="246" t="s">
        <v>424</v>
      </c>
      <c r="G256" s="243"/>
      <c r="H256" s="247">
        <v>3.254</v>
      </c>
      <c r="I256" s="248"/>
      <c r="J256" s="243"/>
      <c r="K256" s="243"/>
      <c r="L256" s="249"/>
      <c r="M256" s="250"/>
      <c r="N256" s="251"/>
      <c r="O256" s="251"/>
      <c r="P256" s="251"/>
      <c r="Q256" s="251"/>
      <c r="R256" s="251"/>
      <c r="S256" s="251"/>
      <c r="T256" s="252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53" t="s">
        <v>221</v>
      </c>
      <c r="AU256" s="253" t="s">
        <v>89</v>
      </c>
      <c r="AV256" s="13" t="s">
        <v>89</v>
      </c>
      <c r="AW256" s="13" t="s">
        <v>36</v>
      </c>
      <c r="AX256" s="13" t="s">
        <v>80</v>
      </c>
      <c r="AY256" s="253" t="s">
        <v>213</v>
      </c>
    </row>
    <row r="257" spans="1:51" s="14" customFormat="1" ht="12">
      <c r="A257" s="14"/>
      <c r="B257" s="254"/>
      <c r="C257" s="255"/>
      <c r="D257" s="244" t="s">
        <v>221</v>
      </c>
      <c r="E257" s="256" t="s">
        <v>1</v>
      </c>
      <c r="F257" s="257" t="s">
        <v>224</v>
      </c>
      <c r="G257" s="255"/>
      <c r="H257" s="258">
        <v>237.872</v>
      </c>
      <c r="I257" s="259"/>
      <c r="J257" s="255"/>
      <c r="K257" s="255"/>
      <c r="L257" s="260"/>
      <c r="M257" s="261"/>
      <c r="N257" s="262"/>
      <c r="O257" s="262"/>
      <c r="P257" s="262"/>
      <c r="Q257" s="262"/>
      <c r="R257" s="262"/>
      <c r="S257" s="262"/>
      <c r="T257" s="263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64" t="s">
        <v>221</v>
      </c>
      <c r="AU257" s="264" t="s">
        <v>89</v>
      </c>
      <c r="AV257" s="14" t="s">
        <v>219</v>
      </c>
      <c r="AW257" s="14" t="s">
        <v>36</v>
      </c>
      <c r="AX257" s="14" t="s">
        <v>21</v>
      </c>
      <c r="AY257" s="264" t="s">
        <v>213</v>
      </c>
    </row>
    <row r="258" spans="1:65" s="2" customFormat="1" ht="44.25" customHeight="1">
      <c r="A258" s="39"/>
      <c r="B258" s="40"/>
      <c r="C258" s="275" t="s">
        <v>425</v>
      </c>
      <c r="D258" s="275" t="s">
        <v>292</v>
      </c>
      <c r="E258" s="276" t="s">
        <v>426</v>
      </c>
      <c r="F258" s="277" t="s">
        <v>427</v>
      </c>
      <c r="G258" s="278" t="s">
        <v>244</v>
      </c>
      <c r="H258" s="279">
        <v>258.08</v>
      </c>
      <c r="I258" s="280"/>
      <c r="J258" s="281">
        <f>ROUND(I258*H258,2)</f>
        <v>0</v>
      </c>
      <c r="K258" s="282"/>
      <c r="L258" s="283"/>
      <c r="M258" s="284" t="s">
        <v>1</v>
      </c>
      <c r="N258" s="285" t="s">
        <v>45</v>
      </c>
      <c r="O258" s="92"/>
      <c r="P258" s="238">
        <f>O258*H258</f>
        <v>0</v>
      </c>
      <c r="Q258" s="238">
        <v>0.0233</v>
      </c>
      <c r="R258" s="238">
        <f>Q258*H258</f>
        <v>6.013264</v>
      </c>
      <c r="S258" s="238">
        <v>0</v>
      </c>
      <c r="T258" s="239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40" t="s">
        <v>257</v>
      </c>
      <c r="AT258" s="240" t="s">
        <v>292</v>
      </c>
      <c r="AU258" s="240" t="s">
        <v>89</v>
      </c>
      <c r="AY258" s="18" t="s">
        <v>213</v>
      </c>
      <c r="BE258" s="241">
        <f>IF(N258="základní",J258,0)</f>
        <v>0</v>
      </c>
      <c r="BF258" s="241">
        <f>IF(N258="snížená",J258,0)</f>
        <v>0</v>
      </c>
      <c r="BG258" s="241">
        <f>IF(N258="zákl. přenesená",J258,0)</f>
        <v>0</v>
      </c>
      <c r="BH258" s="241">
        <f>IF(N258="sníž. přenesená",J258,0)</f>
        <v>0</v>
      </c>
      <c r="BI258" s="241">
        <f>IF(N258="nulová",J258,0)</f>
        <v>0</v>
      </c>
      <c r="BJ258" s="18" t="s">
        <v>21</v>
      </c>
      <c r="BK258" s="241">
        <f>ROUND(I258*H258,2)</f>
        <v>0</v>
      </c>
      <c r="BL258" s="18" t="s">
        <v>219</v>
      </c>
      <c r="BM258" s="240" t="s">
        <v>428</v>
      </c>
    </row>
    <row r="259" spans="1:51" s="13" customFormat="1" ht="12">
      <c r="A259" s="13"/>
      <c r="B259" s="242"/>
      <c r="C259" s="243"/>
      <c r="D259" s="244" t="s">
        <v>221</v>
      </c>
      <c r="E259" s="245" t="s">
        <v>1</v>
      </c>
      <c r="F259" s="246" t="s">
        <v>429</v>
      </c>
      <c r="G259" s="243"/>
      <c r="H259" s="247">
        <v>258.08</v>
      </c>
      <c r="I259" s="248"/>
      <c r="J259" s="243"/>
      <c r="K259" s="243"/>
      <c r="L259" s="249"/>
      <c r="M259" s="250"/>
      <c r="N259" s="251"/>
      <c r="O259" s="251"/>
      <c r="P259" s="251"/>
      <c r="Q259" s="251"/>
      <c r="R259" s="251"/>
      <c r="S259" s="251"/>
      <c r="T259" s="252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53" t="s">
        <v>221</v>
      </c>
      <c r="AU259" s="253" t="s">
        <v>89</v>
      </c>
      <c r="AV259" s="13" t="s">
        <v>89</v>
      </c>
      <c r="AW259" s="13" t="s">
        <v>36</v>
      </c>
      <c r="AX259" s="13" t="s">
        <v>21</v>
      </c>
      <c r="AY259" s="253" t="s">
        <v>213</v>
      </c>
    </row>
    <row r="260" spans="1:65" s="2" customFormat="1" ht="44.25" customHeight="1">
      <c r="A260" s="39"/>
      <c r="B260" s="40"/>
      <c r="C260" s="275" t="s">
        <v>430</v>
      </c>
      <c r="D260" s="275" t="s">
        <v>292</v>
      </c>
      <c r="E260" s="276" t="s">
        <v>431</v>
      </c>
      <c r="F260" s="277" t="s">
        <v>432</v>
      </c>
      <c r="G260" s="278" t="s">
        <v>244</v>
      </c>
      <c r="H260" s="279">
        <v>3.579</v>
      </c>
      <c r="I260" s="280"/>
      <c r="J260" s="281">
        <f>ROUND(I260*H260,2)</f>
        <v>0</v>
      </c>
      <c r="K260" s="282"/>
      <c r="L260" s="283"/>
      <c r="M260" s="284" t="s">
        <v>1</v>
      </c>
      <c r="N260" s="285" t="s">
        <v>45</v>
      </c>
      <c r="O260" s="92"/>
      <c r="P260" s="238">
        <f>O260*H260</f>
        <v>0</v>
      </c>
      <c r="Q260" s="238">
        <v>0.021</v>
      </c>
      <c r="R260" s="238">
        <f>Q260*H260</f>
        <v>0.075159</v>
      </c>
      <c r="S260" s="238">
        <v>0</v>
      </c>
      <c r="T260" s="239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40" t="s">
        <v>257</v>
      </c>
      <c r="AT260" s="240" t="s">
        <v>292</v>
      </c>
      <c r="AU260" s="240" t="s">
        <v>89</v>
      </c>
      <c r="AY260" s="18" t="s">
        <v>213</v>
      </c>
      <c r="BE260" s="241">
        <f>IF(N260="základní",J260,0)</f>
        <v>0</v>
      </c>
      <c r="BF260" s="241">
        <f>IF(N260="snížená",J260,0)</f>
        <v>0</v>
      </c>
      <c r="BG260" s="241">
        <f>IF(N260="zákl. přenesená",J260,0)</f>
        <v>0</v>
      </c>
      <c r="BH260" s="241">
        <f>IF(N260="sníž. přenesená",J260,0)</f>
        <v>0</v>
      </c>
      <c r="BI260" s="241">
        <f>IF(N260="nulová",J260,0)</f>
        <v>0</v>
      </c>
      <c r="BJ260" s="18" t="s">
        <v>21</v>
      </c>
      <c r="BK260" s="241">
        <f>ROUND(I260*H260,2)</f>
        <v>0</v>
      </c>
      <c r="BL260" s="18" t="s">
        <v>219</v>
      </c>
      <c r="BM260" s="240" t="s">
        <v>433</v>
      </c>
    </row>
    <row r="261" spans="1:51" s="13" customFormat="1" ht="12">
      <c r="A261" s="13"/>
      <c r="B261" s="242"/>
      <c r="C261" s="243"/>
      <c r="D261" s="244" t="s">
        <v>221</v>
      </c>
      <c r="E261" s="245" t="s">
        <v>1</v>
      </c>
      <c r="F261" s="246" t="s">
        <v>434</v>
      </c>
      <c r="G261" s="243"/>
      <c r="H261" s="247">
        <v>3.579</v>
      </c>
      <c r="I261" s="248"/>
      <c r="J261" s="243"/>
      <c r="K261" s="243"/>
      <c r="L261" s="249"/>
      <c r="M261" s="250"/>
      <c r="N261" s="251"/>
      <c r="O261" s="251"/>
      <c r="P261" s="251"/>
      <c r="Q261" s="251"/>
      <c r="R261" s="251"/>
      <c r="S261" s="251"/>
      <c r="T261" s="252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53" t="s">
        <v>221</v>
      </c>
      <c r="AU261" s="253" t="s">
        <v>89</v>
      </c>
      <c r="AV261" s="13" t="s">
        <v>89</v>
      </c>
      <c r="AW261" s="13" t="s">
        <v>36</v>
      </c>
      <c r="AX261" s="13" t="s">
        <v>21</v>
      </c>
      <c r="AY261" s="253" t="s">
        <v>213</v>
      </c>
    </row>
    <row r="262" spans="1:65" s="2" customFormat="1" ht="21.75" customHeight="1">
      <c r="A262" s="39"/>
      <c r="B262" s="40"/>
      <c r="C262" s="228" t="s">
        <v>435</v>
      </c>
      <c r="D262" s="228" t="s">
        <v>215</v>
      </c>
      <c r="E262" s="229" t="s">
        <v>436</v>
      </c>
      <c r="F262" s="230" t="s">
        <v>437</v>
      </c>
      <c r="G262" s="231" t="s">
        <v>244</v>
      </c>
      <c r="H262" s="232">
        <v>364.751</v>
      </c>
      <c r="I262" s="233"/>
      <c r="J262" s="234">
        <f>ROUND(I262*H262,2)</f>
        <v>0</v>
      </c>
      <c r="K262" s="235"/>
      <c r="L262" s="45"/>
      <c r="M262" s="236" t="s">
        <v>1</v>
      </c>
      <c r="N262" s="237" t="s">
        <v>45</v>
      </c>
      <c r="O262" s="92"/>
      <c r="P262" s="238">
        <f>O262*H262</f>
        <v>0</v>
      </c>
      <c r="Q262" s="238">
        <v>0.13884</v>
      </c>
      <c r="R262" s="238">
        <f>Q262*H262</f>
        <v>50.642028839999995</v>
      </c>
      <c r="S262" s="238">
        <v>0</v>
      </c>
      <c r="T262" s="239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40" t="s">
        <v>219</v>
      </c>
      <c r="AT262" s="240" t="s">
        <v>215</v>
      </c>
      <c r="AU262" s="240" t="s">
        <v>89</v>
      </c>
      <c r="AY262" s="18" t="s">
        <v>213</v>
      </c>
      <c r="BE262" s="241">
        <f>IF(N262="základní",J262,0)</f>
        <v>0</v>
      </c>
      <c r="BF262" s="241">
        <f>IF(N262="snížená",J262,0)</f>
        <v>0</v>
      </c>
      <c r="BG262" s="241">
        <f>IF(N262="zákl. přenesená",J262,0)</f>
        <v>0</v>
      </c>
      <c r="BH262" s="241">
        <f>IF(N262="sníž. přenesená",J262,0)</f>
        <v>0</v>
      </c>
      <c r="BI262" s="241">
        <f>IF(N262="nulová",J262,0)</f>
        <v>0</v>
      </c>
      <c r="BJ262" s="18" t="s">
        <v>21</v>
      </c>
      <c r="BK262" s="241">
        <f>ROUND(I262*H262,2)</f>
        <v>0</v>
      </c>
      <c r="BL262" s="18" t="s">
        <v>219</v>
      </c>
      <c r="BM262" s="240" t="s">
        <v>438</v>
      </c>
    </row>
    <row r="263" spans="1:51" s="13" customFormat="1" ht="12">
      <c r="A263" s="13"/>
      <c r="B263" s="242"/>
      <c r="C263" s="243"/>
      <c r="D263" s="244" t="s">
        <v>221</v>
      </c>
      <c r="E263" s="245" t="s">
        <v>1</v>
      </c>
      <c r="F263" s="246" t="s">
        <v>439</v>
      </c>
      <c r="G263" s="243"/>
      <c r="H263" s="247">
        <v>37.201</v>
      </c>
      <c r="I263" s="248"/>
      <c r="J263" s="243"/>
      <c r="K263" s="243"/>
      <c r="L263" s="249"/>
      <c r="M263" s="250"/>
      <c r="N263" s="251"/>
      <c r="O263" s="251"/>
      <c r="P263" s="251"/>
      <c r="Q263" s="251"/>
      <c r="R263" s="251"/>
      <c r="S263" s="251"/>
      <c r="T263" s="252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53" t="s">
        <v>221</v>
      </c>
      <c r="AU263" s="253" t="s">
        <v>89</v>
      </c>
      <c r="AV263" s="13" t="s">
        <v>89</v>
      </c>
      <c r="AW263" s="13" t="s">
        <v>36</v>
      </c>
      <c r="AX263" s="13" t="s">
        <v>80</v>
      </c>
      <c r="AY263" s="253" t="s">
        <v>213</v>
      </c>
    </row>
    <row r="264" spans="1:51" s="13" customFormat="1" ht="12">
      <c r="A264" s="13"/>
      <c r="B264" s="242"/>
      <c r="C264" s="243"/>
      <c r="D264" s="244" t="s">
        <v>221</v>
      </c>
      <c r="E264" s="245" t="s">
        <v>1</v>
      </c>
      <c r="F264" s="246" t="s">
        <v>440</v>
      </c>
      <c r="G264" s="243"/>
      <c r="H264" s="247">
        <v>-5.25</v>
      </c>
      <c r="I264" s="248"/>
      <c r="J264" s="243"/>
      <c r="K264" s="243"/>
      <c r="L264" s="249"/>
      <c r="M264" s="250"/>
      <c r="N264" s="251"/>
      <c r="O264" s="251"/>
      <c r="P264" s="251"/>
      <c r="Q264" s="251"/>
      <c r="R264" s="251"/>
      <c r="S264" s="251"/>
      <c r="T264" s="252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53" t="s">
        <v>221</v>
      </c>
      <c r="AU264" s="253" t="s">
        <v>89</v>
      </c>
      <c r="AV264" s="13" t="s">
        <v>89</v>
      </c>
      <c r="AW264" s="13" t="s">
        <v>36</v>
      </c>
      <c r="AX264" s="13" t="s">
        <v>80</v>
      </c>
      <c r="AY264" s="253" t="s">
        <v>213</v>
      </c>
    </row>
    <row r="265" spans="1:51" s="13" customFormat="1" ht="12">
      <c r="A265" s="13"/>
      <c r="B265" s="242"/>
      <c r="C265" s="243"/>
      <c r="D265" s="244" t="s">
        <v>221</v>
      </c>
      <c r="E265" s="245" t="s">
        <v>1</v>
      </c>
      <c r="F265" s="246" t="s">
        <v>441</v>
      </c>
      <c r="G265" s="243"/>
      <c r="H265" s="247">
        <v>150.45</v>
      </c>
      <c r="I265" s="248"/>
      <c r="J265" s="243"/>
      <c r="K265" s="243"/>
      <c r="L265" s="249"/>
      <c r="M265" s="250"/>
      <c r="N265" s="251"/>
      <c r="O265" s="251"/>
      <c r="P265" s="251"/>
      <c r="Q265" s="251"/>
      <c r="R265" s="251"/>
      <c r="S265" s="251"/>
      <c r="T265" s="252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53" t="s">
        <v>221</v>
      </c>
      <c r="AU265" s="253" t="s">
        <v>89</v>
      </c>
      <c r="AV265" s="13" t="s">
        <v>89</v>
      </c>
      <c r="AW265" s="13" t="s">
        <v>36</v>
      </c>
      <c r="AX265" s="13" t="s">
        <v>80</v>
      </c>
      <c r="AY265" s="253" t="s">
        <v>213</v>
      </c>
    </row>
    <row r="266" spans="1:51" s="13" customFormat="1" ht="12">
      <c r="A266" s="13"/>
      <c r="B266" s="242"/>
      <c r="C266" s="243"/>
      <c r="D266" s="244" t="s">
        <v>221</v>
      </c>
      <c r="E266" s="245" t="s">
        <v>1</v>
      </c>
      <c r="F266" s="246" t="s">
        <v>442</v>
      </c>
      <c r="G266" s="243"/>
      <c r="H266" s="247">
        <v>-12.18</v>
      </c>
      <c r="I266" s="248"/>
      <c r="J266" s="243"/>
      <c r="K266" s="243"/>
      <c r="L266" s="249"/>
      <c r="M266" s="250"/>
      <c r="N266" s="251"/>
      <c r="O266" s="251"/>
      <c r="P266" s="251"/>
      <c r="Q266" s="251"/>
      <c r="R266" s="251"/>
      <c r="S266" s="251"/>
      <c r="T266" s="252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53" t="s">
        <v>221</v>
      </c>
      <c r="AU266" s="253" t="s">
        <v>89</v>
      </c>
      <c r="AV266" s="13" t="s">
        <v>89</v>
      </c>
      <c r="AW266" s="13" t="s">
        <v>36</v>
      </c>
      <c r="AX266" s="13" t="s">
        <v>80</v>
      </c>
      <c r="AY266" s="253" t="s">
        <v>213</v>
      </c>
    </row>
    <row r="267" spans="1:51" s="13" customFormat="1" ht="12">
      <c r="A267" s="13"/>
      <c r="B267" s="242"/>
      <c r="C267" s="243"/>
      <c r="D267" s="244" t="s">
        <v>221</v>
      </c>
      <c r="E267" s="245" t="s">
        <v>1</v>
      </c>
      <c r="F267" s="246" t="s">
        <v>443</v>
      </c>
      <c r="G267" s="243"/>
      <c r="H267" s="247">
        <v>108.192</v>
      </c>
      <c r="I267" s="248"/>
      <c r="J267" s="243"/>
      <c r="K267" s="243"/>
      <c r="L267" s="249"/>
      <c r="M267" s="250"/>
      <c r="N267" s="251"/>
      <c r="O267" s="251"/>
      <c r="P267" s="251"/>
      <c r="Q267" s="251"/>
      <c r="R267" s="251"/>
      <c r="S267" s="251"/>
      <c r="T267" s="252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53" t="s">
        <v>221</v>
      </c>
      <c r="AU267" s="253" t="s">
        <v>89</v>
      </c>
      <c r="AV267" s="13" t="s">
        <v>89</v>
      </c>
      <c r="AW267" s="13" t="s">
        <v>36</v>
      </c>
      <c r="AX267" s="13" t="s">
        <v>80</v>
      </c>
      <c r="AY267" s="253" t="s">
        <v>213</v>
      </c>
    </row>
    <row r="268" spans="1:51" s="13" customFormat="1" ht="12">
      <c r="A268" s="13"/>
      <c r="B268" s="242"/>
      <c r="C268" s="243"/>
      <c r="D268" s="244" t="s">
        <v>221</v>
      </c>
      <c r="E268" s="245" t="s">
        <v>1</v>
      </c>
      <c r="F268" s="246" t="s">
        <v>444</v>
      </c>
      <c r="G268" s="243"/>
      <c r="H268" s="247">
        <v>-15.33</v>
      </c>
      <c r="I268" s="248"/>
      <c r="J268" s="243"/>
      <c r="K268" s="243"/>
      <c r="L268" s="249"/>
      <c r="M268" s="250"/>
      <c r="N268" s="251"/>
      <c r="O268" s="251"/>
      <c r="P268" s="251"/>
      <c r="Q268" s="251"/>
      <c r="R268" s="251"/>
      <c r="S268" s="251"/>
      <c r="T268" s="252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53" t="s">
        <v>221</v>
      </c>
      <c r="AU268" s="253" t="s">
        <v>89</v>
      </c>
      <c r="AV268" s="13" t="s">
        <v>89</v>
      </c>
      <c r="AW268" s="13" t="s">
        <v>36</v>
      </c>
      <c r="AX268" s="13" t="s">
        <v>80</v>
      </c>
      <c r="AY268" s="253" t="s">
        <v>213</v>
      </c>
    </row>
    <row r="269" spans="1:51" s="13" customFormat="1" ht="12">
      <c r="A269" s="13"/>
      <c r="B269" s="242"/>
      <c r="C269" s="243"/>
      <c r="D269" s="244" t="s">
        <v>221</v>
      </c>
      <c r="E269" s="245" t="s">
        <v>1</v>
      </c>
      <c r="F269" s="246" t="s">
        <v>445</v>
      </c>
      <c r="G269" s="243"/>
      <c r="H269" s="247">
        <v>114.268</v>
      </c>
      <c r="I269" s="248"/>
      <c r="J269" s="243"/>
      <c r="K269" s="243"/>
      <c r="L269" s="249"/>
      <c r="M269" s="250"/>
      <c r="N269" s="251"/>
      <c r="O269" s="251"/>
      <c r="P269" s="251"/>
      <c r="Q269" s="251"/>
      <c r="R269" s="251"/>
      <c r="S269" s="251"/>
      <c r="T269" s="252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53" t="s">
        <v>221</v>
      </c>
      <c r="AU269" s="253" t="s">
        <v>89</v>
      </c>
      <c r="AV269" s="13" t="s">
        <v>89</v>
      </c>
      <c r="AW269" s="13" t="s">
        <v>36</v>
      </c>
      <c r="AX269" s="13" t="s">
        <v>80</v>
      </c>
      <c r="AY269" s="253" t="s">
        <v>213</v>
      </c>
    </row>
    <row r="270" spans="1:51" s="13" customFormat="1" ht="12">
      <c r="A270" s="13"/>
      <c r="B270" s="242"/>
      <c r="C270" s="243"/>
      <c r="D270" s="244" t="s">
        <v>221</v>
      </c>
      <c r="E270" s="245" t="s">
        <v>1</v>
      </c>
      <c r="F270" s="246" t="s">
        <v>446</v>
      </c>
      <c r="G270" s="243"/>
      <c r="H270" s="247">
        <v>-12.6</v>
      </c>
      <c r="I270" s="248"/>
      <c r="J270" s="243"/>
      <c r="K270" s="243"/>
      <c r="L270" s="249"/>
      <c r="M270" s="250"/>
      <c r="N270" s="251"/>
      <c r="O270" s="251"/>
      <c r="P270" s="251"/>
      <c r="Q270" s="251"/>
      <c r="R270" s="251"/>
      <c r="S270" s="251"/>
      <c r="T270" s="252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53" t="s">
        <v>221</v>
      </c>
      <c r="AU270" s="253" t="s">
        <v>89</v>
      </c>
      <c r="AV270" s="13" t="s">
        <v>89</v>
      </c>
      <c r="AW270" s="13" t="s">
        <v>36</v>
      </c>
      <c r="AX270" s="13" t="s">
        <v>80</v>
      </c>
      <c r="AY270" s="253" t="s">
        <v>213</v>
      </c>
    </row>
    <row r="271" spans="1:51" s="14" customFormat="1" ht="12">
      <c r="A271" s="14"/>
      <c r="B271" s="254"/>
      <c r="C271" s="255"/>
      <c r="D271" s="244" t="s">
        <v>221</v>
      </c>
      <c r="E271" s="256" t="s">
        <v>1</v>
      </c>
      <c r="F271" s="257" t="s">
        <v>224</v>
      </c>
      <c r="G271" s="255"/>
      <c r="H271" s="258">
        <v>364.751</v>
      </c>
      <c r="I271" s="259"/>
      <c r="J271" s="255"/>
      <c r="K271" s="255"/>
      <c r="L271" s="260"/>
      <c r="M271" s="261"/>
      <c r="N271" s="262"/>
      <c r="O271" s="262"/>
      <c r="P271" s="262"/>
      <c r="Q271" s="262"/>
      <c r="R271" s="262"/>
      <c r="S271" s="262"/>
      <c r="T271" s="263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64" t="s">
        <v>221</v>
      </c>
      <c r="AU271" s="264" t="s">
        <v>89</v>
      </c>
      <c r="AV271" s="14" t="s">
        <v>219</v>
      </c>
      <c r="AW271" s="14" t="s">
        <v>36</v>
      </c>
      <c r="AX271" s="14" t="s">
        <v>21</v>
      </c>
      <c r="AY271" s="264" t="s">
        <v>213</v>
      </c>
    </row>
    <row r="272" spans="1:65" s="2" customFormat="1" ht="21.75" customHeight="1">
      <c r="A272" s="39"/>
      <c r="B272" s="40"/>
      <c r="C272" s="228" t="s">
        <v>447</v>
      </c>
      <c r="D272" s="228" t="s">
        <v>215</v>
      </c>
      <c r="E272" s="229" t="s">
        <v>448</v>
      </c>
      <c r="F272" s="230" t="s">
        <v>449</v>
      </c>
      <c r="G272" s="231" t="s">
        <v>244</v>
      </c>
      <c r="H272" s="232">
        <v>81.06</v>
      </c>
      <c r="I272" s="233"/>
      <c r="J272" s="234">
        <f>ROUND(I272*H272,2)</f>
        <v>0</v>
      </c>
      <c r="K272" s="235"/>
      <c r="L272" s="45"/>
      <c r="M272" s="236" t="s">
        <v>1</v>
      </c>
      <c r="N272" s="237" t="s">
        <v>45</v>
      </c>
      <c r="O272" s="92"/>
      <c r="P272" s="238">
        <f>O272*H272</f>
        <v>0</v>
      </c>
      <c r="Q272" s="238">
        <v>0.07937</v>
      </c>
      <c r="R272" s="238">
        <f>Q272*H272</f>
        <v>6.4337322</v>
      </c>
      <c r="S272" s="238">
        <v>0</v>
      </c>
      <c r="T272" s="239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40" t="s">
        <v>219</v>
      </c>
      <c r="AT272" s="240" t="s">
        <v>215</v>
      </c>
      <c r="AU272" s="240" t="s">
        <v>89</v>
      </c>
      <c r="AY272" s="18" t="s">
        <v>213</v>
      </c>
      <c r="BE272" s="241">
        <f>IF(N272="základní",J272,0)</f>
        <v>0</v>
      </c>
      <c r="BF272" s="241">
        <f>IF(N272="snížená",J272,0)</f>
        <v>0</v>
      </c>
      <c r="BG272" s="241">
        <f>IF(N272="zákl. přenesená",J272,0)</f>
        <v>0</v>
      </c>
      <c r="BH272" s="241">
        <f>IF(N272="sníž. přenesená",J272,0)</f>
        <v>0</v>
      </c>
      <c r="BI272" s="241">
        <f>IF(N272="nulová",J272,0)</f>
        <v>0</v>
      </c>
      <c r="BJ272" s="18" t="s">
        <v>21</v>
      </c>
      <c r="BK272" s="241">
        <f>ROUND(I272*H272,2)</f>
        <v>0</v>
      </c>
      <c r="BL272" s="18" t="s">
        <v>219</v>
      </c>
      <c r="BM272" s="240" t="s">
        <v>450</v>
      </c>
    </row>
    <row r="273" spans="1:51" s="13" customFormat="1" ht="12">
      <c r="A273" s="13"/>
      <c r="B273" s="242"/>
      <c r="C273" s="243"/>
      <c r="D273" s="244" t="s">
        <v>221</v>
      </c>
      <c r="E273" s="245" t="s">
        <v>1</v>
      </c>
      <c r="F273" s="246" t="s">
        <v>451</v>
      </c>
      <c r="G273" s="243"/>
      <c r="H273" s="247">
        <v>21.56</v>
      </c>
      <c r="I273" s="248"/>
      <c r="J273" s="243"/>
      <c r="K273" s="243"/>
      <c r="L273" s="249"/>
      <c r="M273" s="250"/>
      <c r="N273" s="251"/>
      <c r="O273" s="251"/>
      <c r="P273" s="251"/>
      <c r="Q273" s="251"/>
      <c r="R273" s="251"/>
      <c r="S273" s="251"/>
      <c r="T273" s="252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53" t="s">
        <v>221</v>
      </c>
      <c r="AU273" s="253" t="s">
        <v>89</v>
      </c>
      <c r="AV273" s="13" t="s">
        <v>89</v>
      </c>
      <c r="AW273" s="13" t="s">
        <v>36</v>
      </c>
      <c r="AX273" s="13" t="s">
        <v>80</v>
      </c>
      <c r="AY273" s="253" t="s">
        <v>213</v>
      </c>
    </row>
    <row r="274" spans="1:51" s="13" customFormat="1" ht="12">
      <c r="A274" s="13"/>
      <c r="B274" s="242"/>
      <c r="C274" s="243"/>
      <c r="D274" s="244" t="s">
        <v>221</v>
      </c>
      <c r="E274" s="245" t="s">
        <v>1</v>
      </c>
      <c r="F274" s="246" t="s">
        <v>452</v>
      </c>
      <c r="G274" s="243"/>
      <c r="H274" s="247">
        <v>-2.94</v>
      </c>
      <c r="I274" s="248"/>
      <c r="J274" s="243"/>
      <c r="K274" s="243"/>
      <c r="L274" s="249"/>
      <c r="M274" s="250"/>
      <c r="N274" s="251"/>
      <c r="O274" s="251"/>
      <c r="P274" s="251"/>
      <c r="Q274" s="251"/>
      <c r="R274" s="251"/>
      <c r="S274" s="251"/>
      <c r="T274" s="252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53" t="s">
        <v>221</v>
      </c>
      <c r="AU274" s="253" t="s">
        <v>89</v>
      </c>
      <c r="AV274" s="13" t="s">
        <v>89</v>
      </c>
      <c r="AW274" s="13" t="s">
        <v>36</v>
      </c>
      <c r="AX274" s="13" t="s">
        <v>80</v>
      </c>
      <c r="AY274" s="253" t="s">
        <v>213</v>
      </c>
    </row>
    <row r="275" spans="1:51" s="13" customFormat="1" ht="12">
      <c r="A275" s="13"/>
      <c r="B275" s="242"/>
      <c r="C275" s="243"/>
      <c r="D275" s="244" t="s">
        <v>221</v>
      </c>
      <c r="E275" s="245" t="s">
        <v>1</v>
      </c>
      <c r="F275" s="246" t="s">
        <v>453</v>
      </c>
      <c r="G275" s="243"/>
      <c r="H275" s="247">
        <v>55.468</v>
      </c>
      <c r="I275" s="248"/>
      <c r="J275" s="243"/>
      <c r="K275" s="243"/>
      <c r="L275" s="249"/>
      <c r="M275" s="250"/>
      <c r="N275" s="251"/>
      <c r="O275" s="251"/>
      <c r="P275" s="251"/>
      <c r="Q275" s="251"/>
      <c r="R275" s="251"/>
      <c r="S275" s="251"/>
      <c r="T275" s="252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53" t="s">
        <v>221</v>
      </c>
      <c r="AU275" s="253" t="s">
        <v>89</v>
      </c>
      <c r="AV275" s="13" t="s">
        <v>89</v>
      </c>
      <c r="AW275" s="13" t="s">
        <v>36</v>
      </c>
      <c r="AX275" s="13" t="s">
        <v>80</v>
      </c>
      <c r="AY275" s="253" t="s">
        <v>213</v>
      </c>
    </row>
    <row r="276" spans="1:51" s="13" customFormat="1" ht="12">
      <c r="A276" s="13"/>
      <c r="B276" s="242"/>
      <c r="C276" s="243"/>
      <c r="D276" s="244" t="s">
        <v>221</v>
      </c>
      <c r="E276" s="245" t="s">
        <v>1</v>
      </c>
      <c r="F276" s="246" t="s">
        <v>454</v>
      </c>
      <c r="G276" s="243"/>
      <c r="H276" s="247">
        <v>-10.08</v>
      </c>
      <c r="I276" s="248"/>
      <c r="J276" s="243"/>
      <c r="K276" s="243"/>
      <c r="L276" s="249"/>
      <c r="M276" s="250"/>
      <c r="N276" s="251"/>
      <c r="O276" s="251"/>
      <c r="P276" s="251"/>
      <c r="Q276" s="251"/>
      <c r="R276" s="251"/>
      <c r="S276" s="251"/>
      <c r="T276" s="252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53" t="s">
        <v>221</v>
      </c>
      <c r="AU276" s="253" t="s">
        <v>89</v>
      </c>
      <c r="AV276" s="13" t="s">
        <v>89</v>
      </c>
      <c r="AW276" s="13" t="s">
        <v>36</v>
      </c>
      <c r="AX276" s="13" t="s">
        <v>80</v>
      </c>
      <c r="AY276" s="253" t="s">
        <v>213</v>
      </c>
    </row>
    <row r="277" spans="1:51" s="13" customFormat="1" ht="12">
      <c r="A277" s="13"/>
      <c r="B277" s="242"/>
      <c r="C277" s="243"/>
      <c r="D277" s="244" t="s">
        <v>221</v>
      </c>
      <c r="E277" s="245" t="s">
        <v>1</v>
      </c>
      <c r="F277" s="246" t="s">
        <v>455</v>
      </c>
      <c r="G277" s="243"/>
      <c r="H277" s="247">
        <v>19.992</v>
      </c>
      <c r="I277" s="248"/>
      <c r="J277" s="243"/>
      <c r="K277" s="243"/>
      <c r="L277" s="249"/>
      <c r="M277" s="250"/>
      <c r="N277" s="251"/>
      <c r="O277" s="251"/>
      <c r="P277" s="251"/>
      <c r="Q277" s="251"/>
      <c r="R277" s="251"/>
      <c r="S277" s="251"/>
      <c r="T277" s="252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53" t="s">
        <v>221</v>
      </c>
      <c r="AU277" s="253" t="s">
        <v>89</v>
      </c>
      <c r="AV277" s="13" t="s">
        <v>89</v>
      </c>
      <c r="AW277" s="13" t="s">
        <v>36</v>
      </c>
      <c r="AX277" s="13" t="s">
        <v>80</v>
      </c>
      <c r="AY277" s="253" t="s">
        <v>213</v>
      </c>
    </row>
    <row r="278" spans="1:51" s="13" customFormat="1" ht="12">
      <c r="A278" s="13"/>
      <c r="B278" s="242"/>
      <c r="C278" s="243"/>
      <c r="D278" s="244" t="s">
        <v>221</v>
      </c>
      <c r="E278" s="245" t="s">
        <v>1</v>
      </c>
      <c r="F278" s="246" t="s">
        <v>452</v>
      </c>
      <c r="G278" s="243"/>
      <c r="H278" s="247">
        <v>-2.94</v>
      </c>
      <c r="I278" s="248"/>
      <c r="J278" s="243"/>
      <c r="K278" s="243"/>
      <c r="L278" s="249"/>
      <c r="M278" s="250"/>
      <c r="N278" s="251"/>
      <c r="O278" s="251"/>
      <c r="P278" s="251"/>
      <c r="Q278" s="251"/>
      <c r="R278" s="251"/>
      <c r="S278" s="251"/>
      <c r="T278" s="252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53" t="s">
        <v>221</v>
      </c>
      <c r="AU278" s="253" t="s">
        <v>89</v>
      </c>
      <c r="AV278" s="13" t="s">
        <v>89</v>
      </c>
      <c r="AW278" s="13" t="s">
        <v>36</v>
      </c>
      <c r="AX278" s="13" t="s">
        <v>80</v>
      </c>
      <c r="AY278" s="253" t="s">
        <v>213</v>
      </c>
    </row>
    <row r="279" spans="1:51" s="14" customFormat="1" ht="12">
      <c r="A279" s="14"/>
      <c r="B279" s="254"/>
      <c r="C279" s="255"/>
      <c r="D279" s="244" t="s">
        <v>221</v>
      </c>
      <c r="E279" s="256" t="s">
        <v>1</v>
      </c>
      <c r="F279" s="257" t="s">
        <v>224</v>
      </c>
      <c r="G279" s="255"/>
      <c r="H279" s="258">
        <v>81.06</v>
      </c>
      <c r="I279" s="259"/>
      <c r="J279" s="255"/>
      <c r="K279" s="255"/>
      <c r="L279" s="260"/>
      <c r="M279" s="261"/>
      <c r="N279" s="262"/>
      <c r="O279" s="262"/>
      <c r="P279" s="262"/>
      <c r="Q279" s="262"/>
      <c r="R279" s="262"/>
      <c r="S279" s="262"/>
      <c r="T279" s="263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64" t="s">
        <v>221</v>
      </c>
      <c r="AU279" s="264" t="s">
        <v>89</v>
      </c>
      <c r="AV279" s="14" t="s">
        <v>219</v>
      </c>
      <c r="AW279" s="14" t="s">
        <v>36</v>
      </c>
      <c r="AX279" s="14" t="s">
        <v>21</v>
      </c>
      <c r="AY279" s="264" t="s">
        <v>213</v>
      </c>
    </row>
    <row r="280" spans="1:65" s="2" customFormat="1" ht="21.75" customHeight="1">
      <c r="A280" s="39"/>
      <c r="B280" s="40"/>
      <c r="C280" s="228" t="s">
        <v>456</v>
      </c>
      <c r="D280" s="228" t="s">
        <v>215</v>
      </c>
      <c r="E280" s="229" t="s">
        <v>457</v>
      </c>
      <c r="F280" s="230" t="s">
        <v>458</v>
      </c>
      <c r="G280" s="231" t="s">
        <v>244</v>
      </c>
      <c r="H280" s="232">
        <v>15.68</v>
      </c>
      <c r="I280" s="233"/>
      <c r="J280" s="234">
        <f>ROUND(I280*H280,2)</f>
        <v>0</v>
      </c>
      <c r="K280" s="235"/>
      <c r="L280" s="45"/>
      <c r="M280" s="236" t="s">
        <v>1</v>
      </c>
      <c r="N280" s="237" t="s">
        <v>45</v>
      </c>
      <c r="O280" s="92"/>
      <c r="P280" s="238">
        <f>O280*H280</f>
        <v>0</v>
      </c>
      <c r="Q280" s="238">
        <v>0.13884</v>
      </c>
      <c r="R280" s="238">
        <f>Q280*H280</f>
        <v>2.1770112</v>
      </c>
      <c r="S280" s="238">
        <v>0</v>
      </c>
      <c r="T280" s="239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40" t="s">
        <v>219</v>
      </c>
      <c r="AT280" s="240" t="s">
        <v>215</v>
      </c>
      <c r="AU280" s="240" t="s">
        <v>89</v>
      </c>
      <c r="AY280" s="18" t="s">
        <v>213</v>
      </c>
      <c r="BE280" s="241">
        <f>IF(N280="základní",J280,0)</f>
        <v>0</v>
      </c>
      <c r="BF280" s="241">
        <f>IF(N280="snížená",J280,0)</f>
        <v>0</v>
      </c>
      <c r="BG280" s="241">
        <f>IF(N280="zákl. přenesená",J280,0)</f>
        <v>0</v>
      </c>
      <c r="BH280" s="241">
        <f>IF(N280="sníž. přenesená",J280,0)</f>
        <v>0</v>
      </c>
      <c r="BI280" s="241">
        <f>IF(N280="nulová",J280,0)</f>
        <v>0</v>
      </c>
      <c r="BJ280" s="18" t="s">
        <v>21</v>
      </c>
      <c r="BK280" s="241">
        <f>ROUND(I280*H280,2)</f>
        <v>0</v>
      </c>
      <c r="BL280" s="18" t="s">
        <v>219</v>
      </c>
      <c r="BM280" s="240" t="s">
        <v>459</v>
      </c>
    </row>
    <row r="281" spans="1:51" s="13" customFormat="1" ht="12">
      <c r="A281" s="13"/>
      <c r="B281" s="242"/>
      <c r="C281" s="243"/>
      <c r="D281" s="244" t="s">
        <v>221</v>
      </c>
      <c r="E281" s="245" t="s">
        <v>1</v>
      </c>
      <c r="F281" s="246" t="s">
        <v>460</v>
      </c>
      <c r="G281" s="243"/>
      <c r="H281" s="247">
        <v>15.68</v>
      </c>
      <c r="I281" s="248"/>
      <c r="J281" s="243"/>
      <c r="K281" s="243"/>
      <c r="L281" s="249"/>
      <c r="M281" s="250"/>
      <c r="N281" s="251"/>
      <c r="O281" s="251"/>
      <c r="P281" s="251"/>
      <c r="Q281" s="251"/>
      <c r="R281" s="251"/>
      <c r="S281" s="251"/>
      <c r="T281" s="252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53" t="s">
        <v>221</v>
      </c>
      <c r="AU281" s="253" t="s">
        <v>89</v>
      </c>
      <c r="AV281" s="13" t="s">
        <v>89</v>
      </c>
      <c r="AW281" s="13" t="s">
        <v>36</v>
      </c>
      <c r="AX281" s="13" t="s">
        <v>21</v>
      </c>
      <c r="AY281" s="253" t="s">
        <v>213</v>
      </c>
    </row>
    <row r="282" spans="1:65" s="2" customFormat="1" ht="21.75" customHeight="1">
      <c r="A282" s="39"/>
      <c r="B282" s="40"/>
      <c r="C282" s="228" t="s">
        <v>461</v>
      </c>
      <c r="D282" s="228" t="s">
        <v>215</v>
      </c>
      <c r="E282" s="229" t="s">
        <v>462</v>
      </c>
      <c r="F282" s="230" t="s">
        <v>463</v>
      </c>
      <c r="G282" s="231" t="s">
        <v>244</v>
      </c>
      <c r="H282" s="232">
        <v>62.916</v>
      </c>
      <c r="I282" s="233"/>
      <c r="J282" s="234">
        <f>ROUND(I282*H282,2)</f>
        <v>0</v>
      </c>
      <c r="K282" s="235"/>
      <c r="L282" s="45"/>
      <c r="M282" s="236" t="s">
        <v>1</v>
      </c>
      <c r="N282" s="237" t="s">
        <v>45</v>
      </c>
      <c r="O282" s="92"/>
      <c r="P282" s="238">
        <f>O282*H282</f>
        <v>0</v>
      </c>
      <c r="Q282" s="238">
        <v>0.1403</v>
      </c>
      <c r="R282" s="238">
        <f>Q282*H282</f>
        <v>8.8271148</v>
      </c>
      <c r="S282" s="238">
        <v>0</v>
      </c>
      <c r="T282" s="239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40" t="s">
        <v>219</v>
      </c>
      <c r="AT282" s="240" t="s">
        <v>215</v>
      </c>
      <c r="AU282" s="240" t="s">
        <v>89</v>
      </c>
      <c r="AY282" s="18" t="s">
        <v>213</v>
      </c>
      <c r="BE282" s="241">
        <f>IF(N282="základní",J282,0)</f>
        <v>0</v>
      </c>
      <c r="BF282" s="241">
        <f>IF(N282="snížená",J282,0)</f>
        <v>0</v>
      </c>
      <c r="BG282" s="241">
        <f>IF(N282="zákl. přenesená",J282,0)</f>
        <v>0</v>
      </c>
      <c r="BH282" s="241">
        <f>IF(N282="sníž. přenesená",J282,0)</f>
        <v>0</v>
      </c>
      <c r="BI282" s="241">
        <f>IF(N282="nulová",J282,0)</f>
        <v>0</v>
      </c>
      <c r="BJ282" s="18" t="s">
        <v>21</v>
      </c>
      <c r="BK282" s="241">
        <f>ROUND(I282*H282,2)</f>
        <v>0</v>
      </c>
      <c r="BL282" s="18" t="s">
        <v>219</v>
      </c>
      <c r="BM282" s="240" t="s">
        <v>464</v>
      </c>
    </row>
    <row r="283" spans="1:51" s="13" customFormat="1" ht="12">
      <c r="A283" s="13"/>
      <c r="B283" s="242"/>
      <c r="C283" s="243"/>
      <c r="D283" s="244" t="s">
        <v>221</v>
      </c>
      <c r="E283" s="245" t="s">
        <v>1</v>
      </c>
      <c r="F283" s="246" t="s">
        <v>465</v>
      </c>
      <c r="G283" s="243"/>
      <c r="H283" s="247">
        <v>45.472</v>
      </c>
      <c r="I283" s="248"/>
      <c r="J283" s="243"/>
      <c r="K283" s="243"/>
      <c r="L283" s="249"/>
      <c r="M283" s="250"/>
      <c r="N283" s="251"/>
      <c r="O283" s="251"/>
      <c r="P283" s="251"/>
      <c r="Q283" s="251"/>
      <c r="R283" s="251"/>
      <c r="S283" s="251"/>
      <c r="T283" s="252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53" t="s">
        <v>221</v>
      </c>
      <c r="AU283" s="253" t="s">
        <v>89</v>
      </c>
      <c r="AV283" s="13" t="s">
        <v>89</v>
      </c>
      <c r="AW283" s="13" t="s">
        <v>36</v>
      </c>
      <c r="AX283" s="13" t="s">
        <v>80</v>
      </c>
      <c r="AY283" s="253" t="s">
        <v>213</v>
      </c>
    </row>
    <row r="284" spans="1:51" s="13" customFormat="1" ht="12">
      <c r="A284" s="13"/>
      <c r="B284" s="242"/>
      <c r="C284" s="243"/>
      <c r="D284" s="244" t="s">
        <v>221</v>
      </c>
      <c r="E284" s="245" t="s">
        <v>1</v>
      </c>
      <c r="F284" s="246" t="s">
        <v>466</v>
      </c>
      <c r="G284" s="243"/>
      <c r="H284" s="247">
        <v>17.444</v>
      </c>
      <c r="I284" s="248"/>
      <c r="J284" s="243"/>
      <c r="K284" s="243"/>
      <c r="L284" s="249"/>
      <c r="M284" s="250"/>
      <c r="N284" s="251"/>
      <c r="O284" s="251"/>
      <c r="P284" s="251"/>
      <c r="Q284" s="251"/>
      <c r="R284" s="251"/>
      <c r="S284" s="251"/>
      <c r="T284" s="252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53" t="s">
        <v>221</v>
      </c>
      <c r="AU284" s="253" t="s">
        <v>89</v>
      </c>
      <c r="AV284" s="13" t="s">
        <v>89</v>
      </c>
      <c r="AW284" s="13" t="s">
        <v>36</v>
      </c>
      <c r="AX284" s="13" t="s">
        <v>80</v>
      </c>
      <c r="AY284" s="253" t="s">
        <v>213</v>
      </c>
    </row>
    <row r="285" spans="1:51" s="14" customFormat="1" ht="12">
      <c r="A285" s="14"/>
      <c r="B285" s="254"/>
      <c r="C285" s="255"/>
      <c r="D285" s="244" t="s">
        <v>221</v>
      </c>
      <c r="E285" s="256" t="s">
        <v>1</v>
      </c>
      <c r="F285" s="257" t="s">
        <v>224</v>
      </c>
      <c r="G285" s="255"/>
      <c r="H285" s="258">
        <v>62.916</v>
      </c>
      <c r="I285" s="259"/>
      <c r="J285" s="255"/>
      <c r="K285" s="255"/>
      <c r="L285" s="260"/>
      <c r="M285" s="261"/>
      <c r="N285" s="262"/>
      <c r="O285" s="262"/>
      <c r="P285" s="262"/>
      <c r="Q285" s="262"/>
      <c r="R285" s="262"/>
      <c r="S285" s="262"/>
      <c r="T285" s="263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64" t="s">
        <v>221</v>
      </c>
      <c r="AU285" s="264" t="s">
        <v>89</v>
      </c>
      <c r="AV285" s="14" t="s">
        <v>219</v>
      </c>
      <c r="AW285" s="14" t="s">
        <v>36</v>
      </c>
      <c r="AX285" s="14" t="s">
        <v>21</v>
      </c>
      <c r="AY285" s="264" t="s">
        <v>213</v>
      </c>
    </row>
    <row r="286" spans="1:65" s="2" customFormat="1" ht="21.75" customHeight="1">
      <c r="A286" s="39"/>
      <c r="B286" s="40"/>
      <c r="C286" s="228" t="s">
        <v>467</v>
      </c>
      <c r="D286" s="228" t="s">
        <v>215</v>
      </c>
      <c r="E286" s="229" t="s">
        <v>468</v>
      </c>
      <c r="F286" s="230" t="s">
        <v>469</v>
      </c>
      <c r="G286" s="231" t="s">
        <v>470</v>
      </c>
      <c r="H286" s="232">
        <v>98</v>
      </c>
      <c r="I286" s="233"/>
      <c r="J286" s="234">
        <f>ROUND(I286*H286,2)</f>
        <v>0</v>
      </c>
      <c r="K286" s="235"/>
      <c r="L286" s="45"/>
      <c r="M286" s="236" t="s">
        <v>1</v>
      </c>
      <c r="N286" s="237" t="s">
        <v>45</v>
      </c>
      <c r="O286" s="92"/>
      <c r="P286" s="238">
        <f>O286*H286</f>
        <v>0</v>
      </c>
      <c r="Q286" s="238">
        <v>0.00014</v>
      </c>
      <c r="R286" s="238">
        <f>Q286*H286</f>
        <v>0.01372</v>
      </c>
      <c r="S286" s="238">
        <v>0</v>
      </c>
      <c r="T286" s="239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40" t="s">
        <v>219</v>
      </c>
      <c r="AT286" s="240" t="s">
        <v>215</v>
      </c>
      <c r="AU286" s="240" t="s">
        <v>89</v>
      </c>
      <c r="AY286" s="18" t="s">
        <v>213</v>
      </c>
      <c r="BE286" s="241">
        <f>IF(N286="základní",J286,0)</f>
        <v>0</v>
      </c>
      <c r="BF286" s="241">
        <f>IF(N286="snížená",J286,0)</f>
        <v>0</v>
      </c>
      <c r="BG286" s="241">
        <f>IF(N286="zákl. přenesená",J286,0)</f>
        <v>0</v>
      </c>
      <c r="BH286" s="241">
        <f>IF(N286="sníž. přenesená",J286,0)</f>
        <v>0</v>
      </c>
      <c r="BI286" s="241">
        <f>IF(N286="nulová",J286,0)</f>
        <v>0</v>
      </c>
      <c r="BJ286" s="18" t="s">
        <v>21</v>
      </c>
      <c r="BK286" s="241">
        <f>ROUND(I286*H286,2)</f>
        <v>0</v>
      </c>
      <c r="BL286" s="18" t="s">
        <v>219</v>
      </c>
      <c r="BM286" s="240" t="s">
        <v>471</v>
      </c>
    </row>
    <row r="287" spans="1:51" s="13" customFormat="1" ht="12">
      <c r="A287" s="13"/>
      <c r="B287" s="242"/>
      <c r="C287" s="243"/>
      <c r="D287" s="244" t="s">
        <v>221</v>
      </c>
      <c r="E287" s="245" t="s">
        <v>1</v>
      </c>
      <c r="F287" s="246" t="s">
        <v>472</v>
      </c>
      <c r="G287" s="243"/>
      <c r="H287" s="247">
        <v>98</v>
      </c>
      <c r="I287" s="248"/>
      <c r="J287" s="243"/>
      <c r="K287" s="243"/>
      <c r="L287" s="249"/>
      <c r="M287" s="250"/>
      <c r="N287" s="251"/>
      <c r="O287" s="251"/>
      <c r="P287" s="251"/>
      <c r="Q287" s="251"/>
      <c r="R287" s="251"/>
      <c r="S287" s="251"/>
      <c r="T287" s="252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53" t="s">
        <v>221</v>
      </c>
      <c r="AU287" s="253" t="s">
        <v>89</v>
      </c>
      <c r="AV287" s="13" t="s">
        <v>89</v>
      </c>
      <c r="AW287" s="13" t="s">
        <v>36</v>
      </c>
      <c r="AX287" s="13" t="s">
        <v>21</v>
      </c>
      <c r="AY287" s="253" t="s">
        <v>213</v>
      </c>
    </row>
    <row r="288" spans="1:65" s="2" customFormat="1" ht="21.75" customHeight="1">
      <c r="A288" s="39"/>
      <c r="B288" s="40"/>
      <c r="C288" s="228" t="s">
        <v>473</v>
      </c>
      <c r="D288" s="228" t="s">
        <v>215</v>
      </c>
      <c r="E288" s="229" t="s">
        <v>474</v>
      </c>
      <c r="F288" s="230" t="s">
        <v>475</v>
      </c>
      <c r="G288" s="231" t="s">
        <v>470</v>
      </c>
      <c r="H288" s="232">
        <v>109.76</v>
      </c>
      <c r="I288" s="233"/>
      <c r="J288" s="234">
        <f>ROUND(I288*H288,2)</f>
        <v>0</v>
      </c>
      <c r="K288" s="235"/>
      <c r="L288" s="45"/>
      <c r="M288" s="236" t="s">
        <v>1</v>
      </c>
      <c r="N288" s="237" t="s">
        <v>45</v>
      </c>
      <c r="O288" s="92"/>
      <c r="P288" s="238">
        <f>O288*H288</f>
        <v>0</v>
      </c>
      <c r="Q288" s="238">
        <v>0.0002</v>
      </c>
      <c r="R288" s="238">
        <f>Q288*H288</f>
        <v>0.021952000000000003</v>
      </c>
      <c r="S288" s="238">
        <v>0</v>
      </c>
      <c r="T288" s="239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40" t="s">
        <v>219</v>
      </c>
      <c r="AT288" s="240" t="s">
        <v>215</v>
      </c>
      <c r="AU288" s="240" t="s">
        <v>89</v>
      </c>
      <c r="AY288" s="18" t="s">
        <v>213</v>
      </c>
      <c r="BE288" s="241">
        <f>IF(N288="základní",J288,0)</f>
        <v>0</v>
      </c>
      <c r="BF288" s="241">
        <f>IF(N288="snížená",J288,0)</f>
        <v>0</v>
      </c>
      <c r="BG288" s="241">
        <f>IF(N288="zákl. přenesená",J288,0)</f>
        <v>0</v>
      </c>
      <c r="BH288" s="241">
        <f>IF(N288="sníž. přenesená",J288,0)</f>
        <v>0</v>
      </c>
      <c r="BI288" s="241">
        <f>IF(N288="nulová",J288,0)</f>
        <v>0</v>
      </c>
      <c r="BJ288" s="18" t="s">
        <v>21</v>
      </c>
      <c r="BK288" s="241">
        <f>ROUND(I288*H288,2)</f>
        <v>0</v>
      </c>
      <c r="BL288" s="18" t="s">
        <v>219</v>
      </c>
      <c r="BM288" s="240" t="s">
        <v>476</v>
      </c>
    </row>
    <row r="289" spans="1:51" s="13" customFormat="1" ht="12">
      <c r="A289" s="13"/>
      <c r="B289" s="242"/>
      <c r="C289" s="243"/>
      <c r="D289" s="244" t="s">
        <v>221</v>
      </c>
      <c r="E289" s="245" t="s">
        <v>1</v>
      </c>
      <c r="F289" s="246" t="s">
        <v>477</v>
      </c>
      <c r="G289" s="243"/>
      <c r="H289" s="247">
        <v>109.76</v>
      </c>
      <c r="I289" s="248"/>
      <c r="J289" s="243"/>
      <c r="K289" s="243"/>
      <c r="L289" s="249"/>
      <c r="M289" s="250"/>
      <c r="N289" s="251"/>
      <c r="O289" s="251"/>
      <c r="P289" s="251"/>
      <c r="Q289" s="251"/>
      <c r="R289" s="251"/>
      <c r="S289" s="251"/>
      <c r="T289" s="252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53" t="s">
        <v>221</v>
      </c>
      <c r="AU289" s="253" t="s">
        <v>89</v>
      </c>
      <c r="AV289" s="13" t="s">
        <v>89</v>
      </c>
      <c r="AW289" s="13" t="s">
        <v>36</v>
      </c>
      <c r="AX289" s="13" t="s">
        <v>21</v>
      </c>
      <c r="AY289" s="253" t="s">
        <v>213</v>
      </c>
    </row>
    <row r="290" spans="1:63" s="12" customFormat="1" ht="22.8" customHeight="1">
      <c r="A290" s="12"/>
      <c r="B290" s="212"/>
      <c r="C290" s="213"/>
      <c r="D290" s="214" t="s">
        <v>79</v>
      </c>
      <c r="E290" s="226" t="s">
        <v>219</v>
      </c>
      <c r="F290" s="226" t="s">
        <v>478</v>
      </c>
      <c r="G290" s="213"/>
      <c r="H290" s="213"/>
      <c r="I290" s="216"/>
      <c r="J290" s="227">
        <f>BK290</f>
        <v>0</v>
      </c>
      <c r="K290" s="213"/>
      <c r="L290" s="218"/>
      <c r="M290" s="219"/>
      <c r="N290" s="220"/>
      <c r="O290" s="220"/>
      <c r="P290" s="221">
        <f>P291+SUM(P292:P363)</f>
        <v>0</v>
      </c>
      <c r="Q290" s="220"/>
      <c r="R290" s="221">
        <f>R291+SUM(R292:R363)</f>
        <v>95.87723756</v>
      </c>
      <c r="S290" s="220"/>
      <c r="T290" s="222">
        <f>T291+SUM(T292:T363)</f>
        <v>45.89999999999999</v>
      </c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R290" s="223" t="s">
        <v>21</v>
      </c>
      <c r="AT290" s="224" t="s">
        <v>79</v>
      </c>
      <c r="AU290" s="224" t="s">
        <v>21</v>
      </c>
      <c r="AY290" s="223" t="s">
        <v>213</v>
      </c>
      <c r="BK290" s="225">
        <f>BK291+SUM(BK292:BK363)</f>
        <v>0</v>
      </c>
    </row>
    <row r="291" spans="1:65" s="2" customFormat="1" ht="21.75" customHeight="1">
      <c r="A291" s="39"/>
      <c r="B291" s="40"/>
      <c r="C291" s="228" t="s">
        <v>479</v>
      </c>
      <c r="D291" s="228" t="s">
        <v>215</v>
      </c>
      <c r="E291" s="229" t="s">
        <v>480</v>
      </c>
      <c r="F291" s="230" t="s">
        <v>481</v>
      </c>
      <c r="G291" s="231" t="s">
        <v>482</v>
      </c>
      <c r="H291" s="232">
        <v>100</v>
      </c>
      <c r="I291" s="233"/>
      <c r="J291" s="234">
        <f>ROUND(I291*H291,2)</f>
        <v>0</v>
      </c>
      <c r="K291" s="235"/>
      <c r="L291" s="45"/>
      <c r="M291" s="236" t="s">
        <v>1</v>
      </c>
      <c r="N291" s="237" t="s">
        <v>45</v>
      </c>
      <c r="O291" s="92"/>
      <c r="P291" s="238">
        <f>O291*H291</f>
        <v>0</v>
      </c>
      <c r="Q291" s="238">
        <v>0</v>
      </c>
      <c r="R291" s="238">
        <f>Q291*H291</f>
        <v>0</v>
      </c>
      <c r="S291" s="238">
        <v>0</v>
      </c>
      <c r="T291" s="239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40" t="s">
        <v>219</v>
      </c>
      <c r="AT291" s="240" t="s">
        <v>215</v>
      </c>
      <c r="AU291" s="240" t="s">
        <v>89</v>
      </c>
      <c r="AY291" s="18" t="s">
        <v>213</v>
      </c>
      <c r="BE291" s="241">
        <f>IF(N291="základní",J291,0)</f>
        <v>0</v>
      </c>
      <c r="BF291" s="241">
        <f>IF(N291="snížená",J291,0)</f>
        <v>0</v>
      </c>
      <c r="BG291" s="241">
        <f>IF(N291="zákl. přenesená",J291,0)</f>
        <v>0</v>
      </c>
      <c r="BH291" s="241">
        <f>IF(N291="sníž. přenesená",J291,0)</f>
        <v>0</v>
      </c>
      <c r="BI291" s="241">
        <f>IF(N291="nulová",J291,0)</f>
        <v>0</v>
      </c>
      <c r="BJ291" s="18" t="s">
        <v>21</v>
      </c>
      <c r="BK291" s="241">
        <f>ROUND(I291*H291,2)</f>
        <v>0</v>
      </c>
      <c r="BL291" s="18" t="s">
        <v>219</v>
      </c>
      <c r="BM291" s="240" t="s">
        <v>483</v>
      </c>
    </row>
    <row r="292" spans="1:51" s="13" customFormat="1" ht="12">
      <c r="A292" s="13"/>
      <c r="B292" s="242"/>
      <c r="C292" s="243"/>
      <c r="D292" s="244" t="s">
        <v>221</v>
      </c>
      <c r="E292" s="245" t="s">
        <v>1</v>
      </c>
      <c r="F292" s="246" t="s">
        <v>484</v>
      </c>
      <c r="G292" s="243"/>
      <c r="H292" s="247">
        <v>100</v>
      </c>
      <c r="I292" s="248"/>
      <c r="J292" s="243"/>
      <c r="K292" s="243"/>
      <c r="L292" s="249"/>
      <c r="M292" s="250"/>
      <c r="N292" s="251"/>
      <c r="O292" s="251"/>
      <c r="P292" s="251"/>
      <c r="Q292" s="251"/>
      <c r="R292" s="251"/>
      <c r="S292" s="251"/>
      <c r="T292" s="252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53" t="s">
        <v>221</v>
      </c>
      <c r="AU292" s="253" t="s">
        <v>89</v>
      </c>
      <c r="AV292" s="13" t="s">
        <v>89</v>
      </c>
      <c r="AW292" s="13" t="s">
        <v>36</v>
      </c>
      <c r="AX292" s="13" t="s">
        <v>21</v>
      </c>
      <c r="AY292" s="253" t="s">
        <v>213</v>
      </c>
    </row>
    <row r="293" spans="1:65" s="2" customFormat="1" ht="16.5" customHeight="1">
      <c r="A293" s="39"/>
      <c r="B293" s="40"/>
      <c r="C293" s="228" t="s">
        <v>485</v>
      </c>
      <c r="D293" s="228" t="s">
        <v>215</v>
      </c>
      <c r="E293" s="229" t="s">
        <v>486</v>
      </c>
      <c r="F293" s="230" t="s">
        <v>487</v>
      </c>
      <c r="G293" s="231" t="s">
        <v>218</v>
      </c>
      <c r="H293" s="232">
        <v>12</v>
      </c>
      <c r="I293" s="233"/>
      <c r="J293" s="234">
        <f>ROUND(I293*H293,2)</f>
        <v>0</v>
      </c>
      <c r="K293" s="235"/>
      <c r="L293" s="45"/>
      <c r="M293" s="236" t="s">
        <v>1</v>
      </c>
      <c r="N293" s="237" t="s">
        <v>45</v>
      </c>
      <c r="O293" s="92"/>
      <c r="P293" s="238">
        <f>O293*H293</f>
        <v>0</v>
      </c>
      <c r="Q293" s="238">
        <v>2.45343</v>
      </c>
      <c r="R293" s="238">
        <f>Q293*H293</f>
        <v>29.44116</v>
      </c>
      <c r="S293" s="238">
        <v>0</v>
      </c>
      <c r="T293" s="239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40" t="s">
        <v>219</v>
      </c>
      <c r="AT293" s="240" t="s">
        <v>215</v>
      </c>
      <c r="AU293" s="240" t="s">
        <v>89</v>
      </c>
      <c r="AY293" s="18" t="s">
        <v>213</v>
      </c>
      <c r="BE293" s="241">
        <f>IF(N293="základní",J293,0)</f>
        <v>0</v>
      </c>
      <c r="BF293" s="241">
        <f>IF(N293="snížená",J293,0)</f>
        <v>0</v>
      </c>
      <c r="BG293" s="241">
        <f>IF(N293="zákl. přenesená",J293,0)</f>
        <v>0</v>
      </c>
      <c r="BH293" s="241">
        <f>IF(N293="sníž. přenesená",J293,0)</f>
        <v>0</v>
      </c>
      <c r="BI293" s="241">
        <f>IF(N293="nulová",J293,0)</f>
        <v>0</v>
      </c>
      <c r="BJ293" s="18" t="s">
        <v>21</v>
      </c>
      <c r="BK293" s="241">
        <f>ROUND(I293*H293,2)</f>
        <v>0</v>
      </c>
      <c r="BL293" s="18" t="s">
        <v>219</v>
      </c>
      <c r="BM293" s="240" t="s">
        <v>488</v>
      </c>
    </row>
    <row r="294" spans="1:51" s="13" customFormat="1" ht="12">
      <c r="A294" s="13"/>
      <c r="B294" s="242"/>
      <c r="C294" s="243"/>
      <c r="D294" s="244" t="s">
        <v>221</v>
      </c>
      <c r="E294" s="245" t="s">
        <v>1</v>
      </c>
      <c r="F294" s="246" t="s">
        <v>489</v>
      </c>
      <c r="G294" s="243"/>
      <c r="H294" s="247">
        <v>12</v>
      </c>
      <c r="I294" s="248"/>
      <c r="J294" s="243"/>
      <c r="K294" s="243"/>
      <c r="L294" s="249"/>
      <c r="M294" s="250"/>
      <c r="N294" s="251"/>
      <c r="O294" s="251"/>
      <c r="P294" s="251"/>
      <c r="Q294" s="251"/>
      <c r="R294" s="251"/>
      <c r="S294" s="251"/>
      <c r="T294" s="252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53" t="s">
        <v>221</v>
      </c>
      <c r="AU294" s="253" t="s">
        <v>89</v>
      </c>
      <c r="AV294" s="13" t="s">
        <v>89</v>
      </c>
      <c r="AW294" s="13" t="s">
        <v>36</v>
      </c>
      <c r="AX294" s="13" t="s">
        <v>21</v>
      </c>
      <c r="AY294" s="253" t="s">
        <v>213</v>
      </c>
    </row>
    <row r="295" spans="1:65" s="2" customFormat="1" ht="16.5" customHeight="1">
      <c r="A295" s="39"/>
      <c r="B295" s="40"/>
      <c r="C295" s="228" t="s">
        <v>490</v>
      </c>
      <c r="D295" s="228" t="s">
        <v>215</v>
      </c>
      <c r="E295" s="229" t="s">
        <v>491</v>
      </c>
      <c r="F295" s="230" t="s">
        <v>492</v>
      </c>
      <c r="G295" s="231" t="s">
        <v>218</v>
      </c>
      <c r="H295" s="232">
        <v>201</v>
      </c>
      <c r="I295" s="233"/>
      <c r="J295" s="234">
        <f>ROUND(I295*H295,2)</f>
        <v>0</v>
      </c>
      <c r="K295" s="235"/>
      <c r="L295" s="45"/>
      <c r="M295" s="236" t="s">
        <v>1</v>
      </c>
      <c r="N295" s="237" t="s">
        <v>45</v>
      </c>
      <c r="O295" s="92"/>
      <c r="P295" s="238">
        <f>O295*H295</f>
        <v>0</v>
      </c>
      <c r="Q295" s="238">
        <v>0</v>
      </c>
      <c r="R295" s="238">
        <f>Q295*H295</f>
        <v>0</v>
      </c>
      <c r="S295" s="238">
        <v>0</v>
      </c>
      <c r="T295" s="239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40" t="s">
        <v>219</v>
      </c>
      <c r="AT295" s="240" t="s">
        <v>215</v>
      </c>
      <c r="AU295" s="240" t="s">
        <v>89</v>
      </c>
      <c r="AY295" s="18" t="s">
        <v>213</v>
      </c>
      <c r="BE295" s="241">
        <f>IF(N295="základní",J295,0)</f>
        <v>0</v>
      </c>
      <c r="BF295" s="241">
        <f>IF(N295="snížená",J295,0)</f>
        <v>0</v>
      </c>
      <c r="BG295" s="241">
        <f>IF(N295="zákl. přenesená",J295,0)</f>
        <v>0</v>
      </c>
      <c r="BH295" s="241">
        <f>IF(N295="sníž. přenesená",J295,0)</f>
        <v>0</v>
      </c>
      <c r="BI295" s="241">
        <f>IF(N295="nulová",J295,0)</f>
        <v>0</v>
      </c>
      <c r="BJ295" s="18" t="s">
        <v>21</v>
      </c>
      <c r="BK295" s="241">
        <f>ROUND(I295*H295,2)</f>
        <v>0</v>
      </c>
      <c r="BL295" s="18" t="s">
        <v>219</v>
      </c>
      <c r="BM295" s="240" t="s">
        <v>493</v>
      </c>
    </row>
    <row r="296" spans="1:51" s="13" customFormat="1" ht="12">
      <c r="A296" s="13"/>
      <c r="B296" s="242"/>
      <c r="C296" s="243"/>
      <c r="D296" s="244" t="s">
        <v>221</v>
      </c>
      <c r="E296" s="245" t="s">
        <v>1</v>
      </c>
      <c r="F296" s="246" t="s">
        <v>494</v>
      </c>
      <c r="G296" s="243"/>
      <c r="H296" s="247">
        <v>201</v>
      </c>
      <c r="I296" s="248"/>
      <c r="J296" s="243"/>
      <c r="K296" s="243"/>
      <c r="L296" s="249"/>
      <c r="M296" s="250"/>
      <c r="N296" s="251"/>
      <c r="O296" s="251"/>
      <c r="P296" s="251"/>
      <c r="Q296" s="251"/>
      <c r="R296" s="251"/>
      <c r="S296" s="251"/>
      <c r="T296" s="252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53" t="s">
        <v>221</v>
      </c>
      <c r="AU296" s="253" t="s">
        <v>89</v>
      </c>
      <c r="AV296" s="13" t="s">
        <v>89</v>
      </c>
      <c r="AW296" s="13" t="s">
        <v>36</v>
      </c>
      <c r="AX296" s="13" t="s">
        <v>80</v>
      </c>
      <c r="AY296" s="253" t="s">
        <v>213</v>
      </c>
    </row>
    <row r="297" spans="1:51" s="14" customFormat="1" ht="12">
      <c r="A297" s="14"/>
      <c r="B297" s="254"/>
      <c r="C297" s="255"/>
      <c r="D297" s="244" t="s">
        <v>221</v>
      </c>
      <c r="E297" s="256" t="s">
        <v>1</v>
      </c>
      <c r="F297" s="257" t="s">
        <v>224</v>
      </c>
      <c r="G297" s="255"/>
      <c r="H297" s="258">
        <v>201</v>
      </c>
      <c r="I297" s="259"/>
      <c r="J297" s="255"/>
      <c r="K297" s="255"/>
      <c r="L297" s="260"/>
      <c r="M297" s="261"/>
      <c r="N297" s="262"/>
      <c r="O297" s="262"/>
      <c r="P297" s="262"/>
      <c r="Q297" s="262"/>
      <c r="R297" s="262"/>
      <c r="S297" s="262"/>
      <c r="T297" s="263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64" t="s">
        <v>221</v>
      </c>
      <c r="AU297" s="264" t="s">
        <v>89</v>
      </c>
      <c r="AV297" s="14" t="s">
        <v>219</v>
      </c>
      <c r="AW297" s="14" t="s">
        <v>36</v>
      </c>
      <c r="AX297" s="14" t="s">
        <v>21</v>
      </c>
      <c r="AY297" s="264" t="s">
        <v>213</v>
      </c>
    </row>
    <row r="298" spans="1:65" s="2" customFormat="1" ht="21.75" customHeight="1">
      <c r="A298" s="39"/>
      <c r="B298" s="40"/>
      <c r="C298" s="228" t="s">
        <v>495</v>
      </c>
      <c r="D298" s="228" t="s">
        <v>215</v>
      </c>
      <c r="E298" s="229" t="s">
        <v>496</v>
      </c>
      <c r="F298" s="230" t="s">
        <v>497</v>
      </c>
      <c r="G298" s="231" t="s">
        <v>218</v>
      </c>
      <c r="H298" s="232">
        <v>1.8</v>
      </c>
      <c r="I298" s="233"/>
      <c r="J298" s="234">
        <f>ROUND(I298*H298,2)</f>
        <v>0</v>
      </c>
      <c r="K298" s="235"/>
      <c r="L298" s="45"/>
      <c r="M298" s="236" t="s">
        <v>1</v>
      </c>
      <c r="N298" s="237" t="s">
        <v>45</v>
      </c>
      <c r="O298" s="92"/>
      <c r="P298" s="238">
        <f>O298*H298</f>
        <v>0</v>
      </c>
      <c r="Q298" s="238">
        <v>2.45343</v>
      </c>
      <c r="R298" s="238">
        <f>Q298*H298</f>
        <v>4.416174</v>
      </c>
      <c r="S298" s="238">
        <v>0</v>
      </c>
      <c r="T298" s="239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40" t="s">
        <v>219</v>
      </c>
      <c r="AT298" s="240" t="s">
        <v>215</v>
      </c>
      <c r="AU298" s="240" t="s">
        <v>89</v>
      </c>
      <c r="AY298" s="18" t="s">
        <v>213</v>
      </c>
      <c r="BE298" s="241">
        <f>IF(N298="základní",J298,0)</f>
        <v>0</v>
      </c>
      <c r="BF298" s="241">
        <f>IF(N298="snížená",J298,0)</f>
        <v>0</v>
      </c>
      <c r="BG298" s="241">
        <f>IF(N298="zákl. přenesená",J298,0)</f>
        <v>0</v>
      </c>
      <c r="BH298" s="241">
        <f>IF(N298="sníž. přenesená",J298,0)</f>
        <v>0</v>
      </c>
      <c r="BI298" s="241">
        <f>IF(N298="nulová",J298,0)</f>
        <v>0</v>
      </c>
      <c r="BJ298" s="18" t="s">
        <v>21</v>
      </c>
      <c r="BK298" s="241">
        <f>ROUND(I298*H298,2)</f>
        <v>0</v>
      </c>
      <c r="BL298" s="18" t="s">
        <v>219</v>
      </c>
      <c r="BM298" s="240" t="s">
        <v>498</v>
      </c>
    </row>
    <row r="299" spans="1:51" s="13" customFormat="1" ht="12">
      <c r="A299" s="13"/>
      <c r="B299" s="242"/>
      <c r="C299" s="243"/>
      <c r="D299" s="244" t="s">
        <v>221</v>
      </c>
      <c r="E299" s="245" t="s">
        <v>1</v>
      </c>
      <c r="F299" s="246" t="s">
        <v>499</v>
      </c>
      <c r="G299" s="243"/>
      <c r="H299" s="247">
        <v>1.8</v>
      </c>
      <c r="I299" s="248"/>
      <c r="J299" s="243"/>
      <c r="K299" s="243"/>
      <c r="L299" s="249"/>
      <c r="M299" s="250"/>
      <c r="N299" s="251"/>
      <c r="O299" s="251"/>
      <c r="P299" s="251"/>
      <c r="Q299" s="251"/>
      <c r="R299" s="251"/>
      <c r="S299" s="251"/>
      <c r="T299" s="252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53" t="s">
        <v>221</v>
      </c>
      <c r="AU299" s="253" t="s">
        <v>89</v>
      </c>
      <c r="AV299" s="13" t="s">
        <v>89</v>
      </c>
      <c r="AW299" s="13" t="s">
        <v>36</v>
      </c>
      <c r="AX299" s="13" t="s">
        <v>21</v>
      </c>
      <c r="AY299" s="253" t="s">
        <v>213</v>
      </c>
    </row>
    <row r="300" spans="1:65" s="2" customFormat="1" ht="21.75" customHeight="1">
      <c r="A300" s="39"/>
      <c r="B300" s="40"/>
      <c r="C300" s="228" t="s">
        <v>500</v>
      </c>
      <c r="D300" s="228" t="s">
        <v>215</v>
      </c>
      <c r="E300" s="229" t="s">
        <v>501</v>
      </c>
      <c r="F300" s="230" t="s">
        <v>502</v>
      </c>
      <c r="G300" s="231" t="s">
        <v>244</v>
      </c>
      <c r="H300" s="232">
        <v>784</v>
      </c>
      <c r="I300" s="233"/>
      <c r="J300" s="234">
        <f>ROUND(I300*H300,2)</f>
        <v>0</v>
      </c>
      <c r="K300" s="235"/>
      <c r="L300" s="45"/>
      <c r="M300" s="236" t="s">
        <v>1</v>
      </c>
      <c r="N300" s="237" t="s">
        <v>45</v>
      </c>
      <c r="O300" s="92"/>
      <c r="P300" s="238">
        <f>O300*H300</f>
        <v>0</v>
      </c>
      <c r="Q300" s="238">
        <v>0.00533</v>
      </c>
      <c r="R300" s="238">
        <f>Q300*H300</f>
        <v>4.178719999999999</v>
      </c>
      <c r="S300" s="238">
        <v>0</v>
      </c>
      <c r="T300" s="239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40" t="s">
        <v>219</v>
      </c>
      <c r="AT300" s="240" t="s">
        <v>215</v>
      </c>
      <c r="AU300" s="240" t="s">
        <v>89</v>
      </c>
      <c r="AY300" s="18" t="s">
        <v>213</v>
      </c>
      <c r="BE300" s="241">
        <f>IF(N300="základní",J300,0)</f>
        <v>0</v>
      </c>
      <c r="BF300" s="241">
        <f>IF(N300="snížená",J300,0)</f>
        <v>0</v>
      </c>
      <c r="BG300" s="241">
        <f>IF(N300="zákl. přenesená",J300,0)</f>
        <v>0</v>
      </c>
      <c r="BH300" s="241">
        <f>IF(N300="sníž. přenesená",J300,0)</f>
        <v>0</v>
      </c>
      <c r="BI300" s="241">
        <f>IF(N300="nulová",J300,0)</f>
        <v>0</v>
      </c>
      <c r="BJ300" s="18" t="s">
        <v>21</v>
      </c>
      <c r="BK300" s="241">
        <f>ROUND(I300*H300,2)</f>
        <v>0</v>
      </c>
      <c r="BL300" s="18" t="s">
        <v>219</v>
      </c>
      <c r="BM300" s="240" t="s">
        <v>503</v>
      </c>
    </row>
    <row r="301" spans="1:51" s="13" customFormat="1" ht="12">
      <c r="A301" s="13"/>
      <c r="B301" s="242"/>
      <c r="C301" s="243"/>
      <c r="D301" s="244" t="s">
        <v>221</v>
      </c>
      <c r="E301" s="245" t="s">
        <v>1</v>
      </c>
      <c r="F301" s="246" t="s">
        <v>504</v>
      </c>
      <c r="G301" s="243"/>
      <c r="H301" s="247">
        <v>784</v>
      </c>
      <c r="I301" s="248"/>
      <c r="J301" s="243"/>
      <c r="K301" s="243"/>
      <c r="L301" s="249"/>
      <c r="M301" s="250"/>
      <c r="N301" s="251"/>
      <c r="O301" s="251"/>
      <c r="P301" s="251"/>
      <c r="Q301" s="251"/>
      <c r="R301" s="251"/>
      <c r="S301" s="251"/>
      <c r="T301" s="252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53" t="s">
        <v>221</v>
      </c>
      <c r="AU301" s="253" t="s">
        <v>89</v>
      </c>
      <c r="AV301" s="13" t="s">
        <v>89</v>
      </c>
      <c r="AW301" s="13" t="s">
        <v>36</v>
      </c>
      <c r="AX301" s="13" t="s">
        <v>80</v>
      </c>
      <c r="AY301" s="253" t="s">
        <v>213</v>
      </c>
    </row>
    <row r="302" spans="1:51" s="14" customFormat="1" ht="12">
      <c r="A302" s="14"/>
      <c r="B302" s="254"/>
      <c r="C302" s="255"/>
      <c r="D302" s="244" t="s">
        <v>221</v>
      </c>
      <c r="E302" s="256" t="s">
        <v>1</v>
      </c>
      <c r="F302" s="257" t="s">
        <v>224</v>
      </c>
      <c r="G302" s="255"/>
      <c r="H302" s="258">
        <v>784</v>
      </c>
      <c r="I302" s="259"/>
      <c r="J302" s="255"/>
      <c r="K302" s="255"/>
      <c r="L302" s="260"/>
      <c r="M302" s="261"/>
      <c r="N302" s="262"/>
      <c r="O302" s="262"/>
      <c r="P302" s="262"/>
      <c r="Q302" s="262"/>
      <c r="R302" s="262"/>
      <c r="S302" s="262"/>
      <c r="T302" s="263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64" t="s">
        <v>221</v>
      </c>
      <c r="AU302" s="264" t="s">
        <v>89</v>
      </c>
      <c r="AV302" s="14" t="s">
        <v>219</v>
      </c>
      <c r="AW302" s="14" t="s">
        <v>36</v>
      </c>
      <c r="AX302" s="14" t="s">
        <v>21</v>
      </c>
      <c r="AY302" s="264" t="s">
        <v>213</v>
      </c>
    </row>
    <row r="303" spans="1:65" s="2" customFormat="1" ht="21.75" customHeight="1">
      <c r="A303" s="39"/>
      <c r="B303" s="40"/>
      <c r="C303" s="228" t="s">
        <v>505</v>
      </c>
      <c r="D303" s="228" t="s">
        <v>215</v>
      </c>
      <c r="E303" s="229" t="s">
        <v>506</v>
      </c>
      <c r="F303" s="230" t="s">
        <v>507</v>
      </c>
      <c r="G303" s="231" t="s">
        <v>244</v>
      </c>
      <c r="H303" s="232">
        <v>784</v>
      </c>
      <c r="I303" s="233"/>
      <c r="J303" s="234">
        <f>ROUND(I303*H303,2)</f>
        <v>0</v>
      </c>
      <c r="K303" s="235"/>
      <c r="L303" s="45"/>
      <c r="M303" s="236" t="s">
        <v>1</v>
      </c>
      <c r="N303" s="237" t="s">
        <v>45</v>
      </c>
      <c r="O303" s="92"/>
      <c r="P303" s="238">
        <f>O303*H303</f>
        <v>0</v>
      </c>
      <c r="Q303" s="238">
        <v>0</v>
      </c>
      <c r="R303" s="238">
        <f>Q303*H303</f>
        <v>0</v>
      </c>
      <c r="S303" s="238">
        <v>0</v>
      </c>
      <c r="T303" s="239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40" t="s">
        <v>219</v>
      </c>
      <c r="AT303" s="240" t="s">
        <v>215</v>
      </c>
      <c r="AU303" s="240" t="s">
        <v>89</v>
      </c>
      <c r="AY303" s="18" t="s">
        <v>213</v>
      </c>
      <c r="BE303" s="241">
        <f>IF(N303="základní",J303,0)</f>
        <v>0</v>
      </c>
      <c r="BF303" s="241">
        <f>IF(N303="snížená",J303,0)</f>
        <v>0</v>
      </c>
      <c r="BG303" s="241">
        <f>IF(N303="zákl. přenesená",J303,0)</f>
        <v>0</v>
      </c>
      <c r="BH303" s="241">
        <f>IF(N303="sníž. přenesená",J303,0)</f>
        <v>0</v>
      </c>
      <c r="BI303" s="241">
        <f>IF(N303="nulová",J303,0)</f>
        <v>0</v>
      </c>
      <c r="BJ303" s="18" t="s">
        <v>21</v>
      </c>
      <c r="BK303" s="241">
        <f>ROUND(I303*H303,2)</f>
        <v>0</v>
      </c>
      <c r="BL303" s="18" t="s">
        <v>219</v>
      </c>
      <c r="BM303" s="240" t="s">
        <v>508</v>
      </c>
    </row>
    <row r="304" spans="1:51" s="13" customFormat="1" ht="12">
      <c r="A304" s="13"/>
      <c r="B304" s="242"/>
      <c r="C304" s="243"/>
      <c r="D304" s="244" t="s">
        <v>221</v>
      </c>
      <c r="E304" s="245" t="s">
        <v>1</v>
      </c>
      <c r="F304" s="246" t="s">
        <v>509</v>
      </c>
      <c r="G304" s="243"/>
      <c r="H304" s="247">
        <v>784</v>
      </c>
      <c r="I304" s="248"/>
      <c r="J304" s="243"/>
      <c r="K304" s="243"/>
      <c r="L304" s="249"/>
      <c r="M304" s="250"/>
      <c r="N304" s="251"/>
      <c r="O304" s="251"/>
      <c r="P304" s="251"/>
      <c r="Q304" s="251"/>
      <c r="R304" s="251"/>
      <c r="S304" s="251"/>
      <c r="T304" s="252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53" t="s">
        <v>221</v>
      </c>
      <c r="AU304" s="253" t="s">
        <v>89</v>
      </c>
      <c r="AV304" s="13" t="s">
        <v>89</v>
      </c>
      <c r="AW304" s="13" t="s">
        <v>36</v>
      </c>
      <c r="AX304" s="13" t="s">
        <v>21</v>
      </c>
      <c r="AY304" s="253" t="s">
        <v>213</v>
      </c>
    </row>
    <row r="305" spans="1:65" s="2" customFormat="1" ht="21.75" customHeight="1">
      <c r="A305" s="39"/>
      <c r="B305" s="40"/>
      <c r="C305" s="228" t="s">
        <v>510</v>
      </c>
      <c r="D305" s="228" t="s">
        <v>215</v>
      </c>
      <c r="E305" s="229" t="s">
        <v>511</v>
      </c>
      <c r="F305" s="230" t="s">
        <v>512</v>
      </c>
      <c r="G305" s="231" t="s">
        <v>244</v>
      </c>
      <c r="H305" s="232">
        <v>11.962</v>
      </c>
      <c r="I305" s="233"/>
      <c r="J305" s="234">
        <f>ROUND(I305*H305,2)</f>
        <v>0</v>
      </c>
      <c r="K305" s="235"/>
      <c r="L305" s="45"/>
      <c r="M305" s="236" t="s">
        <v>1</v>
      </c>
      <c r="N305" s="237" t="s">
        <v>45</v>
      </c>
      <c r="O305" s="92"/>
      <c r="P305" s="238">
        <f>O305*H305</f>
        <v>0</v>
      </c>
      <c r="Q305" s="238">
        <v>0.005</v>
      </c>
      <c r="R305" s="238">
        <f>Q305*H305</f>
        <v>0.05981</v>
      </c>
      <c r="S305" s="238">
        <v>0</v>
      </c>
      <c r="T305" s="239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40" t="s">
        <v>219</v>
      </c>
      <c r="AT305" s="240" t="s">
        <v>215</v>
      </c>
      <c r="AU305" s="240" t="s">
        <v>89</v>
      </c>
      <c r="AY305" s="18" t="s">
        <v>213</v>
      </c>
      <c r="BE305" s="241">
        <f>IF(N305="základní",J305,0)</f>
        <v>0</v>
      </c>
      <c r="BF305" s="241">
        <f>IF(N305="snížená",J305,0)</f>
        <v>0</v>
      </c>
      <c r="BG305" s="241">
        <f>IF(N305="zákl. přenesená",J305,0)</f>
        <v>0</v>
      </c>
      <c r="BH305" s="241">
        <f>IF(N305="sníž. přenesená",J305,0)</f>
        <v>0</v>
      </c>
      <c r="BI305" s="241">
        <f>IF(N305="nulová",J305,0)</f>
        <v>0</v>
      </c>
      <c r="BJ305" s="18" t="s">
        <v>21</v>
      </c>
      <c r="BK305" s="241">
        <f>ROUND(I305*H305,2)</f>
        <v>0</v>
      </c>
      <c r="BL305" s="18" t="s">
        <v>219</v>
      </c>
      <c r="BM305" s="240" t="s">
        <v>513</v>
      </c>
    </row>
    <row r="306" spans="1:51" s="15" customFormat="1" ht="12">
      <c r="A306" s="15"/>
      <c r="B306" s="265"/>
      <c r="C306" s="266"/>
      <c r="D306" s="244" t="s">
        <v>221</v>
      </c>
      <c r="E306" s="267" t="s">
        <v>1</v>
      </c>
      <c r="F306" s="268" t="s">
        <v>514</v>
      </c>
      <c r="G306" s="266"/>
      <c r="H306" s="267" t="s">
        <v>1</v>
      </c>
      <c r="I306" s="269"/>
      <c r="J306" s="266"/>
      <c r="K306" s="266"/>
      <c r="L306" s="270"/>
      <c r="M306" s="271"/>
      <c r="N306" s="272"/>
      <c r="O306" s="272"/>
      <c r="P306" s="272"/>
      <c r="Q306" s="272"/>
      <c r="R306" s="272"/>
      <c r="S306" s="272"/>
      <c r="T306" s="273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74" t="s">
        <v>221</v>
      </c>
      <c r="AU306" s="274" t="s">
        <v>89</v>
      </c>
      <c r="AV306" s="15" t="s">
        <v>21</v>
      </c>
      <c r="AW306" s="15" t="s">
        <v>36</v>
      </c>
      <c r="AX306" s="15" t="s">
        <v>80</v>
      </c>
      <c r="AY306" s="274" t="s">
        <v>213</v>
      </c>
    </row>
    <row r="307" spans="1:51" s="15" customFormat="1" ht="12">
      <c r="A307" s="15"/>
      <c r="B307" s="265"/>
      <c r="C307" s="266"/>
      <c r="D307" s="244" t="s">
        <v>221</v>
      </c>
      <c r="E307" s="267" t="s">
        <v>1</v>
      </c>
      <c r="F307" s="268" t="s">
        <v>515</v>
      </c>
      <c r="G307" s="266"/>
      <c r="H307" s="267" t="s">
        <v>1</v>
      </c>
      <c r="I307" s="269"/>
      <c r="J307" s="266"/>
      <c r="K307" s="266"/>
      <c r="L307" s="270"/>
      <c r="M307" s="271"/>
      <c r="N307" s="272"/>
      <c r="O307" s="272"/>
      <c r="P307" s="272"/>
      <c r="Q307" s="272"/>
      <c r="R307" s="272"/>
      <c r="S307" s="272"/>
      <c r="T307" s="273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T307" s="274" t="s">
        <v>221</v>
      </c>
      <c r="AU307" s="274" t="s">
        <v>89</v>
      </c>
      <c r="AV307" s="15" t="s">
        <v>21</v>
      </c>
      <c r="AW307" s="15" t="s">
        <v>36</v>
      </c>
      <c r="AX307" s="15" t="s">
        <v>80</v>
      </c>
      <c r="AY307" s="274" t="s">
        <v>213</v>
      </c>
    </row>
    <row r="308" spans="1:51" s="13" customFormat="1" ht="12">
      <c r="A308" s="13"/>
      <c r="B308" s="242"/>
      <c r="C308" s="243"/>
      <c r="D308" s="244" t="s">
        <v>221</v>
      </c>
      <c r="E308" s="245" t="s">
        <v>1</v>
      </c>
      <c r="F308" s="246" t="s">
        <v>516</v>
      </c>
      <c r="G308" s="243"/>
      <c r="H308" s="247">
        <v>6.654</v>
      </c>
      <c r="I308" s="248"/>
      <c r="J308" s="243"/>
      <c r="K308" s="243"/>
      <c r="L308" s="249"/>
      <c r="M308" s="250"/>
      <c r="N308" s="251"/>
      <c r="O308" s="251"/>
      <c r="P308" s="251"/>
      <c r="Q308" s="251"/>
      <c r="R308" s="251"/>
      <c r="S308" s="251"/>
      <c r="T308" s="252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53" t="s">
        <v>221</v>
      </c>
      <c r="AU308" s="253" t="s">
        <v>89</v>
      </c>
      <c r="AV308" s="13" t="s">
        <v>89</v>
      </c>
      <c r="AW308" s="13" t="s">
        <v>36</v>
      </c>
      <c r="AX308" s="13" t="s">
        <v>80</v>
      </c>
      <c r="AY308" s="253" t="s">
        <v>213</v>
      </c>
    </row>
    <row r="309" spans="1:51" s="13" customFormat="1" ht="12">
      <c r="A309" s="13"/>
      <c r="B309" s="242"/>
      <c r="C309" s="243"/>
      <c r="D309" s="244" t="s">
        <v>221</v>
      </c>
      <c r="E309" s="245" t="s">
        <v>1</v>
      </c>
      <c r="F309" s="246" t="s">
        <v>517</v>
      </c>
      <c r="G309" s="243"/>
      <c r="H309" s="247">
        <v>5.308</v>
      </c>
      <c r="I309" s="248"/>
      <c r="J309" s="243"/>
      <c r="K309" s="243"/>
      <c r="L309" s="249"/>
      <c r="M309" s="250"/>
      <c r="N309" s="251"/>
      <c r="O309" s="251"/>
      <c r="P309" s="251"/>
      <c r="Q309" s="251"/>
      <c r="R309" s="251"/>
      <c r="S309" s="251"/>
      <c r="T309" s="252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53" t="s">
        <v>221</v>
      </c>
      <c r="AU309" s="253" t="s">
        <v>89</v>
      </c>
      <c r="AV309" s="13" t="s">
        <v>89</v>
      </c>
      <c r="AW309" s="13" t="s">
        <v>36</v>
      </c>
      <c r="AX309" s="13" t="s">
        <v>80</v>
      </c>
      <c r="AY309" s="253" t="s">
        <v>213</v>
      </c>
    </row>
    <row r="310" spans="1:51" s="14" customFormat="1" ht="12">
      <c r="A310" s="14"/>
      <c r="B310" s="254"/>
      <c r="C310" s="255"/>
      <c r="D310" s="244" t="s">
        <v>221</v>
      </c>
      <c r="E310" s="256" t="s">
        <v>1</v>
      </c>
      <c r="F310" s="257" t="s">
        <v>224</v>
      </c>
      <c r="G310" s="255"/>
      <c r="H310" s="258">
        <v>11.962</v>
      </c>
      <c r="I310" s="259"/>
      <c r="J310" s="255"/>
      <c r="K310" s="255"/>
      <c r="L310" s="260"/>
      <c r="M310" s="261"/>
      <c r="N310" s="262"/>
      <c r="O310" s="262"/>
      <c r="P310" s="262"/>
      <c r="Q310" s="262"/>
      <c r="R310" s="262"/>
      <c r="S310" s="262"/>
      <c r="T310" s="263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64" t="s">
        <v>221</v>
      </c>
      <c r="AU310" s="264" t="s">
        <v>89</v>
      </c>
      <c r="AV310" s="14" t="s">
        <v>219</v>
      </c>
      <c r="AW310" s="14" t="s">
        <v>36</v>
      </c>
      <c r="AX310" s="14" t="s">
        <v>21</v>
      </c>
      <c r="AY310" s="264" t="s">
        <v>213</v>
      </c>
    </row>
    <row r="311" spans="1:65" s="2" customFormat="1" ht="21.75" customHeight="1">
      <c r="A311" s="39"/>
      <c r="B311" s="40"/>
      <c r="C311" s="228" t="s">
        <v>518</v>
      </c>
      <c r="D311" s="228" t="s">
        <v>215</v>
      </c>
      <c r="E311" s="229" t="s">
        <v>519</v>
      </c>
      <c r="F311" s="230" t="s">
        <v>520</v>
      </c>
      <c r="G311" s="231" t="s">
        <v>244</v>
      </c>
      <c r="H311" s="232">
        <v>18.9</v>
      </c>
      <c r="I311" s="233"/>
      <c r="J311" s="234">
        <f>ROUND(I311*H311,2)</f>
        <v>0</v>
      </c>
      <c r="K311" s="235"/>
      <c r="L311" s="45"/>
      <c r="M311" s="236" t="s">
        <v>1</v>
      </c>
      <c r="N311" s="237" t="s">
        <v>45</v>
      </c>
      <c r="O311" s="92"/>
      <c r="P311" s="238">
        <f>O311*H311</f>
        <v>0</v>
      </c>
      <c r="Q311" s="238">
        <v>0.00737</v>
      </c>
      <c r="R311" s="238">
        <f>Q311*H311</f>
        <v>0.13929299999999997</v>
      </c>
      <c r="S311" s="238">
        <v>0</v>
      </c>
      <c r="T311" s="239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40" t="s">
        <v>219</v>
      </c>
      <c r="AT311" s="240" t="s">
        <v>215</v>
      </c>
      <c r="AU311" s="240" t="s">
        <v>89</v>
      </c>
      <c r="AY311" s="18" t="s">
        <v>213</v>
      </c>
      <c r="BE311" s="241">
        <f>IF(N311="základní",J311,0)</f>
        <v>0</v>
      </c>
      <c r="BF311" s="241">
        <f>IF(N311="snížená",J311,0)</f>
        <v>0</v>
      </c>
      <c r="BG311" s="241">
        <f>IF(N311="zákl. přenesená",J311,0)</f>
        <v>0</v>
      </c>
      <c r="BH311" s="241">
        <f>IF(N311="sníž. přenesená",J311,0)</f>
        <v>0</v>
      </c>
      <c r="BI311" s="241">
        <f>IF(N311="nulová",J311,0)</f>
        <v>0</v>
      </c>
      <c r="BJ311" s="18" t="s">
        <v>21</v>
      </c>
      <c r="BK311" s="241">
        <f>ROUND(I311*H311,2)</f>
        <v>0</v>
      </c>
      <c r="BL311" s="18" t="s">
        <v>219</v>
      </c>
      <c r="BM311" s="240" t="s">
        <v>521</v>
      </c>
    </row>
    <row r="312" spans="1:51" s="13" customFormat="1" ht="12">
      <c r="A312" s="13"/>
      <c r="B312" s="242"/>
      <c r="C312" s="243"/>
      <c r="D312" s="244" t="s">
        <v>221</v>
      </c>
      <c r="E312" s="245" t="s">
        <v>1</v>
      </c>
      <c r="F312" s="246" t="s">
        <v>522</v>
      </c>
      <c r="G312" s="243"/>
      <c r="H312" s="247">
        <v>18.9</v>
      </c>
      <c r="I312" s="248"/>
      <c r="J312" s="243"/>
      <c r="K312" s="243"/>
      <c r="L312" s="249"/>
      <c r="M312" s="250"/>
      <c r="N312" s="251"/>
      <c r="O312" s="251"/>
      <c r="P312" s="251"/>
      <c r="Q312" s="251"/>
      <c r="R312" s="251"/>
      <c r="S312" s="251"/>
      <c r="T312" s="252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53" t="s">
        <v>221</v>
      </c>
      <c r="AU312" s="253" t="s">
        <v>89</v>
      </c>
      <c r="AV312" s="13" t="s">
        <v>89</v>
      </c>
      <c r="AW312" s="13" t="s">
        <v>36</v>
      </c>
      <c r="AX312" s="13" t="s">
        <v>21</v>
      </c>
      <c r="AY312" s="253" t="s">
        <v>213</v>
      </c>
    </row>
    <row r="313" spans="1:65" s="2" customFormat="1" ht="33" customHeight="1">
      <c r="A313" s="39"/>
      <c r="B313" s="40"/>
      <c r="C313" s="228" t="s">
        <v>523</v>
      </c>
      <c r="D313" s="228" t="s">
        <v>215</v>
      </c>
      <c r="E313" s="229" t="s">
        <v>524</v>
      </c>
      <c r="F313" s="230" t="s">
        <v>525</v>
      </c>
      <c r="G313" s="231" t="s">
        <v>244</v>
      </c>
      <c r="H313" s="232">
        <v>18.9</v>
      </c>
      <c r="I313" s="233"/>
      <c r="J313" s="234">
        <f>ROUND(I313*H313,2)</f>
        <v>0</v>
      </c>
      <c r="K313" s="235"/>
      <c r="L313" s="45"/>
      <c r="M313" s="236" t="s">
        <v>1</v>
      </c>
      <c r="N313" s="237" t="s">
        <v>45</v>
      </c>
      <c r="O313" s="92"/>
      <c r="P313" s="238">
        <f>O313*H313</f>
        <v>0</v>
      </c>
      <c r="Q313" s="238">
        <v>0.00973</v>
      </c>
      <c r="R313" s="238">
        <f>Q313*H313</f>
        <v>0.183897</v>
      </c>
      <c r="S313" s="238">
        <v>0</v>
      </c>
      <c r="T313" s="239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40" t="s">
        <v>219</v>
      </c>
      <c r="AT313" s="240" t="s">
        <v>215</v>
      </c>
      <c r="AU313" s="240" t="s">
        <v>89</v>
      </c>
      <c r="AY313" s="18" t="s">
        <v>213</v>
      </c>
      <c r="BE313" s="241">
        <f>IF(N313="základní",J313,0)</f>
        <v>0</v>
      </c>
      <c r="BF313" s="241">
        <f>IF(N313="snížená",J313,0)</f>
        <v>0</v>
      </c>
      <c r="BG313" s="241">
        <f>IF(N313="zákl. přenesená",J313,0)</f>
        <v>0</v>
      </c>
      <c r="BH313" s="241">
        <f>IF(N313="sníž. přenesená",J313,0)</f>
        <v>0</v>
      </c>
      <c r="BI313" s="241">
        <f>IF(N313="nulová",J313,0)</f>
        <v>0</v>
      </c>
      <c r="BJ313" s="18" t="s">
        <v>21</v>
      </c>
      <c r="BK313" s="241">
        <f>ROUND(I313*H313,2)</f>
        <v>0</v>
      </c>
      <c r="BL313" s="18" t="s">
        <v>219</v>
      </c>
      <c r="BM313" s="240" t="s">
        <v>526</v>
      </c>
    </row>
    <row r="314" spans="1:51" s="13" customFormat="1" ht="12">
      <c r="A314" s="13"/>
      <c r="B314" s="242"/>
      <c r="C314" s="243"/>
      <c r="D314" s="244" t="s">
        <v>221</v>
      </c>
      <c r="E314" s="245" t="s">
        <v>1</v>
      </c>
      <c r="F314" s="246" t="s">
        <v>527</v>
      </c>
      <c r="G314" s="243"/>
      <c r="H314" s="247">
        <v>18.9</v>
      </c>
      <c r="I314" s="248"/>
      <c r="J314" s="243"/>
      <c r="K314" s="243"/>
      <c r="L314" s="249"/>
      <c r="M314" s="250"/>
      <c r="N314" s="251"/>
      <c r="O314" s="251"/>
      <c r="P314" s="251"/>
      <c r="Q314" s="251"/>
      <c r="R314" s="251"/>
      <c r="S314" s="251"/>
      <c r="T314" s="252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53" t="s">
        <v>221</v>
      </c>
      <c r="AU314" s="253" t="s">
        <v>89</v>
      </c>
      <c r="AV314" s="13" t="s">
        <v>89</v>
      </c>
      <c r="AW314" s="13" t="s">
        <v>36</v>
      </c>
      <c r="AX314" s="13" t="s">
        <v>21</v>
      </c>
      <c r="AY314" s="253" t="s">
        <v>213</v>
      </c>
    </row>
    <row r="315" spans="1:65" s="2" customFormat="1" ht="21.75" customHeight="1">
      <c r="A315" s="39"/>
      <c r="B315" s="40"/>
      <c r="C315" s="228" t="s">
        <v>528</v>
      </c>
      <c r="D315" s="228" t="s">
        <v>215</v>
      </c>
      <c r="E315" s="229" t="s">
        <v>529</v>
      </c>
      <c r="F315" s="230" t="s">
        <v>530</v>
      </c>
      <c r="G315" s="231" t="s">
        <v>244</v>
      </c>
      <c r="H315" s="232">
        <v>726</v>
      </c>
      <c r="I315" s="233"/>
      <c r="J315" s="234">
        <f>ROUND(I315*H315,2)</f>
        <v>0</v>
      </c>
      <c r="K315" s="235"/>
      <c r="L315" s="45"/>
      <c r="M315" s="236" t="s">
        <v>1</v>
      </c>
      <c r="N315" s="237" t="s">
        <v>45</v>
      </c>
      <c r="O315" s="92"/>
      <c r="P315" s="238">
        <f>O315*H315</f>
        <v>0</v>
      </c>
      <c r="Q315" s="238">
        <v>0.001</v>
      </c>
      <c r="R315" s="238">
        <f>Q315*H315</f>
        <v>0.726</v>
      </c>
      <c r="S315" s="238">
        <v>0</v>
      </c>
      <c r="T315" s="239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40" t="s">
        <v>219</v>
      </c>
      <c r="AT315" s="240" t="s">
        <v>215</v>
      </c>
      <c r="AU315" s="240" t="s">
        <v>89</v>
      </c>
      <c r="AY315" s="18" t="s">
        <v>213</v>
      </c>
      <c r="BE315" s="241">
        <f>IF(N315="základní",J315,0)</f>
        <v>0</v>
      </c>
      <c r="BF315" s="241">
        <f>IF(N315="snížená",J315,0)</f>
        <v>0</v>
      </c>
      <c r="BG315" s="241">
        <f>IF(N315="zákl. přenesená",J315,0)</f>
        <v>0</v>
      </c>
      <c r="BH315" s="241">
        <f>IF(N315="sníž. přenesená",J315,0)</f>
        <v>0</v>
      </c>
      <c r="BI315" s="241">
        <f>IF(N315="nulová",J315,0)</f>
        <v>0</v>
      </c>
      <c r="BJ315" s="18" t="s">
        <v>21</v>
      </c>
      <c r="BK315" s="241">
        <f>ROUND(I315*H315,2)</f>
        <v>0</v>
      </c>
      <c r="BL315" s="18" t="s">
        <v>219</v>
      </c>
      <c r="BM315" s="240" t="s">
        <v>531</v>
      </c>
    </row>
    <row r="316" spans="1:51" s="13" customFormat="1" ht="12">
      <c r="A316" s="13"/>
      <c r="B316" s="242"/>
      <c r="C316" s="243"/>
      <c r="D316" s="244" t="s">
        <v>221</v>
      </c>
      <c r="E316" s="245" t="s">
        <v>1</v>
      </c>
      <c r="F316" s="246" t="s">
        <v>532</v>
      </c>
      <c r="G316" s="243"/>
      <c r="H316" s="247">
        <v>726</v>
      </c>
      <c r="I316" s="248"/>
      <c r="J316" s="243"/>
      <c r="K316" s="243"/>
      <c r="L316" s="249"/>
      <c r="M316" s="250"/>
      <c r="N316" s="251"/>
      <c r="O316" s="251"/>
      <c r="P316" s="251"/>
      <c r="Q316" s="251"/>
      <c r="R316" s="251"/>
      <c r="S316" s="251"/>
      <c r="T316" s="252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53" t="s">
        <v>221</v>
      </c>
      <c r="AU316" s="253" t="s">
        <v>89</v>
      </c>
      <c r="AV316" s="13" t="s">
        <v>89</v>
      </c>
      <c r="AW316" s="13" t="s">
        <v>36</v>
      </c>
      <c r="AX316" s="13" t="s">
        <v>21</v>
      </c>
      <c r="AY316" s="253" t="s">
        <v>213</v>
      </c>
    </row>
    <row r="317" spans="1:65" s="2" customFormat="1" ht="21.75" customHeight="1">
      <c r="A317" s="39"/>
      <c r="B317" s="40"/>
      <c r="C317" s="228" t="s">
        <v>533</v>
      </c>
      <c r="D317" s="228" t="s">
        <v>215</v>
      </c>
      <c r="E317" s="229" t="s">
        <v>534</v>
      </c>
      <c r="F317" s="230" t="s">
        <v>535</v>
      </c>
      <c r="G317" s="231" t="s">
        <v>244</v>
      </c>
      <c r="H317" s="232">
        <v>726</v>
      </c>
      <c r="I317" s="233"/>
      <c r="J317" s="234">
        <f>ROUND(I317*H317,2)</f>
        <v>0</v>
      </c>
      <c r="K317" s="235"/>
      <c r="L317" s="45"/>
      <c r="M317" s="236" t="s">
        <v>1</v>
      </c>
      <c r="N317" s="237" t="s">
        <v>45</v>
      </c>
      <c r="O317" s="92"/>
      <c r="P317" s="238">
        <f>O317*H317</f>
        <v>0</v>
      </c>
      <c r="Q317" s="238">
        <v>0</v>
      </c>
      <c r="R317" s="238">
        <f>Q317*H317</f>
        <v>0</v>
      </c>
      <c r="S317" s="238">
        <v>0</v>
      </c>
      <c r="T317" s="239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40" t="s">
        <v>219</v>
      </c>
      <c r="AT317" s="240" t="s">
        <v>215</v>
      </c>
      <c r="AU317" s="240" t="s">
        <v>89</v>
      </c>
      <c r="AY317" s="18" t="s">
        <v>213</v>
      </c>
      <c r="BE317" s="241">
        <f>IF(N317="základní",J317,0)</f>
        <v>0</v>
      </c>
      <c r="BF317" s="241">
        <f>IF(N317="snížená",J317,0)</f>
        <v>0</v>
      </c>
      <c r="BG317" s="241">
        <f>IF(N317="zákl. přenesená",J317,0)</f>
        <v>0</v>
      </c>
      <c r="BH317" s="241">
        <f>IF(N317="sníž. přenesená",J317,0)</f>
        <v>0</v>
      </c>
      <c r="BI317" s="241">
        <f>IF(N317="nulová",J317,0)</f>
        <v>0</v>
      </c>
      <c r="BJ317" s="18" t="s">
        <v>21</v>
      </c>
      <c r="BK317" s="241">
        <f>ROUND(I317*H317,2)</f>
        <v>0</v>
      </c>
      <c r="BL317" s="18" t="s">
        <v>219</v>
      </c>
      <c r="BM317" s="240" t="s">
        <v>536</v>
      </c>
    </row>
    <row r="318" spans="1:51" s="13" customFormat="1" ht="12">
      <c r="A318" s="13"/>
      <c r="B318" s="242"/>
      <c r="C318" s="243"/>
      <c r="D318" s="244" t="s">
        <v>221</v>
      </c>
      <c r="E318" s="245" t="s">
        <v>1</v>
      </c>
      <c r="F318" s="246" t="s">
        <v>532</v>
      </c>
      <c r="G318" s="243"/>
      <c r="H318" s="247">
        <v>726</v>
      </c>
      <c r="I318" s="248"/>
      <c r="J318" s="243"/>
      <c r="K318" s="243"/>
      <c r="L318" s="249"/>
      <c r="M318" s="250"/>
      <c r="N318" s="251"/>
      <c r="O318" s="251"/>
      <c r="P318" s="251"/>
      <c r="Q318" s="251"/>
      <c r="R318" s="251"/>
      <c r="S318" s="251"/>
      <c r="T318" s="252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53" t="s">
        <v>221</v>
      </c>
      <c r="AU318" s="253" t="s">
        <v>89</v>
      </c>
      <c r="AV318" s="13" t="s">
        <v>89</v>
      </c>
      <c r="AW318" s="13" t="s">
        <v>36</v>
      </c>
      <c r="AX318" s="13" t="s">
        <v>21</v>
      </c>
      <c r="AY318" s="253" t="s">
        <v>213</v>
      </c>
    </row>
    <row r="319" spans="1:65" s="2" customFormat="1" ht="21.75" customHeight="1">
      <c r="A319" s="39"/>
      <c r="B319" s="40"/>
      <c r="C319" s="228" t="s">
        <v>537</v>
      </c>
      <c r="D319" s="228" t="s">
        <v>215</v>
      </c>
      <c r="E319" s="229" t="s">
        <v>538</v>
      </c>
      <c r="F319" s="230" t="s">
        <v>539</v>
      </c>
      <c r="G319" s="231" t="s">
        <v>279</v>
      </c>
      <c r="H319" s="232">
        <v>30.213</v>
      </c>
      <c r="I319" s="233"/>
      <c r="J319" s="234">
        <f>ROUND(I319*H319,2)</f>
        <v>0</v>
      </c>
      <c r="K319" s="235"/>
      <c r="L319" s="45"/>
      <c r="M319" s="236" t="s">
        <v>1</v>
      </c>
      <c r="N319" s="237" t="s">
        <v>45</v>
      </c>
      <c r="O319" s="92"/>
      <c r="P319" s="238">
        <f>O319*H319</f>
        <v>0</v>
      </c>
      <c r="Q319" s="238">
        <v>0</v>
      </c>
      <c r="R319" s="238">
        <f>Q319*H319</f>
        <v>0</v>
      </c>
      <c r="S319" s="238">
        <v>0</v>
      </c>
      <c r="T319" s="239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40" t="s">
        <v>219</v>
      </c>
      <c r="AT319" s="240" t="s">
        <v>215</v>
      </c>
      <c r="AU319" s="240" t="s">
        <v>89</v>
      </c>
      <c r="AY319" s="18" t="s">
        <v>213</v>
      </c>
      <c r="BE319" s="241">
        <f>IF(N319="základní",J319,0)</f>
        <v>0</v>
      </c>
      <c r="BF319" s="241">
        <f>IF(N319="snížená",J319,0)</f>
        <v>0</v>
      </c>
      <c r="BG319" s="241">
        <f>IF(N319="zákl. přenesená",J319,0)</f>
        <v>0</v>
      </c>
      <c r="BH319" s="241">
        <f>IF(N319="sníž. přenesená",J319,0)</f>
        <v>0</v>
      </c>
      <c r="BI319" s="241">
        <f>IF(N319="nulová",J319,0)</f>
        <v>0</v>
      </c>
      <c r="BJ319" s="18" t="s">
        <v>21</v>
      </c>
      <c r="BK319" s="241">
        <f>ROUND(I319*H319,2)</f>
        <v>0</v>
      </c>
      <c r="BL319" s="18" t="s">
        <v>219</v>
      </c>
      <c r="BM319" s="240" t="s">
        <v>540</v>
      </c>
    </row>
    <row r="320" spans="1:51" s="13" customFormat="1" ht="12">
      <c r="A320" s="13"/>
      <c r="B320" s="242"/>
      <c r="C320" s="243"/>
      <c r="D320" s="244" t="s">
        <v>221</v>
      </c>
      <c r="E320" s="245" t="s">
        <v>1</v>
      </c>
      <c r="F320" s="246" t="s">
        <v>541</v>
      </c>
      <c r="G320" s="243"/>
      <c r="H320" s="247">
        <v>30.213</v>
      </c>
      <c r="I320" s="248"/>
      <c r="J320" s="243"/>
      <c r="K320" s="243"/>
      <c r="L320" s="249"/>
      <c r="M320" s="250"/>
      <c r="N320" s="251"/>
      <c r="O320" s="251"/>
      <c r="P320" s="251"/>
      <c r="Q320" s="251"/>
      <c r="R320" s="251"/>
      <c r="S320" s="251"/>
      <c r="T320" s="252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53" t="s">
        <v>221</v>
      </c>
      <c r="AU320" s="253" t="s">
        <v>89</v>
      </c>
      <c r="AV320" s="13" t="s">
        <v>89</v>
      </c>
      <c r="AW320" s="13" t="s">
        <v>36</v>
      </c>
      <c r="AX320" s="13" t="s">
        <v>21</v>
      </c>
      <c r="AY320" s="253" t="s">
        <v>213</v>
      </c>
    </row>
    <row r="321" spans="1:65" s="2" customFormat="1" ht="16.5" customHeight="1">
      <c r="A321" s="39"/>
      <c r="B321" s="40"/>
      <c r="C321" s="228" t="s">
        <v>542</v>
      </c>
      <c r="D321" s="228" t="s">
        <v>215</v>
      </c>
      <c r="E321" s="229" t="s">
        <v>543</v>
      </c>
      <c r="F321" s="230" t="s">
        <v>544</v>
      </c>
      <c r="G321" s="231" t="s">
        <v>279</v>
      </c>
      <c r="H321" s="232">
        <v>0.334</v>
      </c>
      <c r="I321" s="233"/>
      <c r="J321" s="234">
        <f>ROUND(I321*H321,2)</f>
        <v>0</v>
      </c>
      <c r="K321" s="235"/>
      <c r="L321" s="45"/>
      <c r="M321" s="236" t="s">
        <v>1</v>
      </c>
      <c r="N321" s="237" t="s">
        <v>45</v>
      </c>
      <c r="O321" s="92"/>
      <c r="P321" s="238">
        <f>O321*H321</f>
        <v>0</v>
      </c>
      <c r="Q321" s="238">
        <v>0</v>
      </c>
      <c r="R321" s="238">
        <f>Q321*H321</f>
        <v>0</v>
      </c>
      <c r="S321" s="238">
        <v>0</v>
      </c>
      <c r="T321" s="239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40" t="s">
        <v>219</v>
      </c>
      <c r="AT321" s="240" t="s">
        <v>215</v>
      </c>
      <c r="AU321" s="240" t="s">
        <v>89</v>
      </c>
      <c r="AY321" s="18" t="s">
        <v>213</v>
      </c>
      <c r="BE321" s="241">
        <f>IF(N321="základní",J321,0)</f>
        <v>0</v>
      </c>
      <c r="BF321" s="241">
        <f>IF(N321="snížená",J321,0)</f>
        <v>0</v>
      </c>
      <c r="BG321" s="241">
        <f>IF(N321="zákl. přenesená",J321,0)</f>
        <v>0</v>
      </c>
      <c r="BH321" s="241">
        <f>IF(N321="sníž. přenesená",J321,0)</f>
        <v>0</v>
      </c>
      <c r="BI321" s="241">
        <f>IF(N321="nulová",J321,0)</f>
        <v>0</v>
      </c>
      <c r="BJ321" s="18" t="s">
        <v>21</v>
      </c>
      <c r="BK321" s="241">
        <f>ROUND(I321*H321,2)</f>
        <v>0</v>
      </c>
      <c r="BL321" s="18" t="s">
        <v>219</v>
      </c>
      <c r="BM321" s="240" t="s">
        <v>545</v>
      </c>
    </row>
    <row r="322" spans="1:51" s="13" customFormat="1" ht="12">
      <c r="A322" s="13"/>
      <c r="B322" s="242"/>
      <c r="C322" s="243"/>
      <c r="D322" s="244" t="s">
        <v>221</v>
      </c>
      <c r="E322" s="245" t="s">
        <v>1</v>
      </c>
      <c r="F322" s="246" t="s">
        <v>546</v>
      </c>
      <c r="G322" s="243"/>
      <c r="H322" s="247">
        <v>0.255</v>
      </c>
      <c r="I322" s="248"/>
      <c r="J322" s="243"/>
      <c r="K322" s="243"/>
      <c r="L322" s="249"/>
      <c r="M322" s="250"/>
      <c r="N322" s="251"/>
      <c r="O322" s="251"/>
      <c r="P322" s="251"/>
      <c r="Q322" s="251"/>
      <c r="R322" s="251"/>
      <c r="S322" s="251"/>
      <c r="T322" s="252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53" t="s">
        <v>221</v>
      </c>
      <c r="AU322" s="253" t="s">
        <v>89</v>
      </c>
      <c r="AV322" s="13" t="s">
        <v>89</v>
      </c>
      <c r="AW322" s="13" t="s">
        <v>36</v>
      </c>
      <c r="AX322" s="13" t="s">
        <v>80</v>
      </c>
      <c r="AY322" s="253" t="s">
        <v>213</v>
      </c>
    </row>
    <row r="323" spans="1:51" s="13" customFormat="1" ht="12">
      <c r="A323" s="13"/>
      <c r="B323" s="242"/>
      <c r="C323" s="243"/>
      <c r="D323" s="244" t="s">
        <v>221</v>
      </c>
      <c r="E323" s="245" t="s">
        <v>1</v>
      </c>
      <c r="F323" s="246" t="s">
        <v>547</v>
      </c>
      <c r="G323" s="243"/>
      <c r="H323" s="247">
        <v>0.079</v>
      </c>
      <c r="I323" s="248"/>
      <c r="J323" s="243"/>
      <c r="K323" s="243"/>
      <c r="L323" s="249"/>
      <c r="M323" s="250"/>
      <c r="N323" s="251"/>
      <c r="O323" s="251"/>
      <c r="P323" s="251"/>
      <c r="Q323" s="251"/>
      <c r="R323" s="251"/>
      <c r="S323" s="251"/>
      <c r="T323" s="252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53" t="s">
        <v>221</v>
      </c>
      <c r="AU323" s="253" t="s">
        <v>89</v>
      </c>
      <c r="AV323" s="13" t="s">
        <v>89</v>
      </c>
      <c r="AW323" s="13" t="s">
        <v>36</v>
      </c>
      <c r="AX323" s="13" t="s">
        <v>80</v>
      </c>
      <c r="AY323" s="253" t="s">
        <v>213</v>
      </c>
    </row>
    <row r="324" spans="1:51" s="14" customFormat="1" ht="12">
      <c r="A324" s="14"/>
      <c r="B324" s="254"/>
      <c r="C324" s="255"/>
      <c r="D324" s="244" t="s">
        <v>221</v>
      </c>
      <c r="E324" s="256" t="s">
        <v>1</v>
      </c>
      <c r="F324" s="257" t="s">
        <v>224</v>
      </c>
      <c r="G324" s="255"/>
      <c r="H324" s="258">
        <v>0.334</v>
      </c>
      <c r="I324" s="259"/>
      <c r="J324" s="255"/>
      <c r="K324" s="255"/>
      <c r="L324" s="260"/>
      <c r="M324" s="261"/>
      <c r="N324" s="262"/>
      <c r="O324" s="262"/>
      <c r="P324" s="262"/>
      <c r="Q324" s="262"/>
      <c r="R324" s="262"/>
      <c r="S324" s="262"/>
      <c r="T324" s="263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64" t="s">
        <v>221</v>
      </c>
      <c r="AU324" s="264" t="s">
        <v>89</v>
      </c>
      <c r="AV324" s="14" t="s">
        <v>219</v>
      </c>
      <c r="AW324" s="14" t="s">
        <v>36</v>
      </c>
      <c r="AX324" s="14" t="s">
        <v>21</v>
      </c>
      <c r="AY324" s="264" t="s">
        <v>213</v>
      </c>
    </row>
    <row r="325" spans="1:65" s="2" customFormat="1" ht="16.5" customHeight="1">
      <c r="A325" s="39"/>
      <c r="B325" s="40"/>
      <c r="C325" s="228" t="s">
        <v>548</v>
      </c>
      <c r="D325" s="228" t="s">
        <v>215</v>
      </c>
      <c r="E325" s="229" t="s">
        <v>549</v>
      </c>
      <c r="F325" s="230" t="s">
        <v>550</v>
      </c>
      <c r="G325" s="231" t="s">
        <v>218</v>
      </c>
      <c r="H325" s="232">
        <v>3</v>
      </c>
      <c r="I325" s="233"/>
      <c r="J325" s="234">
        <f>ROUND(I325*H325,2)</f>
        <v>0</v>
      </c>
      <c r="K325" s="235"/>
      <c r="L325" s="45"/>
      <c r="M325" s="236" t="s">
        <v>1</v>
      </c>
      <c r="N325" s="237" t="s">
        <v>45</v>
      </c>
      <c r="O325" s="92"/>
      <c r="P325" s="238">
        <f>O325*H325</f>
        <v>0</v>
      </c>
      <c r="Q325" s="238">
        <v>2.45336</v>
      </c>
      <c r="R325" s="238">
        <f>Q325*H325</f>
        <v>7.36008</v>
      </c>
      <c r="S325" s="238">
        <v>0</v>
      </c>
      <c r="T325" s="239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40" t="s">
        <v>219</v>
      </c>
      <c r="AT325" s="240" t="s">
        <v>215</v>
      </c>
      <c r="AU325" s="240" t="s">
        <v>89</v>
      </c>
      <c r="AY325" s="18" t="s">
        <v>213</v>
      </c>
      <c r="BE325" s="241">
        <f>IF(N325="základní",J325,0)</f>
        <v>0</v>
      </c>
      <c r="BF325" s="241">
        <f>IF(N325="snížená",J325,0)</f>
        <v>0</v>
      </c>
      <c r="BG325" s="241">
        <f>IF(N325="zákl. přenesená",J325,0)</f>
        <v>0</v>
      </c>
      <c r="BH325" s="241">
        <f>IF(N325="sníž. přenesená",J325,0)</f>
        <v>0</v>
      </c>
      <c r="BI325" s="241">
        <f>IF(N325="nulová",J325,0)</f>
        <v>0</v>
      </c>
      <c r="BJ325" s="18" t="s">
        <v>21</v>
      </c>
      <c r="BK325" s="241">
        <f>ROUND(I325*H325,2)</f>
        <v>0</v>
      </c>
      <c r="BL325" s="18" t="s">
        <v>219</v>
      </c>
      <c r="BM325" s="240" t="s">
        <v>551</v>
      </c>
    </row>
    <row r="326" spans="1:51" s="13" customFormat="1" ht="12">
      <c r="A326" s="13"/>
      <c r="B326" s="242"/>
      <c r="C326" s="243"/>
      <c r="D326" s="244" t="s">
        <v>221</v>
      </c>
      <c r="E326" s="245" t="s">
        <v>1</v>
      </c>
      <c r="F326" s="246" t="s">
        <v>552</v>
      </c>
      <c r="G326" s="243"/>
      <c r="H326" s="247">
        <v>3</v>
      </c>
      <c r="I326" s="248"/>
      <c r="J326" s="243"/>
      <c r="K326" s="243"/>
      <c r="L326" s="249"/>
      <c r="M326" s="250"/>
      <c r="N326" s="251"/>
      <c r="O326" s="251"/>
      <c r="P326" s="251"/>
      <c r="Q326" s="251"/>
      <c r="R326" s="251"/>
      <c r="S326" s="251"/>
      <c r="T326" s="252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53" t="s">
        <v>221</v>
      </c>
      <c r="AU326" s="253" t="s">
        <v>89</v>
      </c>
      <c r="AV326" s="13" t="s">
        <v>89</v>
      </c>
      <c r="AW326" s="13" t="s">
        <v>36</v>
      </c>
      <c r="AX326" s="13" t="s">
        <v>21</v>
      </c>
      <c r="AY326" s="253" t="s">
        <v>213</v>
      </c>
    </row>
    <row r="327" spans="1:65" s="2" customFormat="1" ht="21.75" customHeight="1">
      <c r="A327" s="39"/>
      <c r="B327" s="40"/>
      <c r="C327" s="228" t="s">
        <v>553</v>
      </c>
      <c r="D327" s="228" t="s">
        <v>215</v>
      </c>
      <c r="E327" s="229" t="s">
        <v>554</v>
      </c>
      <c r="F327" s="230" t="s">
        <v>555</v>
      </c>
      <c r="G327" s="231" t="s">
        <v>244</v>
      </c>
      <c r="H327" s="232">
        <v>21</v>
      </c>
      <c r="I327" s="233"/>
      <c r="J327" s="234">
        <f>ROUND(I327*H327,2)</f>
        <v>0</v>
      </c>
      <c r="K327" s="235"/>
      <c r="L327" s="45"/>
      <c r="M327" s="236" t="s">
        <v>1</v>
      </c>
      <c r="N327" s="237" t="s">
        <v>45</v>
      </c>
      <c r="O327" s="92"/>
      <c r="P327" s="238">
        <f>O327*H327</f>
        <v>0</v>
      </c>
      <c r="Q327" s="238">
        <v>0.00663</v>
      </c>
      <c r="R327" s="238">
        <f>Q327*H327</f>
        <v>0.13923</v>
      </c>
      <c r="S327" s="238">
        <v>0</v>
      </c>
      <c r="T327" s="239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40" t="s">
        <v>219</v>
      </c>
      <c r="AT327" s="240" t="s">
        <v>215</v>
      </c>
      <c r="AU327" s="240" t="s">
        <v>89</v>
      </c>
      <c r="AY327" s="18" t="s">
        <v>213</v>
      </c>
      <c r="BE327" s="241">
        <f>IF(N327="základní",J327,0)</f>
        <v>0</v>
      </c>
      <c r="BF327" s="241">
        <f>IF(N327="snížená",J327,0)</f>
        <v>0</v>
      </c>
      <c r="BG327" s="241">
        <f>IF(N327="zákl. přenesená",J327,0)</f>
        <v>0</v>
      </c>
      <c r="BH327" s="241">
        <f>IF(N327="sníž. přenesená",J327,0)</f>
        <v>0</v>
      </c>
      <c r="BI327" s="241">
        <f>IF(N327="nulová",J327,0)</f>
        <v>0</v>
      </c>
      <c r="BJ327" s="18" t="s">
        <v>21</v>
      </c>
      <c r="BK327" s="241">
        <f>ROUND(I327*H327,2)</f>
        <v>0</v>
      </c>
      <c r="BL327" s="18" t="s">
        <v>219</v>
      </c>
      <c r="BM327" s="240" t="s">
        <v>556</v>
      </c>
    </row>
    <row r="328" spans="1:65" s="2" customFormat="1" ht="21.75" customHeight="1">
      <c r="A328" s="39"/>
      <c r="B328" s="40"/>
      <c r="C328" s="228" t="s">
        <v>557</v>
      </c>
      <c r="D328" s="228" t="s">
        <v>215</v>
      </c>
      <c r="E328" s="229" t="s">
        <v>558</v>
      </c>
      <c r="F328" s="230" t="s">
        <v>559</v>
      </c>
      <c r="G328" s="231" t="s">
        <v>244</v>
      </c>
      <c r="H328" s="232">
        <v>21</v>
      </c>
      <c r="I328" s="233"/>
      <c r="J328" s="234">
        <f>ROUND(I328*H328,2)</f>
        <v>0</v>
      </c>
      <c r="K328" s="235"/>
      <c r="L328" s="45"/>
      <c r="M328" s="236" t="s">
        <v>1</v>
      </c>
      <c r="N328" s="237" t="s">
        <v>45</v>
      </c>
      <c r="O328" s="92"/>
      <c r="P328" s="238">
        <f>O328*H328</f>
        <v>0</v>
      </c>
      <c r="Q328" s="238">
        <v>0</v>
      </c>
      <c r="R328" s="238">
        <f>Q328*H328</f>
        <v>0</v>
      </c>
      <c r="S328" s="238">
        <v>0</v>
      </c>
      <c r="T328" s="239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40" t="s">
        <v>219</v>
      </c>
      <c r="AT328" s="240" t="s">
        <v>215</v>
      </c>
      <c r="AU328" s="240" t="s">
        <v>89</v>
      </c>
      <c r="AY328" s="18" t="s">
        <v>213</v>
      </c>
      <c r="BE328" s="241">
        <f>IF(N328="základní",J328,0)</f>
        <v>0</v>
      </c>
      <c r="BF328" s="241">
        <f>IF(N328="snížená",J328,0)</f>
        <v>0</v>
      </c>
      <c r="BG328" s="241">
        <f>IF(N328="zákl. přenesená",J328,0)</f>
        <v>0</v>
      </c>
      <c r="BH328" s="241">
        <f>IF(N328="sníž. přenesená",J328,0)</f>
        <v>0</v>
      </c>
      <c r="BI328" s="241">
        <f>IF(N328="nulová",J328,0)</f>
        <v>0</v>
      </c>
      <c r="BJ328" s="18" t="s">
        <v>21</v>
      </c>
      <c r="BK328" s="241">
        <f>ROUND(I328*H328,2)</f>
        <v>0</v>
      </c>
      <c r="BL328" s="18" t="s">
        <v>219</v>
      </c>
      <c r="BM328" s="240" t="s">
        <v>560</v>
      </c>
    </row>
    <row r="329" spans="1:51" s="13" customFormat="1" ht="12">
      <c r="A329" s="13"/>
      <c r="B329" s="242"/>
      <c r="C329" s="243"/>
      <c r="D329" s="244" t="s">
        <v>221</v>
      </c>
      <c r="E329" s="245" t="s">
        <v>1</v>
      </c>
      <c r="F329" s="246" t="s">
        <v>561</v>
      </c>
      <c r="G329" s="243"/>
      <c r="H329" s="247">
        <v>21</v>
      </c>
      <c r="I329" s="248"/>
      <c r="J329" s="243"/>
      <c r="K329" s="243"/>
      <c r="L329" s="249"/>
      <c r="M329" s="250"/>
      <c r="N329" s="251"/>
      <c r="O329" s="251"/>
      <c r="P329" s="251"/>
      <c r="Q329" s="251"/>
      <c r="R329" s="251"/>
      <c r="S329" s="251"/>
      <c r="T329" s="252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53" t="s">
        <v>221</v>
      </c>
      <c r="AU329" s="253" t="s">
        <v>89</v>
      </c>
      <c r="AV329" s="13" t="s">
        <v>89</v>
      </c>
      <c r="AW329" s="13" t="s">
        <v>36</v>
      </c>
      <c r="AX329" s="13" t="s">
        <v>21</v>
      </c>
      <c r="AY329" s="253" t="s">
        <v>213</v>
      </c>
    </row>
    <row r="330" spans="1:65" s="2" customFormat="1" ht="33" customHeight="1">
      <c r="A330" s="39"/>
      <c r="B330" s="40"/>
      <c r="C330" s="228" t="s">
        <v>562</v>
      </c>
      <c r="D330" s="228" t="s">
        <v>215</v>
      </c>
      <c r="E330" s="229" t="s">
        <v>563</v>
      </c>
      <c r="F330" s="230" t="s">
        <v>564</v>
      </c>
      <c r="G330" s="231" t="s">
        <v>244</v>
      </c>
      <c r="H330" s="232">
        <v>11</v>
      </c>
      <c r="I330" s="233"/>
      <c r="J330" s="234">
        <f>ROUND(I330*H330,2)</f>
        <v>0</v>
      </c>
      <c r="K330" s="235"/>
      <c r="L330" s="45"/>
      <c r="M330" s="236" t="s">
        <v>1</v>
      </c>
      <c r="N330" s="237" t="s">
        <v>45</v>
      </c>
      <c r="O330" s="92"/>
      <c r="P330" s="238">
        <f>O330*H330</f>
        <v>0</v>
      </c>
      <c r="Q330" s="238">
        <v>0.00161</v>
      </c>
      <c r="R330" s="238">
        <f>Q330*H330</f>
        <v>0.01771</v>
      </c>
      <c r="S330" s="238">
        <v>0</v>
      </c>
      <c r="T330" s="239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40" t="s">
        <v>219</v>
      </c>
      <c r="AT330" s="240" t="s">
        <v>215</v>
      </c>
      <c r="AU330" s="240" t="s">
        <v>89</v>
      </c>
      <c r="AY330" s="18" t="s">
        <v>213</v>
      </c>
      <c r="BE330" s="241">
        <f>IF(N330="základní",J330,0)</f>
        <v>0</v>
      </c>
      <c r="BF330" s="241">
        <f>IF(N330="snížená",J330,0)</f>
        <v>0</v>
      </c>
      <c r="BG330" s="241">
        <f>IF(N330="zákl. přenesená",J330,0)</f>
        <v>0</v>
      </c>
      <c r="BH330" s="241">
        <f>IF(N330="sníž. přenesená",J330,0)</f>
        <v>0</v>
      </c>
      <c r="BI330" s="241">
        <f>IF(N330="nulová",J330,0)</f>
        <v>0</v>
      </c>
      <c r="BJ330" s="18" t="s">
        <v>21</v>
      </c>
      <c r="BK330" s="241">
        <f>ROUND(I330*H330,2)</f>
        <v>0</v>
      </c>
      <c r="BL330" s="18" t="s">
        <v>219</v>
      </c>
      <c r="BM330" s="240" t="s">
        <v>565</v>
      </c>
    </row>
    <row r="331" spans="1:51" s="13" customFormat="1" ht="12">
      <c r="A331" s="13"/>
      <c r="B331" s="242"/>
      <c r="C331" s="243"/>
      <c r="D331" s="244" t="s">
        <v>221</v>
      </c>
      <c r="E331" s="245" t="s">
        <v>1</v>
      </c>
      <c r="F331" s="246" t="s">
        <v>566</v>
      </c>
      <c r="G331" s="243"/>
      <c r="H331" s="247">
        <v>11</v>
      </c>
      <c r="I331" s="248"/>
      <c r="J331" s="243"/>
      <c r="K331" s="243"/>
      <c r="L331" s="249"/>
      <c r="M331" s="250"/>
      <c r="N331" s="251"/>
      <c r="O331" s="251"/>
      <c r="P331" s="251"/>
      <c r="Q331" s="251"/>
      <c r="R331" s="251"/>
      <c r="S331" s="251"/>
      <c r="T331" s="252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53" t="s">
        <v>221</v>
      </c>
      <c r="AU331" s="253" t="s">
        <v>89</v>
      </c>
      <c r="AV331" s="13" t="s">
        <v>89</v>
      </c>
      <c r="AW331" s="13" t="s">
        <v>36</v>
      </c>
      <c r="AX331" s="13" t="s">
        <v>21</v>
      </c>
      <c r="AY331" s="253" t="s">
        <v>213</v>
      </c>
    </row>
    <row r="332" spans="1:65" s="2" customFormat="1" ht="33" customHeight="1">
      <c r="A332" s="39"/>
      <c r="B332" s="40"/>
      <c r="C332" s="228" t="s">
        <v>567</v>
      </c>
      <c r="D332" s="228" t="s">
        <v>215</v>
      </c>
      <c r="E332" s="229" t="s">
        <v>568</v>
      </c>
      <c r="F332" s="230" t="s">
        <v>569</v>
      </c>
      <c r="G332" s="231" t="s">
        <v>244</v>
      </c>
      <c r="H332" s="232">
        <v>11</v>
      </c>
      <c r="I332" s="233"/>
      <c r="J332" s="234">
        <f>ROUND(I332*H332,2)</f>
        <v>0</v>
      </c>
      <c r="K332" s="235"/>
      <c r="L332" s="45"/>
      <c r="M332" s="236" t="s">
        <v>1</v>
      </c>
      <c r="N332" s="237" t="s">
        <v>45</v>
      </c>
      <c r="O332" s="92"/>
      <c r="P332" s="238">
        <f>O332*H332</f>
        <v>0</v>
      </c>
      <c r="Q332" s="238">
        <v>0</v>
      </c>
      <c r="R332" s="238">
        <f>Q332*H332</f>
        <v>0</v>
      </c>
      <c r="S332" s="238">
        <v>0</v>
      </c>
      <c r="T332" s="239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40" t="s">
        <v>219</v>
      </c>
      <c r="AT332" s="240" t="s">
        <v>215</v>
      </c>
      <c r="AU332" s="240" t="s">
        <v>89</v>
      </c>
      <c r="AY332" s="18" t="s">
        <v>213</v>
      </c>
      <c r="BE332" s="241">
        <f>IF(N332="základní",J332,0)</f>
        <v>0</v>
      </c>
      <c r="BF332" s="241">
        <f>IF(N332="snížená",J332,0)</f>
        <v>0</v>
      </c>
      <c r="BG332" s="241">
        <f>IF(N332="zákl. přenesená",J332,0)</f>
        <v>0</v>
      </c>
      <c r="BH332" s="241">
        <f>IF(N332="sníž. přenesená",J332,0)</f>
        <v>0</v>
      </c>
      <c r="BI332" s="241">
        <f>IF(N332="nulová",J332,0)</f>
        <v>0</v>
      </c>
      <c r="BJ332" s="18" t="s">
        <v>21</v>
      </c>
      <c r="BK332" s="241">
        <f>ROUND(I332*H332,2)</f>
        <v>0</v>
      </c>
      <c r="BL332" s="18" t="s">
        <v>219</v>
      </c>
      <c r="BM332" s="240" t="s">
        <v>570</v>
      </c>
    </row>
    <row r="333" spans="1:51" s="13" customFormat="1" ht="12">
      <c r="A333" s="13"/>
      <c r="B333" s="242"/>
      <c r="C333" s="243"/>
      <c r="D333" s="244" t="s">
        <v>221</v>
      </c>
      <c r="E333" s="245" t="s">
        <v>1</v>
      </c>
      <c r="F333" s="246" t="s">
        <v>566</v>
      </c>
      <c r="G333" s="243"/>
      <c r="H333" s="247">
        <v>11</v>
      </c>
      <c r="I333" s="248"/>
      <c r="J333" s="243"/>
      <c r="K333" s="243"/>
      <c r="L333" s="249"/>
      <c r="M333" s="250"/>
      <c r="N333" s="251"/>
      <c r="O333" s="251"/>
      <c r="P333" s="251"/>
      <c r="Q333" s="251"/>
      <c r="R333" s="251"/>
      <c r="S333" s="251"/>
      <c r="T333" s="252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53" t="s">
        <v>221</v>
      </c>
      <c r="AU333" s="253" t="s">
        <v>89</v>
      </c>
      <c r="AV333" s="13" t="s">
        <v>89</v>
      </c>
      <c r="AW333" s="13" t="s">
        <v>36</v>
      </c>
      <c r="AX333" s="13" t="s">
        <v>21</v>
      </c>
      <c r="AY333" s="253" t="s">
        <v>213</v>
      </c>
    </row>
    <row r="334" spans="1:65" s="2" customFormat="1" ht="21.75" customHeight="1">
      <c r="A334" s="39"/>
      <c r="B334" s="40"/>
      <c r="C334" s="228" t="s">
        <v>571</v>
      </c>
      <c r="D334" s="228" t="s">
        <v>215</v>
      </c>
      <c r="E334" s="229" t="s">
        <v>572</v>
      </c>
      <c r="F334" s="230" t="s">
        <v>573</v>
      </c>
      <c r="G334" s="231" t="s">
        <v>279</v>
      </c>
      <c r="H334" s="232">
        <v>0.75</v>
      </c>
      <c r="I334" s="233"/>
      <c r="J334" s="234">
        <f>ROUND(I334*H334,2)</f>
        <v>0</v>
      </c>
      <c r="K334" s="235"/>
      <c r="L334" s="45"/>
      <c r="M334" s="236" t="s">
        <v>1</v>
      </c>
      <c r="N334" s="237" t="s">
        <v>45</v>
      </c>
      <c r="O334" s="92"/>
      <c r="P334" s="238">
        <f>O334*H334</f>
        <v>0</v>
      </c>
      <c r="Q334" s="238">
        <v>1.05464</v>
      </c>
      <c r="R334" s="238">
        <f>Q334*H334</f>
        <v>0.79098</v>
      </c>
      <c r="S334" s="238">
        <v>0</v>
      </c>
      <c r="T334" s="239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40" t="s">
        <v>219</v>
      </c>
      <c r="AT334" s="240" t="s">
        <v>215</v>
      </c>
      <c r="AU334" s="240" t="s">
        <v>89</v>
      </c>
      <c r="AY334" s="18" t="s">
        <v>213</v>
      </c>
      <c r="BE334" s="241">
        <f>IF(N334="základní",J334,0)</f>
        <v>0</v>
      </c>
      <c r="BF334" s="241">
        <f>IF(N334="snížená",J334,0)</f>
        <v>0</v>
      </c>
      <c r="BG334" s="241">
        <f>IF(N334="zákl. přenesená",J334,0)</f>
        <v>0</v>
      </c>
      <c r="BH334" s="241">
        <f>IF(N334="sníž. přenesená",J334,0)</f>
        <v>0</v>
      </c>
      <c r="BI334" s="241">
        <f>IF(N334="nulová",J334,0)</f>
        <v>0</v>
      </c>
      <c r="BJ334" s="18" t="s">
        <v>21</v>
      </c>
      <c r="BK334" s="241">
        <f>ROUND(I334*H334,2)</f>
        <v>0</v>
      </c>
      <c r="BL334" s="18" t="s">
        <v>219</v>
      </c>
      <c r="BM334" s="240" t="s">
        <v>574</v>
      </c>
    </row>
    <row r="335" spans="1:51" s="13" customFormat="1" ht="12">
      <c r="A335" s="13"/>
      <c r="B335" s="242"/>
      <c r="C335" s="243"/>
      <c r="D335" s="244" t="s">
        <v>221</v>
      </c>
      <c r="E335" s="245" t="s">
        <v>1</v>
      </c>
      <c r="F335" s="246" t="s">
        <v>575</v>
      </c>
      <c r="G335" s="243"/>
      <c r="H335" s="247">
        <v>0.75</v>
      </c>
      <c r="I335" s="248"/>
      <c r="J335" s="243"/>
      <c r="K335" s="243"/>
      <c r="L335" s="249"/>
      <c r="M335" s="250"/>
      <c r="N335" s="251"/>
      <c r="O335" s="251"/>
      <c r="P335" s="251"/>
      <c r="Q335" s="251"/>
      <c r="R335" s="251"/>
      <c r="S335" s="251"/>
      <c r="T335" s="252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53" t="s">
        <v>221</v>
      </c>
      <c r="AU335" s="253" t="s">
        <v>89</v>
      </c>
      <c r="AV335" s="13" t="s">
        <v>89</v>
      </c>
      <c r="AW335" s="13" t="s">
        <v>36</v>
      </c>
      <c r="AX335" s="13" t="s">
        <v>21</v>
      </c>
      <c r="AY335" s="253" t="s">
        <v>213</v>
      </c>
    </row>
    <row r="336" spans="1:65" s="2" customFormat="1" ht="21.75" customHeight="1">
      <c r="A336" s="39"/>
      <c r="B336" s="40"/>
      <c r="C336" s="228" t="s">
        <v>576</v>
      </c>
      <c r="D336" s="228" t="s">
        <v>215</v>
      </c>
      <c r="E336" s="229" t="s">
        <v>577</v>
      </c>
      <c r="F336" s="230" t="s">
        <v>578</v>
      </c>
      <c r="G336" s="231" t="s">
        <v>218</v>
      </c>
      <c r="H336" s="232">
        <v>4.8</v>
      </c>
      <c r="I336" s="233"/>
      <c r="J336" s="234">
        <f>ROUND(I336*H336,2)</f>
        <v>0</v>
      </c>
      <c r="K336" s="235"/>
      <c r="L336" s="45"/>
      <c r="M336" s="236" t="s">
        <v>1</v>
      </c>
      <c r="N336" s="237" t="s">
        <v>45</v>
      </c>
      <c r="O336" s="92"/>
      <c r="P336" s="238">
        <f>O336*H336</f>
        <v>0</v>
      </c>
      <c r="Q336" s="238">
        <v>2.45337</v>
      </c>
      <c r="R336" s="238">
        <f>Q336*H336</f>
        <v>11.776176</v>
      </c>
      <c r="S336" s="238">
        <v>0</v>
      </c>
      <c r="T336" s="239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40" t="s">
        <v>219</v>
      </c>
      <c r="AT336" s="240" t="s">
        <v>215</v>
      </c>
      <c r="AU336" s="240" t="s">
        <v>89</v>
      </c>
      <c r="AY336" s="18" t="s">
        <v>213</v>
      </c>
      <c r="BE336" s="241">
        <f>IF(N336="základní",J336,0)</f>
        <v>0</v>
      </c>
      <c r="BF336" s="241">
        <f>IF(N336="snížená",J336,0)</f>
        <v>0</v>
      </c>
      <c r="BG336" s="241">
        <f>IF(N336="zákl. přenesená",J336,0)</f>
        <v>0</v>
      </c>
      <c r="BH336" s="241">
        <f>IF(N336="sníž. přenesená",J336,0)</f>
        <v>0</v>
      </c>
      <c r="BI336" s="241">
        <f>IF(N336="nulová",J336,0)</f>
        <v>0</v>
      </c>
      <c r="BJ336" s="18" t="s">
        <v>21</v>
      </c>
      <c r="BK336" s="241">
        <f>ROUND(I336*H336,2)</f>
        <v>0</v>
      </c>
      <c r="BL336" s="18" t="s">
        <v>219</v>
      </c>
      <c r="BM336" s="240" t="s">
        <v>579</v>
      </c>
    </row>
    <row r="337" spans="1:51" s="13" customFormat="1" ht="12">
      <c r="A337" s="13"/>
      <c r="B337" s="242"/>
      <c r="C337" s="243"/>
      <c r="D337" s="244" t="s">
        <v>221</v>
      </c>
      <c r="E337" s="245" t="s">
        <v>1</v>
      </c>
      <c r="F337" s="246" t="s">
        <v>580</v>
      </c>
      <c r="G337" s="243"/>
      <c r="H337" s="247">
        <v>4.8</v>
      </c>
      <c r="I337" s="248"/>
      <c r="J337" s="243"/>
      <c r="K337" s="243"/>
      <c r="L337" s="249"/>
      <c r="M337" s="250"/>
      <c r="N337" s="251"/>
      <c r="O337" s="251"/>
      <c r="P337" s="251"/>
      <c r="Q337" s="251"/>
      <c r="R337" s="251"/>
      <c r="S337" s="251"/>
      <c r="T337" s="252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53" t="s">
        <v>221</v>
      </c>
      <c r="AU337" s="253" t="s">
        <v>89</v>
      </c>
      <c r="AV337" s="13" t="s">
        <v>89</v>
      </c>
      <c r="AW337" s="13" t="s">
        <v>36</v>
      </c>
      <c r="AX337" s="13" t="s">
        <v>21</v>
      </c>
      <c r="AY337" s="253" t="s">
        <v>213</v>
      </c>
    </row>
    <row r="338" spans="1:65" s="2" customFormat="1" ht="21.75" customHeight="1">
      <c r="A338" s="39"/>
      <c r="B338" s="40"/>
      <c r="C338" s="228" t="s">
        <v>581</v>
      </c>
      <c r="D338" s="228" t="s">
        <v>215</v>
      </c>
      <c r="E338" s="229" t="s">
        <v>582</v>
      </c>
      <c r="F338" s="230" t="s">
        <v>583</v>
      </c>
      <c r="G338" s="231" t="s">
        <v>279</v>
      </c>
      <c r="H338" s="232">
        <v>0.988</v>
      </c>
      <c r="I338" s="233"/>
      <c r="J338" s="234">
        <f>ROUND(I338*H338,2)</f>
        <v>0</v>
      </c>
      <c r="K338" s="235"/>
      <c r="L338" s="45"/>
      <c r="M338" s="236" t="s">
        <v>1</v>
      </c>
      <c r="N338" s="237" t="s">
        <v>45</v>
      </c>
      <c r="O338" s="92"/>
      <c r="P338" s="238">
        <f>O338*H338</f>
        <v>0</v>
      </c>
      <c r="Q338" s="238">
        <v>1.04887</v>
      </c>
      <c r="R338" s="238">
        <f>Q338*H338</f>
        <v>1.03628356</v>
      </c>
      <c r="S338" s="238">
        <v>0</v>
      </c>
      <c r="T338" s="239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40" t="s">
        <v>219</v>
      </c>
      <c r="AT338" s="240" t="s">
        <v>215</v>
      </c>
      <c r="AU338" s="240" t="s">
        <v>89</v>
      </c>
      <c r="AY338" s="18" t="s">
        <v>213</v>
      </c>
      <c r="BE338" s="241">
        <f>IF(N338="základní",J338,0)</f>
        <v>0</v>
      </c>
      <c r="BF338" s="241">
        <f>IF(N338="snížená",J338,0)</f>
        <v>0</v>
      </c>
      <c r="BG338" s="241">
        <f>IF(N338="zákl. přenesená",J338,0)</f>
        <v>0</v>
      </c>
      <c r="BH338" s="241">
        <f>IF(N338="sníž. přenesená",J338,0)</f>
        <v>0</v>
      </c>
      <c r="BI338" s="241">
        <f>IF(N338="nulová",J338,0)</f>
        <v>0</v>
      </c>
      <c r="BJ338" s="18" t="s">
        <v>21</v>
      </c>
      <c r="BK338" s="241">
        <f>ROUND(I338*H338,2)</f>
        <v>0</v>
      </c>
      <c r="BL338" s="18" t="s">
        <v>219</v>
      </c>
      <c r="BM338" s="240" t="s">
        <v>584</v>
      </c>
    </row>
    <row r="339" spans="1:51" s="13" customFormat="1" ht="12">
      <c r="A339" s="13"/>
      <c r="B339" s="242"/>
      <c r="C339" s="243"/>
      <c r="D339" s="244" t="s">
        <v>221</v>
      </c>
      <c r="E339" s="245" t="s">
        <v>1</v>
      </c>
      <c r="F339" s="246" t="s">
        <v>585</v>
      </c>
      <c r="G339" s="243"/>
      <c r="H339" s="247">
        <v>0.988</v>
      </c>
      <c r="I339" s="248"/>
      <c r="J339" s="243"/>
      <c r="K339" s="243"/>
      <c r="L339" s="249"/>
      <c r="M339" s="250"/>
      <c r="N339" s="251"/>
      <c r="O339" s="251"/>
      <c r="P339" s="251"/>
      <c r="Q339" s="251"/>
      <c r="R339" s="251"/>
      <c r="S339" s="251"/>
      <c r="T339" s="252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53" t="s">
        <v>221</v>
      </c>
      <c r="AU339" s="253" t="s">
        <v>89</v>
      </c>
      <c r="AV339" s="13" t="s">
        <v>89</v>
      </c>
      <c r="AW339" s="13" t="s">
        <v>36</v>
      </c>
      <c r="AX339" s="13" t="s">
        <v>21</v>
      </c>
      <c r="AY339" s="253" t="s">
        <v>213</v>
      </c>
    </row>
    <row r="340" spans="1:65" s="2" customFormat="1" ht="16.5" customHeight="1">
      <c r="A340" s="39"/>
      <c r="B340" s="40"/>
      <c r="C340" s="275" t="s">
        <v>586</v>
      </c>
      <c r="D340" s="275" t="s">
        <v>292</v>
      </c>
      <c r="E340" s="276" t="s">
        <v>587</v>
      </c>
      <c r="F340" s="277" t="s">
        <v>588</v>
      </c>
      <c r="G340" s="278" t="s">
        <v>371</v>
      </c>
      <c r="H340" s="279">
        <v>128</v>
      </c>
      <c r="I340" s="280"/>
      <c r="J340" s="281">
        <f>ROUND(I340*H340,2)</f>
        <v>0</v>
      </c>
      <c r="K340" s="282"/>
      <c r="L340" s="283"/>
      <c r="M340" s="284" t="s">
        <v>1</v>
      </c>
      <c r="N340" s="285" t="s">
        <v>45</v>
      </c>
      <c r="O340" s="92"/>
      <c r="P340" s="238">
        <f>O340*H340</f>
        <v>0</v>
      </c>
      <c r="Q340" s="238">
        <v>0.0155</v>
      </c>
      <c r="R340" s="238">
        <f>Q340*H340</f>
        <v>1.984</v>
      </c>
      <c r="S340" s="238">
        <v>0</v>
      </c>
      <c r="T340" s="239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40" t="s">
        <v>257</v>
      </c>
      <c r="AT340" s="240" t="s">
        <v>292</v>
      </c>
      <c r="AU340" s="240" t="s">
        <v>89</v>
      </c>
      <c r="AY340" s="18" t="s">
        <v>213</v>
      </c>
      <c r="BE340" s="241">
        <f>IF(N340="základní",J340,0)</f>
        <v>0</v>
      </c>
      <c r="BF340" s="241">
        <f>IF(N340="snížená",J340,0)</f>
        <v>0</v>
      </c>
      <c r="BG340" s="241">
        <f>IF(N340="zákl. přenesená",J340,0)</f>
        <v>0</v>
      </c>
      <c r="BH340" s="241">
        <f>IF(N340="sníž. přenesená",J340,0)</f>
        <v>0</v>
      </c>
      <c r="BI340" s="241">
        <f>IF(N340="nulová",J340,0)</f>
        <v>0</v>
      </c>
      <c r="BJ340" s="18" t="s">
        <v>21</v>
      </c>
      <c r="BK340" s="241">
        <f>ROUND(I340*H340,2)</f>
        <v>0</v>
      </c>
      <c r="BL340" s="18" t="s">
        <v>219</v>
      </c>
      <c r="BM340" s="240" t="s">
        <v>589</v>
      </c>
    </row>
    <row r="341" spans="1:51" s="13" customFormat="1" ht="12">
      <c r="A341" s="13"/>
      <c r="B341" s="242"/>
      <c r="C341" s="243"/>
      <c r="D341" s="244" t="s">
        <v>221</v>
      </c>
      <c r="E341" s="245" t="s">
        <v>1</v>
      </c>
      <c r="F341" s="246" t="s">
        <v>590</v>
      </c>
      <c r="G341" s="243"/>
      <c r="H341" s="247">
        <v>128</v>
      </c>
      <c r="I341" s="248"/>
      <c r="J341" s="243"/>
      <c r="K341" s="243"/>
      <c r="L341" s="249"/>
      <c r="M341" s="250"/>
      <c r="N341" s="251"/>
      <c r="O341" s="251"/>
      <c r="P341" s="251"/>
      <c r="Q341" s="251"/>
      <c r="R341" s="251"/>
      <c r="S341" s="251"/>
      <c r="T341" s="252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53" t="s">
        <v>221</v>
      </c>
      <c r="AU341" s="253" t="s">
        <v>89</v>
      </c>
      <c r="AV341" s="13" t="s">
        <v>89</v>
      </c>
      <c r="AW341" s="13" t="s">
        <v>36</v>
      </c>
      <c r="AX341" s="13" t="s">
        <v>21</v>
      </c>
      <c r="AY341" s="253" t="s">
        <v>213</v>
      </c>
    </row>
    <row r="342" spans="1:65" s="2" customFormat="1" ht="21.75" customHeight="1">
      <c r="A342" s="39"/>
      <c r="B342" s="40"/>
      <c r="C342" s="275" t="s">
        <v>591</v>
      </c>
      <c r="D342" s="275" t="s">
        <v>292</v>
      </c>
      <c r="E342" s="276" t="s">
        <v>592</v>
      </c>
      <c r="F342" s="277" t="s">
        <v>593</v>
      </c>
      <c r="G342" s="278" t="s">
        <v>371</v>
      </c>
      <c r="H342" s="279">
        <v>3</v>
      </c>
      <c r="I342" s="280"/>
      <c r="J342" s="281">
        <f>ROUND(I342*H342,2)</f>
        <v>0</v>
      </c>
      <c r="K342" s="282"/>
      <c r="L342" s="283"/>
      <c r="M342" s="284" t="s">
        <v>1</v>
      </c>
      <c r="N342" s="285" t="s">
        <v>45</v>
      </c>
      <c r="O342" s="92"/>
      <c r="P342" s="238">
        <f>O342*H342</f>
        <v>0</v>
      </c>
      <c r="Q342" s="238">
        <v>0.0045</v>
      </c>
      <c r="R342" s="238">
        <f>Q342*H342</f>
        <v>0.013499999999999998</v>
      </c>
      <c r="S342" s="238">
        <v>0</v>
      </c>
      <c r="T342" s="239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40" t="s">
        <v>257</v>
      </c>
      <c r="AT342" s="240" t="s">
        <v>292</v>
      </c>
      <c r="AU342" s="240" t="s">
        <v>89</v>
      </c>
      <c r="AY342" s="18" t="s">
        <v>213</v>
      </c>
      <c r="BE342" s="241">
        <f>IF(N342="základní",J342,0)</f>
        <v>0</v>
      </c>
      <c r="BF342" s="241">
        <f>IF(N342="snížená",J342,0)</f>
        <v>0</v>
      </c>
      <c r="BG342" s="241">
        <f>IF(N342="zákl. přenesená",J342,0)</f>
        <v>0</v>
      </c>
      <c r="BH342" s="241">
        <f>IF(N342="sníž. přenesená",J342,0)</f>
        <v>0</v>
      </c>
      <c r="BI342" s="241">
        <f>IF(N342="nulová",J342,0)</f>
        <v>0</v>
      </c>
      <c r="BJ342" s="18" t="s">
        <v>21</v>
      </c>
      <c r="BK342" s="241">
        <f>ROUND(I342*H342,2)</f>
        <v>0</v>
      </c>
      <c r="BL342" s="18" t="s">
        <v>219</v>
      </c>
      <c r="BM342" s="240" t="s">
        <v>594</v>
      </c>
    </row>
    <row r="343" spans="1:51" s="13" customFormat="1" ht="12">
      <c r="A343" s="13"/>
      <c r="B343" s="242"/>
      <c r="C343" s="243"/>
      <c r="D343" s="244" t="s">
        <v>221</v>
      </c>
      <c r="E343" s="245" t="s">
        <v>1</v>
      </c>
      <c r="F343" s="246" t="s">
        <v>231</v>
      </c>
      <c r="G343" s="243"/>
      <c r="H343" s="247">
        <v>3</v>
      </c>
      <c r="I343" s="248"/>
      <c r="J343" s="243"/>
      <c r="K343" s="243"/>
      <c r="L343" s="249"/>
      <c r="M343" s="250"/>
      <c r="N343" s="251"/>
      <c r="O343" s="251"/>
      <c r="P343" s="251"/>
      <c r="Q343" s="251"/>
      <c r="R343" s="251"/>
      <c r="S343" s="251"/>
      <c r="T343" s="252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53" t="s">
        <v>221</v>
      </c>
      <c r="AU343" s="253" t="s">
        <v>89</v>
      </c>
      <c r="AV343" s="13" t="s">
        <v>89</v>
      </c>
      <c r="AW343" s="13" t="s">
        <v>36</v>
      </c>
      <c r="AX343" s="13" t="s">
        <v>21</v>
      </c>
      <c r="AY343" s="253" t="s">
        <v>213</v>
      </c>
    </row>
    <row r="344" spans="1:65" s="2" customFormat="1" ht="21.75" customHeight="1">
      <c r="A344" s="39"/>
      <c r="B344" s="40"/>
      <c r="C344" s="228" t="s">
        <v>595</v>
      </c>
      <c r="D344" s="228" t="s">
        <v>215</v>
      </c>
      <c r="E344" s="229" t="s">
        <v>596</v>
      </c>
      <c r="F344" s="230" t="s">
        <v>597</v>
      </c>
      <c r="G344" s="231" t="s">
        <v>470</v>
      </c>
      <c r="H344" s="232">
        <v>6.8</v>
      </c>
      <c r="I344" s="233"/>
      <c r="J344" s="234">
        <f>ROUND(I344*H344,2)</f>
        <v>0</v>
      </c>
      <c r="K344" s="235"/>
      <c r="L344" s="45"/>
      <c r="M344" s="236" t="s">
        <v>1</v>
      </c>
      <c r="N344" s="237" t="s">
        <v>45</v>
      </c>
      <c r="O344" s="92"/>
      <c r="P344" s="238">
        <f>O344*H344</f>
        <v>0</v>
      </c>
      <c r="Q344" s="238">
        <v>0.00063</v>
      </c>
      <c r="R344" s="238">
        <f>Q344*H344</f>
        <v>0.0042840000000000005</v>
      </c>
      <c r="S344" s="238">
        <v>0</v>
      </c>
      <c r="T344" s="239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40" t="s">
        <v>219</v>
      </c>
      <c r="AT344" s="240" t="s">
        <v>215</v>
      </c>
      <c r="AU344" s="240" t="s">
        <v>89</v>
      </c>
      <c r="AY344" s="18" t="s">
        <v>213</v>
      </c>
      <c r="BE344" s="241">
        <f>IF(N344="základní",J344,0)</f>
        <v>0</v>
      </c>
      <c r="BF344" s="241">
        <f>IF(N344="snížená",J344,0)</f>
        <v>0</v>
      </c>
      <c r="BG344" s="241">
        <f>IF(N344="zákl. přenesená",J344,0)</f>
        <v>0</v>
      </c>
      <c r="BH344" s="241">
        <f>IF(N344="sníž. přenesená",J344,0)</f>
        <v>0</v>
      </c>
      <c r="BI344" s="241">
        <f>IF(N344="nulová",J344,0)</f>
        <v>0</v>
      </c>
      <c r="BJ344" s="18" t="s">
        <v>21</v>
      </c>
      <c r="BK344" s="241">
        <f>ROUND(I344*H344,2)</f>
        <v>0</v>
      </c>
      <c r="BL344" s="18" t="s">
        <v>219</v>
      </c>
      <c r="BM344" s="240" t="s">
        <v>598</v>
      </c>
    </row>
    <row r="345" spans="1:51" s="15" customFormat="1" ht="12">
      <c r="A345" s="15"/>
      <c r="B345" s="265"/>
      <c r="C345" s="266"/>
      <c r="D345" s="244" t="s">
        <v>221</v>
      </c>
      <c r="E345" s="267" t="s">
        <v>1</v>
      </c>
      <c r="F345" s="268" t="s">
        <v>599</v>
      </c>
      <c r="G345" s="266"/>
      <c r="H345" s="267" t="s">
        <v>1</v>
      </c>
      <c r="I345" s="269"/>
      <c r="J345" s="266"/>
      <c r="K345" s="266"/>
      <c r="L345" s="270"/>
      <c r="M345" s="271"/>
      <c r="N345" s="272"/>
      <c r="O345" s="272"/>
      <c r="P345" s="272"/>
      <c r="Q345" s="272"/>
      <c r="R345" s="272"/>
      <c r="S345" s="272"/>
      <c r="T345" s="273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T345" s="274" t="s">
        <v>221</v>
      </c>
      <c r="AU345" s="274" t="s">
        <v>89</v>
      </c>
      <c r="AV345" s="15" t="s">
        <v>21</v>
      </c>
      <c r="AW345" s="15" t="s">
        <v>36</v>
      </c>
      <c r="AX345" s="15" t="s">
        <v>80</v>
      </c>
      <c r="AY345" s="274" t="s">
        <v>213</v>
      </c>
    </row>
    <row r="346" spans="1:51" s="13" customFormat="1" ht="12">
      <c r="A346" s="13"/>
      <c r="B346" s="242"/>
      <c r="C346" s="243"/>
      <c r="D346" s="244" t="s">
        <v>221</v>
      </c>
      <c r="E346" s="245" t="s">
        <v>1</v>
      </c>
      <c r="F346" s="246" t="s">
        <v>600</v>
      </c>
      <c r="G346" s="243"/>
      <c r="H346" s="247">
        <v>6.8</v>
      </c>
      <c r="I346" s="248"/>
      <c r="J346" s="243"/>
      <c r="K346" s="243"/>
      <c r="L346" s="249"/>
      <c r="M346" s="250"/>
      <c r="N346" s="251"/>
      <c r="O346" s="251"/>
      <c r="P346" s="251"/>
      <c r="Q346" s="251"/>
      <c r="R346" s="251"/>
      <c r="S346" s="251"/>
      <c r="T346" s="252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53" t="s">
        <v>221</v>
      </c>
      <c r="AU346" s="253" t="s">
        <v>89</v>
      </c>
      <c r="AV346" s="13" t="s">
        <v>89</v>
      </c>
      <c r="AW346" s="13" t="s">
        <v>36</v>
      </c>
      <c r="AX346" s="13" t="s">
        <v>21</v>
      </c>
      <c r="AY346" s="253" t="s">
        <v>213</v>
      </c>
    </row>
    <row r="347" spans="1:65" s="2" customFormat="1" ht="21.75" customHeight="1">
      <c r="A347" s="39"/>
      <c r="B347" s="40"/>
      <c r="C347" s="228" t="s">
        <v>601</v>
      </c>
      <c r="D347" s="228" t="s">
        <v>215</v>
      </c>
      <c r="E347" s="229" t="s">
        <v>602</v>
      </c>
      <c r="F347" s="230" t="s">
        <v>603</v>
      </c>
      <c r="G347" s="231" t="s">
        <v>244</v>
      </c>
      <c r="H347" s="232">
        <v>27</v>
      </c>
      <c r="I347" s="233"/>
      <c r="J347" s="234">
        <f>ROUND(I347*H347,2)</f>
        <v>0</v>
      </c>
      <c r="K347" s="235"/>
      <c r="L347" s="45"/>
      <c r="M347" s="236" t="s">
        <v>1</v>
      </c>
      <c r="N347" s="237" t="s">
        <v>45</v>
      </c>
      <c r="O347" s="92"/>
      <c r="P347" s="238">
        <f>O347*H347</f>
        <v>0</v>
      </c>
      <c r="Q347" s="238">
        <v>0.01282</v>
      </c>
      <c r="R347" s="238">
        <f>Q347*H347</f>
        <v>0.34614</v>
      </c>
      <c r="S347" s="238">
        <v>0</v>
      </c>
      <c r="T347" s="239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40" t="s">
        <v>219</v>
      </c>
      <c r="AT347" s="240" t="s">
        <v>215</v>
      </c>
      <c r="AU347" s="240" t="s">
        <v>89</v>
      </c>
      <c r="AY347" s="18" t="s">
        <v>213</v>
      </c>
      <c r="BE347" s="241">
        <f>IF(N347="základní",J347,0)</f>
        <v>0</v>
      </c>
      <c r="BF347" s="241">
        <f>IF(N347="snížená",J347,0)</f>
        <v>0</v>
      </c>
      <c r="BG347" s="241">
        <f>IF(N347="zákl. přenesená",J347,0)</f>
        <v>0</v>
      </c>
      <c r="BH347" s="241">
        <f>IF(N347="sníž. přenesená",J347,0)</f>
        <v>0</v>
      </c>
      <c r="BI347" s="241">
        <f>IF(N347="nulová",J347,0)</f>
        <v>0</v>
      </c>
      <c r="BJ347" s="18" t="s">
        <v>21</v>
      </c>
      <c r="BK347" s="241">
        <f>ROUND(I347*H347,2)</f>
        <v>0</v>
      </c>
      <c r="BL347" s="18" t="s">
        <v>219</v>
      </c>
      <c r="BM347" s="240" t="s">
        <v>604</v>
      </c>
    </row>
    <row r="348" spans="1:51" s="13" customFormat="1" ht="12">
      <c r="A348" s="13"/>
      <c r="B348" s="242"/>
      <c r="C348" s="243"/>
      <c r="D348" s="244" t="s">
        <v>221</v>
      </c>
      <c r="E348" s="245" t="s">
        <v>1</v>
      </c>
      <c r="F348" s="246" t="s">
        <v>605</v>
      </c>
      <c r="G348" s="243"/>
      <c r="H348" s="247">
        <v>27</v>
      </c>
      <c r="I348" s="248"/>
      <c r="J348" s="243"/>
      <c r="K348" s="243"/>
      <c r="L348" s="249"/>
      <c r="M348" s="250"/>
      <c r="N348" s="251"/>
      <c r="O348" s="251"/>
      <c r="P348" s="251"/>
      <c r="Q348" s="251"/>
      <c r="R348" s="251"/>
      <c r="S348" s="251"/>
      <c r="T348" s="252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53" t="s">
        <v>221</v>
      </c>
      <c r="AU348" s="253" t="s">
        <v>89</v>
      </c>
      <c r="AV348" s="13" t="s">
        <v>89</v>
      </c>
      <c r="AW348" s="13" t="s">
        <v>36</v>
      </c>
      <c r="AX348" s="13" t="s">
        <v>21</v>
      </c>
      <c r="AY348" s="253" t="s">
        <v>213</v>
      </c>
    </row>
    <row r="349" spans="1:65" s="2" customFormat="1" ht="21.75" customHeight="1">
      <c r="A349" s="39"/>
      <c r="B349" s="40"/>
      <c r="C349" s="228" t="s">
        <v>606</v>
      </c>
      <c r="D349" s="228" t="s">
        <v>215</v>
      </c>
      <c r="E349" s="229" t="s">
        <v>607</v>
      </c>
      <c r="F349" s="230" t="s">
        <v>608</v>
      </c>
      <c r="G349" s="231" t="s">
        <v>244</v>
      </c>
      <c r="H349" s="232">
        <v>27</v>
      </c>
      <c r="I349" s="233"/>
      <c r="J349" s="234">
        <f>ROUND(I349*H349,2)</f>
        <v>0</v>
      </c>
      <c r="K349" s="235"/>
      <c r="L349" s="45"/>
      <c r="M349" s="236" t="s">
        <v>1</v>
      </c>
      <c r="N349" s="237" t="s">
        <v>45</v>
      </c>
      <c r="O349" s="92"/>
      <c r="P349" s="238">
        <f>O349*H349</f>
        <v>0</v>
      </c>
      <c r="Q349" s="238">
        <v>0</v>
      </c>
      <c r="R349" s="238">
        <f>Q349*H349</f>
        <v>0</v>
      </c>
      <c r="S349" s="238">
        <v>0</v>
      </c>
      <c r="T349" s="239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40" t="s">
        <v>219</v>
      </c>
      <c r="AT349" s="240" t="s">
        <v>215</v>
      </c>
      <c r="AU349" s="240" t="s">
        <v>89</v>
      </c>
      <c r="AY349" s="18" t="s">
        <v>213</v>
      </c>
      <c r="BE349" s="241">
        <f>IF(N349="základní",J349,0)</f>
        <v>0</v>
      </c>
      <c r="BF349" s="241">
        <f>IF(N349="snížená",J349,0)</f>
        <v>0</v>
      </c>
      <c r="BG349" s="241">
        <f>IF(N349="zákl. přenesená",J349,0)</f>
        <v>0</v>
      </c>
      <c r="BH349" s="241">
        <f>IF(N349="sníž. přenesená",J349,0)</f>
        <v>0</v>
      </c>
      <c r="BI349" s="241">
        <f>IF(N349="nulová",J349,0)</f>
        <v>0</v>
      </c>
      <c r="BJ349" s="18" t="s">
        <v>21</v>
      </c>
      <c r="BK349" s="241">
        <f>ROUND(I349*H349,2)</f>
        <v>0</v>
      </c>
      <c r="BL349" s="18" t="s">
        <v>219</v>
      </c>
      <c r="BM349" s="240" t="s">
        <v>609</v>
      </c>
    </row>
    <row r="350" spans="1:65" s="2" customFormat="1" ht="21.75" customHeight="1">
      <c r="A350" s="39"/>
      <c r="B350" s="40"/>
      <c r="C350" s="228" t="s">
        <v>610</v>
      </c>
      <c r="D350" s="228" t="s">
        <v>215</v>
      </c>
      <c r="E350" s="229" t="s">
        <v>611</v>
      </c>
      <c r="F350" s="230" t="s">
        <v>612</v>
      </c>
      <c r="G350" s="231" t="s">
        <v>371</v>
      </c>
      <c r="H350" s="232">
        <v>4</v>
      </c>
      <c r="I350" s="233"/>
      <c r="J350" s="234">
        <f>ROUND(I350*H350,2)</f>
        <v>0</v>
      </c>
      <c r="K350" s="235"/>
      <c r="L350" s="45"/>
      <c r="M350" s="236" t="s">
        <v>1</v>
      </c>
      <c r="N350" s="237" t="s">
        <v>45</v>
      </c>
      <c r="O350" s="92"/>
      <c r="P350" s="238">
        <f>O350*H350</f>
        <v>0</v>
      </c>
      <c r="Q350" s="238">
        <v>0</v>
      </c>
      <c r="R350" s="238">
        <f>Q350*H350</f>
        <v>0</v>
      </c>
      <c r="S350" s="238">
        <v>0</v>
      </c>
      <c r="T350" s="239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40" t="s">
        <v>219</v>
      </c>
      <c r="AT350" s="240" t="s">
        <v>215</v>
      </c>
      <c r="AU350" s="240" t="s">
        <v>89</v>
      </c>
      <c r="AY350" s="18" t="s">
        <v>213</v>
      </c>
      <c r="BE350" s="241">
        <f>IF(N350="základní",J350,0)</f>
        <v>0</v>
      </c>
      <c r="BF350" s="241">
        <f>IF(N350="snížená",J350,0)</f>
        <v>0</v>
      </c>
      <c r="BG350" s="241">
        <f>IF(N350="zákl. přenesená",J350,0)</f>
        <v>0</v>
      </c>
      <c r="BH350" s="241">
        <f>IF(N350="sníž. přenesená",J350,0)</f>
        <v>0</v>
      </c>
      <c r="BI350" s="241">
        <f>IF(N350="nulová",J350,0)</f>
        <v>0</v>
      </c>
      <c r="BJ350" s="18" t="s">
        <v>21</v>
      </c>
      <c r="BK350" s="241">
        <f>ROUND(I350*H350,2)</f>
        <v>0</v>
      </c>
      <c r="BL350" s="18" t="s">
        <v>219</v>
      </c>
      <c r="BM350" s="240" t="s">
        <v>613</v>
      </c>
    </row>
    <row r="351" spans="1:51" s="13" customFormat="1" ht="12">
      <c r="A351" s="13"/>
      <c r="B351" s="242"/>
      <c r="C351" s="243"/>
      <c r="D351" s="244" t="s">
        <v>221</v>
      </c>
      <c r="E351" s="245" t="s">
        <v>1</v>
      </c>
      <c r="F351" s="246" t="s">
        <v>219</v>
      </c>
      <c r="G351" s="243"/>
      <c r="H351" s="247">
        <v>4</v>
      </c>
      <c r="I351" s="248"/>
      <c r="J351" s="243"/>
      <c r="K351" s="243"/>
      <c r="L351" s="249"/>
      <c r="M351" s="250"/>
      <c r="N351" s="251"/>
      <c r="O351" s="251"/>
      <c r="P351" s="251"/>
      <c r="Q351" s="251"/>
      <c r="R351" s="251"/>
      <c r="S351" s="251"/>
      <c r="T351" s="252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53" t="s">
        <v>221</v>
      </c>
      <c r="AU351" s="253" t="s">
        <v>89</v>
      </c>
      <c r="AV351" s="13" t="s">
        <v>89</v>
      </c>
      <c r="AW351" s="13" t="s">
        <v>36</v>
      </c>
      <c r="AX351" s="13" t="s">
        <v>21</v>
      </c>
      <c r="AY351" s="253" t="s">
        <v>213</v>
      </c>
    </row>
    <row r="352" spans="1:65" s="2" customFormat="1" ht="21.75" customHeight="1">
      <c r="A352" s="39"/>
      <c r="B352" s="40"/>
      <c r="C352" s="275" t="s">
        <v>614</v>
      </c>
      <c r="D352" s="275" t="s">
        <v>292</v>
      </c>
      <c r="E352" s="276" t="s">
        <v>615</v>
      </c>
      <c r="F352" s="277" t="s">
        <v>616</v>
      </c>
      <c r="G352" s="278" t="s">
        <v>371</v>
      </c>
      <c r="H352" s="279">
        <v>4</v>
      </c>
      <c r="I352" s="280"/>
      <c r="J352" s="281">
        <f>ROUND(I352*H352,2)</f>
        <v>0</v>
      </c>
      <c r="K352" s="282"/>
      <c r="L352" s="283"/>
      <c r="M352" s="284" t="s">
        <v>1</v>
      </c>
      <c r="N352" s="285" t="s">
        <v>45</v>
      </c>
      <c r="O352" s="92"/>
      <c r="P352" s="238">
        <f>O352*H352</f>
        <v>0</v>
      </c>
      <c r="Q352" s="238">
        <v>4.797</v>
      </c>
      <c r="R352" s="238">
        <f>Q352*H352</f>
        <v>19.188</v>
      </c>
      <c r="S352" s="238">
        <v>0</v>
      </c>
      <c r="T352" s="239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40" t="s">
        <v>257</v>
      </c>
      <c r="AT352" s="240" t="s">
        <v>292</v>
      </c>
      <c r="AU352" s="240" t="s">
        <v>89</v>
      </c>
      <c r="AY352" s="18" t="s">
        <v>213</v>
      </c>
      <c r="BE352" s="241">
        <f>IF(N352="základní",J352,0)</f>
        <v>0</v>
      </c>
      <c r="BF352" s="241">
        <f>IF(N352="snížená",J352,0)</f>
        <v>0</v>
      </c>
      <c r="BG352" s="241">
        <f>IF(N352="zákl. přenesená",J352,0)</f>
        <v>0</v>
      </c>
      <c r="BH352" s="241">
        <f>IF(N352="sníž. přenesená",J352,0)</f>
        <v>0</v>
      </c>
      <c r="BI352" s="241">
        <f>IF(N352="nulová",J352,0)</f>
        <v>0</v>
      </c>
      <c r="BJ352" s="18" t="s">
        <v>21</v>
      </c>
      <c r="BK352" s="241">
        <f>ROUND(I352*H352,2)</f>
        <v>0</v>
      </c>
      <c r="BL352" s="18" t="s">
        <v>219</v>
      </c>
      <c r="BM352" s="240" t="s">
        <v>617</v>
      </c>
    </row>
    <row r="353" spans="1:51" s="13" customFormat="1" ht="12">
      <c r="A353" s="13"/>
      <c r="B353" s="242"/>
      <c r="C353" s="243"/>
      <c r="D353" s="244" t="s">
        <v>221</v>
      </c>
      <c r="E353" s="245" t="s">
        <v>1</v>
      </c>
      <c r="F353" s="246" t="s">
        <v>219</v>
      </c>
      <c r="G353" s="243"/>
      <c r="H353" s="247">
        <v>4</v>
      </c>
      <c r="I353" s="248"/>
      <c r="J353" s="243"/>
      <c r="K353" s="243"/>
      <c r="L353" s="249"/>
      <c r="M353" s="250"/>
      <c r="N353" s="251"/>
      <c r="O353" s="251"/>
      <c r="P353" s="251"/>
      <c r="Q353" s="251"/>
      <c r="R353" s="251"/>
      <c r="S353" s="251"/>
      <c r="T353" s="252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53" t="s">
        <v>221</v>
      </c>
      <c r="AU353" s="253" t="s">
        <v>89</v>
      </c>
      <c r="AV353" s="13" t="s">
        <v>89</v>
      </c>
      <c r="AW353" s="13" t="s">
        <v>36</v>
      </c>
      <c r="AX353" s="13" t="s">
        <v>80</v>
      </c>
      <c r="AY353" s="253" t="s">
        <v>213</v>
      </c>
    </row>
    <row r="354" spans="1:51" s="14" customFormat="1" ht="12">
      <c r="A354" s="14"/>
      <c r="B354" s="254"/>
      <c r="C354" s="255"/>
      <c r="D354" s="244" t="s">
        <v>221</v>
      </c>
      <c r="E354" s="256" t="s">
        <v>1</v>
      </c>
      <c r="F354" s="257" t="s">
        <v>224</v>
      </c>
      <c r="G354" s="255"/>
      <c r="H354" s="258">
        <v>4</v>
      </c>
      <c r="I354" s="259"/>
      <c r="J354" s="255"/>
      <c r="K354" s="255"/>
      <c r="L354" s="260"/>
      <c r="M354" s="261"/>
      <c r="N354" s="262"/>
      <c r="O354" s="262"/>
      <c r="P354" s="262"/>
      <c r="Q354" s="262"/>
      <c r="R354" s="262"/>
      <c r="S354" s="262"/>
      <c r="T354" s="263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64" t="s">
        <v>221</v>
      </c>
      <c r="AU354" s="264" t="s">
        <v>89</v>
      </c>
      <c r="AV354" s="14" t="s">
        <v>219</v>
      </c>
      <c r="AW354" s="14" t="s">
        <v>36</v>
      </c>
      <c r="AX354" s="14" t="s">
        <v>21</v>
      </c>
      <c r="AY354" s="264" t="s">
        <v>213</v>
      </c>
    </row>
    <row r="355" spans="1:65" s="2" customFormat="1" ht="33" customHeight="1">
      <c r="A355" s="39"/>
      <c r="B355" s="40"/>
      <c r="C355" s="228" t="s">
        <v>618</v>
      </c>
      <c r="D355" s="228" t="s">
        <v>215</v>
      </c>
      <c r="E355" s="229" t="s">
        <v>619</v>
      </c>
      <c r="F355" s="230" t="s">
        <v>620</v>
      </c>
      <c r="G355" s="231" t="s">
        <v>244</v>
      </c>
      <c r="H355" s="232">
        <v>328.04</v>
      </c>
      <c r="I355" s="233"/>
      <c r="J355" s="234">
        <f>ROUND(I355*H355,2)</f>
        <v>0</v>
      </c>
      <c r="K355" s="235"/>
      <c r="L355" s="45"/>
      <c r="M355" s="236" t="s">
        <v>1</v>
      </c>
      <c r="N355" s="237" t="s">
        <v>45</v>
      </c>
      <c r="O355" s="92"/>
      <c r="P355" s="238">
        <f>O355*H355</f>
        <v>0</v>
      </c>
      <c r="Q355" s="238">
        <v>0</v>
      </c>
      <c r="R355" s="238">
        <f>Q355*H355</f>
        <v>0</v>
      </c>
      <c r="S355" s="238">
        <v>0</v>
      </c>
      <c r="T355" s="239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40" t="s">
        <v>219</v>
      </c>
      <c r="AT355" s="240" t="s">
        <v>215</v>
      </c>
      <c r="AU355" s="240" t="s">
        <v>89</v>
      </c>
      <c r="AY355" s="18" t="s">
        <v>213</v>
      </c>
      <c r="BE355" s="241">
        <f>IF(N355="základní",J355,0)</f>
        <v>0</v>
      </c>
      <c r="BF355" s="241">
        <f>IF(N355="snížená",J355,0)</f>
        <v>0</v>
      </c>
      <c r="BG355" s="241">
        <f>IF(N355="zákl. přenesená",J355,0)</f>
        <v>0</v>
      </c>
      <c r="BH355" s="241">
        <f>IF(N355="sníž. přenesená",J355,0)</f>
        <v>0</v>
      </c>
      <c r="BI355" s="241">
        <f>IF(N355="nulová",J355,0)</f>
        <v>0</v>
      </c>
      <c r="BJ355" s="18" t="s">
        <v>21</v>
      </c>
      <c r="BK355" s="241">
        <f>ROUND(I355*H355,2)</f>
        <v>0</v>
      </c>
      <c r="BL355" s="18" t="s">
        <v>219</v>
      </c>
      <c r="BM355" s="240" t="s">
        <v>621</v>
      </c>
    </row>
    <row r="356" spans="1:51" s="13" customFormat="1" ht="12">
      <c r="A356" s="13"/>
      <c r="B356" s="242"/>
      <c r="C356" s="243"/>
      <c r="D356" s="244" t="s">
        <v>221</v>
      </c>
      <c r="E356" s="245" t="s">
        <v>1</v>
      </c>
      <c r="F356" s="246" t="s">
        <v>622</v>
      </c>
      <c r="G356" s="243"/>
      <c r="H356" s="247">
        <v>306</v>
      </c>
      <c r="I356" s="248"/>
      <c r="J356" s="243"/>
      <c r="K356" s="243"/>
      <c r="L356" s="249"/>
      <c r="M356" s="250"/>
      <c r="N356" s="251"/>
      <c r="O356" s="251"/>
      <c r="P356" s="251"/>
      <c r="Q356" s="251"/>
      <c r="R356" s="251"/>
      <c r="S356" s="251"/>
      <c r="T356" s="252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53" t="s">
        <v>221</v>
      </c>
      <c r="AU356" s="253" t="s">
        <v>89</v>
      </c>
      <c r="AV356" s="13" t="s">
        <v>89</v>
      </c>
      <c r="AW356" s="13" t="s">
        <v>36</v>
      </c>
      <c r="AX356" s="13" t="s">
        <v>80</v>
      </c>
      <c r="AY356" s="253" t="s">
        <v>213</v>
      </c>
    </row>
    <row r="357" spans="1:51" s="13" customFormat="1" ht="12">
      <c r="A357" s="13"/>
      <c r="B357" s="242"/>
      <c r="C357" s="243"/>
      <c r="D357" s="244" t="s">
        <v>221</v>
      </c>
      <c r="E357" s="245" t="s">
        <v>1</v>
      </c>
      <c r="F357" s="246" t="s">
        <v>623</v>
      </c>
      <c r="G357" s="243"/>
      <c r="H357" s="247">
        <v>22.04</v>
      </c>
      <c r="I357" s="248"/>
      <c r="J357" s="243"/>
      <c r="K357" s="243"/>
      <c r="L357" s="249"/>
      <c r="M357" s="250"/>
      <c r="N357" s="251"/>
      <c r="O357" s="251"/>
      <c r="P357" s="251"/>
      <c r="Q357" s="251"/>
      <c r="R357" s="251"/>
      <c r="S357" s="251"/>
      <c r="T357" s="252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53" t="s">
        <v>221</v>
      </c>
      <c r="AU357" s="253" t="s">
        <v>89</v>
      </c>
      <c r="AV357" s="13" t="s">
        <v>89</v>
      </c>
      <c r="AW357" s="13" t="s">
        <v>36</v>
      </c>
      <c r="AX357" s="13" t="s">
        <v>80</v>
      </c>
      <c r="AY357" s="253" t="s">
        <v>213</v>
      </c>
    </row>
    <row r="358" spans="1:51" s="14" customFormat="1" ht="12">
      <c r="A358" s="14"/>
      <c r="B358" s="254"/>
      <c r="C358" s="255"/>
      <c r="D358" s="244" t="s">
        <v>221</v>
      </c>
      <c r="E358" s="256" t="s">
        <v>1</v>
      </c>
      <c r="F358" s="257" t="s">
        <v>224</v>
      </c>
      <c r="G358" s="255"/>
      <c r="H358" s="258">
        <v>328.04</v>
      </c>
      <c r="I358" s="259"/>
      <c r="J358" s="255"/>
      <c r="K358" s="255"/>
      <c r="L358" s="260"/>
      <c r="M358" s="261"/>
      <c r="N358" s="262"/>
      <c r="O358" s="262"/>
      <c r="P358" s="262"/>
      <c r="Q358" s="262"/>
      <c r="R358" s="262"/>
      <c r="S358" s="262"/>
      <c r="T358" s="263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64" t="s">
        <v>221</v>
      </c>
      <c r="AU358" s="264" t="s">
        <v>89</v>
      </c>
      <c r="AV358" s="14" t="s">
        <v>219</v>
      </c>
      <c r="AW358" s="14" t="s">
        <v>36</v>
      </c>
      <c r="AX358" s="14" t="s">
        <v>21</v>
      </c>
      <c r="AY358" s="264" t="s">
        <v>213</v>
      </c>
    </row>
    <row r="359" spans="1:65" s="2" customFormat="1" ht="21.75" customHeight="1">
      <c r="A359" s="39"/>
      <c r="B359" s="40"/>
      <c r="C359" s="275" t="s">
        <v>624</v>
      </c>
      <c r="D359" s="275" t="s">
        <v>292</v>
      </c>
      <c r="E359" s="276" t="s">
        <v>625</v>
      </c>
      <c r="F359" s="277" t="s">
        <v>626</v>
      </c>
      <c r="G359" s="278" t="s">
        <v>244</v>
      </c>
      <c r="H359" s="279">
        <v>24.244</v>
      </c>
      <c r="I359" s="280"/>
      <c r="J359" s="281">
        <f>ROUND(I359*H359,2)</f>
        <v>0</v>
      </c>
      <c r="K359" s="282"/>
      <c r="L359" s="283"/>
      <c r="M359" s="284" t="s">
        <v>1</v>
      </c>
      <c r="N359" s="285" t="s">
        <v>45</v>
      </c>
      <c r="O359" s="92"/>
      <c r="P359" s="238">
        <f>O359*H359</f>
        <v>0</v>
      </c>
      <c r="Q359" s="238">
        <v>0.015</v>
      </c>
      <c r="R359" s="238">
        <f>Q359*H359</f>
        <v>0.36366</v>
      </c>
      <c r="S359" s="238">
        <v>0</v>
      </c>
      <c r="T359" s="239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40" t="s">
        <v>257</v>
      </c>
      <c r="AT359" s="240" t="s">
        <v>292</v>
      </c>
      <c r="AU359" s="240" t="s">
        <v>89</v>
      </c>
      <c r="AY359" s="18" t="s">
        <v>213</v>
      </c>
      <c r="BE359" s="241">
        <f>IF(N359="základní",J359,0)</f>
        <v>0</v>
      </c>
      <c r="BF359" s="241">
        <f>IF(N359="snížená",J359,0)</f>
        <v>0</v>
      </c>
      <c r="BG359" s="241">
        <f>IF(N359="zákl. přenesená",J359,0)</f>
        <v>0</v>
      </c>
      <c r="BH359" s="241">
        <f>IF(N359="sníž. přenesená",J359,0)</f>
        <v>0</v>
      </c>
      <c r="BI359" s="241">
        <f>IF(N359="nulová",J359,0)</f>
        <v>0</v>
      </c>
      <c r="BJ359" s="18" t="s">
        <v>21</v>
      </c>
      <c r="BK359" s="241">
        <f>ROUND(I359*H359,2)</f>
        <v>0</v>
      </c>
      <c r="BL359" s="18" t="s">
        <v>219</v>
      </c>
      <c r="BM359" s="240" t="s">
        <v>627</v>
      </c>
    </row>
    <row r="360" spans="1:51" s="13" customFormat="1" ht="12">
      <c r="A360" s="13"/>
      <c r="B360" s="242"/>
      <c r="C360" s="243"/>
      <c r="D360" s="244" t="s">
        <v>221</v>
      </c>
      <c r="E360" s="245" t="s">
        <v>1</v>
      </c>
      <c r="F360" s="246" t="s">
        <v>628</v>
      </c>
      <c r="G360" s="243"/>
      <c r="H360" s="247">
        <v>24.244</v>
      </c>
      <c r="I360" s="248"/>
      <c r="J360" s="243"/>
      <c r="K360" s="243"/>
      <c r="L360" s="249"/>
      <c r="M360" s="250"/>
      <c r="N360" s="251"/>
      <c r="O360" s="251"/>
      <c r="P360" s="251"/>
      <c r="Q360" s="251"/>
      <c r="R360" s="251"/>
      <c r="S360" s="251"/>
      <c r="T360" s="252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53" t="s">
        <v>221</v>
      </c>
      <c r="AU360" s="253" t="s">
        <v>89</v>
      </c>
      <c r="AV360" s="13" t="s">
        <v>89</v>
      </c>
      <c r="AW360" s="13" t="s">
        <v>36</v>
      </c>
      <c r="AX360" s="13" t="s">
        <v>21</v>
      </c>
      <c r="AY360" s="253" t="s">
        <v>213</v>
      </c>
    </row>
    <row r="361" spans="1:65" s="2" customFormat="1" ht="21.75" customHeight="1">
      <c r="A361" s="39"/>
      <c r="B361" s="40"/>
      <c r="C361" s="275" t="s">
        <v>629</v>
      </c>
      <c r="D361" s="275" t="s">
        <v>292</v>
      </c>
      <c r="E361" s="276" t="s">
        <v>630</v>
      </c>
      <c r="F361" s="277" t="s">
        <v>631</v>
      </c>
      <c r="G361" s="278" t="s">
        <v>244</v>
      </c>
      <c r="H361" s="279">
        <v>336.6</v>
      </c>
      <c r="I361" s="280"/>
      <c r="J361" s="281">
        <f>ROUND(I361*H361,2)</f>
        <v>0</v>
      </c>
      <c r="K361" s="282"/>
      <c r="L361" s="283"/>
      <c r="M361" s="284" t="s">
        <v>1</v>
      </c>
      <c r="N361" s="285" t="s">
        <v>45</v>
      </c>
      <c r="O361" s="92"/>
      <c r="P361" s="238">
        <f>O361*H361</f>
        <v>0</v>
      </c>
      <c r="Q361" s="238">
        <v>0.0185</v>
      </c>
      <c r="R361" s="238">
        <f>Q361*H361</f>
        <v>6.2271</v>
      </c>
      <c r="S361" s="238">
        <v>0</v>
      </c>
      <c r="T361" s="239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40" t="s">
        <v>257</v>
      </c>
      <c r="AT361" s="240" t="s">
        <v>292</v>
      </c>
      <c r="AU361" s="240" t="s">
        <v>89</v>
      </c>
      <c r="AY361" s="18" t="s">
        <v>213</v>
      </c>
      <c r="BE361" s="241">
        <f>IF(N361="základní",J361,0)</f>
        <v>0</v>
      </c>
      <c r="BF361" s="241">
        <f>IF(N361="snížená",J361,0)</f>
        <v>0</v>
      </c>
      <c r="BG361" s="241">
        <f>IF(N361="zákl. přenesená",J361,0)</f>
        <v>0</v>
      </c>
      <c r="BH361" s="241">
        <f>IF(N361="sníž. přenesená",J361,0)</f>
        <v>0</v>
      </c>
      <c r="BI361" s="241">
        <f>IF(N361="nulová",J361,0)</f>
        <v>0</v>
      </c>
      <c r="BJ361" s="18" t="s">
        <v>21</v>
      </c>
      <c r="BK361" s="241">
        <f>ROUND(I361*H361,2)</f>
        <v>0</v>
      </c>
      <c r="BL361" s="18" t="s">
        <v>219</v>
      </c>
      <c r="BM361" s="240" t="s">
        <v>632</v>
      </c>
    </row>
    <row r="362" spans="1:51" s="13" customFormat="1" ht="12">
      <c r="A362" s="13"/>
      <c r="B362" s="242"/>
      <c r="C362" s="243"/>
      <c r="D362" s="244" t="s">
        <v>221</v>
      </c>
      <c r="E362" s="245" t="s">
        <v>1</v>
      </c>
      <c r="F362" s="246" t="s">
        <v>633</v>
      </c>
      <c r="G362" s="243"/>
      <c r="H362" s="247">
        <v>336.6</v>
      </c>
      <c r="I362" s="248"/>
      <c r="J362" s="243"/>
      <c r="K362" s="243"/>
      <c r="L362" s="249"/>
      <c r="M362" s="250"/>
      <c r="N362" s="251"/>
      <c r="O362" s="251"/>
      <c r="P362" s="251"/>
      <c r="Q362" s="251"/>
      <c r="R362" s="251"/>
      <c r="S362" s="251"/>
      <c r="T362" s="252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53" t="s">
        <v>221</v>
      </c>
      <c r="AU362" s="253" t="s">
        <v>89</v>
      </c>
      <c r="AV362" s="13" t="s">
        <v>89</v>
      </c>
      <c r="AW362" s="13" t="s">
        <v>36</v>
      </c>
      <c r="AX362" s="13" t="s">
        <v>21</v>
      </c>
      <c r="AY362" s="253" t="s">
        <v>213</v>
      </c>
    </row>
    <row r="363" spans="1:63" s="12" customFormat="1" ht="20.85" customHeight="1">
      <c r="A363" s="12"/>
      <c r="B363" s="212"/>
      <c r="C363" s="213"/>
      <c r="D363" s="214" t="s">
        <v>79</v>
      </c>
      <c r="E363" s="226" t="s">
        <v>241</v>
      </c>
      <c r="F363" s="226" t="s">
        <v>634</v>
      </c>
      <c r="G363" s="213"/>
      <c r="H363" s="213"/>
      <c r="I363" s="216"/>
      <c r="J363" s="227">
        <f>BK363</f>
        <v>0</v>
      </c>
      <c r="K363" s="213"/>
      <c r="L363" s="218"/>
      <c r="M363" s="219"/>
      <c r="N363" s="220"/>
      <c r="O363" s="220"/>
      <c r="P363" s="221">
        <f>SUM(P364:P406)</f>
        <v>0</v>
      </c>
      <c r="Q363" s="220"/>
      <c r="R363" s="221">
        <f>SUM(R364:R406)</f>
        <v>7.48504</v>
      </c>
      <c r="S363" s="220"/>
      <c r="T363" s="222">
        <f>SUM(T364:T406)</f>
        <v>45.89999999999999</v>
      </c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R363" s="223" t="s">
        <v>21</v>
      </c>
      <c r="AT363" s="224" t="s">
        <v>79</v>
      </c>
      <c r="AU363" s="224" t="s">
        <v>89</v>
      </c>
      <c r="AY363" s="223" t="s">
        <v>213</v>
      </c>
      <c r="BK363" s="225">
        <f>SUM(BK364:BK406)</f>
        <v>0</v>
      </c>
    </row>
    <row r="364" spans="1:65" s="2" customFormat="1" ht="21.75" customHeight="1">
      <c r="A364" s="39"/>
      <c r="B364" s="40"/>
      <c r="C364" s="228" t="s">
        <v>635</v>
      </c>
      <c r="D364" s="228" t="s">
        <v>215</v>
      </c>
      <c r="E364" s="229" t="s">
        <v>636</v>
      </c>
      <c r="F364" s="230" t="s">
        <v>637</v>
      </c>
      <c r="G364" s="231" t="s">
        <v>244</v>
      </c>
      <c r="H364" s="232">
        <v>50</v>
      </c>
      <c r="I364" s="233"/>
      <c r="J364" s="234">
        <f>ROUND(I364*H364,2)</f>
        <v>0</v>
      </c>
      <c r="K364" s="235"/>
      <c r="L364" s="45"/>
      <c r="M364" s="236" t="s">
        <v>1</v>
      </c>
      <c r="N364" s="237" t="s">
        <v>45</v>
      </c>
      <c r="O364" s="92"/>
      <c r="P364" s="238">
        <f>O364*H364</f>
        <v>0</v>
      </c>
      <c r="Q364" s="238">
        <v>0</v>
      </c>
      <c r="R364" s="238">
        <f>Q364*H364</f>
        <v>0</v>
      </c>
      <c r="S364" s="238">
        <v>0.24</v>
      </c>
      <c r="T364" s="239">
        <f>S364*H364</f>
        <v>12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40" t="s">
        <v>219</v>
      </c>
      <c r="AT364" s="240" t="s">
        <v>215</v>
      </c>
      <c r="AU364" s="240" t="s">
        <v>231</v>
      </c>
      <c r="AY364" s="18" t="s">
        <v>213</v>
      </c>
      <c r="BE364" s="241">
        <f>IF(N364="základní",J364,0)</f>
        <v>0</v>
      </c>
      <c r="BF364" s="241">
        <f>IF(N364="snížená",J364,0)</f>
        <v>0</v>
      </c>
      <c r="BG364" s="241">
        <f>IF(N364="zákl. přenesená",J364,0)</f>
        <v>0</v>
      </c>
      <c r="BH364" s="241">
        <f>IF(N364="sníž. přenesená",J364,0)</f>
        <v>0</v>
      </c>
      <c r="BI364" s="241">
        <f>IF(N364="nulová",J364,0)</f>
        <v>0</v>
      </c>
      <c r="BJ364" s="18" t="s">
        <v>21</v>
      </c>
      <c r="BK364" s="241">
        <f>ROUND(I364*H364,2)</f>
        <v>0</v>
      </c>
      <c r="BL364" s="18" t="s">
        <v>219</v>
      </c>
      <c r="BM364" s="240" t="s">
        <v>638</v>
      </c>
    </row>
    <row r="365" spans="1:51" s="13" customFormat="1" ht="12">
      <c r="A365" s="13"/>
      <c r="B365" s="242"/>
      <c r="C365" s="243"/>
      <c r="D365" s="244" t="s">
        <v>221</v>
      </c>
      <c r="E365" s="245" t="s">
        <v>1</v>
      </c>
      <c r="F365" s="246" t="s">
        <v>300</v>
      </c>
      <c r="G365" s="243"/>
      <c r="H365" s="247">
        <v>50</v>
      </c>
      <c r="I365" s="248"/>
      <c r="J365" s="243"/>
      <c r="K365" s="243"/>
      <c r="L365" s="249"/>
      <c r="M365" s="250"/>
      <c r="N365" s="251"/>
      <c r="O365" s="251"/>
      <c r="P365" s="251"/>
      <c r="Q365" s="251"/>
      <c r="R365" s="251"/>
      <c r="S365" s="251"/>
      <c r="T365" s="252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53" t="s">
        <v>221</v>
      </c>
      <c r="AU365" s="253" t="s">
        <v>231</v>
      </c>
      <c r="AV365" s="13" t="s">
        <v>89</v>
      </c>
      <c r="AW365" s="13" t="s">
        <v>36</v>
      </c>
      <c r="AX365" s="13" t="s">
        <v>21</v>
      </c>
      <c r="AY365" s="253" t="s">
        <v>213</v>
      </c>
    </row>
    <row r="366" spans="1:65" s="2" customFormat="1" ht="21.75" customHeight="1">
      <c r="A366" s="39"/>
      <c r="B366" s="40"/>
      <c r="C366" s="228" t="s">
        <v>639</v>
      </c>
      <c r="D366" s="228" t="s">
        <v>215</v>
      </c>
      <c r="E366" s="229" t="s">
        <v>640</v>
      </c>
      <c r="F366" s="230" t="s">
        <v>641</v>
      </c>
      <c r="G366" s="231" t="s">
        <v>244</v>
      </c>
      <c r="H366" s="232">
        <v>50</v>
      </c>
      <c r="I366" s="233"/>
      <c r="J366" s="234">
        <f>ROUND(I366*H366,2)</f>
        <v>0</v>
      </c>
      <c r="K366" s="235"/>
      <c r="L366" s="45"/>
      <c r="M366" s="236" t="s">
        <v>1</v>
      </c>
      <c r="N366" s="237" t="s">
        <v>45</v>
      </c>
      <c r="O366" s="92"/>
      <c r="P366" s="238">
        <f>O366*H366</f>
        <v>0</v>
      </c>
      <c r="Q366" s="238">
        <v>0</v>
      </c>
      <c r="R366" s="238">
        <f>Q366*H366</f>
        <v>0</v>
      </c>
      <c r="S366" s="238">
        <v>0.098</v>
      </c>
      <c r="T366" s="239">
        <f>S366*H366</f>
        <v>4.9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40" t="s">
        <v>219</v>
      </c>
      <c r="AT366" s="240" t="s">
        <v>215</v>
      </c>
      <c r="AU366" s="240" t="s">
        <v>231</v>
      </c>
      <c r="AY366" s="18" t="s">
        <v>213</v>
      </c>
      <c r="BE366" s="241">
        <f>IF(N366="základní",J366,0)</f>
        <v>0</v>
      </c>
      <c r="BF366" s="241">
        <f>IF(N366="snížená",J366,0)</f>
        <v>0</v>
      </c>
      <c r="BG366" s="241">
        <f>IF(N366="zákl. přenesená",J366,0)</f>
        <v>0</v>
      </c>
      <c r="BH366" s="241">
        <f>IF(N366="sníž. přenesená",J366,0)</f>
        <v>0</v>
      </c>
      <c r="BI366" s="241">
        <f>IF(N366="nulová",J366,0)</f>
        <v>0</v>
      </c>
      <c r="BJ366" s="18" t="s">
        <v>21</v>
      </c>
      <c r="BK366" s="241">
        <f>ROUND(I366*H366,2)</f>
        <v>0</v>
      </c>
      <c r="BL366" s="18" t="s">
        <v>219</v>
      </c>
      <c r="BM366" s="240" t="s">
        <v>642</v>
      </c>
    </row>
    <row r="367" spans="1:51" s="13" customFormat="1" ht="12">
      <c r="A367" s="13"/>
      <c r="B367" s="242"/>
      <c r="C367" s="243"/>
      <c r="D367" s="244" t="s">
        <v>221</v>
      </c>
      <c r="E367" s="245" t="s">
        <v>1</v>
      </c>
      <c r="F367" s="246" t="s">
        <v>300</v>
      </c>
      <c r="G367" s="243"/>
      <c r="H367" s="247">
        <v>50</v>
      </c>
      <c r="I367" s="248"/>
      <c r="J367" s="243"/>
      <c r="K367" s="243"/>
      <c r="L367" s="249"/>
      <c r="M367" s="250"/>
      <c r="N367" s="251"/>
      <c r="O367" s="251"/>
      <c r="P367" s="251"/>
      <c r="Q367" s="251"/>
      <c r="R367" s="251"/>
      <c r="S367" s="251"/>
      <c r="T367" s="252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53" t="s">
        <v>221</v>
      </c>
      <c r="AU367" s="253" t="s">
        <v>231</v>
      </c>
      <c r="AV367" s="13" t="s">
        <v>89</v>
      </c>
      <c r="AW367" s="13" t="s">
        <v>36</v>
      </c>
      <c r="AX367" s="13" t="s">
        <v>21</v>
      </c>
      <c r="AY367" s="253" t="s">
        <v>213</v>
      </c>
    </row>
    <row r="368" spans="1:65" s="2" customFormat="1" ht="21.75" customHeight="1">
      <c r="A368" s="39"/>
      <c r="B368" s="40"/>
      <c r="C368" s="228" t="s">
        <v>643</v>
      </c>
      <c r="D368" s="228" t="s">
        <v>215</v>
      </c>
      <c r="E368" s="229" t="s">
        <v>644</v>
      </c>
      <c r="F368" s="230" t="s">
        <v>645</v>
      </c>
      <c r="G368" s="231" t="s">
        <v>244</v>
      </c>
      <c r="H368" s="232">
        <v>100</v>
      </c>
      <c r="I368" s="233"/>
      <c r="J368" s="234">
        <f>ROUND(I368*H368,2)</f>
        <v>0</v>
      </c>
      <c r="K368" s="235"/>
      <c r="L368" s="45"/>
      <c r="M368" s="236" t="s">
        <v>1</v>
      </c>
      <c r="N368" s="237" t="s">
        <v>45</v>
      </c>
      <c r="O368" s="92"/>
      <c r="P368" s="238">
        <f>O368*H368</f>
        <v>0</v>
      </c>
      <c r="Q368" s="238">
        <v>0</v>
      </c>
      <c r="R368" s="238">
        <f>Q368*H368</f>
        <v>0</v>
      </c>
      <c r="S368" s="238">
        <v>0.29</v>
      </c>
      <c r="T368" s="239">
        <f>S368*H368</f>
        <v>28.999999999999996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40" t="s">
        <v>219</v>
      </c>
      <c r="AT368" s="240" t="s">
        <v>215</v>
      </c>
      <c r="AU368" s="240" t="s">
        <v>231</v>
      </c>
      <c r="AY368" s="18" t="s">
        <v>213</v>
      </c>
      <c r="BE368" s="241">
        <f>IF(N368="základní",J368,0)</f>
        <v>0</v>
      </c>
      <c r="BF368" s="241">
        <f>IF(N368="snížená",J368,0)</f>
        <v>0</v>
      </c>
      <c r="BG368" s="241">
        <f>IF(N368="zákl. přenesená",J368,0)</f>
        <v>0</v>
      </c>
      <c r="BH368" s="241">
        <f>IF(N368="sníž. přenesená",J368,0)</f>
        <v>0</v>
      </c>
      <c r="BI368" s="241">
        <f>IF(N368="nulová",J368,0)</f>
        <v>0</v>
      </c>
      <c r="BJ368" s="18" t="s">
        <v>21</v>
      </c>
      <c r="BK368" s="241">
        <f>ROUND(I368*H368,2)</f>
        <v>0</v>
      </c>
      <c r="BL368" s="18" t="s">
        <v>219</v>
      </c>
      <c r="BM368" s="240" t="s">
        <v>646</v>
      </c>
    </row>
    <row r="369" spans="1:51" s="13" customFormat="1" ht="12">
      <c r="A369" s="13"/>
      <c r="B369" s="242"/>
      <c r="C369" s="243"/>
      <c r="D369" s="244" t="s">
        <v>221</v>
      </c>
      <c r="E369" s="245" t="s">
        <v>1</v>
      </c>
      <c r="F369" s="246" t="s">
        <v>647</v>
      </c>
      <c r="G369" s="243"/>
      <c r="H369" s="247">
        <v>50</v>
      </c>
      <c r="I369" s="248"/>
      <c r="J369" s="243"/>
      <c r="K369" s="243"/>
      <c r="L369" s="249"/>
      <c r="M369" s="250"/>
      <c r="N369" s="251"/>
      <c r="O369" s="251"/>
      <c r="P369" s="251"/>
      <c r="Q369" s="251"/>
      <c r="R369" s="251"/>
      <c r="S369" s="251"/>
      <c r="T369" s="252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53" t="s">
        <v>221</v>
      </c>
      <c r="AU369" s="253" t="s">
        <v>231</v>
      </c>
      <c r="AV369" s="13" t="s">
        <v>89</v>
      </c>
      <c r="AW369" s="13" t="s">
        <v>36</v>
      </c>
      <c r="AX369" s="13" t="s">
        <v>80</v>
      </c>
      <c r="AY369" s="253" t="s">
        <v>213</v>
      </c>
    </row>
    <row r="370" spans="1:51" s="13" customFormat="1" ht="12">
      <c r="A370" s="13"/>
      <c r="B370" s="242"/>
      <c r="C370" s="243"/>
      <c r="D370" s="244" t="s">
        <v>221</v>
      </c>
      <c r="E370" s="245" t="s">
        <v>1</v>
      </c>
      <c r="F370" s="246" t="s">
        <v>648</v>
      </c>
      <c r="G370" s="243"/>
      <c r="H370" s="247">
        <v>50</v>
      </c>
      <c r="I370" s="248"/>
      <c r="J370" s="243"/>
      <c r="K370" s="243"/>
      <c r="L370" s="249"/>
      <c r="M370" s="250"/>
      <c r="N370" s="251"/>
      <c r="O370" s="251"/>
      <c r="P370" s="251"/>
      <c r="Q370" s="251"/>
      <c r="R370" s="251"/>
      <c r="S370" s="251"/>
      <c r="T370" s="252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53" t="s">
        <v>221</v>
      </c>
      <c r="AU370" s="253" t="s">
        <v>231</v>
      </c>
      <c r="AV370" s="13" t="s">
        <v>89</v>
      </c>
      <c r="AW370" s="13" t="s">
        <v>36</v>
      </c>
      <c r="AX370" s="13" t="s">
        <v>80</v>
      </c>
      <c r="AY370" s="253" t="s">
        <v>213</v>
      </c>
    </row>
    <row r="371" spans="1:51" s="14" customFormat="1" ht="12">
      <c r="A371" s="14"/>
      <c r="B371" s="254"/>
      <c r="C371" s="255"/>
      <c r="D371" s="244" t="s">
        <v>221</v>
      </c>
      <c r="E371" s="256" t="s">
        <v>1</v>
      </c>
      <c r="F371" s="257" t="s">
        <v>224</v>
      </c>
      <c r="G371" s="255"/>
      <c r="H371" s="258">
        <v>100</v>
      </c>
      <c r="I371" s="259"/>
      <c r="J371" s="255"/>
      <c r="K371" s="255"/>
      <c r="L371" s="260"/>
      <c r="M371" s="261"/>
      <c r="N371" s="262"/>
      <c r="O371" s="262"/>
      <c r="P371" s="262"/>
      <c r="Q371" s="262"/>
      <c r="R371" s="262"/>
      <c r="S371" s="262"/>
      <c r="T371" s="263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64" t="s">
        <v>221</v>
      </c>
      <c r="AU371" s="264" t="s">
        <v>231</v>
      </c>
      <c r="AV371" s="14" t="s">
        <v>219</v>
      </c>
      <c r="AW371" s="14" t="s">
        <v>36</v>
      </c>
      <c r="AX371" s="14" t="s">
        <v>21</v>
      </c>
      <c r="AY371" s="264" t="s">
        <v>213</v>
      </c>
    </row>
    <row r="372" spans="1:65" s="2" customFormat="1" ht="21.75" customHeight="1">
      <c r="A372" s="39"/>
      <c r="B372" s="40"/>
      <c r="C372" s="228" t="s">
        <v>649</v>
      </c>
      <c r="D372" s="228" t="s">
        <v>215</v>
      </c>
      <c r="E372" s="229" t="s">
        <v>650</v>
      </c>
      <c r="F372" s="230" t="s">
        <v>651</v>
      </c>
      <c r="G372" s="231" t="s">
        <v>244</v>
      </c>
      <c r="H372" s="232">
        <v>16.2</v>
      </c>
      <c r="I372" s="233"/>
      <c r="J372" s="234">
        <f>ROUND(I372*H372,2)</f>
        <v>0</v>
      </c>
      <c r="K372" s="235"/>
      <c r="L372" s="45"/>
      <c r="M372" s="236" t="s">
        <v>1</v>
      </c>
      <c r="N372" s="237" t="s">
        <v>45</v>
      </c>
      <c r="O372" s="92"/>
      <c r="P372" s="238">
        <f>O372*H372</f>
        <v>0</v>
      </c>
      <c r="Q372" s="238">
        <v>0</v>
      </c>
      <c r="R372" s="238">
        <f>Q372*H372</f>
        <v>0</v>
      </c>
      <c r="S372" s="238">
        <v>0</v>
      </c>
      <c r="T372" s="239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40" t="s">
        <v>219</v>
      </c>
      <c r="AT372" s="240" t="s">
        <v>215</v>
      </c>
      <c r="AU372" s="240" t="s">
        <v>231</v>
      </c>
      <c r="AY372" s="18" t="s">
        <v>213</v>
      </c>
      <c r="BE372" s="241">
        <f>IF(N372="základní",J372,0)</f>
        <v>0</v>
      </c>
      <c r="BF372" s="241">
        <f>IF(N372="snížená",J372,0)</f>
        <v>0</v>
      </c>
      <c r="BG372" s="241">
        <f>IF(N372="zákl. přenesená",J372,0)</f>
        <v>0</v>
      </c>
      <c r="BH372" s="241">
        <f>IF(N372="sníž. přenesená",J372,0)</f>
        <v>0</v>
      </c>
      <c r="BI372" s="241">
        <f>IF(N372="nulová",J372,0)</f>
        <v>0</v>
      </c>
      <c r="BJ372" s="18" t="s">
        <v>21</v>
      </c>
      <c r="BK372" s="241">
        <f>ROUND(I372*H372,2)</f>
        <v>0</v>
      </c>
      <c r="BL372" s="18" t="s">
        <v>219</v>
      </c>
      <c r="BM372" s="240" t="s">
        <v>652</v>
      </c>
    </row>
    <row r="373" spans="1:51" s="13" customFormat="1" ht="12">
      <c r="A373" s="13"/>
      <c r="B373" s="242"/>
      <c r="C373" s="243"/>
      <c r="D373" s="244" t="s">
        <v>221</v>
      </c>
      <c r="E373" s="245" t="s">
        <v>1</v>
      </c>
      <c r="F373" s="246" t="s">
        <v>653</v>
      </c>
      <c r="G373" s="243"/>
      <c r="H373" s="247">
        <v>16.2</v>
      </c>
      <c r="I373" s="248"/>
      <c r="J373" s="243"/>
      <c r="K373" s="243"/>
      <c r="L373" s="249"/>
      <c r="M373" s="250"/>
      <c r="N373" s="251"/>
      <c r="O373" s="251"/>
      <c r="P373" s="251"/>
      <c r="Q373" s="251"/>
      <c r="R373" s="251"/>
      <c r="S373" s="251"/>
      <c r="T373" s="252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53" t="s">
        <v>221</v>
      </c>
      <c r="AU373" s="253" t="s">
        <v>231</v>
      </c>
      <c r="AV373" s="13" t="s">
        <v>89</v>
      </c>
      <c r="AW373" s="13" t="s">
        <v>36</v>
      </c>
      <c r="AX373" s="13" t="s">
        <v>21</v>
      </c>
      <c r="AY373" s="253" t="s">
        <v>213</v>
      </c>
    </row>
    <row r="374" spans="1:65" s="2" customFormat="1" ht="21.75" customHeight="1">
      <c r="A374" s="39"/>
      <c r="B374" s="40"/>
      <c r="C374" s="228" t="s">
        <v>654</v>
      </c>
      <c r="D374" s="228" t="s">
        <v>215</v>
      </c>
      <c r="E374" s="229" t="s">
        <v>655</v>
      </c>
      <c r="F374" s="230" t="s">
        <v>656</v>
      </c>
      <c r="G374" s="231" t="s">
        <v>244</v>
      </c>
      <c r="H374" s="232">
        <v>10.8</v>
      </c>
      <c r="I374" s="233"/>
      <c r="J374" s="234">
        <f>ROUND(I374*H374,2)</f>
        <v>0</v>
      </c>
      <c r="K374" s="235"/>
      <c r="L374" s="45"/>
      <c r="M374" s="236" t="s">
        <v>1</v>
      </c>
      <c r="N374" s="237" t="s">
        <v>45</v>
      </c>
      <c r="O374" s="92"/>
      <c r="P374" s="238">
        <f>O374*H374</f>
        <v>0</v>
      </c>
      <c r="Q374" s="238">
        <v>0</v>
      </c>
      <c r="R374" s="238">
        <f>Q374*H374</f>
        <v>0</v>
      </c>
      <c r="S374" s="238">
        <v>0</v>
      </c>
      <c r="T374" s="239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40" t="s">
        <v>219</v>
      </c>
      <c r="AT374" s="240" t="s">
        <v>215</v>
      </c>
      <c r="AU374" s="240" t="s">
        <v>231</v>
      </c>
      <c r="AY374" s="18" t="s">
        <v>213</v>
      </c>
      <c r="BE374" s="241">
        <f>IF(N374="základní",J374,0)</f>
        <v>0</v>
      </c>
      <c r="BF374" s="241">
        <f>IF(N374="snížená",J374,0)</f>
        <v>0</v>
      </c>
      <c r="BG374" s="241">
        <f>IF(N374="zákl. přenesená",J374,0)</f>
        <v>0</v>
      </c>
      <c r="BH374" s="241">
        <f>IF(N374="sníž. přenesená",J374,0)</f>
        <v>0</v>
      </c>
      <c r="BI374" s="241">
        <f>IF(N374="nulová",J374,0)</f>
        <v>0</v>
      </c>
      <c r="BJ374" s="18" t="s">
        <v>21</v>
      </c>
      <c r="BK374" s="241">
        <f>ROUND(I374*H374,2)</f>
        <v>0</v>
      </c>
      <c r="BL374" s="18" t="s">
        <v>219</v>
      </c>
      <c r="BM374" s="240" t="s">
        <v>657</v>
      </c>
    </row>
    <row r="375" spans="1:51" s="13" customFormat="1" ht="12">
      <c r="A375" s="13"/>
      <c r="B375" s="242"/>
      <c r="C375" s="243"/>
      <c r="D375" s="244" t="s">
        <v>221</v>
      </c>
      <c r="E375" s="245" t="s">
        <v>1</v>
      </c>
      <c r="F375" s="246" t="s">
        <v>658</v>
      </c>
      <c r="G375" s="243"/>
      <c r="H375" s="247">
        <v>10.8</v>
      </c>
      <c r="I375" s="248"/>
      <c r="J375" s="243"/>
      <c r="K375" s="243"/>
      <c r="L375" s="249"/>
      <c r="M375" s="250"/>
      <c r="N375" s="251"/>
      <c r="O375" s="251"/>
      <c r="P375" s="251"/>
      <c r="Q375" s="251"/>
      <c r="R375" s="251"/>
      <c r="S375" s="251"/>
      <c r="T375" s="252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53" t="s">
        <v>221</v>
      </c>
      <c r="AU375" s="253" t="s">
        <v>231</v>
      </c>
      <c r="AV375" s="13" t="s">
        <v>89</v>
      </c>
      <c r="AW375" s="13" t="s">
        <v>36</v>
      </c>
      <c r="AX375" s="13" t="s">
        <v>21</v>
      </c>
      <c r="AY375" s="253" t="s">
        <v>213</v>
      </c>
    </row>
    <row r="376" spans="1:65" s="2" customFormat="1" ht="21.75" customHeight="1">
      <c r="A376" s="39"/>
      <c r="B376" s="40"/>
      <c r="C376" s="228" t="s">
        <v>659</v>
      </c>
      <c r="D376" s="228" t="s">
        <v>215</v>
      </c>
      <c r="E376" s="229" t="s">
        <v>660</v>
      </c>
      <c r="F376" s="230" t="s">
        <v>661</v>
      </c>
      <c r="G376" s="231" t="s">
        <v>244</v>
      </c>
      <c r="H376" s="232">
        <v>6</v>
      </c>
      <c r="I376" s="233"/>
      <c r="J376" s="234">
        <f>ROUND(I376*H376,2)</f>
        <v>0</v>
      </c>
      <c r="K376" s="235"/>
      <c r="L376" s="45"/>
      <c r="M376" s="236" t="s">
        <v>1</v>
      </c>
      <c r="N376" s="237" t="s">
        <v>45</v>
      </c>
      <c r="O376" s="92"/>
      <c r="P376" s="238">
        <f>O376*H376</f>
        <v>0</v>
      </c>
      <c r="Q376" s="238">
        <v>0</v>
      </c>
      <c r="R376" s="238">
        <f>Q376*H376</f>
        <v>0</v>
      </c>
      <c r="S376" s="238">
        <v>0</v>
      </c>
      <c r="T376" s="239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40" t="s">
        <v>219</v>
      </c>
      <c r="AT376" s="240" t="s">
        <v>215</v>
      </c>
      <c r="AU376" s="240" t="s">
        <v>231</v>
      </c>
      <c r="AY376" s="18" t="s">
        <v>213</v>
      </c>
      <c r="BE376" s="241">
        <f>IF(N376="základní",J376,0)</f>
        <v>0</v>
      </c>
      <c r="BF376" s="241">
        <f>IF(N376="snížená",J376,0)</f>
        <v>0</v>
      </c>
      <c r="BG376" s="241">
        <f>IF(N376="zákl. přenesená",J376,0)</f>
        <v>0</v>
      </c>
      <c r="BH376" s="241">
        <f>IF(N376="sníž. přenesená",J376,0)</f>
        <v>0</v>
      </c>
      <c r="BI376" s="241">
        <f>IF(N376="nulová",J376,0)</f>
        <v>0</v>
      </c>
      <c r="BJ376" s="18" t="s">
        <v>21</v>
      </c>
      <c r="BK376" s="241">
        <f>ROUND(I376*H376,2)</f>
        <v>0</v>
      </c>
      <c r="BL376" s="18" t="s">
        <v>219</v>
      </c>
      <c r="BM376" s="240" t="s">
        <v>662</v>
      </c>
    </row>
    <row r="377" spans="1:51" s="13" customFormat="1" ht="12">
      <c r="A377" s="13"/>
      <c r="B377" s="242"/>
      <c r="C377" s="243"/>
      <c r="D377" s="244" t="s">
        <v>221</v>
      </c>
      <c r="E377" s="245" t="s">
        <v>1</v>
      </c>
      <c r="F377" s="246" t="s">
        <v>663</v>
      </c>
      <c r="G377" s="243"/>
      <c r="H377" s="247">
        <v>6</v>
      </c>
      <c r="I377" s="248"/>
      <c r="J377" s="243"/>
      <c r="K377" s="243"/>
      <c r="L377" s="249"/>
      <c r="M377" s="250"/>
      <c r="N377" s="251"/>
      <c r="O377" s="251"/>
      <c r="P377" s="251"/>
      <c r="Q377" s="251"/>
      <c r="R377" s="251"/>
      <c r="S377" s="251"/>
      <c r="T377" s="252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53" t="s">
        <v>221</v>
      </c>
      <c r="AU377" s="253" t="s">
        <v>231</v>
      </c>
      <c r="AV377" s="13" t="s">
        <v>89</v>
      </c>
      <c r="AW377" s="13" t="s">
        <v>36</v>
      </c>
      <c r="AX377" s="13" t="s">
        <v>21</v>
      </c>
      <c r="AY377" s="253" t="s">
        <v>213</v>
      </c>
    </row>
    <row r="378" spans="1:65" s="2" customFormat="1" ht="21.75" customHeight="1">
      <c r="A378" s="39"/>
      <c r="B378" s="40"/>
      <c r="C378" s="228" t="s">
        <v>664</v>
      </c>
      <c r="D378" s="228" t="s">
        <v>215</v>
      </c>
      <c r="E378" s="229" t="s">
        <v>665</v>
      </c>
      <c r="F378" s="230" t="s">
        <v>666</v>
      </c>
      <c r="G378" s="231" t="s">
        <v>244</v>
      </c>
      <c r="H378" s="232">
        <v>100</v>
      </c>
      <c r="I378" s="233"/>
      <c r="J378" s="234">
        <f>ROUND(I378*H378,2)</f>
        <v>0</v>
      </c>
      <c r="K378" s="235"/>
      <c r="L378" s="45"/>
      <c r="M378" s="236" t="s">
        <v>1</v>
      </c>
      <c r="N378" s="237" t="s">
        <v>45</v>
      </c>
      <c r="O378" s="92"/>
      <c r="P378" s="238">
        <f>O378*H378</f>
        <v>0</v>
      </c>
      <c r="Q378" s="238">
        <v>0</v>
      </c>
      <c r="R378" s="238">
        <f>Q378*H378</f>
        <v>0</v>
      </c>
      <c r="S378" s="238">
        <v>0</v>
      </c>
      <c r="T378" s="239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40" t="s">
        <v>219</v>
      </c>
      <c r="AT378" s="240" t="s">
        <v>215</v>
      </c>
      <c r="AU378" s="240" t="s">
        <v>231</v>
      </c>
      <c r="AY378" s="18" t="s">
        <v>213</v>
      </c>
      <c r="BE378" s="241">
        <f>IF(N378="základní",J378,0)</f>
        <v>0</v>
      </c>
      <c r="BF378" s="241">
        <f>IF(N378="snížená",J378,0)</f>
        <v>0</v>
      </c>
      <c r="BG378" s="241">
        <f>IF(N378="zákl. přenesená",J378,0)</f>
        <v>0</v>
      </c>
      <c r="BH378" s="241">
        <f>IF(N378="sníž. přenesená",J378,0)</f>
        <v>0</v>
      </c>
      <c r="BI378" s="241">
        <f>IF(N378="nulová",J378,0)</f>
        <v>0</v>
      </c>
      <c r="BJ378" s="18" t="s">
        <v>21</v>
      </c>
      <c r="BK378" s="241">
        <f>ROUND(I378*H378,2)</f>
        <v>0</v>
      </c>
      <c r="BL378" s="18" t="s">
        <v>219</v>
      </c>
      <c r="BM378" s="240" t="s">
        <v>667</v>
      </c>
    </row>
    <row r="379" spans="1:51" s="13" customFormat="1" ht="12">
      <c r="A379" s="13"/>
      <c r="B379" s="242"/>
      <c r="C379" s="243"/>
      <c r="D379" s="244" t="s">
        <v>221</v>
      </c>
      <c r="E379" s="245" t="s">
        <v>1</v>
      </c>
      <c r="F379" s="246" t="s">
        <v>668</v>
      </c>
      <c r="G379" s="243"/>
      <c r="H379" s="247">
        <v>50</v>
      </c>
      <c r="I379" s="248"/>
      <c r="J379" s="243"/>
      <c r="K379" s="243"/>
      <c r="L379" s="249"/>
      <c r="M379" s="250"/>
      <c r="N379" s="251"/>
      <c r="O379" s="251"/>
      <c r="P379" s="251"/>
      <c r="Q379" s="251"/>
      <c r="R379" s="251"/>
      <c r="S379" s="251"/>
      <c r="T379" s="252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53" t="s">
        <v>221</v>
      </c>
      <c r="AU379" s="253" t="s">
        <v>231</v>
      </c>
      <c r="AV379" s="13" t="s">
        <v>89</v>
      </c>
      <c r="AW379" s="13" t="s">
        <v>36</v>
      </c>
      <c r="AX379" s="13" t="s">
        <v>80</v>
      </c>
      <c r="AY379" s="253" t="s">
        <v>213</v>
      </c>
    </row>
    <row r="380" spans="1:51" s="13" customFormat="1" ht="12">
      <c r="A380" s="13"/>
      <c r="B380" s="242"/>
      <c r="C380" s="243"/>
      <c r="D380" s="244" t="s">
        <v>221</v>
      </c>
      <c r="E380" s="245" t="s">
        <v>1</v>
      </c>
      <c r="F380" s="246" t="s">
        <v>669</v>
      </c>
      <c r="G380" s="243"/>
      <c r="H380" s="247">
        <v>50</v>
      </c>
      <c r="I380" s="248"/>
      <c r="J380" s="243"/>
      <c r="K380" s="243"/>
      <c r="L380" s="249"/>
      <c r="M380" s="250"/>
      <c r="N380" s="251"/>
      <c r="O380" s="251"/>
      <c r="P380" s="251"/>
      <c r="Q380" s="251"/>
      <c r="R380" s="251"/>
      <c r="S380" s="251"/>
      <c r="T380" s="252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53" t="s">
        <v>221</v>
      </c>
      <c r="AU380" s="253" t="s">
        <v>231</v>
      </c>
      <c r="AV380" s="13" t="s">
        <v>89</v>
      </c>
      <c r="AW380" s="13" t="s">
        <v>36</v>
      </c>
      <c r="AX380" s="13" t="s">
        <v>80</v>
      </c>
      <c r="AY380" s="253" t="s">
        <v>213</v>
      </c>
    </row>
    <row r="381" spans="1:51" s="14" customFormat="1" ht="12">
      <c r="A381" s="14"/>
      <c r="B381" s="254"/>
      <c r="C381" s="255"/>
      <c r="D381" s="244" t="s">
        <v>221</v>
      </c>
      <c r="E381" s="256" t="s">
        <v>1</v>
      </c>
      <c r="F381" s="257" t="s">
        <v>224</v>
      </c>
      <c r="G381" s="255"/>
      <c r="H381" s="258">
        <v>100</v>
      </c>
      <c r="I381" s="259"/>
      <c r="J381" s="255"/>
      <c r="K381" s="255"/>
      <c r="L381" s="260"/>
      <c r="M381" s="261"/>
      <c r="N381" s="262"/>
      <c r="O381" s="262"/>
      <c r="P381" s="262"/>
      <c r="Q381" s="262"/>
      <c r="R381" s="262"/>
      <c r="S381" s="262"/>
      <c r="T381" s="263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64" t="s">
        <v>221</v>
      </c>
      <c r="AU381" s="264" t="s">
        <v>231</v>
      </c>
      <c r="AV381" s="14" t="s">
        <v>219</v>
      </c>
      <c r="AW381" s="14" t="s">
        <v>36</v>
      </c>
      <c r="AX381" s="14" t="s">
        <v>21</v>
      </c>
      <c r="AY381" s="264" t="s">
        <v>213</v>
      </c>
    </row>
    <row r="382" spans="1:65" s="2" customFormat="1" ht="33" customHeight="1">
      <c r="A382" s="39"/>
      <c r="B382" s="40"/>
      <c r="C382" s="228" t="s">
        <v>670</v>
      </c>
      <c r="D382" s="228" t="s">
        <v>215</v>
      </c>
      <c r="E382" s="229" t="s">
        <v>671</v>
      </c>
      <c r="F382" s="230" t="s">
        <v>672</v>
      </c>
      <c r="G382" s="231" t="s">
        <v>244</v>
      </c>
      <c r="H382" s="232">
        <v>50</v>
      </c>
      <c r="I382" s="233"/>
      <c r="J382" s="234">
        <f>ROUND(I382*H382,2)</f>
        <v>0</v>
      </c>
      <c r="K382" s="235"/>
      <c r="L382" s="45"/>
      <c r="M382" s="236" t="s">
        <v>1</v>
      </c>
      <c r="N382" s="237" t="s">
        <v>45</v>
      </c>
      <c r="O382" s="92"/>
      <c r="P382" s="238">
        <f>O382*H382</f>
        <v>0</v>
      </c>
      <c r="Q382" s="238">
        <v>0</v>
      </c>
      <c r="R382" s="238">
        <f>Q382*H382</f>
        <v>0</v>
      </c>
      <c r="S382" s="238">
        <v>0</v>
      </c>
      <c r="T382" s="239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40" t="s">
        <v>219</v>
      </c>
      <c r="AT382" s="240" t="s">
        <v>215</v>
      </c>
      <c r="AU382" s="240" t="s">
        <v>231</v>
      </c>
      <c r="AY382" s="18" t="s">
        <v>213</v>
      </c>
      <c r="BE382" s="241">
        <f>IF(N382="základní",J382,0)</f>
        <v>0</v>
      </c>
      <c r="BF382" s="241">
        <f>IF(N382="snížená",J382,0)</f>
        <v>0</v>
      </c>
      <c r="BG382" s="241">
        <f>IF(N382="zákl. přenesená",J382,0)</f>
        <v>0</v>
      </c>
      <c r="BH382" s="241">
        <f>IF(N382="sníž. přenesená",J382,0)</f>
        <v>0</v>
      </c>
      <c r="BI382" s="241">
        <f>IF(N382="nulová",J382,0)</f>
        <v>0</v>
      </c>
      <c r="BJ382" s="18" t="s">
        <v>21</v>
      </c>
      <c r="BK382" s="241">
        <f>ROUND(I382*H382,2)</f>
        <v>0</v>
      </c>
      <c r="BL382" s="18" t="s">
        <v>219</v>
      </c>
      <c r="BM382" s="240" t="s">
        <v>673</v>
      </c>
    </row>
    <row r="383" spans="1:51" s="13" customFormat="1" ht="12">
      <c r="A383" s="13"/>
      <c r="B383" s="242"/>
      <c r="C383" s="243"/>
      <c r="D383" s="244" t="s">
        <v>221</v>
      </c>
      <c r="E383" s="245" t="s">
        <v>1</v>
      </c>
      <c r="F383" s="246" t="s">
        <v>300</v>
      </c>
      <c r="G383" s="243"/>
      <c r="H383" s="247">
        <v>50</v>
      </c>
      <c r="I383" s="248"/>
      <c r="J383" s="243"/>
      <c r="K383" s="243"/>
      <c r="L383" s="249"/>
      <c r="M383" s="250"/>
      <c r="N383" s="251"/>
      <c r="O383" s="251"/>
      <c r="P383" s="251"/>
      <c r="Q383" s="251"/>
      <c r="R383" s="251"/>
      <c r="S383" s="251"/>
      <c r="T383" s="252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53" t="s">
        <v>221</v>
      </c>
      <c r="AU383" s="253" t="s">
        <v>231</v>
      </c>
      <c r="AV383" s="13" t="s">
        <v>89</v>
      </c>
      <c r="AW383" s="13" t="s">
        <v>36</v>
      </c>
      <c r="AX383" s="13" t="s">
        <v>21</v>
      </c>
      <c r="AY383" s="253" t="s">
        <v>213</v>
      </c>
    </row>
    <row r="384" spans="1:65" s="2" customFormat="1" ht="21.75" customHeight="1">
      <c r="A384" s="39"/>
      <c r="B384" s="40"/>
      <c r="C384" s="228" t="s">
        <v>674</v>
      </c>
      <c r="D384" s="228" t="s">
        <v>215</v>
      </c>
      <c r="E384" s="229" t="s">
        <v>675</v>
      </c>
      <c r="F384" s="230" t="s">
        <v>676</v>
      </c>
      <c r="G384" s="231" t="s">
        <v>244</v>
      </c>
      <c r="H384" s="232">
        <v>50</v>
      </c>
      <c r="I384" s="233"/>
      <c r="J384" s="234">
        <f>ROUND(I384*H384,2)</f>
        <v>0</v>
      </c>
      <c r="K384" s="235"/>
      <c r="L384" s="45"/>
      <c r="M384" s="236" t="s">
        <v>1</v>
      </c>
      <c r="N384" s="237" t="s">
        <v>45</v>
      </c>
      <c r="O384" s="92"/>
      <c r="P384" s="238">
        <f>O384*H384</f>
        <v>0</v>
      </c>
      <c r="Q384" s="238">
        <v>0</v>
      </c>
      <c r="R384" s="238">
        <f>Q384*H384</f>
        <v>0</v>
      </c>
      <c r="S384" s="238">
        <v>0</v>
      </c>
      <c r="T384" s="239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40" t="s">
        <v>219</v>
      </c>
      <c r="AT384" s="240" t="s">
        <v>215</v>
      </c>
      <c r="AU384" s="240" t="s">
        <v>231</v>
      </c>
      <c r="AY384" s="18" t="s">
        <v>213</v>
      </c>
      <c r="BE384" s="241">
        <f>IF(N384="základní",J384,0)</f>
        <v>0</v>
      </c>
      <c r="BF384" s="241">
        <f>IF(N384="snížená",J384,0)</f>
        <v>0</v>
      </c>
      <c r="BG384" s="241">
        <f>IF(N384="zákl. přenesená",J384,0)</f>
        <v>0</v>
      </c>
      <c r="BH384" s="241">
        <f>IF(N384="sníž. přenesená",J384,0)</f>
        <v>0</v>
      </c>
      <c r="BI384" s="241">
        <f>IF(N384="nulová",J384,0)</f>
        <v>0</v>
      </c>
      <c r="BJ384" s="18" t="s">
        <v>21</v>
      </c>
      <c r="BK384" s="241">
        <f>ROUND(I384*H384,2)</f>
        <v>0</v>
      </c>
      <c r="BL384" s="18" t="s">
        <v>219</v>
      </c>
      <c r="BM384" s="240" t="s">
        <v>677</v>
      </c>
    </row>
    <row r="385" spans="1:51" s="13" customFormat="1" ht="12">
      <c r="A385" s="13"/>
      <c r="B385" s="242"/>
      <c r="C385" s="243"/>
      <c r="D385" s="244" t="s">
        <v>221</v>
      </c>
      <c r="E385" s="245" t="s">
        <v>1</v>
      </c>
      <c r="F385" s="246" t="s">
        <v>300</v>
      </c>
      <c r="G385" s="243"/>
      <c r="H385" s="247">
        <v>50</v>
      </c>
      <c r="I385" s="248"/>
      <c r="J385" s="243"/>
      <c r="K385" s="243"/>
      <c r="L385" s="249"/>
      <c r="M385" s="250"/>
      <c r="N385" s="251"/>
      <c r="O385" s="251"/>
      <c r="P385" s="251"/>
      <c r="Q385" s="251"/>
      <c r="R385" s="251"/>
      <c r="S385" s="251"/>
      <c r="T385" s="252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53" t="s">
        <v>221</v>
      </c>
      <c r="AU385" s="253" t="s">
        <v>231</v>
      </c>
      <c r="AV385" s="13" t="s">
        <v>89</v>
      </c>
      <c r="AW385" s="13" t="s">
        <v>36</v>
      </c>
      <c r="AX385" s="13" t="s">
        <v>21</v>
      </c>
      <c r="AY385" s="253" t="s">
        <v>213</v>
      </c>
    </row>
    <row r="386" spans="1:65" s="2" customFormat="1" ht="21.75" customHeight="1">
      <c r="A386" s="39"/>
      <c r="B386" s="40"/>
      <c r="C386" s="228" t="s">
        <v>678</v>
      </c>
      <c r="D386" s="228" t="s">
        <v>215</v>
      </c>
      <c r="E386" s="229" t="s">
        <v>679</v>
      </c>
      <c r="F386" s="230" t="s">
        <v>680</v>
      </c>
      <c r="G386" s="231" t="s">
        <v>244</v>
      </c>
      <c r="H386" s="232">
        <v>50</v>
      </c>
      <c r="I386" s="233"/>
      <c r="J386" s="234">
        <f>ROUND(I386*H386,2)</f>
        <v>0</v>
      </c>
      <c r="K386" s="235"/>
      <c r="L386" s="45"/>
      <c r="M386" s="236" t="s">
        <v>1</v>
      </c>
      <c r="N386" s="237" t="s">
        <v>45</v>
      </c>
      <c r="O386" s="92"/>
      <c r="P386" s="238">
        <f>O386*H386</f>
        <v>0</v>
      </c>
      <c r="Q386" s="238">
        <v>0</v>
      </c>
      <c r="R386" s="238">
        <f>Q386*H386</f>
        <v>0</v>
      </c>
      <c r="S386" s="238">
        <v>0</v>
      </c>
      <c r="T386" s="239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40" t="s">
        <v>219</v>
      </c>
      <c r="AT386" s="240" t="s">
        <v>215</v>
      </c>
      <c r="AU386" s="240" t="s">
        <v>231</v>
      </c>
      <c r="AY386" s="18" t="s">
        <v>213</v>
      </c>
      <c r="BE386" s="241">
        <f>IF(N386="základní",J386,0)</f>
        <v>0</v>
      </c>
      <c r="BF386" s="241">
        <f>IF(N386="snížená",J386,0)</f>
        <v>0</v>
      </c>
      <c r="BG386" s="241">
        <f>IF(N386="zákl. přenesená",J386,0)</f>
        <v>0</v>
      </c>
      <c r="BH386" s="241">
        <f>IF(N386="sníž. přenesená",J386,0)</f>
        <v>0</v>
      </c>
      <c r="BI386" s="241">
        <f>IF(N386="nulová",J386,0)</f>
        <v>0</v>
      </c>
      <c r="BJ386" s="18" t="s">
        <v>21</v>
      </c>
      <c r="BK386" s="241">
        <f>ROUND(I386*H386,2)</f>
        <v>0</v>
      </c>
      <c r="BL386" s="18" t="s">
        <v>219</v>
      </c>
      <c r="BM386" s="240" t="s">
        <v>681</v>
      </c>
    </row>
    <row r="387" spans="1:51" s="13" customFormat="1" ht="12">
      <c r="A387" s="13"/>
      <c r="B387" s="242"/>
      <c r="C387" s="243"/>
      <c r="D387" s="244" t="s">
        <v>221</v>
      </c>
      <c r="E387" s="245" t="s">
        <v>1</v>
      </c>
      <c r="F387" s="246" t="s">
        <v>300</v>
      </c>
      <c r="G387" s="243"/>
      <c r="H387" s="247">
        <v>50</v>
      </c>
      <c r="I387" s="248"/>
      <c r="J387" s="243"/>
      <c r="K387" s="243"/>
      <c r="L387" s="249"/>
      <c r="M387" s="250"/>
      <c r="N387" s="251"/>
      <c r="O387" s="251"/>
      <c r="P387" s="251"/>
      <c r="Q387" s="251"/>
      <c r="R387" s="251"/>
      <c r="S387" s="251"/>
      <c r="T387" s="252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53" t="s">
        <v>221</v>
      </c>
      <c r="AU387" s="253" t="s">
        <v>231</v>
      </c>
      <c r="AV387" s="13" t="s">
        <v>89</v>
      </c>
      <c r="AW387" s="13" t="s">
        <v>36</v>
      </c>
      <c r="AX387" s="13" t="s">
        <v>21</v>
      </c>
      <c r="AY387" s="253" t="s">
        <v>213</v>
      </c>
    </row>
    <row r="388" spans="1:65" s="2" customFormat="1" ht="21.75" customHeight="1">
      <c r="A388" s="39"/>
      <c r="B388" s="40"/>
      <c r="C388" s="228" t="s">
        <v>682</v>
      </c>
      <c r="D388" s="228" t="s">
        <v>215</v>
      </c>
      <c r="E388" s="229" t="s">
        <v>683</v>
      </c>
      <c r="F388" s="230" t="s">
        <v>684</v>
      </c>
      <c r="G388" s="231" t="s">
        <v>244</v>
      </c>
      <c r="H388" s="232">
        <v>50</v>
      </c>
      <c r="I388" s="233"/>
      <c r="J388" s="234">
        <f>ROUND(I388*H388,2)</f>
        <v>0</v>
      </c>
      <c r="K388" s="235"/>
      <c r="L388" s="45"/>
      <c r="M388" s="236" t="s">
        <v>1</v>
      </c>
      <c r="N388" s="237" t="s">
        <v>45</v>
      </c>
      <c r="O388" s="92"/>
      <c r="P388" s="238">
        <f>O388*H388</f>
        <v>0</v>
      </c>
      <c r="Q388" s="238">
        <v>0</v>
      </c>
      <c r="R388" s="238">
        <f>Q388*H388</f>
        <v>0</v>
      </c>
      <c r="S388" s="238">
        <v>0</v>
      </c>
      <c r="T388" s="239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40" t="s">
        <v>219</v>
      </c>
      <c r="AT388" s="240" t="s">
        <v>215</v>
      </c>
      <c r="AU388" s="240" t="s">
        <v>231</v>
      </c>
      <c r="AY388" s="18" t="s">
        <v>213</v>
      </c>
      <c r="BE388" s="241">
        <f>IF(N388="základní",J388,0)</f>
        <v>0</v>
      </c>
      <c r="BF388" s="241">
        <f>IF(N388="snížená",J388,0)</f>
        <v>0</v>
      </c>
      <c r="BG388" s="241">
        <f>IF(N388="zákl. přenesená",J388,0)</f>
        <v>0</v>
      </c>
      <c r="BH388" s="241">
        <f>IF(N388="sníž. přenesená",J388,0)</f>
        <v>0</v>
      </c>
      <c r="BI388" s="241">
        <f>IF(N388="nulová",J388,0)</f>
        <v>0</v>
      </c>
      <c r="BJ388" s="18" t="s">
        <v>21</v>
      </c>
      <c r="BK388" s="241">
        <f>ROUND(I388*H388,2)</f>
        <v>0</v>
      </c>
      <c r="BL388" s="18" t="s">
        <v>219</v>
      </c>
      <c r="BM388" s="240" t="s">
        <v>685</v>
      </c>
    </row>
    <row r="389" spans="1:51" s="13" customFormat="1" ht="12">
      <c r="A389" s="13"/>
      <c r="B389" s="242"/>
      <c r="C389" s="243"/>
      <c r="D389" s="244" t="s">
        <v>221</v>
      </c>
      <c r="E389" s="245" t="s">
        <v>1</v>
      </c>
      <c r="F389" s="246" t="s">
        <v>300</v>
      </c>
      <c r="G389" s="243"/>
      <c r="H389" s="247">
        <v>50</v>
      </c>
      <c r="I389" s="248"/>
      <c r="J389" s="243"/>
      <c r="K389" s="243"/>
      <c r="L389" s="249"/>
      <c r="M389" s="250"/>
      <c r="N389" s="251"/>
      <c r="O389" s="251"/>
      <c r="P389" s="251"/>
      <c r="Q389" s="251"/>
      <c r="R389" s="251"/>
      <c r="S389" s="251"/>
      <c r="T389" s="252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53" t="s">
        <v>221</v>
      </c>
      <c r="AU389" s="253" t="s">
        <v>231</v>
      </c>
      <c r="AV389" s="13" t="s">
        <v>89</v>
      </c>
      <c r="AW389" s="13" t="s">
        <v>36</v>
      </c>
      <c r="AX389" s="13" t="s">
        <v>21</v>
      </c>
      <c r="AY389" s="253" t="s">
        <v>213</v>
      </c>
    </row>
    <row r="390" spans="1:65" s="2" customFormat="1" ht="21.75" customHeight="1">
      <c r="A390" s="39"/>
      <c r="B390" s="40"/>
      <c r="C390" s="228" t="s">
        <v>686</v>
      </c>
      <c r="D390" s="228" t="s">
        <v>215</v>
      </c>
      <c r="E390" s="229" t="s">
        <v>687</v>
      </c>
      <c r="F390" s="230" t="s">
        <v>688</v>
      </c>
      <c r="G390" s="231" t="s">
        <v>244</v>
      </c>
      <c r="H390" s="232">
        <v>50</v>
      </c>
      <c r="I390" s="233"/>
      <c r="J390" s="234">
        <f>ROUND(I390*H390,2)</f>
        <v>0</v>
      </c>
      <c r="K390" s="235"/>
      <c r="L390" s="45"/>
      <c r="M390" s="236" t="s">
        <v>1</v>
      </c>
      <c r="N390" s="237" t="s">
        <v>45</v>
      </c>
      <c r="O390" s="92"/>
      <c r="P390" s="238">
        <f>O390*H390</f>
        <v>0</v>
      </c>
      <c r="Q390" s="238">
        <v>0</v>
      </c>
      <c r="R390" s="238">
        <f>Q390*H390</f>
        <v>0</v>
      </c>
      <c r="S390" s="238">
        <v>0</v>
      </c>
      <c r="T390" s="239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40" t="s">
        <v>219</v>
      </c>
      <c r="AT390" s="240" t="s">
        <v>215</v>
      </c>
      <c r="AU390" s="240" t="s">
        <v>231</v>
      </c>
      <c r="AY390" s="18" t="s">
        <v>213</v>
      </c>
      <c r="BE390" s="241">
        <f>IF(N390="základní",J390,0)</f>
        <v>0</v>
      </c>
      <c r="BF390" s="241">
        <f>IF(N390="snížená",J390,0)</f>
        <v>0</v>
      </c>
      <c r="BG390" s="241">
        <f>IF(N390="zákl. přenesená",J390,0)</f>
        <v>0</v>
      </c>
      <c r="BH390" s="241">
        <f>IF(N390="sníž. přenesená",J390,0)</f>
        <v>0</v>
      </c>
      <c r="BI390" s="241">
        <f>IF(N390="nulová",J390,0)</f>
        <v>0</v>
      </c>
      <c r="BJ390" s="18" t="s">
        <v>21</v>
      </c>
      <c r="BK390" s="241">
        <f>ROUND(I390*H390,2)</f>
        <v>0</v>
      </c>
      <c r="BL390" s="18" t="s">
        <v>219</v>
      </c>
      <c r="BM390" s="240" t="s">
        <v>689</v>
      </c>
    </row>
    <row r="391" spans="1:51" s="13" customFormat="1" ht="12">
      <c r="A391" s="13"/>
      <c r="B391" s="242"/>
      <c r="C391" s="243"/>
      <c r="D391" s="244" t="s">
        <v>221</v>
      </c>
      <c r="E391" s="245" t="s">
        <v>1</v>
      </c>
      <c r="F391" s="246" t="s">
        <v>490</v>
      </c>
      <c r="G391" s="243"/>
      <c r="H391" s="247">
        <v>50</v>
      </c>
      <c r="I391" s="248"/>
      <c r="J391" s="243"/>
      <c r="K391" s="243"/>
      <c r="L391" s="249"/>
      <c r="M391" s="250"/>
      <c r="N391" s="251"/>
      <c r="O391" s="251"/>
      <c r="P391" s="251"/>
      <c r="Q391" s="251"/>
      <c r="R391" s="251"/>
      <c r="S391" s="251"/>
      <c r="T391" s="252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53" t="s">
        <v>221</v>
      </c>
      <c r="AU391" s="253" t="s">
        <v>231</v>
      </c>
      <c r="AV391" s="13" t="s">
        <v>89</v>
      </c>
      <c r="AW391" s="13" t="s">
        <v>36</v>
      </c>
      <c r="AX391" s="13" t="s">
        <v>21</v>
      </c>
      <c r="AY391" s="253" t="s">
        <v>213</v>
      </c>
    </row>
    <row r="392" spans="1:65" s="2" customFormat="1" ht="21.75" customHeight="1">
      <c r="A392" s="39"/>
      <c r="B392" s="40"/>
      <c r="C392" s="228" t="s">
        <v>690</v>
      </c>
      <c r="D392" s="228" t="s">
        <v>215</v>
      </c>
      <c r="E392" s="229" t="s">
        <v>691</v>
      </c>
      <c r="F392" s="230" t="s">
        <v>692</v>
      </c>
      <c r="G392" s="231" t="s">
        <v>244</v>
      </c>
      <c r="H392" s="232">
        <v>6</v>
      </c>
      <c r="I392" s="233"/>
      <c r="J392" s="234">
        <f>ROUND(I392*H392,2)</f>
        <v>0</v>
      </c>
      <c r="K392" s="235"/>
      <c r="L392" s="45"/>
      <c r="M392" s="236" t="s">
        <v>1</v>
      </c>
      <c r="N392" s="237" t="s">
        <v>45</v>
      </c>
      <c r="O392" s="92"/>
      <c r="P392" s="238">
        <f>O392*H392</f>
        <v>0</v>
      </c>
      <c r="Q392" s="238">
        <v>0.08425</v>
      </c>
      <c r="R392" s="238">
        <f>Q392*H392</f>
        <v>0.5055000000000001</v>
      </c>
      <c r="S392" s="238">
        <v>0</v>
      </c>
      <c r="T392" s="239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40" t="s">
        <v>219</v>
      </c>
      <c r="AT392" s="240" t="s">
        <v>215</v>
      </c>
      <c r="AU392" s="240" t="s">
        <v>231</v>
      </c>
      <c r="AY392" s="18" t="s">
        <v>213</v>
      </c>
      <c r="BE392" s="241">
        <f>IF(N392="základní",J392,0)</f>
        <v>0</v>
      </c>
      <c r="BF392" s="241">
        <f>IF(N392="snížená",J392,0)</f>
        <v>0</v>
      </c>
      <c r="BG392" s="241">
        <f>IF(N392="zákl. přenesená",J392,0)</f>
        <v>0</v>
      </c>
      <c r="BH392" s="241">
        <f>IF(N392="sníž. přenesená",J392,0)</f>
        <v>0</v>
      </c>
      <c r="BI392" s="241">
        <f>IF(N392="nulová",J392,0)</f>
        <v>0</v>
      </c>
      <c r="BJ392" s="18" t="s">
        <v>21</v>
      </c>
      <c r="BK392" s="241">
        <f>ROUND(I392*H392,2)</f>
        <v>0</v>
      </c>
      <c r="BL392" s="18" t="s">
        <v>219</v>
      </c>
      <c r="BM392" s="240" t="s">
        <v>693</v>
      </c>
    </row>
    <row r="393" spans="1:51" s="15" customFormat="1" ht="12">
      <c r="A393" s="15"/>
      <c r="B393" s="265"/>
      <c r="C393" s="266"/>
      <c r="D393" s="244" t="s">
        <v>221</v>
      </c>
      <c r="E393" s="267" t="s">
        <v>1</v>
      </c>
      <c r="F393" s="268" t="s">
        <v>694</v>
      </c>
      <c r="G393" s="266"/>
      <c r="H393" s="267" t="s">
        <v>1</v>
      </c>
      <c r="I393" s="269"/>
      <c r="J393" s="266"/>
      <c r="K393" s="266"/>
      <c r="L393" s="270"/>
      <c r="M393" s="271"/>
      <c r="N393" s="272"/>
      <c r="O393" s="272"/>
      <c r="P393" s="272"/>
      <c r="Q393" s="272"/>
      <c r="R393" s="272"/>
      <c r="S393" s="272"/>
      <c r="T393" s="273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T393" s="274" t="s">
        <v>221</v>
      </c>
      <c r="AU393" s="274" t="s">
        <v>231</v>
      </c>
      <c r="AV393" s="15" t="s">
        <v>21</v>
      </c>
      <c r="AW393" s="15" t="s">
        <v>36</v>
      </c>
      <c r="AX393" s="15" t="s">
        <v>80</v>
      </c>
      <c r="AY393" s="274" t="s">
        <v>213</v>
      </c>
    </row>
    <row r="394" spans="1:51" s="13" customFormat="1" ht="12">
      <c r="A394" s="13"/>
      <c r="B394" s="242"/>
      <c r="C394" s="243"/>
      <c r="D394" s="244" t="s">
        <v>221</v>
      </c>
      <c r="E394" s="245" t="s">
        <v>1</v>
      </c>
      <c r="F394" s="246" t="s">
        <v>663</v>
      </c>
      <c r="G394" s="243"/>
      <c r="H394" s="247">
        <v>6</v>
      </c>
      <c r="I394" s="248"/>
      <c r="J394" s="243"/>
      <c r="K394" s="243"/>
      <c r="L394" s="249"/>
      <c r="M394" s="250"/>
      <c r="N394" s="251"/>
      <c r="O394" s="251"/>
      <c r="P394" s="251"/>
      <c r="Q394" s="251"/>
      <c r="R394" s="251"/>
      <c r="S394" s="251"/>
      <c r="T394" s="252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53" t="s">
        <v>221</v>
      </c>
      <c r="AU394" s="253" t="s">
        <v>231</v>
      </c>
      <c r="AV394" s="13" t="s">
        <v>89</v>
      </c>
      <c r="AW394" s="13" t="s">
        <v>36</v>
      </c>
      <c r="AX394" s="13" t="s">
        <v>80</v>
      </c>
      <c r="AY394" s="253" t="s">
        <v>213</v>
      </c>
    </row>
    <row r="395" spans="1:51" s="14" customFormat="1" ht="12">
      <c r="A395" s="14"/>
      <c r="B395" s="254"/>
      <c r="C395" s="255"/>
      <c r="D395" s="244" t="s">
        <v>221</v>
      </c>
      <c r="E395" s="256" t="s">
        <v>1</v>
      </c>
      <c r="F395" s="257" t="s">
        <v>224</v>
      </c>
      <c r="G395" s="255"/>
      <c r="H395" s="258">
        <v>6</v>
      </c>
      <c r="I395" s="259"/>
      <c r="J395" s="255"/>
      <c r="K395" s="255"/>
      <c r="L395" s="260"/>
      <c r="M395" s="261"/>
      <c r="N395" s="262"/>
      <c r="O395" s="262"/>
      <c r="P395" s="262"/>
      <c r="Q395" s="262"/>
      <c r="R395" s="262"/>
      <c r="S395" s="262"/>
      <c r="T395" s="263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64" t="s">
        <v>221</v>
      </c>
      <c r="AU395" s="264" t="s">
        <v>231</v>
      </c>
      <c r="AV395" s="14" t="s">
        <v>219</v>
      </c>
      <c r="AW395" s="14" t="s">
        <v>36</v>
      </c>
      <c r="AX395" s="14" t="s">
        <v>21</v>
      </c>
      <c r="AY395" s="264" t="s">
        <v>213</v>
      </c>
    </row>
    <row r="396" spans="1:65" s="2" customFormat="1" ht="16.5" customHeight="1">
      <c r="A396" s="39"/>
      <c r="B396" s="40"/>
      <c r="C396" s="275" t="s">
        <v>695</v>
      </c>
      <c r="D396" s="275" t="s">
        <v>292</v>
      </c>
      <c r="E396" s="276" t="s">
        <v>696</v>
      </c>
      <c r="F396" s="277" t="s">
        <v>697</v>
      </c>
      <c r="G396" s="278" t="s">
        <v>244</v>
      </c>
      <c r="H396" s="279">
        <v>6.06</v>
      </c>
      <c r="I396" s="280"/>
      <c r="J396" s="281">
        <f>ROUND(I396*H396,2)</f>
        <v>0</v>
      </c>
      <c r="K396" s="282"/>
      <c r="L396" s="283"/>
      <c r="M396" s="284" t="s">
        <v>1</v>
      </c>
      <c r="N396" s="285" t="s">
        <v>45</v>
      </c>
      <c r="O396" s="92"/>
      <c r="P396" s="238">
        <f>O396*H396</f>
        <v>0</v>
      </c>
      <c r="Q396" s="238">
        <v>0.14</v>
      </c>
      <c r="R396" s="238">
        <f>Q396*H396</f>
        <v>0.8484</v>
      </c>
      <c r="S396" s="238">
        <v>0</v>
      </c>
      <c r="T396" s="239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40" t="s">
        <v>257</v>
      </c>
      <c r="AT396" s="240" t="s">
        <v>292</v>
      </c>
      <c r="AU396" s="240" t="s">
        <v>231</v>
      </c>
      <c r="AY396" s="18" t="s">
        <v>213</v>
      </c>
      <c r="BE396" s="241">
        <f>IF(N396="základní",J396,0)</f>
        <v>0</v>
      </c>
      <c r="BF396" s="241">
        <f>IF(N396="snížená",J396,0)</f>
        <v>0</v>
      </c>
      <c r="BG396" s="241">
        <f>IF(N396="zákl. přenesená",J396,0)</f>
        <v>0</v>
      </c>
      <c r="BH396" s="241">
        <f>IF(N396="sníž. přenesená",J396,0)</f>
        <v>0</v>
      </c>
      <c r="BI396" s="241">
        <f>IF(N396="nulová",J396,0)</f>
        <v>0</v>
      </c>
      <c r="BJ396" s="18" t="s">
        <v>21</v>
      </c>
      <c r="BK396" s="241">
        <f>ROUND(I396*H396,2)</f>
        <v>0</v>
      </c>
      <c r="BL396" s="18" t="s">
        <v>219</v>
      </c>
      <c r="BM396" s="240" t="s">
        <v>698</v>
      </c>
    </row>
    <row r="397" spans="1:51" s="15" customFormat="1" ht="12">
      <c r="A397" s="15"/>
      <c r="B397" s="265"/>
      <c r="C397" s="266"/>
      <c r="D397" s="244" t="s">
        <v>221</v>
      </c>
      <c r="E397" s="267" t="s">
        <v>1</v>
      </c>
      <c r="F397" s="268" t="s">
        <v>694</v>
      </c>
      <c r="G397" s="266"/>
      <c r="H397" s="267" t="s">
        <v>1</v>
      </c>
      <c r="I397" s="269"/>
      <c r="J397" s="266"/>
      <c r="K397" s="266"/>
      <c r="L397" s="270"/>
      <c r="M397" s="271"/>
      <c r="N397" s="272"/>
      <c r="O397" s="272"/>
      <c r="P397" s="272"/>
      <c r="Q397" s="272"/>
      <c r="R397" s="272"/>
      <c r="S397" s="272"/>
      <c r="T397" s="273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T397" s="274" t="s">
        <v>221</v>
      </c>
      <c r="AU397" s="274" t="s">
        <v>231</v>
      </c>
      <c r="AV397" s="15" t="s">
        <v>21</v>
      </c>
      <c r="AW397" s="15" t="s">
        <v>36</v>
      </c>
      <c r="AX397" s="15" t="s">
        <v>80</v>
      </c>
      <c r="AY397" s="274" t="s">
        <v>213</v>
      </c>
    </row>
    <row r="398" spans="1:51" s="13" customFormat="1" ht="12">
      <c r="A398" s="13"/>
      <c r="B398" s="242"/>
      <c r="C398" s="243"/>
      <c r="D398" s="244" t="s">
        <v>221</v>
      </c>
      <c r="E398" s="245" t="s">
        <v>1</v>
      </c>
      <c r="F398" s="246" t="s">
        <v>699</v>
      </c>
      <c r="G398" s="243"/>
      <c r="H398" s="247">
        <v>6.06</v>
      </c>
      <c r="I398" s="248"/>
      <c r="J398" s="243"/>
      <c r="K398" s="243"/>
      <c r="L398" s="249"/>
      <c r="M398" s="250"/>
      <c r="N398" s="251"/>
      <c r="O398" s="251"/>
      <c r="P398" s="251"/>
      <c r="Q398" s="251"/>
      <c r="R398" s="251"/>
      <c r="S398" s="251"/>
      <c r="T398" s="252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53" t="s">
        <v>221</v>
      </c>
      <c r="AU398" s="253" t="s">
        <v>231</v>
      </c>
      <c r="AV398" s="13" t="s">
        <v>89</v>
      </c>
      <c r="AW398" s="13" t="s">
        <v>36</v>
      </c>
      <c r="AX398" s="13" t="s">
        <v>21</v>
      </c>
      <c r="AY398" s="253" t="s">
        <v>213</v>
      </c>
    </row>
    <row r="399" spans="1:65" s="2" customFormat="1" ht="33" customHeight="1">
      <c r="A399" s="39"/>
      <c r="B399" s="40"/>
      <c r="C399" s="228" t="s">
        <v>700</v>
      </c>
      <c r="D399" s="228" t="s">
        <v>215</v>
      </c>
      <c r="E399" s="229" t="s">
        <v>701</v>
      </c>
      <c r="F399" s="230" t="s">
        <v>702</v>
      </c>
      <c r="G399" s="231" t="s">
        <v>470</v>
      </c>
      <c r="H399" s="232">
        <v>17</v>
      </c>
      <c r="I399" s="233"/>
      <c r="J399" s="234">
        <f>ROUND(I399*H399,2)</f>
        <v>0</v>
      </c>
      <c r="K399" s="235"/>
      <c r="L399" s="45"/>
      <c r="M399" s="236" t="s">
        <v>1</v>
      </c>
      <c r="N399" s="237" t="s">
        <v>45</v>
      </c>
      <c r="O399" s="92"/>
      <c r="P399" s="238">
        <f>O399*H399</f>
        <v>0</v>
      </c>
      <c r="Q399" s="238">
        <v>0.1295</v>
      </c>
      <c r="R399" s="238">
        <f>Q399*H399</f>
        <v>2.2015000000000002</v>
      </c>
      <c r="S399" s="238">
        <v>0</v>
      </c>
      <c r="T399" s="239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40" t="s">
        <v>219</v>
      </c>
      <c r="AT399" s="240" t="s">
        <v>215</v>
      </c>
      <c r="AU399" s="240" t="s">
        <v>231</v>
      </c>
      <c r="AY399" s="18" t="s">
        <v>213</v>
      </c>
      <c r="BE399" s="241">
        <f>IF(N399="základní",J399,0)</f>
        <v>0</v>
      </c>
      <c r="BF399" s="241">
        <f>IF(N399="snížená",J399,0)</f>
        <v>0</v>
      </c>
      <c r="BG399" s="241">
        <f>IF(N399="zákl. přenesená",J399,0)</f>
        <v>0</v>
      </c>
      <c r="BH399" s="241">
        <f>IF(N399="sníž. přenesená",J399,0)</f>
        <v>0</v>
      </c>
      <c r="BI399" s="241">
        <f>IF(N399="nulová",J399,0)</f>
        <v>0</v>
      </c>
      <c r="BJ399" s="18" t="s">
        <v>21</v>
      </c>
      <c r="BK399" s="241">
        <f>ROUND(I399*H399,2)</f>
        <v>0</v>
      </c>
      <c r="BL399" s="18" t="s">
        <v>219</v>
      </c>
      <c r="BM399" s="240" t="s">
        <v>703</v>
      </c>
    </row>
    <row r="400" spans="1:51" s="13" customFormat="1" ht="12">
      <c r="A400" s="13"/>
      <c r="B400" s="242"/>
      <c r="C400" s="243"/>
      <c r="D400" s="244" t="s">
        <v>221</v>
      </c>
      <c r="E400" s="245" t="s">
        <v>1</v>
      </c>
      <c r="F400" s="246" t="s">
        <v>704</v>
      </c>
      <c r="G400" s="243"/>
      <c r="H400" s="247">
        <v>8</v>
      </c>
      <c r="I400" s="248"/>
      <c r="J400" s="243"/>
      <c r="K400" s="243"/>
      <c r="L400" s="249"/>
      <c r="M400" s="250"/>
      <c r="N400" s="251"/>
      <c r="O400" s="251"/>
      <c r="P400" s="251"/>
      <c r="Q400" s="251"/>
      <c r="R400" s="251"/>
      <c r="S400" s="251"/>
      <c r="T400" s="252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53" t="s">
        <v>221</v>
      </c>
      <c r="AU400" s="253" t="s">
        <v>231</v>
      </c>
      <c r="AV400" s="13" t="s">
        <v>89</v>
      </c>
      <c r="AW400" s="13" t="s">
        <v>36</v>
      </c>
      <c r="AX400" s="13" t="s">
        <v>80</v>
      </c>
      <c r="AY400" s="253" t="s">
        <v>213</v>
      </c>
    </row>
    <row r="401" spans="1:51" s="13" customFormat="1" ht="12">
      <c r="A401" s="13"/>
      <c r="B401" s="242"/>
      <c r="C401" s="243"/>
      <c r="D401" s="244" t="s">
        <v>221</v>
      </c>
      <c r="E401" s="245" t="s">
        <v>1</v>
      </c>
      <c r="F401" s="246" t="s">
        <v>705</v>
      </c>
      <c r="G401" s="243"/>
      <c r="H401" s="247">
        <v>9</v>
      </c>
      <c r="I401" s="248"/>
      <c r="J401" s="243"/>
      <c r="K401" s="243"/>
      <c r="L401" s="249"/>
      <c r="M401" s="250"/>
      <c r="N401" s="251"/>
      <c r="O401" s="251"/>
      <c r="P401" s="251"/>
      <c r="Q401" s="251"/>
      <c r="R401" s="251"/>
      <c r="S401" s="251"/>
      <c r="T401" s="252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53" t="s">
        <v>221</v>
      </c>
      <c r="AU401" s="253" t="s">
        <v>231</v>
      </c>
      <c r="AV401" s="13" t="s">
        <v>89</v>
      </c>
      <c r="AW401" s="13" t="s">
        <v>36</v>
      </c>
      <c r="AX401" s="13" t="s">
        <v>80</v>
      </c>
      <c r="AY401" s="253" t="s">
        <v>213</v>
      </c>
    </row>
    <row r="402" spans="1:51" s="14" customFormat="1" ht="12">
      <c r="A402" s="14"/>
      <c r="B402" s="254"/>
      <c r="C402" s="255"/>
      <c r="D402" s="244" t="s">
        <v>221</v>
      </c>
      <c r="E402" s="256" t="s">
        <v>1</v>
      </c>
      <c r="F402" s="257" t="s">
        <v>224</v>
      </c>
      <c r="G402" s="255"/>
      <c r="H402" s="258">
        <v>17</v>
      </c>
      <c r="I402" s="259"/>
      <c r="J402" s="255"/>
      <c r="K402" s="255"/>
      <c r="L402" s="260"/>
      <c r="M402" s="261"/>
      <c r="N402" s="262"/>
      <c r="O402" s="262"/>
      <c r="P402" s="262"/>
      <c r="Q402" s="262"/>
      <c r="R402" s="262"/>
      <c r="S402" s="262"/>
      <c r="T402" s="263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64" t="s">
        <v>221</v>
      </c>
      <c r="AU402" s="264" t="s">
        <v>231</v>
      </c>
      <c r="AV402" s="14" t="s">
        <v>219</v>
      </c>
      <c r="AW402" s="14" t="s">
        <v>36</v>
      </c>
      <c r="AX402" s="14" t="s">
        <v>21</v>
      </c>
      <c r="AY402" s="264" t="s">
        <v>213</v>
      </c>
    </row>
    <row r="403" spans="1:65" s="2" customFormat="1" ht="16.5" customHeight="1">
      <c r="A403" s="39"/>
      <c r="B403" s="40"/>
      <c r="C403" s="275" t="s">
        <v>706</v>
      </c>
      <c r="D403" s="275" t="s">
        <v>292</v>
      </c>
      <c r="E403" s="276" t="s">
        <v>707</v>
      </c>
      <c r="F403" s="277" t="s">
        <v>708</v>
      </c>
      <c r="G403" s="278" t="s">
        <v>371</v>
      </c>
      <c r="H403" s="279">
        <v>17</v>
      </c>
      <c r="I403" s="280"/>
      <c r="J403" s="281">
        <f>ROUND(I403*H403,2)</f>
        <v>0</v>
      </c>
      <c r="K403" s="282"/>
      <c r="L403" s="283"/>
      <c r="M403" s="284" t="s">
        <v>1</v>
      </c>
      <c r="N403" s="285" t="s">
        <v>45</v>
      </c>
      <c r="O403" s="92"/>
      <c r="P403" s="238">
        <f>O403*H403</f>
        <v>0</v>
      </c>
      <c r="Q403" s="238">
        <v>0.0561</v>
      </c>
      <c r="R403" s="238">
        <f>Q403*H403</f>
        <v>0.9537</v>
      </c>
      <c r="S403" s="238">
        <v>0</v>
      </c>
      <c r="T403" s="239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40" t="s">
        <v>257</v>
      </c>
      <c r="AT403" s="240" t="s">
        <v>292</v>
      </c>
      <c r="AU403" s="240" t="s">
        <v>231</v>
      </c>
      <c r="AY403" s="18" t="s">
        <v>213</v>
      </c>
      <c r="BE403" s="241">
        <f>IF(N403="základní",J403,0)</f>
        <v>0</v>
      </c>
      <c r="BF403" s="241">
        <f>IF(N403="snížená",J403,0)</f>
        <v>0</v>
      </c>
      <c r="BG403" s="241">
        <f>IF(N403="zákl. přenesená",J403,0)</f>
        <v>0</v>
      </c>
      <c r="BH403" s="241">
        <f>IF(N403="sníž. přenesená",J403,0)</f>
        <v>0</v>
      </c>
      <c r="BI403" s="241">
        <f>IF(N403="nulová",J403,0)</f>
        <v>0</v>
      </c>
      <c r="BJ403" s="18" t="s">
        <v>21</v>
      </c>
      <c r="BK403" s="241">
        <f>ROUND(I403*H403,2)</f>
        <v>0</v>
      </c>
      <c r="BL403" s="18" t="s">
        <v>219</v>
      </c>
      <c r="BM403" s="240" t="s">
        <v>709</v>
      </c>
    </row>
    <row r="404" spans="1:51" s="13" customFormat="1" ht="12">
      <c r="A404" s="13"/>
      <c r="B404" s="242"/>
      <c r="C404" s="243"/>
      <c r="D404" s="244" t="s">
        <v>221</v>
      </c>
      <c r="E404" s="245" t="s">
        <v>1</v>
      </c>
      <c r="F404" s="246" t="s">
        <v>307</v>
      </c>
      <c r="G404" s="243"/>
      <c r="H404" s="247">
        <v>17</v>
      </c>
      <c r="I404" s="248"/>
      <c r="J404" s="243"/>
      <c r="K404" s="243"/>
      <c r="L404" s="249"/>
      <c r="M404" s="250"/>
      <c r="N404" s="251"/>
      <c r="O404" s="251"/>
      <c r="P404" s="251"/>
      <c r="Q404" s="251"/>
      <c r="R404" s="251"/>
      <c r="S404" s="251"/>
      <c r="T404" s="252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53" t="s">
        <v>221</v>
      </c>
      <c r="AU404" s="253" t="s">
        <v>231</v>
      </c>
      <c r="AV404" s="13" t="s">
        <v>89</v>
      </c>
      <c r="AW404" s="13" t="s">
        <v>36</v>
      </c>
      <c r="AX404" s="13" t="s">
        <v>21</v>
      </c>
      <c r="AY404" s="253" t="s">
        <v>213</v>
      </c>
    </row>
    <row r="405" spans="1:65" s="2" customFormat="1" ht="21.75" customHeight="1">
      <c r="A405" s="39"/>
      <c r="B405" s="40"/>
      <c r="C405" s="228" t="s">
        <v>710</v>
      </c>
      <c r="D405" s="228" t="s">
        <v>215</v>
      </c>
      <c r="E405" s="229" t="s">
        <v>711</v>
      </c>
      <c r="F405" s="230" t="s">
        <v>712</v>
      </c>
      <c r="G405" s="231" t="s">
        <v>244</v>
      </c>
      <c r="H405" s="232">
        <v>16.2</v>
      </c>
      <c r="I405" s="233"/>
      <c r="J405" s="234">
        <f>ROUND(I405*H405,2)</f>
        <v>0</v>
      </c>
      <c r="K405" s="235"/>
      <c r="L405" s="45"/>
      <c r="M405" s="236" t="s">
        <v>1</v>
      </c>
      <c r="N405" s="237" t="s">
        <v>45</v>
      </c>
      <c r="O405" s="92"/>
      <c r="P405" s="238">
        <f>O405*H405</f>
        <v>0</v>
      </c>
      <c r="Q405" s="238">
        <v>0.1837</v>
      </c>
      <c r="R405" s="238">
        <f>Q405*H405</f>
        <v>2.97594</v>
      </c>
      <c r="S405" s="238">
        <v>0</v>
      </c>
      <c r="T405" s="239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40" t="s">
        <v>219</v>
      </c>
      <c r="AT405" s="240" t="s">
        <v>215</v>
      </c>
      <c r="AU405" s="240" t="s">
        <v>231</v>
      </c>
      <c r="AY405" s="18" t="s">
        <v>213</v>
      </c>
      <c r="BE405" s="241">
        <f>IF(N405="základní",J405,0)</f>
        <v>0</v>
      </c>
      <c r="BF405" s="241">
        <f>IF(N405="snížená",J405,0)</f>
        <v>0</v>
      </c>
      <c r="BG405" s="241">
        <f>IF(N405="zákl. přenesená",J405,0)</f>
        <v>0</v>
      </c>
      <c r="BH405" s="241">
        <f>IF(N405="sníž. přenesená",J405,0)</f>
        <v>0</v>
      </c>
      <c r="BI405" s="241">
        <f>IF(N405="nulová",J405,0)</f>
        <v>0</v>
      </c>
      <c r="BJ405" s="18" t="s">
        <v>21</v>
      </c>
      <c r="BK405" s="241">
        <f>ROUND(I405*H405,2)</f>
        <v>0</v>
      </c>
      <c r="BL405" s="18" t="s">
        <v>219</v>
      </c>
      <c r="BM405" s="240" t="s">
        <v>713</v>
      </c>
    </row>
    <row r="406" spans="1:51" s="13" customFormat="1" ht="12">
      <c r="A406" s="13"/>
      <c r="B406" s="242"/>
      <c r="C406" s="243"/>
      <c r="D406" s="244" t="s">
        <v>221</v>
      </c>
      <c r="E406" s="245" t="s">
        <v>1</v>
      </c>
      <c r="F406" s="246" t="s">
        <v>714</v>
      </c>
      <c r="G406" s="243"/>
      <c r="H406" s="247">
        <v>16.2</v>
      </c>
      <c r="I406" s="248"/>
      <c r="J406" s="243"/>
      <c r="K406" s="243"/>
      <c r="L406" s="249"/>
      <c r="M406" s="250"/>
      <c r="N406" s="251"/>
      <c r="O406" s="251"/>
      <c r="P406" s="251"/>
      <c r="Q406" s="251"/>
      <c r="R406" s="251"/>
      <c r="S406" s="251"/>
      <c r="T406" s="252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53" t="s">
        <v>221</v>
      </c>
      <c r="AU406" s="253" t="s">
        <v>231</v>
      </c>
      <c r="AV406" s="13" t="s">
        <v>89</v>
      </c>
      <c r="AW406" s="13" t="s">
        <v>36</v>
      </c>
      <c r="AX406" s="13" t="s">
        <v>21</v>
      </c>
      <c r="AY406" s="253" t="s">
        <v>213</v>
      </c>
    </row>
    <row r="407" spans="1:63" s="12" customFormat="1" ht="22.8" customHeight="1">
      <c r="A407" s="12"/>
      <c r="B407" s="212"/>
      <c r="C407" s="213"/>
      <c r="D407" s="214" t="s">
        <v>79</v>
      </c>
      <c r="E407" s="226" t="s">
        <v>247</v>
      </c>
      <c r="F407" s="226" t="s">
        <v>715</v>
      </c>
      <c r="G407" s="213"/>
      <c r="H407" s="213"/>
      <c r="I407" s="216"/>
      <c r="J407" s="227">
        <f>BK407</f>
        <v>0</v>
      </c>
      <c r="K407" s="213"/>
      <c r="L407" s="218"/>
      <c r="M407" s="219"/>
      <c r="N407" s="220"/>
      <c r="O407" s="220"/>
      <c r="P407" s="221">
        <f>SUM(P408:P802)</f>
        <v>0</v>
      </c>
      <c r="Q407" s="220"/>
      <c r="R407" s="221">
        <f>SUM(R408:R802)</f>
        <v>240.24601247</v>
      </c>
      <c r="S407" s="220"/>
      <c r="T407" s="222">
        <f>SUM(T408:T802)</f>
        <v>0</v>
      </c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R407" s="223" t="s">
        <v>21</v>
      </c>
      <c r="AT407" s="224" t="s">
        <v>79</v>
      </c>
      <c r="AU407" s="224" t="s">
        <v>21</v>
      </c>
      <c r="AY407" s="223" t="s">
        <v>213</v>
      </c>
      <c r="BK407" s="225">
        <f>SUM(BK408:BK802)</f>
        <v>0</v>
      </c>
    </row>
    <row r="408" spans="1:65" s="2" customFormat="1" ht="21.75" customHeight="1">
      <c r="A408" s="39"/>
      <c r="B408" s="40"/>
      <c r="C408" s="228" t="s">
        <v>716</v>
      </c>
      <c r="D408" s="228" t="s">
        <v>215</v>
      </c>
      <c r="E408" s="229" t="s">
        <v>717</v>
      </c>
      <c r="F408" s="230" t="s">
        <v>718</v>
      </c>
      <c r="G408" s="231" t="s">
        <v>244</v>
      </c>
      <c r="H408" s="232">
        <v>48.428</v>
      </c>
      <c r="I408" s="233"/>
      <c r="J408" s="234">
        <f>ROUND(I408*H408,2)</f>
        <v>0</v>
      </c>
      <c r="K408" s="235"/>
      <c r="L408" s="45"/>
      <c r="M408" s="236" t="s">
        <v>1</v>
      </c>
      <c r="N408" s="237" t="s">
        <v>45</v>
      </c>
      <c r="O408" s="92"/>
      <c r="P408" s="238">
        <f>O408*H408</f>
        <v>0</v>
      </c>
      <c r="Q408" s="238">
        <v>0.01103</v>
      </c>
      <c r="R408" s="238">
        <f>Q408*H408</f>
        <v>0.53416084</v>
      </c>
      <c r="S408" s="238">
        <v>0</v>
      </c>
      <c r="T408" s="239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40" t="s">
        <v>219</v>
      </c>
      <c r="AT408" s="240" t="s">
        <v>215</v>
      </c>
      <c r="AU408" s="240" t="s">
        <v>89</v>
      </c>
      <c r="AY408" s="18" t="s">
        <v>213</v>
      </c>
      <c r="BE408" s="241">
        <f>IF(N408="základní",J408,0)</f>
        <v>0</v>
      </c>
      <c r="BF408" s="241">
        <f>IF(N408="snížená",J408,0)</f>
        <v>0</v>
      </c>
      <c r="BG408" s="241">
        <f>IF(N408="zákl. přenesená",J408,0)</f>
        <v>0</v>
      </c>
      <c r="BH408" s="241">
        <f>IF(N408="sníž. přenesená",J408,0)</f>
        <v>0</v>
      </c>
      <c r="BI408" s="241">
        <f>IF(N408="nulová",J408,0)</f>
        <v>0</v>
      </c>
      <c r="BJ408" s="18" t="s">
        <v>21</v>
      </c>
      <c r="BK408" s="241">
        <f>ROUND(I408*H408,2)</f>
        <v>0</v>
      </c>
      <c r="BL408" s="18" t="s">
        <v>219</v>
      </c>
      <c r="BM408" s="240" t="s">
        <v>719</v>
      </c>
    </row>
    <row r="409" spans="1:51" s="13" customFormat="1" ht="12">
      <c r="A409" s="13"/>
      <c r="B409" s="242"/>
      <c r="C409" s="243"/>
      <c r="D409" s="244" t="s">
        <v>221</v>
      </c>
      <c r="E409" s="245" t="s">
        <v>1</v>
      </c>
      <c r="F409" s="246" t="s">
        <v>720</v>
      </c>
      <c r="G409" s="243"/>
      <c r="H409" s="247">
        <v>44.9</v>
      </c>
      <c r="I409" s="248"/>
      <c r="J409" s="243"/>
      <c r="K409" s="243"/>
      <c r="L409" s="249"/>
      <c r="M409" s="250"/>
      <c r="N409" s="251"/>
      <c r="O409" s="251"/>
      <c r="P409" s="251"/>
      <c r="Q409" s="251"/>
      <c r="R409" s="251"/>
      <c r="S409" s="251"/>
      <c r="T409" s="252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53" t="s">
        <v>221</v>
      </c>
      <c r="AU409" s="253" t="s">
        <v>89</v>
      </c>
      <c r="AV409" s="13" t="s">
        <v>89</v>
      </c>
      <c r="AW409" s="13" t="s">
        <v>36</v>
      </c>
      <c r="AX409" s="13" t="s">
        <v>80</v>
      </c>
      <c r="AY409" s="253" t="s">
        <v>213</v>
      </c>
    </row>
    <row r="410" spans="1:51" s="13" customFormat="1" ht="12">
      <c r="A410" s="13"/>
      <c r="B410" s="242"/>
      <c r="C410" s="243"/>
      <c r="D410" s="244" t="s">
        <v>221</v>
      </c>
      <c r="E410" s="245" t="s">
        <v>1</v>
      </c>
      <c r="F410" s="246" t="s">
        <v>721</v>
      </c>
      <c r="G410" s="243"/>
      <c r="H410" s="247">
        <v>3.528</v>
      </c>
      <c r="I410" s="248"/>
      <c r="J410" s="243"/>
      <c r="K410" s="243"/>
      <c r="L410" s="249"/>
      <c r="M410" s="250"/>
      <c r="N410" s="251"/>
      <c r="O410" s="251"/>
      <c r="P410" s="251"/>
      <c r="Q410" s="251"/>
      <c r="R410" s="251"/>
      <c r="S410" s="251"/>
      <c r="T410" s="252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53" t="s">
        <v>221</v>
      </c>
      <c r="AU410" s="253" t="s">
        <v>89</v>
      </c>
      <c r="AV410" s="13" t="s">
        <v>89</v>
      </c>
      <c r="AW410" s="13" t="s">
        <v>36</v>
      </c>
      <c r="AX410" s="13" t="s">
        <v>80</v>
      </c>
      <c r="AY410" s="253" t="s">
        <v>213</v>
      </c>
    </row>
    <row r="411" spans="1:51" s="14" customFormat="1" ht="12">
      <c r="A411" s="14"/>
      <c r="B411" s="254"/>
      <c r="C411" s="255"/>
      <c r="D411" s="244" t="s">
        <v>221</v>
      </c>
      <c r="E411" s="256" t="s">
        <v>1</v>
      </c>
      <c r="F411" s="257" t="s">
        <v>224</v>
      </c>
      <c r="G411" s="255"/>
      <c r="H411" s="258">
        <v>48.428</v>
      </c>
      <c r="I411" s="259"/>
      <c r="J411" s="255"/>
      <c r="K411" s="255"/>
      <c r="L411" s="260"/>
      <c r="M411" s="261"/>
      <c r="N411" s="262"/>
      <c r="O411" s="262"/>
      <c r="P411" s="262"/>
      <c r="Q411" s="262"/>
      <c r="R411" s="262"/>
      <c r="S411" s="262"/>
      <c r="T411" s="263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64" t="s">
        <v>221</v>
      </c>
      <c r="AU411" s="264" t="s">
        <v>89</v>
      </c>
      <c r="AV411" s="14" t="s">
        <v>219</v>
      </c>
      <c r="AW411" s="14" t="s">
        <v>36</v>
      </c>
      <c r="AX411" s="14" t="s">
        <v>21</v>
      </c>
      <c r="AY411" s="264" t="s">
        <v>213</v>
      </c>
    </row>
    <row r="412" spans="1:65" s="2" customFormat="1" ht="33" customHeight="1">
      <c r="A412" s="39"/>
      <c r="B412" s="40"/>
      <c r="C412" s="228" t="s">
        <v>722</v>
      </c>
      <c r="D412" s="228" t="s">
        <v>215</v>
      </c>
      <c r="E412" s="229" t="s">
        <v>723</v>
      </c>
      <c r="F412" s="230" t="s">
        <v>724</v>
      </c>
      <c r="G412" s="231" t="s">
        <v>244</v>
      </c>
      <c r="H412" s="232">
        <v>89.8</v>
      </c>
      <c r="I412" s="233"/>
      <c r="J412" s="234">
        <f>ROUND(I412*H412,2)</f>
        <v>0</v>
      </c>
      <c r="K412" s="235"/>
      <c r="L412" s="45"/>
      <c r="M412" s="236" t="s">
        <v>1</v>
      </c>
      <c r="N412" s="237" t="s">
        <v>45</v>
      </c>
      <c r="O412" s="92"/>
      <c r="P412" s="238">
        <f>O412*H412</f>
        <v>0</v>
      </c>
      <c r="Q412" s="238">
        <v>0.00552</v>
      </c>
      <c r="R412" s="238">
        <f>Q412*H412</f>
        <v>0.49569599999999997</v>
      </c>
      <c r="S412" s="238">
        <v>0</v>
      </c>
      <c r="T412" s="239">
        <f>S412*H412</f>
        <v>0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240" t="s">
        <v>219</v>
      </c>
      <c r="AT412" s="240" t="s">
        <v>215</v>
      </c>
      <c r="AU412" s="240" t="s">
        <v>89</v>
      </c>
      <c r="AY412" s="18" t="s">
        <v>213</v>
      </c>
      <c r="BE412" s="241">
        <f>IF(N412="základní",J412,0)</f>
        <v>0</v>
      </c>
      <c r="BF412" s="241">
        <f>IF(N412="snížená",J412,0)</f>
        <v>0</v>
      </c>
      <c r="BG412" s="241">
        <f>IF(N412="zákl. přenesená",J412,0)</f>
        <v>0</v>
      </c>
      <c r="BH412" s="241">
        <f>IF(N412="sníž. přenesená",J412,0)</f>
        <v>0</v>
      </c>
      <c r="BI412" s="241">
        <f>IF(N412="nulová",J412,0)</f>
        <v>0</v>
      </c>
      <c r="BJ412" s="18" t="s">
        <v>21</v>
      </c>
      <c r="BK412" s="241">
        <f>ROUND(I412*H412,2)</f>
        <v>0</v>
      </c>
      <c r="BL412" s="18" t="s">
        <v>219</v>
      </c>
      <c r="BM412" s="240" t="s">
        <v>725</v>
      </c>
    </row>
    <row r="413" spans="1:51" s="13" customFormat="1" ht="12">
      <c r="A413" s="13"/>
      <c r="B413" s="242"/>
      <c r="C413" s="243"/>
      <c r="D413" s="244" t="s">
        <v>221</v>
      </c>
      <c r="E413" s="245" t="s">
        <v>1</v>
      </c>
      <c r="F413" s="246" t="s">
        <v>726</v>
      </c>
      <c r="G413" s="243"/>
      <c r="H413" s="247">
        <v>89.8</v>
      </c>
      <c r="I413" s="248"/>
      <c r="J413" s="243"/>
      <c r="K413" s="243"/>
      <c r="L413" s="249"/>
      <c r="M413" s="250"/>
      <c r="N413" s="251"/>
      <c r="O413" s="251"/>
      <c r="P413" s="251"/>
      <c r="Q413" s="251"/>
      <c r="R413" s="251"/>
      <c r="S413" s="251"/>
      <c r="T413" s="252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53" t="s">
        <v>221</v>
      </c>
      <c r="AU413" s="253" t="s">
        <v>89</v>
      </c>
      <c r="AV413" s="13" t="s">
        <v>89</v>
      </c>
      <c r="AW413" s="13" t="s">
        <v>36</v>
      </c>
      <c r="AX413" s="13" t="s">
        <v>21</v>
      </c>
      <c r="AY413" s="253" t="s">
        <v>213</v>
      </c>
    </row>
    <row r="414" spans="1:65" s="2" customFormat="1" ht="21.75" customHeight="1">
      <c r="A414" s="39"/>
      <c r="B414" s="40"/>
      <c r="C414" s="228" t="s">
        <v>727</v>
      </c>
      <c r="D414" s="228" t="s">
        <v>215</v>
      </c>
      <c r="E414" s="229" t="s">
        <v>728</v>
      </c>
      <c r="F414" s="230" t="s">
        <v>729</v>
      </c>
      <c r="G414" s="231" t="s">
        <v>244</v>
      </c>
      <c r="H414" s="232">
        <v>112.445</v>
      </c>
      <c r="I414" s="233"/>
      <c r="J414" s="234">
        <f>ROUND(I414*H414,2)</f>
        <v>0</v>
      </c>
      <c r="K414" s="235"/>
      <c r="L414" s="45"/>
      <c r="M414" s="236" t="s">
        <v>1</v>
      </c>
      <c r="N414" s="237" t="s">
        <v>45</v>
      </c>
      <c r="O414" s="92"/>
      <c r="P414" s="238">
        <f>O414*H414</f>
        <v>0</v>
      </c>
      <c r="Q414" s="238">
        <v>0</v>
      </c>
      <c r="R414" s="238">
        <f>Q414*H414</f>
        <v>0</v>
      </c>
      <c r="S414" s="238">
        <v>0</v>
      </c>
      <c r="T414" s="239">
        <f>S414*H414</f>
        <v>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40" t="s">
        <v>219</v>
      </c>
      <c r="AT414" s="240" t="s">
        <v>215</v>
      </c>
      <c r="AU414" s="240" t="s">
        <v>89</v>
      </c>
      <c r="AY414" s="18" t="s">
        <v>213</v>
      </c>
      <c r="BE414" s="241">
        <f>IF(N414="základní",J414,0)</f>
        <v>0</v>
      </c>
      <c r="BF414" s="241">
        <f>IF(N414="snížená",J414,0)</f>
        <v>0</v>
      </c>
      <c r="BG414" s="241">
        <f>IF(N414="zákl. přenesená",J414,0)</f>
        <v>0</v>
      </c>
      <c r="BH414" s="241">
        <f>IF(N414="sníž. přenesená",J414,0)</f>
        <v>0</v>
      </c>
      <c r="BI414" s="241">
        <f>IF(N414="nulová",J414,0)</f>
        <v>0</v>
      </c>
      <c r="BJ414" s="18" t="s">
        <v>21</v>
      </c>
      <c r="BK414" s="241">
        <f>ROUND(I414*H414,2)</f>
        <v>0</v>
      </c>
      <c r="BL414" s="18" t="s">
        <v>219</v>
      </c>
      <c r="BM414" s="240" t="s">
        <v>730</v>
      </c>
    </row>
    <row r="415" spans="1:51" s="15" customFormat="1" ht="12">
      <c r="A415" s="15"/>
      <c r="B415" s="265"/>
      <c r="C415" s="266"/>
      <c r="D415" s="244" t="s">
        <v>221</v>
      </c>
      <c r="E415" s="267" t="s">
        <v>1</v>
      </c>
      <c r="F415" s="268" t="s">
        <v>731</v>
      </c>
      <c r="G415" s="266"/>
      <c r="H415" s="267" t="s">
        <v>1</v>
      </c>
      <c r="I415" s="269"/>
      <c r="J415" s="266"/>
      <c r="K415" s="266"/>
      <c r="L415" s="270"/>
      <c r="M415" s="271"/>
      <c r="N415" s="272"/>
      <c r="O415" s="272"/>
      <c r="P415" s="272"/>
      <c r="Q415" s="272"/>
      <c r="R415" s="272"/>
      <c r="S415" s="272"/>
      <c r="T415" s="273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T415" s="274" t="s">
        <v>221</v>
      </c>
      <c r="AU415" s="274" t="s">
        <v>89</v>
      </c>
      <c r="AV415" s="15" t="s">
        <v>21</v>
      </c>
      <c r="AW415" s="15" t="s">
        <v>36</v>
      </c>
      <c r="AX415" s="15" t="s">
        <v>80</v>
      </c>
      <c r="AY415" s="274" t="s">
        <v>213</v>
      </c>
    </row>
    <row r="416" spans="1:51" s="13" customFormat="1" ht="12">
      <c r="A416" s="13"/>
      <c r="B416" s="242"/>
      <c r="C416" s="243"/>
      <c r="D416" s="244" t="s">
        <v>221</v>
      </c>
      <c r="E416" s="245" t="s">
        <v>1</v>
      </c>
      <c r="F416" s="246" t="s">
        <v>732</v>
      </c>
      <c r="G416" s="243"/>
      <c r="H416" s="247">
        <v>135.3</v>
      </c>
      <c r="I416" s="248"/>
      <c r="J416" s="243"/>
      <c r="K416" s="243"/>
      <c r="L416" s="249"/>
      <c r="M416" s="250"/>
      <c r="N416" s="251"/>
      <c r="O416" s="251"/>
      <c r="P416" s="251"/>
      <c r="Q416" s="251"/>
      <c r="R416" s="251"/>
      <c r="S416" s="251"/>
      <c r="T416" s="252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53" t="s">
        <v>221</v>
      </c>
      <c r="AU416" s="253" t="s">
        <v>89</v>
      </c>
      <c r="AV416" s="13" t="s">
        <v>89</v>
      </c>
      <c r="AW416" s="13" t="s">
        <v>36</v>
      </c>
      <c r="AX416" s="13" t="s">
        <v>80</v>
      </c>
      <c r="AY416" s="253" t="s">
        <v>213</v>
      </c>
    </row>
    <row r="417" spans="1:51" s="13" customFormat="1" ht="12">
      <c r="A417" s="13"/>
      <c r="B417" s="242"/>
      <c r="C417" s="243"/>
      <c r="D417" s="244" t="s">
        <v>221</v>
      </c>
      <c r="E417" s="245" t="s">
        <v>1</v>
      </c>
      <c r="F417" s="246" t="s">
        <v>733</v>
      </c>
      <c r="G417" s="243"/>
      <c r="H417" s="247">
        <v>-21.56</v>
      </c>
      <c r="I417" s="248"/>
      <c r="J417" s="243"/>
      <c r="K417" s="243"/>
      <c r="L417" s="249"/>
      <c r="M417" s="250"/>
      <c r="N417" s="251"/>
      <c r="O417" s="251"/>
      <c r="P417" s="251"/>
      <c r="Q417" s="251"/>
      <c r="R417" s="251"/>
      <c r="S417" s="251"/>
      <c r="T417" s="252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53" t="s">
        <v>221</v>
      </c>
      <c r="AU417" s="253" t="s">
        <v>89</v>
      </c>
      <c r="AV417" s="13" t="s">
        <v>89</v>
      </c>
      <c r="AW417" s="13" t="s">
        <v>36</v>
      </c>
      <c r="AX417" s="13" t="s">
        <v>80</v>
      </c>
      <c r="AY417" s="253" t="s">
        <v>213</v>
      </c>
    </row>
    <row r="418" spans="1:51" s="13" customFormat="1" ht="12">
      <c r="A418" s="13"/>
      <c r="B418" s="242"/>
      <c r="C418" s="243"/>
      <c r="D418" s="244" t="s">
        <v>221</v>
      </c>
      <c r="E418" s="245" t="s">
        <v>1</v>
      </c>
      <c r="F418" s="246" t="s">
        <v>734</v>
      </c>
      <c r="G418" s="243"/>
      <c r="H418" s="247">
        <v>74.76</v>
      </c>
      <c r="I418" s="248"/>
      <c r="J418" s="243"/>
      <c r="K418" s="243"/>
      <c r="L418" s="249"/>
      <c r="M418" s="250"/>
      <c r="N418" s="251"/>
      <c r="O418" s="251"/>
      <c r="P418" s="251"/>
      <c r="Q418" s="251"/>
      <c r="R418" s="251"/>
      <c r="S418" s="251"/>
      <c r="T418" s="252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53" t="s">
        <v>221</v>
      </c>
      <c r="AU418" s="253" t="s">
        <v>89</v>
      </c>
      <c r="AV418" s="13" t="s">
        <v>89</v>
      </c>
      <c r="AW418" s="13" t="s">
        <v>36</v>
      </c>
      <c r="AX418" s="13" t="s">
        <v>80</v>
      </c>
      <c r="AY418" s="253" t="s">
        <v>213</v>
      </c>
    </row>
    <row r="419" spans="1:51" s="13" customFormat="1" ht="12">
      <c r="A419" s="13"/>
      <c r="B419" s="242"/>
      <c r="C419" s="243"/>
      <c r="D419" s="244" t="s">
        <v>221</v>
      </c>
      <c r="E419" s="245" t="s">
        <v>1</v>
      </c>
      <c r="F419" s="246" t="s">
        <v>735</v>
      </c>
      <c r="G419" s="243"/>
      <c r="H419" s="247">
        <v>-22.828</v>
      </c>
      <c r="I419" s="248"/>
      <c r="J419" s="243"/>
      <c r="K419" s="243"/>
      <c r="L419" s="249"/>
      <c r="M419" s="250"/>
      <c r="N419" s="251"/>
      <c r="O419" s="251"/>
      <c r="P419" s="251"/>
      <c r="Q419" s="251"/>
      <c r="R419" s="251"/>
      <c r="S419" s="251"/>
      <c r="T419" s="252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53" t="s">
        <v>221</v>
      </c>
      <c r="AU419" s="253" t="s">
        <v>89</v>
      </c>
      <c r="AV419" s="13" t="s">
        <v>89</v>
      </c>
      <c r="AW419" s="13" t="s">
        <v>36</v>
      </c>
      <c r="AX419" s="13" t="s">
        <v>80</v>
      </c>
      <c r="AY419" s="253" t="s">
        <v>213</v>
      </c>
    </row>
    <row r="420" spans="1:51" s="13" customFormat="1" ht="12">
      <c r="A420" s="13"/>
      <c r="B420" s="242"/>
      <c r="C420" s="243"/>
      <c r="D420" s="244" t="s">
        <v>221</v>
      </c>
      <c r="E420" s="245" t="s">
        <v>1</v>
      </c>
      <c r="F420" s="246" t="s">
        <v>736</v>
      </c>
      <c r="G420" s="243"/>
      <c r="H420" s="247">
        <v>55.96</v>
      </c>
      <c r="I420" s="248"/>
      <c r="J420" s="243"/>
      <c r="K420" s="243"/>
      <c r="L420" s="249"/>
      <c r="M420" s="250"/>
      <c r="N420" s="251"/>
      <c r="O420" s="251"/>
      <c r="P420" s="251"/>
      <c r="Q420" s="251"/>
      <c r="R420" s="251"/>
      <c r="S420" s="251"/>
      <c r="T420" s="252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53" t="s">
        <v>221</v>
      </c>
      <c r="AU420" s="253" t="s">
        <v>89</v>
      </c>
      <c r="AV420" s="13" t="s">
        <v>89</v>
      </c>
      <c r="AW420" s="13" t="s">
        <v>36</v>
      </c>
      <c r="AX420" s="13" t="s">
        <v>80</v>
      </c>
      <c r="AY420" s="253" t="s">
        <v>213</v>
      </c>
    </row>
    <row r="421" spans="1:51" s="13" customFormat="1" ht="12">
      <c r="A421" s="13"/>
      <c r="B421" s="242"/>
      <c r="C421" s="243"/>
      <c r="D421" s="244" t="s">
        <v>221</v>
      </c>
      <c r="E421" s="245" t="s">
        <v>1</v>
      </c>
      <c r="F421" s="246" t="s">
        <v>737</v>
      </c>
      <c r="G421" s="243"/>
      <c r="H421" s="247">
        <v>19.38</v>
      </c>
      <c r="I421" s="248"/>
      <c r="J421" s="243"/>
      <c r="K421" s="243"/>
      <c r="L421" s="249"/>
      <c r="M421" s="250"/>
      <c r="N421" s="251"/>
      <c r="O421" s="251"/>
      <c r="P421" s="251"/>
      <c r="Q421" s="251"/>
      <c r="R421" s="251"/>
      <c r="S421" s="251"/>
      <c r="T421" s="252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53" t="s">
        <v>221</v>
      </c>
      <c r="AU421" s="253" t="s">
        <v>89</v>
      </c>
      <c r="AV421" s="13" t="s">
        <v>89</v>
      </c>
      <c r="AW421" s="13" t="s">
        <v>36</v>
      </c>
      <c r="AX421" s="13" t="s">
        <v>80</v>
      </c>
      <c r="AY421" s="253" t="s">
        <v>213</v>
      </c>
    </row>
    <row r="422" spans="1:51" s="13" customFormat="1" ht="12">
      <c r="A422" s="13"/>
      <c r="B422" s="242"/>
      <c r="C422" s="243"/>
      <c r="D422" s="244" t="s">
        <v>221</v>
      </c>
      <c r="E422" s="245" t="s">
        <v>1</v>
      </c>
      <c r="F422" s="246" t="s">
        <v>738</v>
      </c>
      <c r="G422" s="243"/>
      <c r="H422" s="247">
        <v>6.5</v>
      </c>
      <c r="I422" s="248"/>
      <c r="J422" s="243"/>
      <c r="K422" s="243"/>
      <c r="L422" s="249"/>
      <c r="M422" s="250"/>
      <c r="N422" s="251"/>
      <c r="O422" s="251"/>
      <c r="P422" s="251"/>
      <c r="Q422" s="251"/>
      <c r="R422" s="251"/>
      <c r="S422" s="251"/>
      <c r="T422" s="252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53" t="s">
        <v>221</v>
      </c>
      <c r="AU422" s="253" t="s">
        <v>89</v>
      </c>
      <c r="AV422" s="13" t="s">
        <v>89</v>
      </c>
      <c r="AW422" s="13" t="s">
        <v>36</v>
      </c>
      <c r="AX422" s="13" t="s">
        <v>80</v>
      </c>
      <c r="AY422" s="253" t="s">
        <v>213</v>
      </c>
    </row>
    <row r="423" spans="1:51" s="13" customFormat="1" ht="12">
      <c r="A423" s="13"/>
      <c r="B423" s="242"/>
      <c r="C423" s="243"/>
      <c r="D423" s="244" t="s">
        <v>221</v>
      </c>
      <c r="E423" s="245" t="s">
        <v>1</v>
      </c>
      <c r="F423" s="246" t="s">
        <v>739</v>
      </c>
      <c r="G423" s="243"/>
      <c r="H423" s="247">
        <v>61.7</v>
      </c>
      <c r="I423" s="248"/>
      <c r="J423" s="243"/>
      <c r="K423" s="243"/>
      <c r="L423" s="249"/>
      <c r="M423" s="250"/>
      <c r="N423" s="251"/>
      <c r="O423" s="251"/>
      <c r="P423" s="251"/>
      <c r="Q423" s="251"/>
      <c r="R423" s="251"/>
      <c r="S423" s="251"/>
      <c r="T423" s="252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53" t="s">
        <v>221</v>
      </c>
      <c r="AU423" s="253" t="s">
        <v>89</v>
      </c>
      <c r="AV423" s="13" t="s">
        <v>89</v>
      </c>
      <c r="AW423" s="13" t="s">
        <v>36</v>
      </c>
      <c r="AX423" s="13" t="s">
        <v>80</v>
      </c>
      <c r="AY423" s="253" t="s">
        <v>213</v>
      </c>
    </row>
    <row r="424" spans="1:51" s="13" customFormat="1" ht="12">
      <c r="A424" s="13"/>
      <c r="B424" s="242"/>
      <c r="C424" s="243"/>
      <c r="D424" s="244" t="s">
        <v>221</v>
      </c>
      <c r="E424" s="245" t="s">
        <v>1</v>
      </c>
      <c r="F424" s="246" t="s">
        <v>740</v>
      </c>
      <c r="G424" s="243"/>
      <c r="H424" s="247">
        <v>-28.1</v>
      </c>
      <c r="I424" s="248"/>
      <c r="J424" s="243"/>
      <c r="K424" s="243"/>
      <c r="L424" s="249"/>
      <c r="M424" s="250"/>
      <c r="N424" s="251"/>
      <c r="O424" s="251"/>
      <c r="P424" s="251"/>
      <c r="Q424" s="251"/>
      <c r="R424" s="251"/>
      <c r="S424" s="251"/>
      <c r="T424" s="252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53" t="s">
        <v>221</v>
      </c>
      <c r="AU424" s="253" t="s">
        <v>89</v>
      </c>
      <c r="AV424" s="13" t="s">
        <v>89</v>
      </c>
      <c r="AW424" s="13" t="s">
        <v>36</v>
      </c>
      <c r="AX424" s="13" t="s">
        <v>80</v>
      </c>
      <c r="AY424" s="253" t="s">
        <v>213</v>
      </c>
    </row>
    <row r="425" spans="1:51" s="16" customFormat="1" ht="12">
      <c r="A425" s="16"/>
      <c r="B425" s="286"/>
      <c r="C425" s="287"/>
      <c r="D425" s="244" t="s">
        <v>221</v>
      </c>
      <c r="E425" s="288" t="s">
        <v>1</v>
      </c>
      <c r="F425" s="289" t="s">
        <v>741</v>
      </c>
      <c r="G425" s="287"/>
      <c r="H425" s="290">
        <v>281.112</v>
      </c>
      <c r="I425" s="291"/>
      <c r="J425" s="287"/>
      <c r="K425" s="287"/>
      <c r="L425" s="292"/>
      <c r="M425" s="293"/>
      <c r="N425" s="294"/>
      <c r="O425" s="294"/>
      <c r="P425" s="294"/>
      <c r="Q425" s="294"/>
      <c r="R425" s="294"/>
      <c r="S425" s="294"/>
      <c r="T425" s="295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T425" s="296" t="s">
        <v>221</v>
      </c>
      <c r="AU425" s="296" t="s">
        <v>89</v>
      </c>
      <c r="AV425" s="16" t="s">
        <v>231</v>
      </c>
      <c r="AW425" s="16" t="s">
        <v>36</v>
      </c>
      <c r="AX425" s="16" t="s">
        <v>80</v>
      </c>
      <c r="AY425" s="296" t="s">
        <v>213</v>
      </c>
    </row>
    <row r="426" spans="1:51" s="13" customFormat="1" ht="12">
      <c r="A426" s="13"/>
      <c r="B426" s="242"/>
      <c r="C426" s="243"/>
      <c r="D426" s="244" t="s">
        <v>221</v>
      </c>
      <c r="E426" s="245" t="s">
        <v>1</v>
      </c>
      <c r="F426" s="246" t="s">
        <v>742</v>
      </c>
      <c r="G426" s="243"/>
      <c r="H426" s="247">
        <v>112.445</v>
      </c>
      <c r="I426" s="248"/>
      <c r="J426" s="243"/>
      <c r="K426" s="243"/>
      <c r="L426" s="249"/>
      <c r="M426" s="250"/>
      <c r="N426" s="251"/>
      <c r="O426" s="251"/>
      <c r="P426" s="251"/>
      <c r="Q426" s="251"/>
      <c r="R426" s="251"/>
      <c r="S426" s="251"/>
      <c r="T426" s="252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53" t="s">
        <v>221</v>
      </c>
      <c r="AU426" s="253" t="s">
        <v>89</v>
      </c>
      <c r="AV426" s="13" t="s">
        <v>89</v>
      </c>
      <c r="AW426" s="13" t="s">
        <v>36</v>
      </c>
      <c r="AX426" s="13" t="s">
        <v>21</v>
      </c>
      <c r="AY426" s="253" t="s">
        <v>213</v>
      </c>
    </row>
    <row r="427" spans="1:65" s="2" customFormat="1" ht="21.75" customHeight="1">
      <c r="A427" s="39"/>
      <c r="B427" s="40"/>
      <c r="C427" s="228" t="s">
        <v>743</v>
      </c>
      <c r="D427" s="228" t="s">
        <v>215</v>
      </c>
      <c r="E427" s="229" t="s">
        <v>744</v>
      </c>
      <c r="F427" s="230" t="s">
        <v>745</v>
      </c>
      <c r="G427" s="231" t="s">
        <v>244</v>
      </c>
      <c r="H427" s="232">
        <v>1099.348</v>
      </c>
      <c r="I427" s="233"/>
      <c r="J427" s="234">
        <f>ROUND(I427*H427,2)</f>
        <v>0</v>
      </c>
      <c r="K427" s="235"/>
      <c r="L427" s="45"/>
      <c r="M427" s="236" t="s">
        <v>1</v>
      </c>
      <c r="N427" s="237" t="s">
        <v>45</v>
      </c>
      <c r="O427" s="92"/>
      <c r="P427" s="238">
        <f>O427*H427</f>
        <v>0</v>
      </c>
      <c r="Q427" s="238">
        <v>0.00026</v>
      </c>
      <c r="R427" s="238">
        <f>Q427*H427</f>
        <v>0.28583047999999994</v>
      </c>
      <c r="S427" s="238">
        <v>0</v>
      </c>
      <c r="T427" s="239">
        <f>S427*H427</f>
        <v>0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R427" s="240" t="s">
        <v>219</v>
      </c>
      <c r="AT427" s="240" t="s">
        <v>215</v>
      </c>
      <c r="AU427" s="240" t="s">
        <v>89</v>
      </c>
      <c r="AY427" s="18" t="s">
        <v>213</v>
      </c>
      <c r="BE427" s="241">
        <f>IF(N427="základní",J427,0)</f>
        <v>0</v>
      </c>
      <c r="BF427" s="241">
        <f>IF(N427="snížená",J427,0)</f>
        <v>0</v>
      </c>
      <c r="BG427" s="241">
        <f>IF(N427="zákl. přenesená",J427,0)</f>
        <v>0</v>
      </c>
      <c r="BH427" s="241">
        <f>IF(N427="sníž. přenesená",J427,0)</f>
        <v>0</v>
      </c>
      <c r="BI427" s="241">
        <f>IF(N427="nulová",J427,0)</f>
        <v>0</v>
      </c>
      <c r="BJ427" s="18" t="s">
        <v>21</v>
      </c>
      <c r="BK427" s="241">
        <f>ROUND(I427*H427,2)</f>
        <v>0</v>
      </c>
      <c r="BL427" s="18" t="s">
        <v>219</v>
      </c>
      <c r="BM427" s="240" t="s">
        <v>746</v>
      </c>
    </row>
    <row r="428" spans="1:51" s="13" customFormat="1" ht="12">
      <c r="A428" s="13"/>
      <c r="B428" s="242"/>
      <c r="C428" s="243"/>
      <c r="D428" s="244" t="s">
        <v>221</v>
      </c>
      <c r="E428" s="245" t="s">
        <v>1</v>
      </c>
      <c r="F428" s="246" t="s">
        <v>747</v>
      </c>
      <c r="G428" s="243"/>
      <c r="H428" s="247">
        <v>842.693</v>
      </c>
      <c r="I428" s="248"/>
      <c r="J428" s="243"/>
      <c r="K428" s="243"/>
      <c r="L428" s="249"/>
      <c r="M428" s="250"/>
      <c r="N428" s="251"/>
      <c r="O428" s="251"/>
      <c r="P428" s="251"/>
      <c r="Q428" s="251"/>
      <c r="R428" s="251"/>
      <c r="S428" s="251"/>
      <c r="T428" s="252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53" t="s">
        <v>221</v>
      </c>
      <c r="AU428" s="253" t="s">
        <v>89</v>
      </c>
      <c r="AV428" s="13" t="s">
        <v>89</v>
      </c>
      <c r="AW428" s="13" t="s">
        <v>36</v>
      </c>
      <c r="AX428" s="13" t="s">
        <v>80</v>
      </c>
      <c r="AY428" s="253" t="s">
        <v>213</v>
      </c>
    </row>
    <row r="429" spans="1:51" s="13" customFormat="1" ht="12">
      <c r="A429" s="13"/>
      <c r="B429" s="242"/>
      <c r="C429" s="243"/>
      <c r="D429" s="244" t="s">
        <v>221</v>
      </c>
      <c r="E429" s="245" t="s">
        <v>1</v>
      </c>
      <c r="F429" s="246" t="s">
        <v>748</v>
      </c>
      <c r="G429" s="243"/>
      <c r="H429" s="247">
        <v>211.755</v>
      </c>
      <c r="I429" s="248"/>
      <c r="J429" s="243"/>
      <c r="K429" s="243"/>
      <c r="L429" s="249"/>
      <c r="M429" s="250"/>
      <c r="N429" s="251"/>
      <c r="O429" s="251"/>
      <c r="P429" s="251"/>
      <c r="Q429" s="251"/>
      <c r="R429" s="251"/>
      <c r="S429" s="251"/>
      <c r="T429" s="252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53" t="s">
        <v>221</v>
      </c>
      <c r="AU429" s="253" t="s">
        <v>89</v>
      </c>
      <c r="AV429" s="13" t="s">
        <v>89</v>
      </c>
      <c r="AW429" s="13" t="s">
        <v>36</v>
      </c>
      <c r="AX429" s="13" t="s">
        <v>80</v>
      </c>
      <c r="AY429" s="253" t="s">
        <v>213</v>
      </c>
    </row>
    <row r="430" spans="1:51" s="13" customFormat="1" ht="12">
      <c r="A430" s="13"/>
      <c r="B430" s="242"/>
      <c r="C430" s="243"/>
      <c r="D430" s="244" t="s">
        <v>221</v>
      </c>
      <c r="E430" s="245" t="s">
        <v>1</v>
      </c>
      <c r="F430" s="246" t="s">
        <v>749</v>
      </c>
      <c r="G430" s="243"/>
      <c r="H430" s="247">
        <v>44.9</v>
      </c>
      <c r="I430" s="248"/>
      <c r="J430" s="243"/>
      <c r="K430" s="243"/>
      <c r="L430" s="249"/>
      <c r="M430" s="250"/>
      <c r="N430" s="251"/>
      <c r="O430" s="251"/>
      <c r="P430" s="251"/>
      <c r="Q430" s="251"/>
      <c r="R430" s="251"/>
      <c r="S430" s="251"/>
      <c r="T430" s="252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53" t="s">
        <v>221</v>
      </c>
      <c r="AU430" s="253" t="s">
        <v>89</v>
      </c>
      <c r="AV430" s="13" t="s">
        <v>89</v>
      </c>
      <c r="AW430" s="13" t="s">
        <v>36</v>
      </c>
      <c r="AX430" s="13" t="s">
        <v>80</v>
      </c>
      <c r="AY430" s="253" t="s">
        <v>213</v>
      </c>
    </row>
    <row r="431" spans="1:51" s="14" customFormat="1" ht="12">
      <c r="A431" s="14"/>
      <c r="B431" s="254"/>
      <c r="C431" s="255"/>
      <c r="D431" s="244" t="s">
        <v>221</v>
      </c>
      <c r="E431" s="256" t="s">
        <v>1</v>
      </c>
      <c r="F431" s="257" t="s">
        <v>224</v>
      </c>
      <c r="G431" s="255"/>
      <c r="H431" s="258">
        <v>1099.348</v>
      </c>
      <c r="I431" s="259"/>
      <c r="J431" s="255"/>
      <c r="K431" s="255"/>
      <c r="L431" s="260"/>
      <c r="M431" s="261"/>
      <c r="N431" s="262"/>
      <c r="O431" s="262"/>
      <c r="P431" s="262"/>
      <c r="Q431" s="262"/>
      <c r="R431" s="262"/>
      <c r="S431" s="262"/>
      <c r="T431" s="263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64" t="s">
        <v>221</v>
      </c>
      <c r="AU431" s="264" t="s">
        <v>89</v>
      </c>
      <c r="AV431" s="14" t="s">
        <v>219</v>
      </c>
      <c r="AW431" s="14" t="s">
        <v>36</v>
      </c>
      <c r="AX431" s="14" t="s">
        <v>21</v>
      </c>
      <c r="AY431" s="264" t="s">
        <v>213</v>
      </c>
    </row>
    <row r="432" spans="1:65" s="2" customFormat="1" ht="21.75" customHeight="1">
      <c r="A432" s="39"/>
      <c r="B432" s="40"/>
      <c r="C432" s="228" t="s">
        <v>27</v>
      </c>
      <c r="D432" s="228" t="s">
        <v>215</v>
      </c>
      <c r="E432" s="229" t="s">
        <v>750</v>
      </c>
      <c r="F432" s="230" t="s">
        <v>751</v>
      </c>
      <c r="G432" s="231" t="s">
        <v>244</v>
      </c>
      <c r="H432" s="232">
        <v>0.2</v>
      </c>
      <c r="I432" s="233"/>
      <c r="J432" s="234">
        <f>ROUND(I432*H432,2)</f>
        <v>0</v>
      </c>
      <c r="K432" s="235"/>
      <c r="L432" s="45"/>
      <c r="M432" s="236" t="s">
        <v>1</v>
      </c>
      <c r="N432" s="237" t="s">
        <v>45</v>
      </c>
      <c r="O432" s="92"/>
      <c r="P432" s="238">
        <f>O432*H432</f>
        <v>0</v>
      </c>
      <c r="Q432" s="238">
        <v>0.04153</v>
      </c>
      <c r="R432" s="238">
        <f>Q432*H432</f>
        <v>0.008306</v>
      </c>
      <c r="S432" s="238">
        <v>0</v>
      </c>
      <c r="T432" s="239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40" t="s">
        <v>219</v>
      </c>
      <c r="AT432" s="240" t="s">
        <v>215</v>
      </c>
      <c r="AU432" s="240" t="s">
        <v>89</v>
      </c>
      <c r="AY432" s="18" t="s">
        <v>213</v>
      </c>
      <c r="BE432" s="241">
        <f>IF(N432="základní",J432,0)</f>
        <v>0</v>
      </c>
      <c r="BF432" s="241">
        <f>IF(N432="snížená",J432,0)</f>
        <v>0</v>
      </c>
      <c r="BG432" s="241">
        <f>IF(N432="zákl. přenesená",J432,0)</f>
        <v>0</v>
      </c>
      <c r="BH432" s="241">
        <f>IF(N432="sníž. přenesená",J432,0)</f>
        <v>0</v>
      </c>
      <c r="BI432" s="241">
        <f>IF(N432="nulová",J432,0)</f>
        <v>0</v>
      </c>
      <c r="BJ432" s="18" t="s">
        <v>21</v>
      </c>
      <c r="BK432" s="241">
        <f>ROUND(I432*H432,2)</f>
        <v>0</v>
      </c>
      <c r="BL432" s="18" t="s">
        <v>219</v>
      </c>
      <c r="BM432" s="240" t="s">
        <v>752</v>
      </c>
    </row>
    <row r="433" spans="1:51" s="13" customFormat="1" ht="12">
      <c r="A433" s="13"/>
      <c r="B433" s="242"/>
      <c r="C433" s="243"/>
      <c r="D433" s="244" t="s">
        <v>221</v>
      </c>
      <c r="E433" s="245" t="s">
        <v>1</v>
      </c>
      <c r="F433" s="246" t="s">
        <v>753</v>
      </c>
      <c r="G433" s="243"/>
      <c r="H433" s="247">
        <v>0.2</v>
      </c>
      <c r="I433" s="248"/>
      <c r="J433" s="243"/>
      <c r="K433" s="243"/>
      <c r="L433" s="249"/>
      <c r="M433" s="250"/>
      <c r="N433" s="251"/>
      <c r="O433" s="251"/>
      <c r="P433" s="251"/>
      <c r="Q433" s="251"/>
      <c r="R433" s="251"/>
      <c r="S433" s="251"/>
      <c r="T433" s="252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53" t="s">
        <v>221</v>
      </c>
      <c r="AU433" s="253" t="s">
        <v>89</v>
      </c>
      <c r="AV433" s="13" t="s">
        <v>89</v>
      </c>
      <c r="AW433" s="13" t="s">
        <v>36</v>
      </c>
      <c r="AX433" s="13" t="s">
        <v>21</v>
      </c>
      <c r="AY433" s="253" t="s">
        <v>213</v>
      </c>
    </row>
    <row r="434" spans="1:65" s="2" customFormat="1" ht="21.75" customHeight="1">
      <c r="A434" s="39"/>
      <c r="B434" s="40"/>
      <c r="C434" s="228" t="s">
        <v>754</v>
      </c>
      <c r="D434" s="228" t="s">
        <v>215</v>
      </c>
      <c r="E434" s="229" t="s">
        <v>755</v>
      </c>
      <c r="F434" s="230" t="s">
        <v>756</v>
      </c>
      <c r="G434" s="231" t="s">
        <v>244</v>
      </c>
      <c r="H434" s="232">
        <v>22.842</v>
      </c>
      <c r="I434" s="233"/>
      <c r="J434" s="234">
        <f>ROUND(I434*H434,2)</f>
        <v>0</v>
      </c>
      <c r="K434" s="235"/>
      <c r="L434" s="45"/>
      <c r="M434" s="236" t="s">
        <v>1</v>
      </c>
      <c r="N434" s="237" t="s">
        <v>45</v>
      </c>
      <c r="O434" s="92"/>
      <c r="P434" s="238">
        <f>O434*H434</f>
        <v>0</v>
      </c>
      <c r="Q434" s="238">
        <v>0.03358</v>
      </c>
      <c r="R434" s="238">
        <f>Q434*H434</f>
        <v>0.7670343599999999</v>
      </c>
      <c r="S434" s="238">
        <v>0</v>
      </c>
      <c r="T434" s="239">
        <f>S434*H434</f>
        <v>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40" t="s">
        <v>219</v>
      </c>
      <c r="AT434" s="240" t="s">
        <v>215</v>
      </c>
      <c r="AU434" s="240" t="s">
        <v>89</v>
      </c>
      <c r="AY434" s="18" t="s">
        <v>213</v>
      </c>
      <c r="BE434" s="241">
        <f>IF(N434="základní",J434,0)</f>
        <v>0</v>
      </c>
      <c r="BF434" s="241">
        <f>IF(N434="snížená",J434,0)</f>
        <v>0</v>
      </c>
      <c r="BG434" s="241">
        <f>IF(N434="zákl. přenesená",J434,0)</f>
        <v>0</v>
      </c>
      <c r="BH434" s="241">
        <f>IF(N434="sníž. přenesená",J434,0)</f>
        <v>0</v>
      </c>
      <c r="BI434" s="241">
        <f>IF(N434="nulová",J434,0)</f>
        <v>0</v>
      </c>
      <c r="BJ434" s="18" t="s">
        <v>21</v>
      </c>
      <c r="BK434" s="241">
        <f>ROUND(I434*H434,2)</f>
        <v>0</v>
      </c>
      <c r="BL434" s="18" t="s">
        <v>219</v>
      </c>
      <c r="BM434" s="240" t="s">
        <v>757</v>
      </c>
    </row>
    <row r="435" spans="1:51" s="13" customFormat="1" ht="12">
      <c r="A435" s="13"/>
      <c r="B435" s="242"/>
      <c r="C435" s="243"/>
      <c r="D435" s="244" t="s">
        <v>221</v>
      </c>
      <c r="E435" s="245" t="s">
        <v>1</v>
      </c>
      <c r="F435" s="246" t="s">
        <v>758</v>
      </c>
      <c r="G435" s="243"/>
      <c r="H435" s="247">
        <v>4.89</v>
      </c>
      <c r="I435" s="248"/>
      <c r="J435" s="243"/>
      <c r="K435" s="243"/>
      <c r="L435" s="249"/>
      <c r="M435" s="250"/>
      <c r="N435" s="251"/>
      <c r="O435" s="251"/>
      <c r="P435" s="251"/>
      <c r="Q435" s="251"/>
      <c r="R435" s="251"/>
      <c r="S435" s="251"/>
      <c r="T435" s="252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53" t="s">
        <v>221</v>
      </c>
      <c r="AU435" s="253" t="s">
        <v>89</v>
      </c>
      <c r="AV435" s="13" t="s">
        <v>89</v>
      </c>
      <c r="AW435" s="13" t="s">
        <v>36</v>
      </c>
      <c r="AX435" s="13" t="s">
        <v>80</v>
      </c>
      <c r="AY435" s="253" t="s">
        <v>213</v>
      </c>
    </row>
    <row r="436" spans="1:51" s="13" customFormat="1" ht="12">
      <c r="A436" s="13"/>
      <c r="B436" s="242"/>
      <c r="C436" s="243"/>
      <c r="D436" s="244" t="s">
        <v>221</v>
      </c>
      <c r="E436" s="245" t="s">
        <v>1</v>
      </c>
      <c r="F436" s="246" t="s">
        <v>759</v>
      </c>
      <c r="G436" s="243"/>
      <c r="H436" s="247">
        <v>4.4</v>
      </c>
      <c r="I436" s="248"/>
      <c r="J436" s="243"/>
      <c r="K436" s="243"/>
      <c r="L436" s="249"/>
      <c r="M436" s="250"/>
      <c r="N436" s="251"/>
      <c r="O436" s="251"/>
      <c r="P436" s="251"/>
      <c r="Q436" s="251"/>
      <c r="R436" s="251"/>
      <c r="S436" s="251"/>
      <c r="T436" s="252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53" t="s">
        <v>221</v>
      </c>
      <c r="AU436" s="253" t="s">
        <v>89</v>
      </c>
      <c r="AV436" s="13" t="s">
        <v>89</v>
      </c>
      <c r="AW436" s="13" t="s">
        <v>36</v>
      </c>
      <c r="AX436" s="13" t="s">
        <v>80</v>
      </c>
      <c r="AY436" s="253" t="s">
        <v>213</v>
      </c>
    </row>
    <row r="437" spans="1:51" s="13" customFormat="1" ht="12">
      <c r="A437" s="13"/>
      <c r="B437" s="242"/>
      <c r="C437" s="243"/>
      <c r="D437" s="244" t="s">
        <v>221</v>
      </c>
      <c r="E437" s="245" t="s">
        <v>1</v>
      </c>
      <c r="F437" s="246" t="s">
        <v>760</v>
      </c>
      <c r="G437" s="243"/>
      <c r="H437" s="247">
        <v>9.22</v>
      </c>
      <c r="I437" s="248"/>
      <c r="J437" s="243"/>
      <c r="K437" s="243"/>
      <c r="L437" s="249"/>
      <c r="M437" s="250"/>
      <c r="N437" s="251"/>
      <c r="O437" s="251"/>
      <c r="P437" s="251"/>
      <c r="Q437" s="251"/>
      <c r="R437" s="251"/>
      <c r="S437" s="251"/>
      <c r="T437" s="252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53" t="s">
        <v>221</v>
      </c>
      <c r="AU437" s="253" t="s">
        <v>89</v>
      </c>
      <c r="AV437" s="13" t="s">
        <v>89</v>
      </c>
      <c r="AW437" s="13" t="s">
        <v>36</v>
      </c>
      <c r="AX437" s="13" t="s">
        <v>80</v>
      </c>
      <c r="AY437" s="253" t="s">
        <v>213</v>
      </c>
    </row>
    <row r="438" spans="1:51" s="13" customFormat="1" ht="12">
      <c r="A438" s="13"/>
      <c r="B438" s="242"/>
      <c r="C438" s="243"/>
      <c r="D438" s="244" t="s">
        <v>221</v>
      </c>
      <c r="E438" s="245" t="s">
        <v>1</v>
      </c>
      <c r="F438" s="246" t="s">
        <v>761</v>
      </c>
      <c r="G438" s="243"/>
      <c r="H438" s="247">
        <v>4.332</v>
      </c>
      <c r="I438" s="248"/>
      <c r="J438" s="243"/>
      <c r="K438" s="243"/>
      <c r="L438" s="249"/>
      <c r="M438" s="250"/>
      <c r="N438" s="251"/>
      <c r="O438" s="251"/>
      <c r="P438" s="251"/>
      <c r="Q438" s="251"/>
      <c r="R438" s="251"/>
      <c r="S438" s="251"/>
      <c r="T438" s="252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53" t="s">
        <v>221</v>
      </c>
      <c r="AU438" s="253" t="s">
        <v>89</v>
      </c>
      <c r="AV438" s="13" t="s">
        <v>89</v>
      </c>
      <c r="AW438" s="13" t="s">
        <v>36</v>
      </c>
      <c r="AX438" s="13" t="s">
        <v>80</v>
      </c>
      <c r="AY438" s="253" t="s">
        <v>213</v>
      </c>
    </row>
    <row r="439" spans="1:51" s="14" customFormat="1" ht="12">
      <c r="A439" s="14"/>
      <c r="B439" s="254"/>
      <c r="C439" s="255"/>
      <c r="D439" s="244" t="s">
        <v>221</v>
      </c>
      <c r="E439" s="256" t="s">
        <v>1</v>
      </c>
      <c r="F439" s="257" t="s">
        <v>224</v>
      </c>
      <c r="G439" s="255"/>
      <c r="H439" s="258">
        <v>22.842</v>
      </c>
      <c r="I439" s="259"/>
      <c r="J439" s="255"/>
      <c r="K439" s="255"/>
      <c r="L439" s="260"/>
      <c r="M439" s="261"/>
      <c r="N439" s="262"/>
      <c r="O439" s="262"/>
      <c r="P439" s="262"/>
      <c r="Q439" s="262"/>
      <c r="R439" s="262"/>
      <c r="S439" s="262"/>
      <c r="T439" s="263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64" t="s">
        <v>221</v>
      </c>
      <c r="AU439" s="264" t="s">
        <v>89</v>
      </c>
      <c r="AV439" s="14" t="s">
        <v>219</v>
      </c>
      <c r="AW439" s="14" t="s">
        <v>36</v>
      </c>
      <c r="AX439" s="14" t="s">
        <v>21</v>
      </c>
      <c r="AY439" s="264" t="s">
        <v>213</v>
      </c>
    </row>
    <row r="440" spans="1:65" s="2" customFormat="1" ht="21.75" customHeight="1">
      <c r="A440" s="39"/>
      <c r="B440" s="40"/>
      <c r="C440" s="228" t="s">
        <v>762</v>
      </c>
      <c r="D440" s="228" t="s">
        <v>215</v>
      </c>
      <c r="E440" s="229" t="s">
        <v>763</v>
      </c>
      <c r="F440" s="230" t="s">
        <v>764</v>
      </c>
      <c r="G440" s="231" t="s">
        <v>244</v>
      </c>
      <c r="H440" s="232">
        <v>211.755</v>
      </c>
      <c r="I440" s="233"/>
      <c r="J440" s="234">
        <f>ROUND(I440*H440,2)</f>
        <v>0</v>
      </c>
      <c r="K440" s="235"/>
      <c r="L440" s="45"/>
      <c r="M440" s="236" t="s">
        <v>1</v>
      </c>
      <c r="N440" s="237" t="s">
        <v>45</v>
      </c>
      <c r="O440" s="92"/>
      <c r="P440" s="238">
        <f>O440*H440</f>
        <v>0</v>
      </c>
      <c r="Q440" s="238">
        <v>0.021</v>
      </c>
      <c r="R440" s="238">
        <f>Q440*H440</f>
        <v>4.446855</v>
      </c>
      <c r="S440" s="238">
        <v>0</v>
      </c>
      <c r="T440" s="239">
        <f>S440*H440</f>
        <v>0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240" t="s">
        <v>219</v>
      </c>
      <c r="AT440" s="240" t="s">
        <v>215</v>
      </c>
      <c r="AU440" s="240" t="s">
        <v>89</v>
      </c>
      <c r="AY440" s="18" t="s">
        <v>213</v>
      </c>
      <c r="BE440" s="241">
        <f>IF(N440="základní",J440,0)</f>
        <v>0</v>
      </c>
      <c r="BF440" s="241">
        <f>IF(N440="snížená",J440,0)</f>
        <v>0</v>
      </c>
      <c r="BG440" s="241">
        <f>IF(N440="zákl. přenesená",J440,0)</f>
        <v>0</v>
      </c>
      <c r="BH440" s="241">
        <f>IF(N440="sníž. přenesená",J440,0)</f>
        <v>0</v>
      </c>
      <c r="BI440" s="241">
        <f>IF(N440="nulová",J440,0)</f>
        <v>0</v>
      </c>
      <c r="BJ440" s="18" t="s">
        <v>21</v>
      </c>
      <c r="BK440" s="241">
        <f>ROUND(I440*H440,2)</f>
        <v>0</v>
      </c>
      <c r="BL440" s="18" t="s">
        <v>219</v>
      </c>
      <c r="BM440" s="240" t="s">
        <v>765</v>
      </c>
    </row>
    <row r="441" spans="1:51" s="15" customFormat="1" ht="12">
      <c r="A441" s="15"/>
      <c r="B441" s="265"/>
      <c r="C441" s="266"/>
      <c r="D441" s="244" t="s">
        <v>221</v>
      </c>
      <c r="E441" s="267" t="s">
        <v>1</v>
      </c>
      <c r="F441" s="268" t="s">
        <v>766</v>
      </c>
      <c r="G441" s="266"/>
      <c r="H441" s="267" t="s">
        <v>1</v>
      </c>
      <c r="I441" s="269"/>
      <c r="J441" s="266"/>
      <c r="K441" s="266"/>
      <c r="L441" s="270"/>
      <c r="M441" s="271"/>
      <c r="N441" s="272"/>
      <c r="O441" s="272"/>
      <c r="P441" s="272"/>
      <c r="Q441" s="272"/>
      <c r="R441" s="272"/>
      <c r="S441" s="272"/>
      <c r="T441" s="273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T441" s="274" t="s">
        <v>221</v>
      </c>
      <c r="AU441" s="274" t="s">
        <v>89</v>
      </c>
      <c r="AV441" s="15" t="s">
        <v>21</v>
      </c>
      <c r="AW441" s="15" t="s">
        <v>36</v>
      </c>
      <c r="AX441" s="15" t="s">
        <v>80</v>
      </c>
      <c r="AY441" s="274" t="s">
        <v>213</v>
      </c>
    </row>
    <row r="442" spans="1:51" s="15" customFormat="1" ht="12">
      <c r="A442" s="15"/>
      <c r="B442" s="265"/>
      <c r="C442" s="266"/>
      <c r="D442" s="244" t="s">
        <v>221</v>
      </c>
      <c r="E442" s="267" t="s">
        <v>1</v>
      </c>
      <c r="F442" s="268" t="s">
        <v>767</v>
      </c>
      <c r="G442" s="266"/>
      <c r="H442" s="267" t="s">
        <v>1</v>
      </c>
      <c r="I442" s="269"/>
      <c r="J442" s="266"/>
      <c r="K442" s="266"/>
      <c r="L442" s="270"/>
      <c r="M442" s="271"/>
      <c r="N442" s="272"/>
      <c r="O442" s="272"/>
      <c r="P442" s="272"/>
      <c r="Q442" s="272"/>
      <c r="R442" s="272"/>
      <c r="S442" s="272"/>
      <c r="T442" s="273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T442" s="274" t="s">
        <v>221</v>
      </c>
      <c r="AU442" s="274" t="s">
        <v>89</v>
      </c>
      <c r="AV442" s="15" t="s">
        <v>21</v>
      </c>
      <c r="AW442" s="15" t="s">
        <v>36</v>
      </c>
      <c r="AX442" s="15" t="s">
        <v>80</v>
      </c>
      <c r="AY442" s="274" t="s">
        <v>213</v>
      </c>
    </row>
    <row r="443" spans="1:51" s="13" customFormat="1" ht="12">
      <c r="A443" s="13"/>
      <c r="B443" s="242"/>
      <c r="C443" s="243"/>
      <c r="D443" s="244" t="s">
        <v>221</v>
      </c>
      <c r="E443" s="245" t="s">
        <v>1</v>
      </c>
      <c r="F443" s="246" t="s">
        <v>768</v>
      </c>
      <c r="G443" s="243"/>
      <c r="H443" s="247">
        <v>13.89</v>
      </c>
      <c r="I443" s="248"/>
      <c r="J443" s="243"/>
      <c r="K443" s="243"/>
      <c r="L443" s="249"/>
      <c r="M443" s="250"/>
      <c r="N443" s="251"/>
      <c r="O443" s="251"/>
      <c r="P443" s="251"/>
      <c r="Q443" s="251"/>
      <c r="R443" s="251"/>
      <c r="S443" s="251"/>
      <c r="T443" s="252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53" t="s">
        <v>221</v>
      </c>
      <c r="AU443" s="253" t="s">
        <v>89</v>
      </c>
      <c r="AV443" s="13" t="s">
        <v>89</v>
      </c>
      <c r="AW443" s="13" t="s">
        <v>36</v>
      </c>
      <c r="AX443" s="13" t="s">
        <v>80</v>
      </c>
      <c r="AY443" s="253" t="s">
        <v>213</v>
      </c>
    </row>
    <row r="444" spans="1:51" s="13" customFormat="1" ht="12">
      <c r="A444" s="13"/>
      <c r="B444" s="242"/>
      <c r="C444" s="243"/>
      <c r="D444" s="244" t="s">
        <v>221</v>
      </c>
      <c r="E444" s="245" t="s">
        <v>1</v>
      </c>
      <c r="F444" s="246" t="s">
        <v>769</v>
      </c>
      <c r="G444" s="243"/>
      <c r="H444" s="247">
        <v>15.82</v>
      </c>
      <c r="I444" s="248"/>
      <c r="J444" s="243"/>
      <c r="K444" s="243"/>
      <c r="L444" s="249"/>
      <c r="M444" s="250"/>
      <c r="N444" s="251"/>
      <c r="O444" s="251"/>
      <c r="P444" s="251"/>
      <c r="Q444" s="251"/>
      <c r="R444" s="251"/>
      <c r="S444" s="251"/>
      <c r="T444" s="252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53" t="s">
        <v>221</v>
      </c>
      <c r="AU444" s="253" t="s">
        <v>89</v>
      </c>
      <c r="AV444" s="13" t="s">
        <v>89</v>
      </c>
      <c r="AW444" s="13" t="s">
        <v>36</v>
      </c>
      <c r="AX444" s="13" t="s">
        <v>80</v>
      </c>
      <c r="AY444" s="253" t="s">
        <v>213</v>
      </c>
    </row>
    <row r="445" spans="1:51" s="13" customFormat="1" ht="12">
      <c r="A445" s="13"/>
      <c r="B445" s="242"/>
      <c r="C445" s="243"/>
      <c r="D445" s="244" t="s">
        <v>221</v>
      </c>
      <c r="E445" s="245" t="s">
        <v>1</v>
      </c>
      <c r="F445" s="246" t="s">
        <v>770</v>
      </c>
      <c r="G445" s="243"/>
      <c r="H445" s="247">
        <v>38.69</v>
      </c>
      <c r="I445" s="248"/>
      <c r="J445" s="243"/>
      <c r="K445" s="243"/>
      <c r="L445" s="249"/>
      <c r="M445" s="250"/>
      <c r="N445" s="251"/>
      <c r="O445" s="251"/>
      <c r="P445" s="251"/>
      <c r="Q445" s="251"/>
      <c r="R445" s="251"/>
      <c r="S445" s="251"/>
      <c r="T445" s="252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53" t="s">
        <v>221</v>
      </c>
      <c r="AU445" s="253" t="s">
        <v>89</v>
      </c>
      <c r="AV445" s="13" t="s">
        <v>89</v>
      </c>
      <c r="AW445" s="13" t="s">
        <v>36</v>
      </c>
      <c r="AX445" s="13" t="s">
        <v>80</v>
      </c>
      <c r="AY445" s="253" t="s">
        <v>213</v>
      </c>
    </row>
    <row r="446" spans="1:51" s="16" customFormat="1" ht="12">
      <c r="A446" s="16"/>
      <c r="B446" s="286"/>
      <c r="C446" s="287"/>
      <c r="D446" s="244" t="s">
        <v>221</v>
      </c>
      <c r="E446" s="288" t="s">
        <v>1</v>
      </c>
      <c r="F446" s="289" t="s">
        <v>741</v>
      </c>
      <c r="G446" s="287"/>
      <c r="H446" s="290">
        <v>68.4</v>
      </c>
      <c r="I446" s="291"/>
      <c r="J446" s="287"/>
      <c r="K446" s="287"/>
      <c r="L446" s="292"/>
      <c r="M446" s="293"/>
      <c r="N446" s="294"/>
      <c r="O446" s="294"/>
      <c r="P446" s="294"/>
      <c r="Q446" s="294"/>
      <c r="R446" s="294"/>
      <c r="S446" s="294"/>
      <c r="T446" s="295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T446" s="296" t="s">
        <v>221</v>
      </c>
      <c r="AU446" s="296" t="s">
        <v>89</v>
      </c>
      <c r="AV446" s="16" t="s">
        <v>231</v>
      </c>
      <c r="AW446" s="16" t="s">
        <v>36</v>
      </c>
      <c r="AX446" s="16" t="s">
        <v>80</v>
      </c>
      <c r="AY446" s="296" t="s">
        <v>213</v>
      </c>
    </row>
    <row r="447" spans="1:51" s="15" customFormat="1" ht="12">
      <c r="A447" s="15"/>
      <c r="B447" s="265"/>
      <c r="C447" s="266"/>
      <c r="D447" s="244" t="s">
        <v>221</v>
      </c>
      <c r="E447" s="267" t="s">
        <v>1</v>
      </c>
      <c r="F447" s="268" t="s">
        <v>771</v>
      </c>
      <c r="G447" s="266"/>
      <c r="H447" s="267" t="s">
        <v>1</v>
      </c>
      <c r="I447" s="269"/>
      <c r="J447" s="266"/>
      <c r="K447" s="266"/>
      <c r="L447" s="270"/>
      <c r="M447" s="271"/>
      <c r="N447" s="272"/>
      <c r="O447" s="272"/>
      <c r="P447" s="272"/>
      <c r="Q447" s="272"/>
      <c r="R447" s="272"/>
      <c r="S447" s="272"/>
      <c r="T447" s="273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T447" s="274" t="s">
        <v>221</v>
      </c>
      <c r="AU447" s="274" t="s">
        <v>89</v>
      </c>
      <c r="AV447" s="15" t="s">
        <v>21</v>
      </c>
      <c r="AW447" s="15" t="s">
        <v>36</v>
      </c>
      <c r="AX447" s="15" t="s">
        <v>80</v>
      </c>
      <c r="AY447" s="274" t="s">
        <v>213</v>
      </c>
    </row>
    <row r="448" spans="1:51" s="13" customFormat="1" ht="12">
      <c r="A448" s="13"/>
      <c r="B448" s="242"/>
      <c r="C448" s="243"/>
      <c r="D448" s="244" t="s">
        <v>221</v>
      </c>
      <c r="E448" s="245" t="s">
        <v>1</v>
      </c>
      <c r="F448" s="246" t="s">
        <v>772</v>
      </c>
      <c r="G448" s="243"/>
      <c r="H448" s="247">
        <v>15.11</v>
      </c>
      <c r="I448" s="248"/>
      <c r="J448" s="243"/>
      <c r="K448" s="243"/>
      <c r="L448" s="249"/>
      <c r="M448" s="250"/>
      <c r="N448" s="251"/>
      <c r="O448" s="251"/>
      <c r="P448" s="251"/>
      <c r="Q448" s="251"/>
      <c r="R448" s="251"/>
      <c r="S448" s="251"/>
      <c r="T448" s="252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53" t="s">
        <v>221</v>
      </c>
      <c r="AU448" s="253" t="s">
        <v>89</v>
      </c>
      <c r="AV448" s="13" t="s">
        <v>89</v>
      </c>
      <c r="AW448" s="13" t="s">
        <v>36</v>
      </c>
      <c r="AX448" s="13" t="s">
        <v>80</v>
      </c>
      <c r="AY448" s="253" t="s">
        <v>213</v>
      </c>
    </row>
    <row r="449" spans="1:51" s="13" customFormat="1" ht="12">
      <c r="A449" s="13"/>
      <c r="B449" s="242"/>
      <c r="C449" s="243"/>
      <c r="D449" s="244" t="s">
        <v>221</v>
      </c>
      <c r="E449" s="245" t="s">
        <v>1</v>
      </c>
      <c r="F449" s="246" t="s">
        <v>773</v>
      </c>
      <c r="G449" s="243"/>
      <c r="H449" s="247">
        <v>9</v>
      </c>
      <c r="I449" s="248"/>
      <c r="J449" s="243"/>
      <c r="K449" s="243"/>
      <c r="L449" s="249"/>
      <c r="M449" s="250"/>
      <c r="N449" s="251"/>
      <c r="O449" s="251"/>
      <c r="P449" s="251"/>
      <c r="Q449" s="251"/>
      <c r="R449" s="251"/>
      <c r="S449" s="251"/>
      <c r="T449" s="252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53" t="s">
        <v>221</v>
      </c>
      <c r="AU449" s="253" t="s">
        <v>89</v>
      </c>
      <c r="AV449" s="13" t="s">
        <v>89</v>
      </c>
      <c r="AW449" s="13" t="s">
        <v>36</v>
      </c>
      <c r="AX449" s="13" t="s">
        <v>80</v>
      </c>
      <c r="AY449" s="253" t="s">
        <v>213</v>
      </c>
    </row>
    <row r="450" spans="1:51" s="13" customFormat="1" ht="12">
      <c r="A450" s="13"/>
      <c r="B450" s="242"/>
      <c r="C450" s="243"/>
      <c r="D450" s="244" t="s">
        <v>221</v>
      </c>
      <c r="E450" s="245" t="s">
        <v>1</v>
      </c>
      <c r="F450" s="246" t="s">
        <v>774</v>
      </c>
      <c r="G450" s="243"/>
      <c r="H450" s="247">
        <v>33.96</v>
      </c>
      <c r="I450" s="248"/>
      <c r="J450" s="243"/>
      <c r="K450" s="243"/>
      <c r="L450" s="249"/>
      <c r="M450" s="250"/>
      <c r="N450" s="251"/>
      <c r="O450" s="251"/>
      <c r="P450" s="251"/>
      <c r="Q450" s="251"/>
      <c r="R450" s="251"/>
      <c r="S450" s="251"/>
      <c r="T450" s="252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53" t="s">
        <v>221</v>
      </c>
      <c r="AU450" s="253" t="s">
        <v>89</v>
      </c>
      <c r="AV450" s="13" t="s">
        <v>89</v>
      </c>
      <c r="AW450" s="13" t="s">
        <v>36</v>
      </c>
      <c r="AX450" s="13" t="s">
        <v>80</v>
      </c>
      <c r="AY450" s="253" t="s">
        <v>213</v>
      </c>
    </row>
    <row r="451" spans="1:51" s="13" customFormat="1" ht="12">
      <c r="A451" s="13"/>
      <c r="B451" s="242"/>
      <c r="C451" s="243"/>
      <c r="D451" s="244" t="s">
        <v>221</v>
      </c>
      <c r="E451" s="245" t="s">
        <v>1</v>
      </c>
      <c r="F451" s="246" t="s">
        <v>775</v>
      </c>
      <c r="G451" s="243"/>
      <c r="H451" s="247">
        <v>13.64</v>
      </c>
      <c r="I451" s="248"/>
      <c r="J451" s="243"/>
      <c r="K451" s="243"/>
      <c r="L451" s="249"/>
      <c r="M451" s="250"/>
      <c r="N451" s="251"/>
      <c r="O451" s="251"/>
      <c r="P451" s="251"/>
      <c r="Q451" s="251"/>
      <c r="R451" s="251"/>
      <c r="S451" s="251"/>
      <c r="T451" s="252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53" t="s">
        <v>221</v>
      </c>
      <c r="AU451" s="253" t="s">
        <v>89</v>
      </c>
      <c r="AV451" s="13" t="s">
        <v>89</v>
      </c>
      <c r="AW451" s="13" t="s">
        <v>36</v>
      </c>
      <c r="AX451" s="13" t="s">
        <v>80</v>
      </c>
      <c r="AY451" s="253" t="s">
        <v>213</v>
      </c>
    </row>
    <row r="452" spans="1:51" s="13" customFormat="1" ht="12">
      <c r="A452" s="13"/>
      <c r="B452" s="242"/>
      <c r="C452" s="243"/>
      <c r="D452" s="244" t="s">
        <v>221</v>
      </c>
      <c r="E452" s="245" t="s">
        <v>1</v>
      </c>
      <c r="F452" s="246" t="s">
        <v>776</v>
      </c>
      <c r="G452" s="243"/>
      <c r="H452" s="247">
        <v>17.2</v>
      </c>
      <c r="I452" s="248"/>
      <c r="J452" s="243"/>
      <c r="K452" s="243"/>
      <c r="L452" s="249"/>
      <c r="M452" s="250"/>
      <c r="N452" s="251"/>
      <c r="O452" s="251"/>
      <c r="P452" s="251"/>
      <c r="Q452" s="251"/>
      <c r="R452" s="251"/>
      <c r="S452" s="251"/>
      <c r="T452" s="252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53" t="s">
        <v>221</v>
      </c>
      <c r="AU452" s="253" t="s">
        <v>89</v>
      </c>
      <c r="AV452" s="13" t="s">
        <v>89</v>
      </c>
      <c r="AW452" s="13" t="s">
        <v>36</v>
      </c>
      <c r="AX452" s="13" t="s">
        <v>80</v>
      </c>
      <c r="AY452" s="253" t="s">
        <v>213</v>
      </c>
    </row>
    <row r="453" spans="1:51" s="13" customFormat="1" ht="12">
      <c r="A453" s="13"/>
      <c r="B453" s="242"/>
      <c r="C453" s="243"/>
      <c r="D453" s="244" t="s">
        <v>221</v>
      </c>
      <c r="E453" s="245" t="s">
        <v>1</v>
      </c>
      <c r="F453" s="246" t="s">
        <v>777</v>
      </c>
      <c r="G453" s="243"/>
      <c r="H453" s="247">
        <v>23.15</v>
      </c>
      <c r="I453" s="248"/>
      <c r="J453" s="243"/>
      <c r="K453" s="243"/>
      <c r="L453" s="249"/>
      <c r="M453" s="250"/>
      <c r="N453" s="251"/>
      <c r="O453" s="251"/>
      <c r="P453" s="251"/>
      <c r="Q453" s="251"/>
      <c r="R453" s="251"/>
      <c r="S453" s="251"/>
      <c r="T453" s="252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53" t="s">
        <v>221</v>
      </c>
      <c r="AU453" s="253" t="s">
        <v>89</v>
      </c>
      <c r="AV453" s="13" t="s">
        <v>89</v>
      </c>
      <c r="AW453" s="13" t="s">
        <v>36</v>
      </c>
      <c r="AX453" s="13" t="s">
        <v>80</v>
      </c>
      <c r="AY453" s="253" t="s">
        <v>213</v>
      </c>
    </row>
    <row r="454" spans="1:51" s="13" customFormat="1" ht="12">
      <c r="A454" s="13"/>
      <c r="B454" s="242"/>
      <c r="C454" s="243"/>
      <c r="D454" s="244" t="s">
        <v>221</v>
      </c>
      <c r="E454" s="245" t="s">
        <v>1</v>
      </c>
      <c r="F454" s="246" t="s">
        <v>778</v>
      </c>
      <c r="G454" s="243"/>
      <c r="H454" s="247">
        <v>10.125</v>
      </c>
      <c r="I454" s="248"/>
      <c r="J454" s="243"/>
      <c r="K454" s="243"/>
      <c r="L454" s="249"/>
      <c r="M454" s="250"/>
      <c r="N454" s="251"/>
      <c r="O454" s="251"/>
      <c r="P454" s="251"/>
      <c r="Q454" s="251"/>
      <c r="R454" s="251"/>
      <c r="S454" s="251"/>
      <c r="T454" s="252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53" t="s">
        <v>221</v>
      </c>
      <c r="AU454" s="253" t="s">
        <v>89</v>
      </c>
      <c r="AV454" s="13" t="s">
        <v>89</v>
      </c>
      <c r="AW454" s="13" t="s">
        <v>36</v>
      </c>
      <c r="AX454" s="13" t="s">
        <v>80</v>
      </c>
      <c r="AY454" s="253" t="s">
        <v>213</v>
      </c>
    </row>
    <row r="455" spans="1:51" s="13" customFormat="1" ht="12">
      <c r="A455" s="13"/>
      <c r="B455" s="242"/>
      <c r="C455" s="243"/>
      <c r="D455" s="244" t="s">
        <v>221</v>
      </c>
      <c r="E455" s="245" t="s">
        <v>1</v>
      </c>
      <c r="F455" s="246" t="s">
        <v>779</v>
      </c>
      <c r="G455" s="243"/>
      <c r="H455" s="247">
        <v>19.28</v>
      </c>
      <c r="I455" s="248"/>
      <c r="J455" s="243"/>
      <c r="K455" s="243"/>
      <c r="L455" s="249"/>
      <c r="M455" s="250"/>
      <c r="N455" s="251"/>
      <c r="O455" s="251"/>
      <c r="P455" s="251"/>
      <c r="Q455" s="251"/>
      <c r="R455" s="251"/>
      <c r="S455" s="251"/>
      <c r="T455" s="252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53" t="s">
        <v>221</v>
      </c>
      <c r="AU455" s="253" t="s">
        <v>89</v>
      </c>
      <c r="AV455" s="13" t="s">
        <v>89</v>
      </c>
      <c r="AW455" s="13" t="s">
        <v>36</v>
      </c>
      <c r="AX455" s="13" t="s">
        <v>80</v>
      </c>
      <c r="AY455" s="253" t="s">
        <v>213</v>
      </c>
    </row>
    <row r="456" spans="1:51" s="13" customFormat="1" ht="12">
      <c r="A456" s="13"/>
      <c r="B456" s="242"/>
      <c r="C456" s="243"/>
      <c r="D456" s="244" t="s">
        <v>221</v>
      </c>
      <c r="E456" s="245" t="s">
        <v>1</v>
      </c>
      <c r="F456" s="246" t="s">
        <v>780</v>
      </c>
      <c r="G456" s="243"/>
      <c r="H456" s="247">
        <v>1.89</v>
      </c>
      <c r="I456" s="248"/>
      <c r="J456" s="243"/>
      <c r="K456" s="243"/>
      <c r="L456" s="249"/>
      <c r="M456" s="250"/>
      <c r="N456" s="251"/>
      <c r="O456" s="251"/>
      <c r="P456" s="251"/>
      <c r="Q456" s="251"/>
      <c r="R456" s="251"/>
      <c r="S456" s="251"/>
      <c r="T456" s="252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53" t="s">
        <v>221</v>
      </c>
      <c r="AU456" s="253" t="s">
        <v>89</v>
      </c>
      <c r="AV456" s="13" t="s">
        <v>89</v>
      </c>
      <c r="AW456" s="13" t="s">
        <v>36</v>
      </c>
      <c r="AX456" s="13" t="s">
        <v>80</v>
      </c>
      <c r="AY456" s="253" t="s">
        <v>213</v>
      </c>
    </row>
    <row r="457" spans="1:51" s="16" customFormat="1" ht="12">
      <c r="A457" s="16"/>
      <c r="B457" s="286"/>
      <c r="C457" s="287"/>
      <c r="D457" s="244" t="s">
        <v>221</v>
      </c>
      <c r="E457" s="288" t="s">
        <v>1</v>
      </c>
      <c r="F457" s="289" t="s">
        <v>741</v>
      </c>
      <c r="G457" s="287"/>
      <c r="H457" s="290">
        <v>143.355</v>
      </c>
      <c r="I457" s="291"/>
      <c r="J457" s="287"/>
      <c r="K457" s="287"/>
      <c r="L457" s="292"/>
      <c r="M457" s="293"/>
      <c r="N457" s="294"/>
      <c r="O457" s="294"/>
      <c r="P457" s="294"/>
      <c r="Q457" s="294"/>
      <c r="R457" s="294"/>
      <c r="S457" s="294"/>
      <c r="T457" s="295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T457" s="296" t="s">
        <v>221</v>
      </c>
      <c r="AU457" s="296" t="s">
        <v>89</v>
      </c>
      <c r="AV457" s="16" t="s">
        <v>231</v>
      </c>
      <c r="AW457" s="16" t="s">
        <v>36</v>
      </c>
      <c r="AX457" s="16" t="s">
        <v>80</v>
      </c>
      <c r="AY457" s="296" t="s">
        <v>213</v>
      </c>
    </row>
    <row r="458" spans="1:51" s="14" customFormat="1" ht="12">
      <c r="A458" s="14"/>
      <c r="B458" s="254"/>
      <c r="C458" s="255"/>
      <c r="D458" s="244" t="s">
        <v>221</v>
      </c>
      <c r="E458" s="256" t="s">
        <v>1</v>
      </c>
      <c r="F458" s="257" t="s">
        <v>224</v>
      </c>
      <c r="G458" s="255"/>
      <c r="H458" s="258">
        <v>211.755</v>
      </c>
      <c r="I458" s="259"/>
      <c r="J458" s="255"/>
      <c r="K458" s="255"/>
      <c r="L458" s="260"/>
      <c r="M458" s="261"/>
      <c r="N458" s="262"/>
      <c r="O458" s="262"/>
      <c r="P458" s="262"/>
      <c r="Q458" s="262"/>
      <c r="R458" s="262"/>
      <c r="S458" s="262"/>
      <c r="T458" s="263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64" t="s">
        <v>221</v>
      </c>
      <c r="AU458" s="264" t="s">
        <v>89</v>
      </c>
      <c r="AV458" s="14" t="s">
        <v>219</v>
      </c>
      <c r="AW458" s="14" t="s">
        <v>36</v>
      </c>
      <c r="AX458" s="14" t="s">
        <v>21</v>
      </c>
      <c r="AY458" s="264" t="s">
        <v>213</v>
      </c>
    </row>
    <row r="459" spans="1:65" s="2" customFormat="1" ht="21.75" customHeight="1">
      <c r="A459" s="39"/>
      <c r="B459" s="40"/>
      <c r="C459" s="228" t="s">
        <v>781</v>
      </c>
      <c r="D459" s="228" t="s">
        <v>215</v>
      </c>
      <c r="E459" s="229" t="s">
        <v>782</v>
      </c>
      <c r="F459" s="230" t="s">
        <v>783</v>
      </c>
      <c r="G459" s="231" t="s">
        <v>244</v>
      </c>
      <c r="H459" s="232">
        <v>898.477</v>
      </c>
      <c r="I459" s="233"/>
      <c r="J459" s="234">
        <f>ROUND(I459*H459,2)</f>
        <v>0</v>
      </c>
      <c r="K459" s="235"/>
      <c r="L459" s="45"/>
      <c r="M459" s="236" t="s">
        <v>1</v>
      </c>
      <c r="N459" s="237" t="s">
        <v>45</v>
      </c>
      <c r="O459" s="92"/>
      <c r="P459" s="238">
        <f>O459*H459</f>
        <v>0</v>
      </c>
      <c r="Q459" s="238">
        <v>0.01103</v>
      </c>
      <c r="R459" s="238">
        <f>Q459*H459</f>
        <v>9.91020131</v>
      </c>
      <c r="S459" s="238">
        <v>0</v>
      </c>
      <c r="T459" s="239">
        <f>S459*H459</f>
        <v>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40" t="s">
        <v>219</v>
      </c>
      <c r="AT459" s="240" t="s">
        <v>215</v>
      </c>
      <c r="AU459" s="240" t="s">
        <v>89</v>
      </c>
      <c r="AY459" s="18" t="s">
        <v>213</v>
      </c>
      <c r="BE459" s="241">
        <f>IF(N459="základní",J459,0)</f>
        <v>0</v>
      </c>
      <c r="BF459" s="241">
        <f>IF(N459="snížená",J459,0)</f>
        <v>0</v>
      </c>
      <c r="BG459" s="241">
        <f>IF(N459="zákl. přenesená",J459,0)</f>
        <v>0</v>
      </c>
      <c r="BH459" s="241">
        <f>IF(N459="sníž. přenesená",J459,0)</f>
        <v>0</v>
      </c>
      <c r="BI459" s="241">
        <f>IF(N459="nulová",J459,0)</f>
        <v>0</v>
      </c>
      <c r="BJ459" s="18" t="s">
        <v>21</v>
      </c>
      <c r="BK459" s="241">
        <f>ROUND(I459*H459,2)</f>
        <v>0</v>
      </c>
      <c r="BL459" s="18" t="s">
        <v>219</v>
      </c>
      <c r="BM459" s="240" t="s">
        <v>784</v>
      </c>
    </row>
    <row r="460" spans="1:51" s="15" customFormat="1" ht="12">
      <c r="A460" s="15"/>
      <c r="B460" s="265"/>
      <c r="C460" s="266"/>
      <c r="D460" s="244" t="s">
        <v>221</v>
      </c>
      <c r="E460" s="267" t="s">
        <v>1</v>
      </c>
      <c r="F460" s="268" t="s">
        <v>785</v>
      </c>
      <c r="G460" s="266"/>
      <c r="H460" s="267" t="s">
        <v>1</v>
      </c>
      <c r="I460" s="269"/>
      <c r="J460" s="266"/>
      <c r="K460" s="266"/>
      <c r="L460" s="270"/>
      <c r="M460" s="271"/>
      <c r="N460" s="272"/>
      <c r="O460" s="272"/>
      <c r="P460" s="272"/>
      <c r="Q460" s="272"/>
      <c r="R460" s="272"/>
      <c r="S460" s="272"/>
      <c r="T460" s="273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T460" s="274" t="s">
        <v>221</v>
      </c>
      <c r="AU460" s="274" t="s">
        <v>89</v>
      </c>
      <c r="AV460" s="15" t="s">
        <v>21</v>
      </c>
      <c r="AW460" s="15" t="s">
        <v>36</v>
      </c>
      <c r="AX460" s="15" t="s">
        <v>80</v>
      </c>
      <c r="AY460" s="274" t="s">
        <v>213</v>
      </c>
    </row>
    <row r="461" spans="1:51" s="13" customFormat="1" ht="12">
      <c r="A461" s="13"/>
      <c r="B461" s="242"/>
      <c r="C461" s="243"/>
      <c r="D461" s="244" t="s">
        <v>221</v>
      </c>
      <c r="E461" s="245" t="s">
        <v>1</v>
      </c>
      <c r="F461" s="246" t="s">
        <v>786</v>
      </c>
      <c r="G461" s="243"/>
      <c r="H461" s="247">
        <v>195.48</v>
      </c>
      <c r="I461" s="248"/>
      <c r="J461" s="243"/>
      <c r="K461" s="243"/>
      <c r="L461" s="249"/>
      <c r="M461" s="250"/>
      <c r="N461" s="251"/>
      <c r="O461" s="251"/>
      <c r="P461" s="251"/>
      <c r="Q461" s="251"/>
      <c r="R461" s="251"/>
      <c r="S461" s="251"/>
      <c r="T461" s="252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53" t="s">
        <v>221</v>
      </c>
      <c r="AU461" s="253" t="s">
        <v>89</v>
      </c>
      <c r="AV461" s="13" t="s">
        <v>89</v>
      </c>
      <c r="AW461" s="13" t="s">
        <v>36</v>
      </c>
      <c r="AX461" s="13" t="s">
        <v>80</v>
      </c>
      <c r="AY461" s="253" t="s">
        <v>213</v>
      </c>
    </row>
    <row r="462" spans="1:51" s="13" customFormat="1" ht="12">
      <c r="A462" s="13"/>
      <c r="B462" s="242"/>
      <c r="C462" s="243"/>
      <c r="D462" s="244" t="s">
        <v>221</v>
      </c>
      <c r="E462" s="245" t="s">
        <v>1</v>
      </c>
      <c r="F462" s="246" t="s">
        <v>787</v>
      </c>
      <c r="G462" s="243"/>
      <c r="H462" s="247">
        <v>104.55</v>
      </c>
      <c r="I462" s="248"/>
      <c r="J462" s="243"/>
      <c r="K462" s="243"/>
      <c r="L462" s="249"/>
      <c r="M462" s="250"/>
      <c r="N462" s="251"/>
      <c r="O462" s="251"/>
      <c r="P462" s="251"/>
      <c r="Q462" s="251"/>
      <c r="R462" s="251"/>
      <c r="S462" s="251"/>
      <c r="T462" s="252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53" t="s">
        <v>221</v>
      </c>
      <c r="AU462" s="253" t="s">
        <v>89</v>
      </c>
      <c r="AV462" s="13" t="s">
        <v>89</v>
      </c>
      <c r="AW462" s="13" t="s">
        <v>36</v>
      </c>
      <c r="AX462" s="13" t="s">
        <v>80</v>
      </c>
      <c r="AY462" s="253" t="s">
        <v>213</v>
      </c>
    </row>
    <row r="463" spans="1:51" s="13" customFormat="1" ht="12">
      <c r="A463" s="13"/>
      <c r="B463" s="242"/>
      <c r="C463" s="243"/>
      <c r="D463" s="244" t="s">
        <v>221</v>
      </c>
      <c r="E463" s="245" t="s">
        <v>1</v>
      </c>
      <c r="F463" s="246" t="s">
        <v>788</v>
      </c>
      <c r="G463" s="243"/>
      <c r="H463" s="247">
        <v>60.8</v>
      </c>
      <c r="I463" s="248"/>
      <c r="J463" s="243"/>
      <c r="K463" s="243"/>
      <c r="L463" s="249"/>
      <c r="M463" s="250"/>
      <c r="N463" s="251"/>
      <c r="O463" s="251"/>
      <c r="P463" s="251"/>
      <c r="Q463" s="251"/>
      <c r="R463" s="251"/>
      <c r="S463" s="251"/>
      <c r="T463" s="252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53" t="s">
        <v>221</v>
      </c>
      <c r="AU463" s="253" t="s">
        <v>89</v>
      </c>
      <c r="AV463" s="13" t="s">
        <v>89</v>
      </c>
      <c r="AW463" s="13" t="s">
        <v>36</v>
      </c>
      <c r="AX463" s="13" t="s">
        <v>80</v>
      </c>
      <c r="AY463" s="253" t="s">
        <v>213</v>
      </c>
    </row>
    <row r="464" spans="1:51" s="13" customFormat="1" ht="12">
      <c r="A464" s="13"/>
      <c r="B464" s="242"/>
      <c r="C464" s="243"/>
      <c r="D464" s="244" t="s">
        <v>221</v>
      </c>
      <c r="E464" s="245" t="s">
        <v>1</v>
      </c>
      <c r="F464" s="246" t="s">
        <v>789</v>
      </c>
      <c r="G464" s="243"/>
      <c r="H464" s="247">
        <v>53.35</v>
      </c>
      <c r="I464" s="248"/>
      <c r="J464" s="243"/>
      <c r="K464" s="243"/>
      <c r="L464" s="249"/>
      <c r="M464" s="250"/>
      <c r="N464" s="251"/>
      <c r="O464" s="251"/>
      <c r="P464" s="251"/>
      <c r="Q464" s="251"/>
      <c r="R464" s="251"/>
      <c r="S464" s="251"/>
      <c r="T464" s="252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53" t="s">
        <v>221</v>
      </c>
      <c r="AU464" s="253" t="s">
        <v>89</v>
      </c>
      <c r="AV464" s="13" t="s">
        <v>89</v>
      </c>
      <c r="AW464" s="13" t="s">
        <v>36</v>
      </c>
      <c r="AX464" s="13" t="s">
        <v>80</v>
      </c>
      <c r="AY464" s="253" t="s">
        <v>213</v>
      </c>
    </row>
    <row r="465" spans="1:51" s="13" customFormat="1" ht="12">
      <c r="A465" s="13"/>
      <c r="B465" s="242"/>
      <c r="C465" s="243"/>
      <c r="D465" s="244" t="s">
        <v>221</v>
      </c>
      <c r="E465" s="245" t="s">
        <v>1</v>
      </c>
      <c r="F465" s="246" t="s">
        <v>790</v>
      </c>
      <c r="G465" s="243"/>
      <c r="H465" s="247">
        <v>28.8</v>
      </c>
      <c r="I465" s="248"/>
      <c r="J465" s="243"/>
      <c r="K465" s="243"/>
      <c r="L465" s="249"/>
      <c r="M465" s="250"/>
      <c r="N465" s="251"/>
      <c r="O465" s="251"/>
      <c r="P465" s="251"/>
      <c r="Q465" s="251"/>
      <c r="R465" s="251"/>
      <c r="S465" s="251"/>
      <c r="T465" s="252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53" t="s">
        <v>221</v>
      </c>
      <c r="AU465" s="253" t="s">
        <v>89</v>
      </c>
      <c r="AV465" s="13" t="s">
        <v>89</v>
      </c>
      <c r="AW465" s="13" t="s">
        <v>36</v>
      </c>
      <c r="AX465" s="13" t="s">
        <v>80</v>
      </c>
      <c r="AY465" s="253" t="s">
        <v>213</v>
      </c>
    </row>
    <row r="466" spans="1:51" s="13" customFormat="1" ht="12">
      <c r="A466" s="13"/>
      <c r="B466" s="242"/>
      <c r="C466" s="243"/>
      <c r="D466" s="244" t="s">
        <v>221</v>
      </c>
      <c r="E466" s="245" t="s">
        <v>1</v>
      </c>
      <c r="F466" s="246" t="s">
        <v>791</v>
      </c>
      <c r="G466" s="243"/>
      <c r="H466" s="247">
        <v>25.65</v>
      </c>
      <c r="I466" s="248"/>
      <c r="J466" s="243"/>
      <c r="K466" s="243"/>
      <c r="L466" s="249"/>
      <c r="M466" s="250"/>
      <c r="N466" s="251"/>
      <c r="O466" s="251"/>
      <c r="P466" s="251"/>
      <c r="Q466" s="251"/>
      <c r="R466" s="251"/>
      <c r="S466" s="251"/>
      <c r="T466" s="252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53" t="s">
        <v>221</v>
      </c>
      <c r="AU466" s="253" t="s">
        <v>89</v>
      </c>
      <c r="AV466" s="13" t="s">
        <v>89</v>
      </c>
      <c r="AW466" s="13" t="s">
        <v>36</v>
      </c>
      <c r="AX466" s="13" t="s">
        <v>80</v>
      </c>
      <c r="AY466" s="253" t="s">
        <v>213</v>
      </c>
    </row>
    <row r="467" spans="1:51" s="16" customFormat="1" ht="12">
      <c r="A467" s="16"/>
      <c r="B467" s="286"/>
      <c r="C467" s="287"/>
      <c r="D467" s="244" t="s">
        <v>221</v>
      </c>
      <c r="E467" s="288" t="s">
        <v>1</v>
      </c>
      <c r="F467" s="289" t="s">
        <v>741</v>
      </c>
      <c r="G467" s="287"/>
      <c r="H467" s="290">
        <v>468.63</v>
      </c>
      <c r="I467" s="291"/>
      <c r="J467" s="287"/>
      <c r="K467" s="287"/>
      <c r="L467" s="292"/>
      <c r="M467" s="293"/>
      <c r="N467" s="294"/>
      <c r="O467" s="294"/>
      <c r="P467" s="294"/>
      <c r="Q467" s="294"/>
      <c r="R467" s="294"/>
      <c r="S467" s="294"/>
      <c r="T467" s="295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T467" s="296" t="s">
        <v>221</v>
      </c>
      <c r="AU467" s="296" t="s">
        <v>89</v>
      </c>
      <c r="AV467" s="16" t="s">
        <v>231</v>
      </c>
      <c r="AW467" s="16" t="s">
        <v>36</v>
      </c>
      <c r="AX467" s="16" t="s">
        <v>80</v>
      </c>
      <c r="AY467" s="296" t="s">
        <v>213</v>
      </c>
    </row>
    <row r="468" spans="1:51" s="15" customFormat="1" ht="12">
      <c r="A468" s="15"/>
      <c r="B468" s="265"/>
      <c r="C468" s="266"/>
      <c r="D468" s="244" t="s">
        <v>221</v>
      </c>
      <c r="E468" s="267" t="s">
        <v>1</v>
      </c>
      <c r="F468" s="268" t="s">
        <v>792</v>
      </c>
      <c r="G468" s="266"/>
      <c r="H468" s="267" t="s">
        <v>1</v>
      </c>
      <c r="I468" s="269"/>
      <c r="J468" s="266"/>
      <c r="K468" s="266"/>
      <c r="L468" s="270"/>
      <c r="M468" s="271"/>
      <c r="N468" s="272"/>
      <c r="O468" s="272"/>
      <c r="P468" s="272"/>
      <c r="Q468" s="272"/>
      <c r="R468" s="272"/>
      <c r="S468" s="272"/>
      <c r="T468" s="273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T468" s="274" t="s">
        <v>221</v>
      </c>
      <c r="AU468" s="274" t="s">
        <v>89</v>
      </c>
      <c r="AV468" s="15" t="s">
        <v>21</v>
      </c>
      <c r="AW468" s="15" t="s">
        <v>36</v>
      </c>
      <c r="AX468" s="15" t="s">
        <v>80</v>
      </c>
      <c r="AY468" s="274" t="s">
        <v>213</v>
      </c>
    </row>
    <row r="469" spans="1:51" s="13" customFormat="1" ht="12">
      <c r="A469" s="13"/>
      <c r="B469" s="242"/>
      <c r="C469" s="243"/>
      <c r="D469" s="244" t="s">
        <v>221</v>
      </c>
      <c r="E469" s="245" t="s">
        <v>1</v>
      </c>
      <c r="F469" s="246" t="s">
        <v>793</v>
      </c>
      <c r="G469" s="243"/>
      <c r="H469" s="247">
        <v>3.968</v>
      </c>
      <c r="I469" s="248"/>
      <c r="J469" s="243"/>
      <c r="K469" s="243"/>
      <c r="L469" s="249"/>
      <c r="M469" s="250"/>
      <c r="N469" s="251"/>
      <c r="O469" s="251"/>
      <c r="P469" s="251"/>
      <c r="Q469" s="251"/>
      <c r="R469" s="251"/>
      <c r="S469" s="251"/>
      <c r="T469" s="252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53" t="s">
        <v>221</v>
      </c>
      <c r="AU469" s="253" t="s">
        <v>89</v>
      </c>
      <c r="AV469" s="13" t="s">
        <v>89</v>
      </c>
      <c r="AW469" s="13" t="s">
        <v>36</v>
      </c>
      <c r="AX469" s="13" t="s">
        <v>80</v>
      </c>
      <c r="AY469" s="253" t="s">
        <v>213</v>
      </c>
    </row>
    <row r="470" spans="1:51" s="13" customFormat="1" ht="12">
      <c r="A470" s="13"/>
      <c r="B470" s="242"/>
      <c r="C470" s="243"/>
      <c r="D470" s="244" t="s">
        <v>221</v>
      </c>
      <c r="E470" s="245" t="s">
        <v>1</v>
      </c>
      <c r="F470" s="246" t="s">
        <v>794</v>
      </c>
      <c r="G470" s="243"/>
      <c r="H470" s="247">
        <v>6.262</v>
      </c>
      <c r="I470" s="248"/>
      <c r="J470" s="243"/>
      <c r="K470" s="243"/>
      <c r="L470" s="249"/>
      <c r="M470" s="250"/>
      <c r="N470" s="251"/>
      <c r="O470" s="251"/>
      <c r="P470" s="251"/>
      <c r="Q470" s="251"/>
      <c r="R470" s="251"/>
      <c r="S470" s="251"/>
      <c r="T470" s="252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53" t="s">
        <v>221</v>
      </c>
      <c r="AU470" s="253" t="s">
        <v>89</v>
      </c>
      <c r="AV470" s="13" t="s">
        <v>89</v>
      </c>
      <c r="AW470" s="13" t="s">
        <v>36</v>
      </c>
      <c r="AX470" s="13" t="s">
        <v>80</v>
      </c>
      <c r="AY470" s="253" t="s">
        <v>213</v>
      </c>
    </row>
    <row r="471" spans="1:51" s="13" customFormat="1" ht="12">
      <c r="A471" s="13"/>
      <c r="B471" s="242"/>
      <c r="C471" s="243"/>
      <c r="D471" s="244" t="s">
        <v>221</v>
      </c>
      <c r="E471" s="245" t="s">
        <v>1</v>
      </c>
      <c r="F471" s="246" t="s">
        <v>795</v>
      </c>
      <c r="G471" s="243"/>
      <c r="H471" s="247">
        <v>6.525</v>
      </c>
      <c r="I471" s="248"/>
      <c r="J471" s="243"/>
      <c r="K471" s="243"/>
      <c r="L471" s="249"/>
      <c r="M471" s="250"/>
      <c r="N471" s="251"/>
      <c r="O471" s="251"/>
      <c r="P471" s="251"/>
      <c r="Q471" s="251"/>
      <c r="R471" s="251"/>
      <c r="S471" s="251"/>
      <c r="T471" s="252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53" t="s">
        <v>221</v>
      </c>
      <c r="AU471" s="253" t="s">
        <v>89</v>
      </c>
      <c r="AV471" s="13" t="s">
        <v>89</v>
      </c>
      <c r="AW471" s="13" t="s">
        <v>36</v>
      </c>
      <c r="AX471" s="13" t="s">
        <v>80</v>
      </c>
      <c r="AY471" s="253" t="s">
        <v>213</v>
      </c>
    </row>
    <row r="472" spans="1:51" s="13" customFormat="1" ht="12">
      <c r="A472" s="13"/>
      <c r="B472" s="242"/>
      <c r="C472" s="243"/>
      <c r="D472" s="244" t="s">
        <v>221</v>
      </c>
      <c r="E472" s="245" t="s">
        <v>1</v>
      </c>
      <c r="F472" s="246" t="s">
        <v>796</v>
      </c>
      <c r="G472" s="243"/>
      <c r="H472" s="247">
        <v>9.065</v>
      </c>
      <c r="I472" s="248"/>
      <c r="J472" s="243"/>
      <c r="K472" s="243"/>
      <c r="L472" s="249"/>
      <c r="M472" s="250"/>
      <c r="N472" s="251"/>
      <c r="O472" s="251"/>
      <c r="P472" s="251"/>
      <c r="Q472" s="251"/>
      <c r="R472" s="251"/>
      <c r="S472" s="251"/>
      <c r="T472" s="252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53" t="s">
        <v>221</v>
      </c>
      <c r="AU472" s="253" t="s">
        <v>89</v>
      </c>
      <c r="AV472" s="13" t="s">
        <v>89</v>
      </c>
      <c r="AW472" s="13" t="s">
        <v>36</v>
      </c>
      <c r="AX472" s="13" t="s">
        <v>80</v>
      </c>
      <c r="AY472" s="253" t="s">
        <v>213</v>
      </c>
    </row>
    <row r="473" spans="1:51" s="13" customFormat="1" ht="12">
      <c r="A473" s="13"/>
      <c r="B473" s="242"/>
      <c r="C473" s="243"/>
      <c r="D473" s="244" t="s">
        <v>221</v>
      </c>
      <c r="E473" s="245" t="s">
        <v>1</v>
      </c>
      <c r="F473" s="246" t="s">
        <v>797</v>
      </c>
      <c r="G473" s="243"/>
      <c r="H473" s="247">
        <v>3.6</v>
      </c>
      <c r="I473" s="248"/>
      <c r="J473" s="243"/>
      <c r="K473" s="243"/>
      <c r="L473" s="249"/>
      <c r="M473" s="250"/>
      <c r="N473" s="251"/>
      <c r="O473" s="251"/>
      <c r="P473" s="251"/>
      <c r="Q473" s="251"/>
      <c r="R473" s="251"/>
      <c r="S473" s="251"/>
      <c r="T473" s="252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53" t="s">
        <v>221</v>
      </c>
      <c r="AU473" s="253" t="s">
        <v>89</v>
      </c>
      <c r="AV473" s="13" t="s">
        <v>89</v>
      </c>
      <c r="AW473" s="13" t="s">
        <v>36</v>
      </c>
      <c r="AX473" s="13" t="s">
        <v>80</v>
      </c>
      <c r="AY473" s="253" t="s">
        <v>213</v>
      </c>
    </row>
    <row r="474" spans="1:51" s="16" customFormat="1" ht="12">
      <c r="A474" s="16"/>
      <c r="B474" s="286"/>
      <c r="C474" s="287"/>
      <c r="D474" s="244" t="s">
        <v>221</v>
      </c>
      <c r="E474" s="288" t="s">
        <v>1</v>
      </c>
      <c r="F474" s="289" t="s">
        <v>741</v>
      </c>
      <c r="G474" s="287"/>
      <c r="H474" s="290">
        <v>29.42</v>
      </c>
      <c r="I474" s="291"/>
      <c r="J474" s="287"/>
      <c r="K474" s="287"/>
      <c r="L474" s="292"/>
      <c r="M474" s="293"/>
      <c r="N474" s="294"/>
      <c r="O474" s="294"/>
      <c r="P474" s="294"/>
      <c r="Q474" s="294"/>
      <c r="R474" s="294"/>
      <c r="S474" s="294"/>
      <c r="T474" s="295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T474" s="296" t="s">
        <v>221</v>
      </c>
      <c r="AU474" s="296" t="s">
        <v>89</v>
      </c>
      <c r="AV474" s="16" t="s">
        <v>231</v>
      </c>
      <c r="AW474" s="16" t="s">
        <v>36</v>
      </c>
      <c r="AX474" s="16" t="s">
        <v>80</v>
      </c>
      <c r="AY474" s="296" t="s">
        <v>213</v>
      </c>
    </row>
    <row r="475" spans="1:51" s="15" customFormat="1" ht="12">
      <c r="A475" s="15"/>
      <c r="B475" s="265"/>
      <c r="C475" s="266"/>
      <c r="D475" s="244" t="s">
        <v>221</v>
      </c>
      <c r="E475" s="267" t="s">
        <v>1</v>
      </c>
      <c r="F475" s="268" t="s">
        <v>798</v>
      </c>
      <c r="G475" s="266"/>
      <c r="H475" s="267" t="s">
        <v>1</v>
      </c>
      <c r="I475" s="269"/>
      <c r="J475" s="266"/>
      <c r="K475" s="266"/>
      <c r="L475" s="270"/>
      <c r="M475" s="271"/>
      <c r="N475" s="272"/>
      <c r="O475" s="272"/>
      <c r="P475" s="272"/>
      <c r="Q475" s="272"/>
      <c r="R475" s="272"/>
      <c r="S475" s="272"/>
      <c r="T475" s="273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T475" s="274" t="s">
        <v>221</v>
      </c>
      <c r="AU475" s="274" t="s">
        <v>89</v>
      </c>
      <c r="AV475" s="15" t="s">
        <v>21</v>
      </c>
      <c r="AW475" s="15" t="s">
        <v>36</v>
      </c>
      <c r="AX475" s="15" t="s">
        <v>80</v>
      </c>
      <c r="AY475" s="274" t="s">
        <v>213</v>
      </c>
    </row>
    <row r="476" spans="1:51" s="13" customFormat="1" ht="12">
      <c r="A476" s="13"/>
      <c r="B476" s="242"/>
      <c r="C476" s="243"/>
      <c r="D476" s="244" t="s">
        <v>221</v>
      </c>
      <c r="E476" s="245" t="s">
        <v>1</v>
      </c>
      <c r="F476" s="246" t="s">
        <v>799</v>
      </c>
      <c r="G476" s="243"/>
      <c r="H476" s="247">
        <v>-20.412</v>
      </c>
      <c r="I476" s="248"/>
      <c r="J476" s="243"/>
      <c r="K476" s="243"/>
      <c r="L476" s="249"/>
      <c r="M476" s="250"/>
      <c r="N476" s="251"/>
      <c r="O476" s="251"/>
      <c r="P476" s="251"/>
      <c r="Q476" s="251"/>
      <c r="R476" s="251"/>
      <c r="S476" s="251"/>
      <c r="T476" s="252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53" t="s">
        <v>221</v>
      </c>
      <c r="AU476" s="253" t="s">
        <v>89</v>
      </c>
      <c r="AV476" s="13" t="s">
        <v>89</v>
      </c>
      <c r="AW476" s="13" t="s">
        <v>36</v>
      </c>
      <c r="AX476" s="13" t="s">
        <v>80</v>
      </c>
      <c r="AY476" s="253" t="s">
        <v>213</v>
      </c>
    </row>
    <row r="477" spans="1:51" s="13" customFormat="1" ht="12">
      <c r="A477" s="13"/>
      <c r="B477" s="242"/>
      <c r="C477" s="243"/>
      <c r="D477" s="244" t="s">
        <v>221</v>
      </c>
      <c r="E477" s="245" t="s">
        <v>1</v>
      </c>
      <c r="F477" s="246" t="s">
        <v>800</v>
      </c>
      <c r="G477" s="243"/>
      <c r="H477" s="247">
        <v>-19.342</v>
      </c>
      <c r="I477" s="248"/>
      <c r="J477" s="243"/>
      <c r="K477" s="243"/>
      <c r="L477" s="249"/>
      <c r="M477" s="250"/>
      <c r="N477" s="251"/>
      <c r="O477" s="251"/>
      <c r="P477" s="251"/>
      <c r="Q477" s="251"/>
      <c r="R477" s="251"/>
      <c r="S477" s="251"/>
      <c r="T477" s="252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53" t="s">
        <v>221</v>
      </c>
      <c r="AU477" s="253" t="s">
        <v>89</v>
      </c>
      <c r="AV477" s="13" t="s">
        <v>89</v>
      </c>
      <c r="AW477" s="13" t="s">
        <v>36</v>
      </c>
      <c r="AX477" s="13" t="s">
        <v>80</v>
      </c>
      <c r="AY477" s="253" t="s">
        <v>213</v>
      </c>
    </row>
    <row r="478" spans="1:51" s="13" customFormat="1" ht="12">
      <c r="A478" s="13"/>
      <c r="B478" s="242"/>
      <c r="C478" s="243"/>
      <c r="D478" s="244" t="s">
        <v>221</v>
      </c>
      <c r="E478" s="245" t="s">
        <v>1</v>
      </c>
      <c r="F478" s="246" t="s">
        <v>801</v>
      </c>
      <c r="G478" s="243"/>
      <c r="H478" s="247">
        <v>-26.465</v>
      </c>
      <c r="I478" s="248"/>
      <c r="J478" s="243"/>
      <c r="K478" s="243"/>
      <c r="L478" s="249"/>
      <c r="M478" s="250"/>
      <c r="N478" s="251"/>
      <c r="O478" s="251"/>
      <c r="P478" s="251"/>
      <c r="Q478" s="251"/>
      <c r="R478" s="251"/>
      <c r="S478" s="251"/>
      <c r="T478" s="252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53" t="s">
        <v>221</v>
      </c>
      <c r="AU478" s="253" t="s">
        <v>89</v>
      </c>
      <c r="AV478" s="13" t="s">
        <v>89</v>
      </c>
      <c r="AW478" s="13" t="s">
        <v>36</v>
      </c>
      <c r="AX478" s="13" t="s">
        <v>80</v>
      </c>
      <c r="AY478" s="253" t="s">
        <v>213</v>
      </c>
    </row>
    <row r="479" spans="1:51" s="13" customFormat="1" ht="12">
      <c r="A479" s="13"/>
      <c r="B479" s="242"/>
      <c r="C479" s="243"/>
      <c r="D479" s="244" t="s">
        <v>221</v>
      </c>
      <c r="E479" s="245" t="s">
        <v>1</v>
      </c>
      <c r="F479" s="246" t="s">
        <v>802</v>
      </c>
      <c r="G479" s="243"/>
      <c r="H479" s="247">
        <v>-5.016</v>
      </c>
      <c r="I479" s="248"/>
      <c r="J479" s="243"/>
      <c r="K479" s="243"/>
      <c r="L479" s="249"/>
      <c r="M479" s="250"/>
      <c r="N479" s="251"/>
      <c r="O479" s="251"/>
      <c r="P479" s="251"/>
      <c r="Q479" s="251"/>
      <c r="R479" s="251"/>
      <c r="S479" s="251"/>
      <c r="T479" s="252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53" t="s">
        <v>221</v>
      </c>
      <c r="AU479" s="253" t="s">
        <v>89</v>
      </c>
      <c r="AV479" s="13" t="s">
        <v>89</v>
      </c>
      <c r="AW479" s="13" t="s">
        <v>36</v>
      </c>
      <c r="AX479" s="13" t="s">
        <v>80</v>
      </c>
      <c r="AY479" s="253" t="s">
        <v>213</v>
      </c>
    </row>
    <row r="480" spans="1:51" s="13" customFormat="1" ht="12">
      <c r="A480" s="13"/>
      <c r="B480" s="242"/>
      <c r="C480" s="243"/>
      <c r="D480" s="244" t="s">
        <v>221</v>
      </c>
      <c r="E480" s="245" t="s">
        <v>1</v>
      </c>
      <c r="F480" s="246" t="s">
        <v>803</v>
      </c>
      <c r="G480" s="243"/>
      <c r="H480" s="247">
        <v>-13.44</v>
      </c>
      <c r="I480" s="248"/>
      <c r="J480" s="243"/>
      <c r="K480" s="243"/>
      <c r="L480" s="249"/>
      <c r="M480" s="250"/>
      <c r="N480" s="251"/>
      <c r="O480" s="251"/>
      <c r="P480" s="251"/>
      <c r="Q480" s="251"/>
      <c r="R480" s="251"/>
      <c r="S480" s="251"/>
      <c r="T480" s="252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53" t="s">
        <v>221</v>
      </c>
      <c r="AU480" s="253" t="s">
        <v>89</v>
      </c>
      <c r="AV480" s="13" t="s">
        <v>89</v>
      </c>
      <c r="AW480" s="13" t="s">
        <v>36</v>
      </c>
      <c r="AX480" s="13" t="s">
        <v>80</v>
      </c>
      <c r="AY480" s="253" t="s">
        <v>213</v>
      </c>
    </row>
    <row r="481" spans="1:51" s="13" customFormat="1" ht="12">
      <c r="A481" s="13"/>
      <c r="B481" s="242"/>
      <c r="C481" s="243"/>
      <c r="D481" s="244" t="s">
        <v>221</v>
      </c>
      <c r="E481" s="245" t="s">
        <v>1</v>
      </c>
      <c r="F481" s="246" t="s">
        <v>804</v>
      </c>
      <c r="G481" s="243"/>
      <c r="H481" s="247">
        <v>-10.335</v>
      </c>
      <c r="I481" s="248"/>
      <c r="J481" s="243"/>
      <c r="K481" s="243"/>
      <c r="L481" s="249"/>
      <c r="M481" s="250"/>
      <c r="N481" s="251"/>
      <c r="O481" s="251"/>
      <c r="P481" s="251"/>
      <c r="Q481" s="251"/>
      <c r="R481" s="251"/>
      <c r="S481" s="251"/>
      <c r="T481" s="252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53" t="s">
        <v>221</v>
      </c>
      <c r="AU481" s="253" t="s">
        <v>89</v>
      </c>
      <c r="AV481" s="13" t="s">
        <v>89</v>
      </c>
      <c r="AW481" s="13" t="s">
        <v>36</v>
      </c>
      <c r="AX481" s="13" t="s">
        <v>80</v>
      </c>
      <c r="AY481" s="253" t="s">
        <v>213</v>
      </c>
    </row>
    <row r="482" spans="1:51" s="16" customFormat="1" ht="12">
      <c r="A482" s="16"/>
      <c r="B482" s="286"/>
      <c r="C482" s="287"/>
      <c r="D482" s="244" t="s">
        <v>221</v>
      </c>
      <c r="E482" s="288" t="s">
        <v>1</v>
      </c>
      <c r="F482" s="289" t="s">
        <v>741</v>
      </c>
      <c r="G482" s="287"/>
      <c r="H482" s="290">
        <v>-95.01</v>
      </c>
      <c r="I482" s="291"/>
      <c r="J482" s="287"/>
      <c r="K482" s="287"/>
      <c r="L482" s="292"/>
      <c r="M482" s="293"/>
      <c r="N482" s="294"/>
      <c r="O482" s="294"/>
      <c r="P482" s="294"/>
      <c r="Q482" s="294"/>
      <c r="R482" s="294"/>
      <c r="S482" s="294"/>
      <c r="T482" s="295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T482" s="296" t="s">
        <v>221</v>
      </c>
      <c r="AU482" s="296" t="s">
        <v>89</v>
      </c>
      <c r="AV482" s="16" t="s">
        <v>231</v>
      </c>
      <c r="AW482" s="16" t="s">
        <v>36</v>
      </c>
      <c r="AX482" s="16" t="s">
        <v>80</v>
      </c>
      <c r="AY482" s="296" t="s">
        <v>213</v>
      </c>
    </row>
    <row r="483" spans="1:51" s="14" customFormat="1" ht="12">
      <c r="A483" s="14"/>
      <c r="B483" s="254"/>
      <c r="C483" s="255"/>
      <c r="D483" s="244" t="s">
        <v>221</v>
      </c>
      <c r="E483" s="256" t="s">
        <v>1</v>
      </c>
      <c r="F483" s="257" t="s">
        <v>224</v>
      </c>
      <c r="G483" s="255"/>
      <c r="H483" s="258">
        <v>403.04</v>
      </c>
      <c r="I483" s="259"/>
      <c r="J483" s="255"/>
      <c r="K483" s="255"/>
      <c r="L483" s="260"/>
      <c r="M483" s="261"/>
      <c r="N483" s="262"/>
      <c r="O483" s="262"/>
      <c r="P483" s="262"/>
      <c r="Q483" s="262"/>
      <c r="R483" s="262"/>
      <c r="S483" s="262"/>
      <c r="T483" s="263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64" t="s">
        <v>221</v>
      </c>
      <c r="AU483" s="264" t="s">
        <v>89</v>
      </c>
      <c r="AV483" s="14" t="s">
        <v>219</v>
      </c>
      <c r="AW483" s="14" t="s">
        <v>36</v>
      </c>
      <c r="AX483" s="14" t="s">
        <v>80</v>
      </c>
      <c r="AY483" s="264" t="s">
        <v>213</v>
      </c>
    </row>
    <row r="484" spans="1:51" s="15" customFormat="1" ht="12">
      <c r="A484" s="15"/>
      <c r="B484" s="265"/>
      <c r="C484" s="266"/>
      <c r="D484" s="244" t="s">
        <v>221</v>
      </c>
      <c r="E484" s="267" t="s">
        <v>1</v>
      </c>
      <c r="F484" s="268" t="s">
        <v>805</v>
      </c>
      <c r="G484" s="266"/>
      <c r="H484" s="267" t="s">
        <v>1</v>
      </c>
      <c r="I484" s="269"/>
      <c r="J484" s="266"/>
      <c r="K484" s="266"/>
      <c r="L484" s="270"/>
      <c r="M484" s="271"/>
      <c r="N484" s="272"/>
      <c r="O484" s="272"/>
      <c r="P484" s="272"/>
      <c r="Q484" s="272"/>
      <c r="R484" s="272"/>
      <c r="S484" s="272"/>
      <c r="T484" s="273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T484" s="274" t="s">
        <v>221</v>
      </c>
      <c r="AU484" s="274" t="s">
        <v>89</v>
      </c>
      <c r="AV484" s="15" t="s">
        <v>21</v>
      </c>
      <c r="AW484" s="15" t="s">
        <v>36</v>
      </c>
      <c r="AX484" s="15" t="s">
        <v>80</v>
      </c>
      <c r="AY484" s="274" t="s">
        <v>213</v>
      </c>
    </row>
    <row r="485" spans="1:51" s="13" customFormat="1" ht="12">
      <c r="A485" s="13"/>
      <c r="B485" s="242"/>
      <c r="C485" s="243"/>
      <c r="D485" s="244" t="s">
        <v>221</v>
      </c>
      <c r="E485" s="245" t="s">
        <v>1</v>
      </c>
      <c r="F485" s="246" t="s">
        <v>806</v>
      </c>
      <c r="G485" s="243"/>
      <c r="H485" s="247">
        <v>30.65</v>
      </c>
      <c r="I485" s="248"/>
      <c r="J485" s="243"/>
      <c r="K485" s="243"/>
      <c r="L485" s="249"/>
      <c r="M485" s="250"/>
      <c r="N485" s="251"/>
      <c r="O485" s="251"/>
      <c r="P485" s="251"/>
      <c r="Q485" s="251"/>
      <c r="R485" s="251"/>
      <c r="S485" s="251"/>
      <c r="T485" s="252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53" t="s">
        <v>221</v>
      </c>
      <c r="AU485" s="253" t="s">
        <v>89</v>
      </c>
      <c r="AV485" s="13" t="s">
        <v>89</v>
      </c>
      <c r="AW485" s="13" t="s">
        <v>36</v>
      </c>
      <c r="AX485" s="13" t="s">
        <v>80</v>
      </c>
      <c r="AY485" s="253" t="s">
        <v>213</v>
      </c>
    </row>
    <row r="486" spans="1:51" s="13" customFormat="1" ht="12">
      <c r="A486" s="13"/>
      <c r="B486" s="242"/>
      <c r="C486" s="243"/>
      <c r="D486" s="244" t="s">
        <v>221</v>
      </c>
      <c r="E486" s="245" t="s">
        <v>1</v>
      </c>
      <c r="F486" s="246" t="s">
        <v>807</v>
      </c>
      <c r="G486" s="243"/>
      <c r="H486" s="247">
        <v>19.85</v>
      </c>
      <c r="I486" s="248"/>
      <c r="J486" s="243"/>
      <c r="K486" s="243"/>
      <c r="L486" s="249"/>
      <c r="M486" s="250"/>
      <c r="N486" s="251"/>
      <c r="O486" s="251"/>
      <c r="P486" s="251"/>
      <c r="Q486" s="251"/>
      <c r="R486" s="251"/>
      <c r="S486" s="251"/>
      <c r="T486" s="252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53" t="s">
        <v>221</v>
      </c>
      <c r="AU486" s="253" t="s">
        <v>89</v>
      </c>
      <c r="AV486" s="13" t="s">
        <v>89</v>
      </c>
      <c r="AW486" s="13" t="s">
        <v>36</v>
      </c>
      <c r="AX486" s="13" t="s">
        <v>80</v>
      </c>
      <c r="AY486" s="253" t="s">
        <v>213</v>
      </c>
    </row>
    <row r="487" spans="1:51" s="13" customFormat="1" ht="12">
      <c r="A487" s="13"/>
      <c r="B487" s="242"/>
      <c r="C487" s="243"/>
      <c r="D487" s="244" t="s">
        <v>221</v>
      </c>
      <c r="E487" s="245" t="s">
        <v>1</v>
      </c>
      <c r="F487" s="246" t="s">
        <v>808</v>
      </c>
      <c r="G487" s="243"/>
      <c r="H487" s="247">
        <v>49.2</v>
      </c>
      <c r="I487" s="248"/>
      <c r="J487" s="243"/>
      <c r="K487" s="243"/>
      <c r="L487" s="249"/>
      <c r="M487" s="250"/>
      <c r="N487" s="251"/>
      <c r="O487" s="251"/>
      <c r="P487" s="251"/>
      <c r="Q487" s="251"/>
      <c r="R487" s="251"/>
      <c r="S487" s="251"/>
      <c r="T487" s="252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53" t="s">
        <v>221</v>
      </c>
      <c r="AU487" s="253" t="s">
        <v>89</v>
      </c>
      <c r="AV487" s="13" t="s">
        <v>89</v>
      </c>
      <c r="AW487" s="13" t="s">
        <v>36</v>
      </c>
      <c r="AX487" s="13" t="s">
        <v>80</v>
      </c>
      <c r="AY487" s="253" t="s">
        <v>213</v>
      </c>
    </row>
    <row r="488" spans="1:51" s="13" customFormat="1" ht="12">
      <c r="A488" s="13"/>
      <c r="B488" s="242"/>
      <c r="C488" s="243"/>
      <c r="D488" s="244" t="s">
        <v>221</v>
      </c>
      <c r="E488" s="245" t="s">
        <v>1</v>
      </c>
      <c r="F488" s="246" t="s">
        <v>809</v>
      </c>
      <c r="G488" s="243"/>
      <c r="H488" s="247">
        <v>90</v>
      </c>
      <c r="I488" s="248"/>
      <c r="J488" s="243"/>
      <c r="K488" s="243"/>
      <c r="L488" s="249"/>
      <c r="M488" s="250"/>
      <c r="N488" s="251"/>
      <c r="O488" s="251"/>
      <c r="P488" s="251"/>
      <c r="Q488" s="251"/>
      <c r="R488" s="251"/>
      <c r="S488" s="251"/>
      <c r="T488" s="252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53" t="s">
        <v>221</v>
      </c>
      <c r="AU488" s="253" t="s">
        <v>89</v>
      </c>
      <c r="AV488" s="13" t="s">
        <v>89</v>
      </c>
      <c r="AW488" s="13" t="s">
        <v>36</v>
      </c>
      <c r="AX488" s="13" t="s">
        <v>80</v>
      </c>
      <c r="AY488" s="253" t="s">
        <v>213</v>
      </c>
    </row>
    <row r="489" spans="1:51" s="13" customFormat="1" ht="12">
      <c r="A489" s="13"/>
      <c r="B489" s="242"/>
      <c r="C489" s="243"/>
      <c r="D489" s="244" t="s">
        <v>221</v>
      </c>
      <c r="E489" s="245" t="s">
        <v>1</v>
      </c>
      <c r="F489" s="246" t="s">
        <v>810</v>
      </c>
      <c r="G489" s="243"/>
      <c r="H489" s="247">
        <v>20.5</v>
      </c>
      <c r="I489" s="248"/>
      <c r="J489" s="243"/>
      <c r="K489" s="243"/>
      <c r="L489" s="249"/>
      <c r="M489" s="250"/>
      <c r="N489" s="251"/>
      <c r="O489" s="251"/>
      <c r="P489" s="251"/>
      <c r="Q489" s="251"/>
      <c r="R489" s="251"/>
      <c r="S489" s="251"/>
      <c r="T489" s="252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53" t="s">
        <v>221</v>
      </c>
      <c r="AU489" s="253" t="s">
        <v>89</v>
      </c>
      <c r="AV489" s="13" t="s">
        <v>89</v>
      </c>
      <c r="AW489" s="13" t="s">
        <v>36</v>
      </c>
      <c r="AX489" s="13" t="s">
        <v>80</v>
      </c>
      <c r="AY489" s="253" t="s">
        <v>213</v>
      </c>
    </row>
    <row r="490" spans="1:51" s="13" customFormat="1" ht="12">
      <c r="A490" s="13"/>
      <c r="B490" s="242"/>
      <c r="C490" s="243"/>
      <c r="D490" s="244" t="s">
        <v>221</v>
      </c>
      <c r="E490" s="245" t="s">
        <v>1</v>
      </c>
      <c r="F490" s="246" t="s">
        <v>811</v>
      </c>
      <c r="G490" s="243"/>
      <c r="H490" s="247">
        <v>60.5</v>
      </c>
      <c r="I490" s="248"/>
      <c r="J490" s="243"/>
      <c r="K490" s="243"/>
      <c r="L490" s="249"/>
      <c r="M490" s="250"/>
      <c r="N490" s="251"/>
      <c r="O490" s="251"/>
      <c r="P490" s="251"/>
      <c r="Q490" s="251"/>
      <c r="R490" s="251"/>
      <c r="S490" s="251"/>
      <c r="T490" s="252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53" t="s">
        <v>221</v>
      </c>
      <c r="AU490" s="253" t="s">
        <v>89</v>
      </c>
      <c r="AV490" s="13" t="s">
        <v>89</v>
      </c>
      <c r="AW490" s="13" t="s">
        <v>36</v>
      </c>
      <c r="AX490" s="13" t="s">
        <v>80</v>
      </c>
      <c r="AY490" s="253" t="s">
        <v>213</v>
      </c>
    </row>
    <row r="491" spans="1:51" s="13" customFormat="1" ht="12">
      <c r="A491" s="13"/>
      <c r="B491" s="242"/>
      <c r="C491" s="243"/>
      <c r="D491" s="244" t="s">
        <v>221</v>
      </c>
      <c r="E491" s="245" t="s">
        <v>1</v>
      </c>
      <c r="F491" s="246" t="s">
        <v>812</v>
      </c>
      <c r="G491" s="243"/>
      <c r="H491" s="247">
        <v>25</v>
      </c>
      <c r="I491" s="248"/>
      <c r="J491" s="243"/>
      <c r="K491" s="243"/>
      <c r="L491" s="249"/>
      <c r="M491" s="250"/>
      <c r="N491" s="251"/>
      <c r="O491" s="251"/>
      <c r="P491" s="251"/>
      <c r="Q491" s="251"/>
      <c r="R491" s="251"/>
      <c r="S491" s="251"/>
      <c r="T491" s="252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53" t="s">
        <v>221</v>
      </c>
      <c r="AU491" s="253" t="s">
        <v>89</v>
      </c>
      <c r="AV491" s="13" t="s">
        <v>89</v>
      </c>
      <c r="AW491" s="13" t="s">
        <v>36</v>
      </c>
      <c r="AX491" s="13" t="s">
        <v>80</v>
      </c>
      <c r="AY491" s="253" t="s">
        <v>213</v>
      </c>
    </row>
    <row r="492" spans="1:51" s="13" customFormat="1" ht="12">
      <c r="A492" s="13"/>
      <c r="B492" s="242"/>
      <c r="C492" s="243"/>
      <c r="D492" s="244" t="s">
        <v>221</v>
      </c>
      <c r="E492" s="245" t="s">
        <v>1</v>
      </c>
      <c r="F492" s="246" t="s">
        <v>813</v>
      </c>
      <c r="G492" s="243"/>
      <c r="H492" s="247">
        <v>48.25</v>
      </c>
      <c r="I492" s="248"/>
      <c r="J492" s="243"/>
      <c r="K492" s="243"/>
      <c r="L492" s="249"/>
      <c r="M492" s="250"/>
      <c r="N492" s="251"/>
      <c r="O492" s="251"/>
      <c r="P492" s="251"/>
      <c r="Q492" s="251"/>
      <c r="R492" s="251"/>
      <c r="S492" s="251"/>
      <c r="T492" s="252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53" t="s">
        <v>221</v>
      </c>
      <c r="AU492" s="253" t="s">
        <v>89</v>
      </c>
      <c r="AV492" s="13" t="s">
        <v>89</v>
      </c>
      <c r="AW492" s="13" t="s">
        <v>36</v>
      </c>
      <c r="AX492" s="13" t="s">
        <v>80</v>
      </c>
      <c r="AY492" s="253" t="s">
        <v>213</v>
      </c>
    </row>
    <row r="493" spans="1:51" s="13" customFormat="1" ht="12">
      <c r="A493" s="13"/>
      <c r="B493" s="242"/>
      <c r="C493" s="243"/>
      <c r="D493" s="244" t="s">
        <v>221</v>
      </c>
      <c r="E493" s="245" t="s">
        <v>1</v>
      </c>
      <c r="F493" s="246" t="s">
        <v>814</v>
      </c>
      <c r="G493" s="243"/>
      <c r="H493" s="247">
        <v>12.25</v>
      </c>
      <c r="I493" s="248"/>
      <c r="J493" s="243"/>
      <c r="K493" s="243"/>
      <c r="L493" s="249"/>
      <c r="M493" s="250"/>
      <c r="N493" s="251"/>
      <c r="O493" s="251"/>
      <c r="P493" s="251"/>
      <c r="Q493" s="251"/>
      <c r="R493" s="251"/>
      <c r="S493" s="251"/>
      <c r="T493" s="252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53" t="s">
        <v>221</v>
      </c>
      <c r="AU493" s="253" t="s">
        <v>89</v>
      </c>
      <c r="AV493" s="13" t="s">
        <v>89</v>
      </c>
      <c r="AW493" s="13" t="s">
        <v>36</v>
      </c>
      <c r="AX493" s="13" t="s">
        <v>80</v>
      </c>
      <c r="AY493" s="253" t="s">
        <v>213</v>
      </c>
    </row>
    <row r="494" spans="1:51" s="16" customFormat="1" ht="12">
      <c r="A494" s="16"/>
      <c r="B494" s="286"/>
      <c r="C494" s="287"/>
      <c r="D494" s="244" t="s">
        <v>221</v>
      </c>
      <c r="E494" s="288" t="s">
        <v>1</v>
      </c>
      <c r="F494" s="289" t="s">
        <v>741</v>
      </c>
      <c r="G494" s="287"/>
      <c r="H494" s="290">
        <v>356.2</v>
      </c>
      <c r="I494" s="291"/>
      <c r="J494" s="287"/>
      <c r="K494" s="287"/>
      <c r="L494" s="292"/>
      <c r="M494" s="293"/>
      <c r="N494" s="294"/>
      <c r="O494" s="294"/>
      <c r="P494" s="294"/>
      <c r="Q494" s="294"/>
      <c r="R494" s="294"/>
      <c r="S494" s="294"/>
      <c r="T494" s="295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T494" s="296" t="s">
        <v>221</v>
      </c>
      <c r="AU494" s="296" t="s">
        <v>89</v>
      </c>
      <c r="AV494" s="16" t="s">
        <v>231</v>
      </c>
      <c r="AW494" s="16" t="s">
        <v>36</v>
      </c>
      <c r="AX494" s="16" t="s">
        <v>80</v>
      </c>
      <c r="AY494" s="296" t="s">
        <v>213</v>
      </c>
    </row>
    <row r="495" spans="1:51" s="15" customFormat="1" ht="12">
      <c r="A495" s="15"/>
      <c r="B495" s="265"/>
      <c r="C495" s="266"/>
      <c r="D495" s="244" t="s">
        <v>221</v>
      </c>
      <c r="E495" s="267" t="s">
        <v>1</v>
      </c>
      <c r="F495" s="268" t="s">
        <v>792</v>
      </c>
      <c r="G495" s="266"/>
      <c r="H495" s="267" t="s">
        <v>1</v>
      </c>
      <c r="I495" s="269"/>
      <c r="J495" s="266"/>
      <c r="K495" s="266"/>
      <c r="L495" s="270"/>
      <c r="M495" s="271"/>
      <c r="N495" s="272"/>
      <c r="O495" s="272"/>
      <c r="P495" s="272"/>
      <c r="Q495" s="272"/>
      <c r="R495" s="272"/>
      <c r="S495" s="272"/>
      <c r="T495" s="273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T495" s="274" t="s">
        <v>221</v>
      </c>
      <c r="AU495" s="274" t="s">
        <v>89</v>
      </c>
      <c r="AV495" s="15" t="s">
        <v>21</v>
      </c>
      <c r="AW495" s="15" t="s">
        <v>36</v>
      </c>
      <c r="AX495" s="15" t="s">
        <v>80</v>
      </c>
      <c r="AY495" s="274" t="s">
        <v>213</v>
      </c>
    </row>
    <row r="496" spans="1:51" s="13" customFormat="1" ht="12">
      <c r="A496" s="13"/>
      <c r="B496" s="242"/>
      <c r="C496" s="243"/>
      <c r="D496" s="244" t="s">
        <v>221</v>
      </c>
      <c r="E496" s="245" t="s">
        <v>1</v>
      </c>
      <c r="F496" s="246" t="s">
        <v>815</v>
      </c>
      <c r="G496" s="243"/>
      <c r="H496" s="247">
        <v>2.646</v>
      </c>
      <c r="I496" s="248"/>
      <c r="J496" s="243"/>
      <c r="K496" s="243"/>
      <c r="L496" s="249"/>
      <c r="M496" s="250"/>
      <c r="N496" s="251"/>
      <c r="O496" s="251"/>
      <c r="P496" s="251"/>
      <c r="Q496" s="251"/>
      <c r="R496" s="251"/>
      <c r="S496" s="251"/>
      <c r="T496" s="252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53" t="s">
        <v>221</v>
      </c>
      <c r="AU496" s="253" t="s">
        <v>89</v>
      </c>
      <c r="AV496" s="13" t="s">
        <v>89</v>
      </c>
      <c r="AW496" s="13" t="s">
        <v>36</v>
      </c>
      <c r="AX496" s="13" t="s">
        <v>80</v>
      </c>
      <c r="AY496" s="253" t="s">
        <v>213</v>
      </c>
    </row>
    <row r="497" spans="1:51" s="13" customFormat="1" ht="12">
      <c r="A497" s="13"/>
      <c r="B497" s="242"/>
      <c r="C497" s="243"/>
      <c r="D497" s="244" t="s">
        <v>221</v>
      </c>
      <c r="E497" s="245" t="s">
        <v>1</v>
      </c>
      <c r="F497" s="246" t="s">
        <v>816</v>
      </c>
      <c r="G497" s="243"/>
      <c r="H497" s="247">
        <v>1.38</v>
      </c>
      <c r="I497" s="248"/>
      <c r="J497" s="243"/>
      <c r="K497" s="243"/>
      <c r="L497" s="249"/>
      <c r="M497" s="250"/>
      <c r="N497" s="251"/>
      <c r="O497" s="251"/>
      <c r="P497" s="251"/>
      <c r="Q497" s="251"/>
      <c r="R497" s="251"/>
      <c r="S497" s="251"/>
      <c r="T497" s="252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53" t="s">
        <v>221</v>
      </c>
      <c r="AU497" s="253" t="s">
        <v>89</v>
      </c>
      <c r="AV497" s="13" t="s">
        <v>89</v>
      </c>
      <c r="AW497" s="13" t="s">
        <v>36</v>
      </c>
      <c r="AX497" s="13" t="s">
        <v>80</v>
      </c>
      <c r="AY497" s="253" t="s">
        <v>213</v>
      </c>
    </row>
    <row r="498" spans="1:51" s="13" customFormat="1" ht="12">
      <c r="A498" s="13"/>
      <c r="B498" s="242"/>
      <c r="C498" s="243"/>
      <c r="D498" s="244" t="s">
        <v>221</v>
      </c>
      <c r="E498" s="245" t="s">
        <v>1</v>
      </c>
      <c r="F498" s="246" t="s">
        <v>817</v>
      </c>
      <c r="G498" s="243"/>
      <c r="H498" s="247">
        <v>4.64</v>
      </c>
      <c r="I498" s="248"/>
      <c r="J498" s="243"/>
      <c r="K498" s="243"/>
      <c r="L498" s="249"/>
      <c r="M498" s="250"/>
      <c r="N498" s="251"/>
      <c r="O498" s="251"/>
      <c r="P498" s="251"/>
      <c r="Q498" s="251"/>
      <c r="R498" s="251"/>
      <c r="S498" s="251"/>
      <c r="T498" s="252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53" t="s">
        <v>221</v>
      </c>
      <c r="AU498" s="253" t="s">
        <v>89</v>
      </c>
      <c r="AV498" s="13" t="s">
        <v>89</v>
      </c>
      <c r="AW498" s="13" t="s">
        <v>36</v>
      </c>
      <c r="AX498" s="13" t="s">
        <v>80</v>
      </c>
      <c r="AY498" s="253" t="s">
        <v>213</v>
      </c>
    </row>
    <row r="499" spans="1:51" s="13" customFormat="1" ht="12">
      <c r="A499" s="13"/>
      <c r="B499" s="242"/>
      <c r="C499" s="243"/>
      <c r="D499" s="244" t="s">
        <v>221</v>
      </c>
      <c r="E499" s="245" t="s">
        <v>1</v>
      </c>
      <c r="F499" s="246" t="s">
        <v>818</v>
      </c>
      <c r="G499" s="243"/>
      <c r="H499" s="247">
        <v>1.306</v>
      </c>
      <c r="I499" s="248"/>
      <c r="J499" s="243"/>
      <c r="K499" s="243"/>
      <c r="L499" s="249"/>
      <c r="M499" s="250"/>
      <c r="N499" s="251"/>
      <c r="O499" s="251"/>
      <c r="P499" s="251"/>
      <c r="Q499" s="251"/>
      <c r="R499" s="251"/>
      <c r="S499" s="251"/>
      <c r="T499" s="252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53" t="s">
        <v>221</v>
      </c>
      <c r="AU499" s="253" t="s">
        <v>89</v>
      </c>
      <c r="AV499" s="13" t="s">
        <v>89</v>
      </c>
      <c r="AW499" s="13" t="s">
        <v>36</v>
      </c>
      <c r="AX499" s="13" t="s">
        <v>80</v>
      </c>
      <c r="AY499" s="253" t="s">
        <v>213</v>
      </c>
    </row>
    <row r="500" spans="1:51" s="16" customFormat="1" ht="12">
      <c r="A500" s="16"/>
      <c r="B500" s="286"/>
      <c r="C500" s="287"/>
      <c r="D500" s="244" t="s">
        <v>221</v>
      </c>
      <c r="E500" s="288" t="s">
        <v>1</v>
      </c>
      <c r="F500" s="289" t="s">
        <v>741</v>
      </c>
      <c r="G500" s="287"/>
      <c r="H500" s="290">
        <v>9.972</v>
      </c>
      <c r="I500" s="291"/>
      <c r="J500" s="287"/>
      <c r="K500" s="287"/>
      <c r="L500" s="292"/>
      <c r="M500" s="293"/>
      <c r="N500" s="294"/>
      <c r="O500" s="294"/>
      <c r="P500" s="294"/>
      <c r="Q500" s="294"/>
      <c r="R500" s="294"/>
      <c r="S500" s="294"/>
      <c r="T500" s="295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T500" s="296" t="s">
        <v>221</v>
      </c>
      <c r="AU500" s="296" t="s">
        <v>89</v>
      </c>
      <c r="AV500" s="16" t="s">
        <v>231</v>
      </c>
      <c r="AW500" s="16" t="s">
        <v>36</v>
      </c>
      <c r="AX500" s="16" t="s">
        <v>80</v>
      </c>
      <c r="AY500" s="296" t="s">
        <v>213</v>
      </c>
    </row>
    <row r="501" spans="1:51" s="15" customFormat="1" ht="12">
      <c r="A501" s="15"/>
      <c r="B501" s="265"/>
      <c r="C501" s="266"/>
      <c r="D501" s="244" t="s">
        <v>221</v>
      </c>
      <c r="E501" s="267" t="s">
        <v>1</v>
      </c>
      <c r="F501" s="268" t="s">
        <v>798</v>
      </c>
      <c r="G501" s="266"/>
      <c r="H501" s="267" t="s">
        <v>1</v>
      </c>
      <c r="I501" s="269"/>
      <c r="J501" s="266"/>
      <c r="K501" s="266"/>
      <c r="L501" s="270"/>
      <c r="M501" s="271"/>
      <c r="N501" s="272"/>
      <c r="O501" s="272"/>
      <c r="P501" s="272"/>
      <c r="Q501" s="272"/>
      <c r="R501" s="272"/>
      <c r="S501" s="272"/>
      <c r="T501" s="273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T501" s="274" t="s">
        <v>221</v>
      </c>
      <c r="AU501" s="274" t="s">
        <v>89</v>
      </c>
      <c r="AV501" s="15" t="s">
        <v>21</v>
      </c>
      <c r="AW501" s="15" t="s">
        <v>36</v>
      </c>
      <c r="AX501" s="15" t="s">
        <v>80</v>
      </c>
      <c r="AY501" s="274" t="s">
        <v>213</v>
      </c>
    </row>
    <row r="502" spans="1:51" s="13" customFormat="1" ht="12">
      <c r="A502" s="13"/>
      <c r="B502" s="242"/>
      <c r="C502" s="243"/>
      <c r="D502" s="244" t="s">
        <v>221</v>
      </c>
      <c r="E502" s="245" t="s">
        <v>1</v>
      </c>
      <c r="F502" s="246" t="s">
        <v>819</v>
      </c>
      <c r="G502" s="243"/>
      <c r="H502" s="247">
        <v>-5.88</v>
      </c>
      <c r="I502" s="248"/>
      <c r="J502" s="243"/>
      <c r="K502" s="243"/>
      <c r="L502" s="249"/>
      <c r="M502" s="250"/>
      <c r="N502" s="251"/>
      <c r="O502" s="251"/>
      <c r="P502" s="251"/>
      <c r="Q502" s="251"/>
      <c r="R502" s="251"/>
      <c r="S502" s="251"/>
      <c r="T502" s="252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53" t="s">
        <v>221</v>
      </c>
      <c r="AU502" s="253" t="s">
        <v>89</v>
      </c>
      <c r="AV502" s="13" t="s">
        <v>89</v>
      </c>
      <c r="AW502" s="13" t="s">
        <v>36</v>
      </c>
      <c r="AX502" s="13" t="s">
        <v>80</v>
      </c>
      <c r="AY502" s="253" t="s">
        <v>213</v>
      </c>
    </row>
    <row r="503" spans="1:51" s="13" customFormat="1" ht="12">
      <c r="A503" s="13"/>
      <c r="B503" s="242"/>
      <c r="C503" s="243"/>
      <c r="D503" s="244" t="s">
        <v>221</v>
      </c>
      <c r="E503" s="245" t="s">
        <v>1</v>
      </c>
      <c r="F503" s="246" t="s">
        <v>820</v>
      </c>
      <c r="G503" s="243"/>
      <c r="H503" s="247">
        <v>-1.26</v>
      </c>
      <c r="I503" s="248"/>
      <c r="J503" s="243"/>
      <c r="K503" s="243"/>
      <c r="L503" s="249"/>
      <c r="M503" s="250"/>
      <c r="N503" s="251"/>
      <c r="O503" s="251"/>
      <c r="P503" s="251"/>
      <c r="Q503" s="251"/>
      <c r="R503" s="251"/>
      <c r="S503" s="251"/>
      <c r="T503" s="252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53" t="s">
        <v>221</v>
      </c>
      <c r="AU503" s="253" t="s">
        <v>89</v>
      </c>
      <c r="AV503" s="13" t="s">
        <v>89</v>
      </c>
      <c r="AW503" s="13" t="s">
        <v>36</v>
      </c>
      <c r="AX503" s="13" t="s">
        <v>80</v>
      </c>
      <c r="AY503" s="253" t="s">
        <v>213</v>
      </c>
    </row>
    <row r="504" spans="1:51" s="13" customFormat="1" ht="12">
      <c r="A504" s="13"/>
      <c r="B504" s="242"/>
      <c r="C504" s="243"/>
      <c r="D504" s="244" t="s">
        <v>221</v>
      </c>
      <c r="E504" s="245" t="s">
        <v>1</v>
      </c>
      <c r="F504" s="246" t="s">
        <v>821</v>
      </c>
      <c r="G504" s="243"/>
      <c r="H504" s="247">
        <v>-6.93</v>
      </c>
      <c r="I504" s="248"/>
      <c r="J504" s="243"/>
      <c r="K504" s="243"/>
      <c r="L504" s="249"/>
      <c r="M504" s="250"/>
      <c r="N504" s="251"/>
      <c r="O504" s="251"/>
      <c r="P504" s="251"/>
      <c r="Q504" s="251"/>
      <c r="R504" s="251"/>
      <c r="S504" s="251"/>
      <c r="T504" s="252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53" t="s">
        <v>221</v>
      </c>
      <c r="AU504" s="253" t="s">
        <v>89</v>
      </c>
      <c r="AV504" s="13" t="s">
        <v>89</v>
      </c>
      <c r="AW504" s="13" t="s">
        <v>36</v>
      </c>
      <c r="AX504" s="13" t="s">
        <v>80</v>
      </c>
      <c r="AY504" s="253" t="s">
        <v>213</v>
      </c>
    </row>
    <row r="505" spans="1:51" s="13" customFormat="1" ht="12">
      <c r="A505" s="13"/>
      <c r="B505" s="242"/>
      <c r="C505" s="243"/>
      <c r="D505" s="244" t="s">
        <v>221</v>
      </c>
      <c r="E505" s="245" t="s">
        <v>1</v>
      </c>
      <c r="F505" s="246" t="s">
        <v>822</v>
      </c>
      <c r="G505" s="243"/>
      <c r="H505" s="247">
        <v>-17.47</v>
      </c>
      <c r="I505" s="248"/>
      <c r="J505" s="243"/>
      <c r="K505" s="243"/>
      <c r="L505" s="249"/>
      <c r="M505" s="250"/>
      <c r="N505" s="251"/>
      <c r="O505" s="251"/>
      <c r="P505" s="251"/>
      <c r="Q505" s="251"/>
      <c r="R505" s="251"/>
      <c r="S505" s="251"/>
      <c r="T505" s="252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53" t="s">
        <v>221</v>
      </c>
      <c r="AU505" s="253" t="s">
        <v>89</v>
      </c>
      <c r="AV505" s="13" t="s">
        <v>89</v>
      </c>
      <c r="AW505" s="13" t="s">
        <v>36</v>
      </c>
      <c r="AX505" s="13" t="s">
        <v>80</v>
      </c>
      <c r="AY505" s="253" t="s">
        <v>213</v>
      </c>
    </row>
    <row r="506" spans="1:51" s="13" customFormat="1" ht="12">
      <c r="A506" s="13"/>
      <c r="B506" s="242"/>
      <c r="C506" s="243"/>
      <c r="D506" s="244" t="s">
        <v>221</v>
      </c>
      <c r="E506" s="245" t="s">
        <v>1</v>
      </c>
      <c r="F506" s="246" t="s">
        <v>823</v>
      </c>
      <c r="G506" s="243"/>
      <c r="H506" s="247">
        <v>-3.36</v>
      </c>
      <c r="I506" s="248"/>
      <c r="J506" s="243"/>
      <c r="K506" s="243"/>
      <c r="L506" s="249"/>
      <c r="M506" s="250"/>
      <c r="N506" s="251"/>
      <c r="O506" s="251"/>
      <c r="P506" s="251"/>
      <c r="Q506" s="251"/>
      <c r="R506" s="251"/>
      <c r="S506" s="251"/>
      <c r="T506" s="252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53" t="s">
        <v>221</v>
      </c>
      <c r="AU506" s="253" t="s">
        <v>89</v>
      </c>
      <c r="AV506" s="13" t="s">
        <v>89</v>
      </c>
      <c r="AW506" s="13" t="s">
        <v>36</v>
      </c>
      <c r="AX506" s="13" t="s">
        <v>80</v>
      </c>
      <c r="AY506" s="253" t="s">
        <v>213</v>
      </c>
    </row>
    <row r="507" spans="1:51" s="13" customFormat="1" ht="12">
      <c r="A507" s="13"/>
      <c r="B507" s="242"/>
      <c r="C507" s="243"/>
      <c r="D507" s="244" t="s">
        <v>221</v>
      </c>
      <c r="E507" s="245" t="s">
        <v>1</v>
      </c>
      <c r="F507" s="246" t="s">
        <v>824</v>
      </c>
      <c r="G507" s="243"/>
      <c r="H507" s="247">
        <v>-11.76</v>
      </c>
      <c r="I507" s="248"/>
      <c r="J507" s="243"/>
      <c r="K507" s="243"/>
      <c r="L507" s="249"/>
      <c r="M507" s="250"/>
      <c r="N507" s="251"/>
      <c r="O507" s="251"/>
      <c r="P507" s="251"/>
      <c r="Q507" s="251"/>
      <c r="R507" s="251"/>
      <c r="S507" s="251"/>
      <c r="T507" s="252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53" t="s">
        <v>221</v>
      </c>
      <c r="AU507" s="253" t="s">
        <v>89</v>
      </c>
      <c r="AV507" s="13" t="s">
        <v>89</v>
      </c>
      <c r="AW507" s="13" t="s">
        <v>36</v>
      </c>
      <c r="AX507" s="13" t="s">
        <v>80</v>
      </c>
      <c r="AY507" s="253" t="s">
        <v>213</v>
      </c>
    </row>
    <row r="508" spans="1:51" s="13" customFormat="1" ht="12">
      <c r="A508" s="13"/>
      <c r="B508" s="242"/>
      <c r="C508" s="243"/>
      <c r="D508" s="244" t="s">
        <v>221</v>
      </c>
      <c r="E508" s="245" t="s">
        <v>1</v>
      </c>
      <c r="F508" s="246" t="s">
        <v>825</v>
      </c>
      <c r="G508" s="243"/>
      <c r="H508" s="247">
        <v>-3.36</v>
      </c>
      <c r="I508" s="248"/>
      <c r="J508" s="243"/>
      <c r="K508" s="243"/>
      <c r="L508" s="249"/>
      <c r="M508" s="250"/>
      <c r="N508" s="251"/>
      <c r="O508" s="251"/>
      <c r="P508" s="251"/>
      <c r="Q508" s="251"/>
      <c r="R508" s="251"/>
      <c r="S508" s="251"/>
      <c r="T508" s="252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53" t="s">
        <v>221</v>
      </c>
      <c r="AU508" s="253" t="s">
        <v>89</v>
      </c>
      <c r="AV508" s="13" t="s">
        <v>89</v>
      </c>
      <c r="AW508" s="13" t="s">
        <v>36</v>
      </c>
      <c r="AX508" s="13" t="s">
        <v>80</v>
      </c>
      <c r="AY508" s="253" t="s">
        <v>213</v>
      </c>
    </row>
    <row r="509" spans="1:51" s="13" customFormat="1" ht="12">
      <c r="A509" s="13"/>
      <c r="B509" s="242"/>
      <c r="C509" s="243"/>
      <c r="D509" s="244" t="s">
        <v>221</v>
      </c>
      <c r="E509" s="245" t="s">
        <v>1</v>
      </c>
      <c r="F509" s="246" t="s">
        <v>826</v>
      </c>
      <c r="G509" s="243"/>
      <c r="H509" s="247">
        <v>-9.45</v>
      </c>
      <c r="I509" s="248"/>
      <c r="J509" s="243"/>
      <c r="K509" s="243"/>
      <c r="L509" s="249"/>
      <c r="M509" s="250"/>
      <c r="N509" s="251"/>
      <c r="O509" s="251"/>
      <c r="P509" s="251"/>
      <c r="Q509" s="251"/>
      <c r="R509" s="251"/>
      <c r="S509" s="251"/>
      <c r="T509" s="252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53" t="s">
        <v>221</v>
      </c>
      <c r="AU509" s="253" t="s">
        <v>89</v>
      </c>
      <c r="AV509" s="13" t="s">
        <v>89</v>
      </c>
      <c r="AW509" s="13" t="s">
        <v>36</v>
      </c>
      <c r="AX509" s="13" t="s">
        <v>80</v>
      </c>
      <c r="AY509" s="253" t="s">
        <v>213</v>
      </c>
    </row>
    <row r="510" spans="1:51" s="13" customFormat="1" ht="12">
      <c r="A510" s="13"/>
      <c r="B510" s="242"/>
      <c r="C510" s="243"/>
      <c r="D510" s="244" t="s">
        <v>221</v>
      </c>
      <c r="E510" s="245" t="s">
        <v>1</v>
      </c>
      <c r="F510" s="246" t="s">
        <v>827</v>
      </c>
      <c r="G510" s="243"/>
      <c r="H510" s="247">
        <v>-3.99</v>
      </c>
      <c r="I510" s="248"/>
      <c r="J510" s="243"/>
      <c r="K510" s="243"/>
      <c r="L510" s="249"/>
      <c r="M510" s="250"/>
      <c r="N510" s="251"/>
      <c r="O510" s="251"/>
      <c r="P510" s="251"/>
      <c r="Q510" s="251"/>
      <c r="R510" s="251"/>
      <c r="S510" s="251"/>
      <c r="T510" s="252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53" t="s">
        <v>221</v>
      </c>
      <c r="AU510" s="253" t="s">
        <v>89</v>
      </c>
      <c r="AV510" s="13" t="s">
        <v>89</v>
      </c>
      <c r="AW510" s="13" t="s">
        <v>36</v>
      </c>
      <c r="AX510" s="13" t="s">
        <v>80</v>
      </c>
      <c r="AY510" s="253" t="s">
        <v>213</v>
      </c>
    </row>
    <row r="511" spans="1:51" s="16" customFormat="1" ht="12">
      <c r="A511" s="16"/>
      <c r="B511" s="286"/>
      <c r="C511" s="287"/>
      <c r="D511" s="244" t="s">
        <v>221</v>
      </c>
      <c r="E511" s="288" t="s">
        <v>1</v>
      </c>
      <c r="F511" s="289" t="s">
        <v>741</v>
      </c>
      <c r="G511" s="287"/>
      <c r="H511" s="290">
        <v>-63.46</v>
      </c>
      <c r="I511" s="291"/>
      <c r="J511" s="287"/>
      <c r="K511" s="287"/>
      <c r="L511" s="292"/>
      <c r="M511" s="293"/>
      <c r="N511" s="294"/>
      <c r="O511" s="294"/>
      <c r="P511" s="294"/>
      <c r="Q511" s="294"/>
      <c r="R511" s="294"/>
      <c r="S511" s="294"/>
      <c r="T511" s="295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T511" s="296" t="s">
        <v>221</v>
      </c>
      <c r="AU511" s="296" t="s">
        <v>89</v>
      </c>
      <c r="AV511" s="16" t="s">
        <v>231</v>
      </c>
      <c r="AW511" s="16" t="s">
        <v>36</v>
      </c>
      <c r="AX511" s="16" t="s">
        <v>80</v>
      </c>
      <c r="AY511" s="296" t="s">
        <v>213</v>
      </c>
    </row>
    <row r="512" spans="1:51" s="14" customFormat="1" ht="12">
      <c r="A512" s="14"/>
      <c r="B512" s="254"/>
      <c r="C512" s="255"/>
      <c r="D512" s="244" t="s">
        <v>221</v>
      </c>
      <c r="E512" s="256" t="s">
        <v>1</v>
      </c>
      <c r="F512" s="257" t="s">
        <v>224</v>
      </c>
      <c r="G512" s="255"/>
      <c r="H512" s="258">
        <v>302.712</v>
      </c>
      <c r="I512" s="259"/>
      <c r="J512" s="255"/>
      <c r="K512" s="255"/>
      <c r="L512" s="260"/>
      <c r="M512" s="261"/>
      <c r="N512" s="262"/>
      <c r="O512" s="262"/>
      <c r="P512" s="262"/>
      <c r="Q512" s="262"/>
      <c r="R512" s="262"/>
      <c r="S512" s="262"/>
      <c r="T512" s="263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64" t="s">
        <v>221</v>
      </c>
      <c r="AU512" s="264" t="s">
        <v>89</v>
      </c>
      <c r="AV512" s="14" t="s">
        <v>219</v>
      </c>
      <c r="AW512" s="14" t="s">
        <v>36</v>
      </c>
      <c r="AX512" s="14" t="s">
        <v>80</v>
      </c>
      <c r="AY512" s="264" t="s">
        <v>213</v>
      </c>
    </row>
    <row r="513" spans="1:51" s="15" customFormat="1" ht="12">
      <c r="A513" s="15"/>
      <c r="B513" s="265"/>
      <c r="C513" s="266"/>
      <c r="D513" s="244" t="s">
        <v>221</v>
      </c>
      <c r="E513" s="267" t="s">
        <v>1</v>
      </c>
      <c r="F513" s="268" t="s">
        <v>828</v>
      </c>
      <c r="G513" s="266"/>
      <c r="H513" s="267" t="s">
        <v>1</v>
      </c>
      <c r="I513" s="269"/>
      <c r="J513" s="266"/>
      <c r="K513" s="266"/>
      <c r="L513" s="270"/>
      <c r="M513" s="271"/>
      <c r="N513" s="272"/>
      <c r="O513" s="272"/>
      <c r="P513" s="272"/>
      <c r="Q513" s="272"/>
      <c r="R513" s="272"/>
      <c r="S513" s="272"/>
      <c r="T513" s="273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T513" s="274" t="s">
        <v>221</v>
      </c>
      <c r="AU513" s="274" t="s">
        <v>89</v>
      </c>
      <c r="AV513" s="15" t="s">
        <v>21</v>
      </c>
      <c r="AW513" s="15" t="s">
        <v>36</v>
      </c>
      <c r="AX513" s="15" t="s">
        <v>80</v>
      </c>
      <c r="AY513" s="274" t="s">
        <v>213</v>
      </c>
    </row>
    <row r="514" spans="1:51" s="13" customFormat="1" ht="12">
      <c r="A514" s="13"/>
      <c r="B514" s="242"/>
      <c r="C514" s="243"/>
      <c r="D514" s="244" t="s">
        <v>221</v>
      </c>
      <c r="E514" s="245" t="s">
        <v>1</v>
      </c>
      <c r="F514" s="246" t="s">
        <v>829</v>
      </c>
      <c r="G514" s="243"/>
      <c r="H514" s="247">
        <v>75.6</v>
      </c>
      <c r="I514" s="248"/>
      <c r="J514" s="243"/>
      <c r="K514" s="243"/>
      <c r="L514" s="249"/>
      <c r="M514" s="250"/>
      <c r="N514" s="251"/>
      <c r="O514" s="251"/>
      <c r="P514" s="251"/>
      <c r="Q514" s="251"/>
      <c r="R514" s="251"/>
      <c r="S514" s="251"/>
      <c r="T514" s="252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53" t="s">
        <v>221</v>
      </c>
      <c r="AU514" s="253" t="s">
        <v>89</v>
      </c>
      <c r="AV514" s="13" t="s">
        <v>89</v>
      </c>
      <c r="AW514" s="13" t="s">
        <v>36</v>
      </c>
      <c r="AX514" s="13" t="s">
        <v>80</v>
      </c>
      <c r="AY514" s="253" t="s">
        <v>213</v>
      </c>
    </row>
    <row r="515" spans="1:51" s="13" customFormat="1" ht="12">
      <c r="A515" s="13"/>
      <c r="B515" s="242"/>
      <c r="C515" s="243"/>
      <c r="D515" s="244" t="s">
        <v>221</v>
      </c>
      <c r="E515" s="245" t="s">
        <v>1</v>
      </c>
      <c r="F515" s="246" t="s">
        <v>830</v>
      </c>
      <c r="G515" s="243"/>
      <c r="H515" s="247">
        <v>111.75</v>
      </c>
      <c r="I515" s="248"/>
      <c r="J515" s="243"/>
      <c r="K515" s="243"/>
      <c r="L515" s="249"/>
      <c r="M515" s="250"/>
      <c r="N515" s="251"/>
      <c r="O515" s="251"/>
      <c r="P515" s="251"/>
      <c r="Q515" s="251"/>
      <c r="R515" s="251"/>
      <c r="S515" s="251"/>
      <c r="T515" s="252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53" t="s">
        <v>221</v>
      </c>
      <c r="AU515" s="253" t="s">
        <v>89</v>
      </c>
      <c r="AV515" s="13" t="s">
        <v>89</v>
      </c>
      <c r="AW515" s="13" t="s">
        <v>36</v>
      </c>
      <c r="AX515" s="13" t="s">
        <v>80</v>
      </c>
      <c r="AY515" s="253" t="s">
        <v>213</v>
      </c>
    </row>
    <row r="516" spans="1:51" s="13" customFormat="1" ht="12">
      <c r="A516" s="13"/>
      <c r="B516" s="242"/>
      <c r="C516" s="243"/>
      <c r="D516" s="244" t="s">
        <v>221</v>
      </c>
      <c r="E516" s="245" t="s">
        <v>1</v>
      </c>
      <c r="F516" s="246" t="s">
        <v>831</v>
      </c>
      <c r="G516" s="243"/>
      <c r="H516" s="247">
        <v>42.425</v>
      </c>
      <c r="I516" s="248"/>
      <c r="J516" s="243"/>
      <c r="K516" s="243"/>
      <c r="L516" s="249"/>
      <c r="M516" s="250"/>
      <c r="N516" s="251"/>
      <c r="O516" s="251"/>
      <c r="P516" s="251"/>
      <c r="Q516" s="251"/>
      <c r="R516" s="251"/>
      <c r="S516" s="251"/>
      <c r="T516" s="252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53" t="s">
        <v>221</v>
      </c>
      <c r="AU516" s="253" t="s">
        <v>89</v>
      </c>
      <c r="AV516" s="13" t="s">
        <v>89</v>
      </c>
      <c r="AW516" s="13" t="s">
        <v>36</v>
      </c>
      <c r="AX516" s="13" t="s">
        <v>80</v>
      </c>
      <c r="AY516" s="253" t="s">
        <v>213</v>
      </c>
    </row>
    <row r="517" spans="1:51" s="16" customFormat="1" ht="12">
      <c r="A517" s="16"/>
      <c r="B517" s="286"/>
      <c r="C517" s="287"/>
      <c r="D517" s="244" t="s">
        <v>221</v>
      </c>
      <c r="E517" s="288" t="s">
        <v>1</v>
      </c>
      <c r="F517" s="289" t="s">
        <v>741</v>
      </c>
      <c r="G517" s="287"/>
      <c r="H517" s="290">
        <v>229.775</v>
      </c>
      <c r="I517" s="291"/>
      <c r="J517" s="287"/>
      <c r="K517" s="287"/>
      <c r="L517" s="292"/>
      <c r="M517" s="293"/>
      <c r="N517" s="294"/>
      <c r="O517" s="294"/>
      <c r="P517" s="294"/>
      <c r="Q517" s="294"/>
      <c r="R517" s="294"/>
      <c r="S517" s="294"/>
      <c r="T517" s="295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T517" s="296" t="s">
        <v>221</v>
      </c>
      <c r="AU517" s="296" t="s">
        <v>89</v>
      </c>
      <c r="AV517" s="16" t="s">
        <v>231</v>
      </c>
      <c r="AW517" s="16" t="s">
        <v>36</v>
      </c>
      <c r="AX517" s="16" t="s">
        <v>80</v>
      </c>
      <c r="AY517" s="296" t="s">
        <v>213</v>
      </c>
    </row>
    <row r="518" spans="1:51" s="15" customFormat="1" ht="12">
      <c r="A518" s="15"/>
      <c r="B518" s="265"/>
      <c r="C518" s="266"/>
      <c r="D518" s="244" t="s">
        <v>221</v>
      </c>
      <c r="E518" s="267" t="s">
        <v>1</v>
      </c>
      <c r="F518" s="268" t="s">
        <v>792</v>
      </c>
      <c r="G518" s="266"/>
      <c r="H518" s="267" t="s">
        <v>1</v>
      </c>
      <c r="I518" s="269"/>
      <c r="J518" s="266"/>
      <c r="K518" s="266"/>
      <c r="L518" s="270"/>
      <c r="M518" s="271"/>
      <c r="N518" s="272"/>
      <c r="O518" s="272"/>
      <c r="P518" s="272"/>
      <c r="Q518" s="272"/>
      <c r="R518" s="272"/>
      <c r="S518" s="272"/>
      <c r="T518" s="273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T518" s="274" t="s">
        <v>221</v>
      </c>
      <c r="AU518" s="274" t="s">
        <v>89</v>
      </c>
      <c r="AV518" s="15" t="s">
        <v>21</v>
      </c>
      <c r="AW518" s="15" t="s">
        <v>36</v>
      </c>
      <c r="AX518" s="15" t="s">
        <v>80</v>
      </c>
      <c r="AY518" s="274" t="s">
        <v>213</v>
      </c>
    </row>
    <row r="519" spans="1:51" s="13" customFormat="1" ht="12">
      <c r="A519" s="13"/>
      <c r="B519" s="242"/>
      <c r="C519" s="243"/>
      <c r="D519" s="244" t="s">
        <v>221</v>
      </c>
      <c r="E519" s="245" t="s">
        <v>1</v>
      </c>
      <c r="F519" s="246" t="s">
        <v>832</v>
      </c>
      <c r="G519" s="243"/>
      <c r="H519" s="247">
        <v>1.875</v>
      </c>
      <c r="I519" s="248"/>
      <c r="J519" s="243"/>
      <c r="K519" s="243"/>
      <c r="L519" s="249"/>
      <c r="M519" s="250"/>
      <c r="N519" s="251"/>
      <c r="O519" s="251"/>
      <c r="P519" s="251"/>
      <c r="Q519" s="251"/>
      <c r="R519" s="251"/>
      <c r="S519" s="251"/>
      <c r="T519" s="252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53" t="s">
        <v>221</v>
      </c>
      <c r="AU519" s="253" t="s">
        <v>89</v>
      </c>
      <c r="AV519" s="13" t="s">
        <v>89</v>
      </c>
      <c r="AW519" s="13" t="s">
        <v>36</v>
      </c>
      <c r="AX519" s="13" t="s">
        <v>80</v>
      </c>
      <c r="AY519" s="253" t="s">
        <v>213</v>
      </c>
    </row>
    <row r="520" spans="1:51" s="13" customFormat="1" ht="12">
      <c r="A520" s="13"/>
      <c r="B520" s="242"/>
      <c r="C520" s="243"/>
      <c r="D520" s="244" t="s">
        <v>221</v>
      </c>
      <c r="E520" s="245" t="s">
        <v>1</v>
      </c>
      <c r="F520" s="246" t="s">
        <v>833</v>
      </c>
      <c r="G520" s="243"/>
      <c r="H520" s="247">
        <v>1.525</v>
      </c>
      <c r="I520" s="248"/>
      <c r="J520" s="243"/>
      <c r="K520" s="243"/>
      <c r="L520" s="249"/>
      <c r="M520" s="250"/>
      <c r="N520" s="251"/>
      <c r="O520" s="251"/>
      <c r="P520" s="251"/>
      <c r="Q520" s="251"/>
      <c r="R520" s="251"/>
      <c r="S520" s="251"/>
      <c r="T520" s="252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53" t="s">
        <v>221</v>
      </c>
      <c r="AU520" s="253" t="s">
        <v>89</v>
      </c>
      <c r="AV520" s="13" t="s">
        <v>89</v>
      </c>
      <c r="AW520" s="13" t="s">
        <v>36</v>
      </c>
      <c r="AX520" s="13" t="s">
        <v>80</v>
      </c>
      <c r="AY520" s="253" t="s">
        <v>213</v>
      </c>
    </row>
    <row r="521" spans="1:51" s="16" customFormat="1" ht="12">
      <c r="A521" s="16"/>
      <c r="B521" s="286"/>
      <c r="C521" s="287"/>
      <c r="D521" s="244" t="s">
        <v>221</v>
      </c>
      <c r="E521" s="288" t="s">
        <v>1</v>
      </c>
      <c r="F521" s="289" t="s">
        <v>741</v>
      </c>
      <c r="G521" s="287"/>
      <c r="H521" s="290">
        <v>3.4</v>
      </c>
      <c r="I521" s="291"/>
      <c r="J521" s="287"/>
      <c r="K521" s="287"/>
      <c r="L521" s="292"/>
      <c r="M521" s="293"/>
      <c r="N521" s="294"/>
      <c r="O521" s="294"/>
      <c r="P521" s="294"/>
      <c r="Q521" s="294"/>
      <c r="R521" s="294"/>
      <c r="S521" s="294"/>
      <c r="T521" s="295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T521" s="296" t="s">
        <v>221</v>
      </c>
      <c r="AU521" s="296" t="s">
        <v>89</v>
      </c>
      <c r="AV521" s="16" t="s">
        <v>231</v>
      </c>
      <c r="AW521" s="16" t="s">
        <v>36</v>
      </c>
      <c r="AX521" s="16" t="s">
        <v>80</v>
      </c>
      <c r="AY521" s="296" t="s">
        <v>213</v>
      </c>
    </row>
    <row r="522" spans="1:51" s="15" customFormat="1" ht="12">
      <c r="A522" s="15"/>
      <c r="B522" s="265"/>
      <c r="C522" s="266"/>
      <c r="D522" s="244" t="s">
        <v>221</v>
      </c>
      <c r="E522" s="267" t="s">
        <v>1</v>
      </c>
      <c r="F522" s="268" t="s">
        <v>798</v>
      </c>
      <c r="G522" s="266"/>
      <c r="H522" s="267" t="s">
        <v>1</v>
      </c>
      <c r="I522" s="269"/>
      <c r="J522" s="266"/>
      <c r="K522" s="266"/>
      <c r="L522" s="270"/>
      <c r="M522" s="271"/>
      <c r="N522" s="272"/>
      <c r="O522" s="272"/>
      <c r="P522" s="272"/>
      <c r="Q522" s="272"/>
      <c r="R522" s="272"/>
      <c r="S522" s="272"/>
      <c r="T522" s="273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T522" s="274" t="s">
        <v>221</v>
      </c>
      <c r="AU522" s="274" t="s">
        <v>89</v>
      </c>
      <c r="AV522" s="15" t="s">
        <v>21</v>
      </c>
      <c r="AW522" s="15" t="s">
        <v>36</v>
      </c>
      <c r="AX522" s="15" t="s">
        <v>80</v>
      </c>
      <c r="AY522" s="274" t="s">
        <v>213</v>
      </c>
    </row>
    <row r="523" spans="1:51" s="13" customFormat="1" ht="12">
      <c r="A523" s="13"/>
      <c r="B523" s="242"/>
      <c r="C523" s="243"/>
      <c r="D523" s="244" t="s">
        <v>221</v>
      </c>
      <c r="E523" s="245" t="s">
        <v>1</v>
      </c>
      <c r="F523" s="246" t="s">
        <v>834</v>
      </c>
      <c r="G523" s="243"/>
      <c r="H523" s="247">
        <v>-14.95</v>
      </c>
      <c r="I523" s="248"/>
      <c r="J523" s="243"/>
      <c r="K523" s="243"/>
      <c r="L523" s="249"/>
      <c r="M523" s="250"/>
      <c r="N523" s="251"/>
      <c r="O523" s="251"/>
      <c r="P523" s="251"/>
      <c r="Q523" s="251"/>
      <c r="R523" s="251"/>
      <c r="S523" s="251"/>
      <c r="T523" s="252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53" t="s">
        <v>221</v>
      </c>
      <c r="AU523" s="253" t="s">
        <v>89</v>
      </c>
      <c r="AV523" s="13" t="s">
        <v>89</v>
      </c>
      <c r="AW523" s="13" t="s">
        <v>36</v>
      </c>
      <c r="AX523" s="13" t="s">
        <v>80</v>
      </c>
      <c r="AY523" s="253" t="s">
        <v>213</v>
      </c>
    </row>
    <row r="524" spans="1:51" s="13" customFormat="1" ht="12">
      <c r="A524" s="13"/>
      <c r="B524" s="242"/>
      <c r="C524" s="243"/>
      <c r="D524" s="244" t="s">
        <v>221</v>
      </c>
      <c r="E524" s="245" t="s">
        <v>1</v>
      </c>
      <c r="F524" s="246" t="s">
        <v>835</v>
      </c>
      <c r="G524" s="243"/>
      <c r="H524" s="247">
        <v>-25.5</v>
      </c>
      <c r="I524" s="248"/>
      <c r="J524" s="243"/>
      <c r="K524" s="243"/>
      <c r="L524" s="249"/>
      <c r="M524" s="250"/>
      <c r="N524" s="251"/>
      <c r="O524" s="251"/>
      <c r="P524" s="251"/>
      <c r="Q524" s="251"/>
      <c r="R524" s="251"/>
      <c r="S524" s="251"/>
      <c r="T524" s="252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53" t="s">
        <v>221</v>
      </c>
      <c r="AU524" s="253" t="s">
        <v>89</v>
      </c>
      <c r="AV524" s="13" t="s">
        <v>89</v>
      </c>
      <c r="AW524" s="13" t="s">
        <v>36</v>
      </c>
      <c r="AX524" s="13" t="s">
        <v>80</v>
      </c>
      <c r="AY524" s="253" t="s">
        <v>213</v>
      </c>
    </row>
    <row r="525" spans="1:51" s="16" customFormat="1" ht="12">
      <c r="A525" s="16"/>
      <c r="B525" s="286"/>
      <c r="C525" s="287"/>
      <c r="D525" s="244" t="s">
        <v>221</v>
      </c>
      <c r="E525" s="288" t="s">
        <v>1</v>
      </c>
      <c r="F525" s="289" t="s">
        <v>741</v>
      </c>
      <c r="G525" s="287"/>
      <c r="H525" s="290">
        <v>-40.45</v>
      </c>
      <c r="I525" s="291"/>
      <c r="J525" s="287"/>
      <c r="K525" s="287"/>
      <c r="L525" s="292"/>
      <c r="M525" s="293"/>
      <c r="N525" s="294"/>
      <c r="O525" s="294"/>
      <c r="P525" s="294"/>
      <c r="Q525" s="294"/>
      <c r="R525" s="294"/>
      <c r="S525" s="294"/>
      <c r="T525" s="295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T525" s="296" t="s">
        <v>221</v>
      </c>
      <c r="AU525" s="296" t="s">
        <v>89</v>
      </c>
      <c r="AV525" s="16" t="s">
        <v>231</v>
      </c>
      <c r="AW525" s="16" t="s">
        <v>36</v>
      </c>
      <c r="AX525" s="16" t="s">
        <v>80</v>
      </c>
      <c r="AY525" s="296" t="s">
        <v>213</v>
      </c>
    </row>
    <row r="526" spans="1:51" s="14" customFormat="1" ht="12">
      <c r="A526" s="14"/>
      <c r="B526" s="254"/>
      <c r="C526" s="255"/>
      <c r="D526" s="244" t="s">
        <v>221</v>
      </c>
      <c r="E526" s="256" t="s">
        <v>1</v>
      </c>
      <c r="F526" s="257" t="s">
        <v>224</v>
      </c>
      <c r="G526" s="255"/>
      <c r="H526" s="258">
        <v>192.725</v>
      </c>
      <c r="I526" s="259"/>
      <c r="J526" s="255"/>
      <c r="K526" s="255"/>
      <c r="L526" s="260"/>
      <c r="M526" s="261"/>
      <c r="N526" s="262"/>
      <c r="O526" s="262"/>
      <c r="P526" s="262"/>
      <c r="Q526" s="262"/>
      <c r="R526" s="262"/>
      <c r="S526" s="262"/>
      <c r="T526" s="263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64" t="s">
        <v>221</v>
      </c>
      <c r="AU526" s="264" t="s">
        <v>89</v>
      </c>
      <c r="AV526" s="14" t="s">
        <v>219</v>
      </c>
      <c r="AW526" s="14" t="s">
        <v>36</v>
      </c>
      <c r="AX526" s="14" t="s">
        <v>80</v>
      </c>
      <c r="AY526" s="264" t="s">
        <v>213</v>
      </c>
    </row>
    <row r="527" spans="1:51" s="13" customFormat="1" ht="12">
      <c r="A527" s="13"/>
      <c r="B527" s="242"/>
      <c r="C527" s="243"/>
      <c r="D527" s="244" t="s">
        <v>221</v>
      </c>
      <c r="E527" s="245" t="s">
        <v>1</v>
      </c>
      <c r="F527" s="246" t="s">
        <v>836</v>
      </c>
      <c r="G527" s="243"/>
      <c r="H527" s="247">
        <v>898.477</v>
      </c>
      <c r="I527" s="248"/>
      <c r="J527" s="243"/>
      <c r="K527" s="243"/>
      <c r="L527" s="249"/>
      <c r="M527" s="250"/>
      <c r="N527" s="251"/>
      <c r="O527" s="251"/>
      <c r="P527" s="251"/>
      <c r="Q527" s="251"/>
      <c r="R527" s="251"/>
      <c r="S527" s="251"/>
      <c r="T527" s="252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53" t="s">
        <v>221</v>
      </c>
      <c r="AU527" s="253" t="s">
        <v>89</v>
      </c>
      <c r="AV527" s="13" t="s">
        <v>89</v>
      </c>
      <c r="AW527" s="13" t="s">
        <v>36</v>
      </c>
      <c r="AX527" s="13" t="s">
        <v>21</v>
      </c>
      <c r="AY527" s="253" t="s">
        <v>213</v>
      </c>
    </row>
    <row r="528" spans="1:65" s="2" customFormat="1" ht="21.75" customHeight="1">
      <c r="A528" s="39"/>
      <c r="B528" s="40"/>
      <c r="C528" s="228" t="s">
        <v>837</v>
      </c>
      <c r="D528" s="228" t="s">
        <v>215</v>
      </c>
      <c r="E528" s="229" t="s">
        <v>838</v>
      </c>
      <c r="F528" s="230" t="s">
        <v>839</v>
      </c>
      <c r="G528" s="231" t="s">
        <v>244</v>
      </c>
      <c r="H528" s="232">
        <v>1796.954</v>
      </c>
      <c r="I528" s="233"/>
      <c r="J528" s="234">
        <f>ROUND(I528*H528,2)</f>
        <v>0</v>
      </c>
      <c r="K528" s="235"/>
      <c r="L528" s="45"/>
      <c r="M528" s="236" t="s">
        <v>1</v>
      </c>
      <c r="N528" s="237" t="s">
        <v>45</v>
      </c>
      <c r="O528" s="92"/>
      <c r="P528" s="238">
        <f>O528*H528</f>
        <v>0</v>
      </c>
      <c r="Q528" s="238">
        <v>0.00552</v>
      </c>
      <c r="R528" s="238">
        <f>Q528*H528</f>
        <v>9.91918608</v>
      </c>
      <c r="S528" s="238">
        <v>0</v>
      </c>
      <c r="T528" s="239">
        <f>S528*H528</f>
        <v>0</v>
      </c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R528" s="240" t="s">
        <v>219</v>
      </c>
      <c r="AT528" s="240" t="s">
        <v>215</v>
      </c>
      <c r="AU528" s="240" t="s">
        <v>89</v>
      </c>
      <c r="AY528" s="18" t="s">
        <v>213</v>
      </c>
      <c r="BE528" s="241">
        <f>IF(N528="základní",J528,0)</f>
        <v>0</v>
      </c>
      <c r="BF528" s="241">
        <f>IF(N528="snížená",J528,0)</f>
        <v>0</v>
      </c>
      <c r="BG528" s="241">
        <f>IF(N528="zákl. přenesená",J528,0)</f>
        <v>0</v>
      </c>
      <c r="BH528" s="241">
        <f>IF(N528="sníž. přenesená",J528,0)</f>
        <v>0</v>
      </c>
      <c r="BI528" s="241">
        <f>IF(N528="nulová",J528,0)</f>
        <v>0</v>
      </c>
      <c r="BJ528" s="18" t="s">
        <v>21</v>
      </c>
      <c r="BK528" s="241">
        <f>ROUND(I528*H528,2)</f>
        <v>0</v>
      </c>
      <c r="BL528" s="18" t="s">
        <v>219</v>
      </c>
      <c r="BM528" s="240" t="s">
        <v>840</v>
      </c>
    </row>
    <row r="529" spans="1:51" s="13" customFormat="1" ht="12">
      <c r="A529" s="13"/>
      <c r="B529" s="242"/>
      <c r="C529" s="243"/>
      <c r="D529" s="244" t="s">
        <v>221</v>
      </c>
      <c r="E529" s="245" t="s">
        <v>1</v>
      </c>
      <c r="F529" s="246" t="s">
        <v>841</v>
      </c>
      <c r="G529" s="243"/>
      <c r="H529" s="247">
        <v>1796.954</v>
      </c>
      <c r="I529" s="248"/>
      <c r="J529" s="243"/>
      <c r="K529" s="243"/>
      <c r="L529" s="249"/>
      <c r="M529" s="250"/>
      <c r="N529" s="251"/>
      <c r="O529" s="251"/>
      <c r="P529" s="251"/>
      <c r="Q529" s="251"/>
      <c r="R529" s="251"/>
      <c r="S529" s="251"/>
      <c r="T529" s="252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53" t="s">
        <v>221</v>
      </c>
      <c r="AU529" s="253" t="s">
        <v>89</v>
      </c>
      <c r="AV529" s="13" t="s">
        <v>89</v>
      </c>
      <c r="AW529" s="13" t="s">
        <v>36</v>
      </c>
      <c r="AX529" s="13" t="s">
        <v>21</v>
      </c>
      <c r="AY529" s="253" t="s">
        <v>213</v>
      </c>
    </row>
    <row r="530" spans="1:65" s="2" customFormat="1" ht="21.75" customHeight="1">
      <c r="A530" s="39"/>
      <c r="B530" s="40"/>
      <c r="C530" s="228" t="s">
        <v>842</v>
      </c>
      <c r="D530" s="228" t="s">
        <v>215</v>
      </c>
      <c r="E530" s="229" t="s">
        <v>843</v>
      </c>
      <c r="F530" s="230" t="s">
        <v>844</v>
      </c>
      <c r="G530" s="231" t="s">
        <v>244</v>
      </c>
      <c r="H530" s="232">
        <v>175.018</v>
      </c>
      <c r="I530" s="233"/>
      <c r="J530" s="234">
        <f>ROUND(I530*H530,2)</f>
        <v>0</v>
      </c>
      <c r="K530" s="235"/>
      <c r="L530" s="45"/>
      <c r="M530" s="236" t="s">
        <v>1</v>
      </c>
      <c r="N530" s="237" t="s">
        <v>45</v>
      </c>
      <c r="O530" s="92"/>
      <c r="P530" s="238">
        <f>O530*H530</f>
        <v>0</v>
      </c>
      <c r="Q530" s="238">
        <v>0</v>
      </c>
      <c r="R530" s="238">
        <f>Q530*H530</f>
        <v>0</v>
      </c>
      <c r="S530" s="238">
        <v>0</v>
      </c>
      <c r="T530" s="239">
        <f>S530*H530</f>
        <v>0</v>
      </c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R530" s="240" t="s">
        <v>219</v>
      </c>
      <c r="AT530" s="240" t="s">
        <v>215</v>
      </c>
      <c r="AU530" s="240" t="s">
        <v>89</v>
      </c>
      <c r="AY530" s="18" t="s">
        <v>213</v>
      </c>
      <c r="BE530" s="241">
        <f>IF(N530="základní",J530,0)</f>
        <v>0</v>
      </c>
      <c r="BF530" s="241">
        <f>IF(N530="snížená",J530,0)</f>
        <v>0</v>
      </c>
      <c r="BG530" s="241">
        <f>IF(N530="zákl. přenesená",J530,0)</f>
        <v>0</v>
      </c>
      <c r="BH530" s="241">
        <f>IF(N530="sníž. přenesená",J530,0)</f>
        <v>0</v>
      </c>
      <c r="BI530" s="241">
        <f>IF(N530="nulová",J530,0)</f>
        <v>0</v>
      </c>
      <c r="BJ530" s="18" t="s">
        <v>21</v>
      </c>
      <c r="BK530" s="241">
        <f>ROUND(I530*H530,2)</f>
        <v>0</v>
      </c>
      <c r="BL530" s="18" t="s">
        <v>219</v>
      </c>
      <c r="BM530" s="240" t="s">
        <v>845</v>
      </c>
    </row>
    <row r="531" spans="1:51" s="15" customFormat="1" ht="12">
      <c r="A531" s="15"/>
      <c r="B531" s="265"/>
      <c r="C531" s="266"/>
      <c r="D531" s="244" t="s">
        <v>221</v>
      </c>
      <c r="E531" s="267" t="s">
        <v>1</v>
      </c>
      <c r="F531" s="268" t="s">
        <v>846</v>
      </c>
      <c r="G531" s="266"/>
      <c r="H531" s="267" t="s">
        <v>1</v>
      </c>
      <c r="I531" s="269"/>
      <c r="J531" s="266"/>
      <c r="K531" s="266"/>
      <c r="L531" s="270"/>
      <c r="M531" s="271"/>
      <c r="N531" s="272"/>
      <c r="O531" s="272"/>
      <c r="P531" s="272"/>
      <c r="Q531" s="272"/>
      <c r="R531" s="272"/>
      <c r="S531" s="272"/>
      <c r="T531" s="273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T531" s="274" t="s">
        <v>221</v>
      </c>
      <c r="AU531" s="274" t="s">
        <v>89</v>
      </c>
      <c r="AV531" s="15" t="s">
        <v>21</v>
      </c>
      <c r="AW531" s="15" t="s">
        <v>36</v>
      </c>
      <c r="AX531" s="15" t="s">
        <v>80</v>
      </c>
      <c r="AY531" s="274" t="s">
        <v>213</v>
      </c>
    </row>
    <row r="532" spans="1:51" s="13" customFormat="1" ht="12">
      <c r="A532" s="13"/>
      <c r="B532" s="242"/>
      <c r="C532" s="243"/>
      <c r="D532" s="244" t="s">
        <v>221</v>
      </c>
      <c r="E532" s="245" t="s">
        <v>1</v>
      </c>
      <c r="F532" s="246" t="s">
        <v>847</v>
      </c>
      <c r="G532" s="243"/>
      <c r="H532" s="247">
        <v>141.072</v>
      </c>
      <c r="I532" s="248"/>
      <c r="J532" s="243"/>
      <c r="K532" s="243"/>
      <c r="L532" s="249"/>
      <c r="M532" s="250"/>
      <c r="N532" s="251"/>
      <c r="O532" s="251"/>
      <c r="P532" s="251"/>
      <c r="Q532" s="251"/>
      <c r="R532" s="251"/>
      <c r="S532" s="251"/>
      <c r="T532" s="252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53" t="s">
        <v>221</v>
      </c>
      <c r="AU532" s="253" t="s">
        <v>89</v>
      </c>
      <c r="AV532" s="13" t="s">
        <v>89</v>
      </c>
      <c r="AW532" s="13" t="s">
        <v>36</v>
      </c>
      <c r="AX532" s="13" t="s">
        <v>80</v>
      </c>
      <c r="AY532" s="253" t="s">
        <v>213</v>
      </c>
    </row>
    <row r="533" spans="1:51" s="13" customFormat="1" ht="12">
      <c r="A533" s="13"/>
      <c r="B533" s="242"/>
      <c r="C533" s="243"/>
      <c r="D533" s="244" t="s">
        <v>221</v>
      </c>
      <c r="E533" s="245" t="s">
        <v>1</v>
      </c>
      <c r="F533" s="246" t="s">
        <v>848</v>
      </c>
      <c r="G533" s="243"/>
      <c r="H533" s="247">
        <v>47.334</v>
      </c>
      <c r="I533" s="248"/>
      <c r="J533" s="243"/>
      <c r="K533" s="243"/>
      <c r="L533" s="249"/>
      <c r="M533" s="250"/>
      <c r="N533" s="251"/>
      <c r="O533" s="251"/>
      <c r="P533" s="251"/>
      <c r="Q533" s="251"/>
      <c r="R533" s="251"/>
      <c r="S533" s="251"/>
      <c r="T533" s="252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53" t="s">
        <v>221</v>
      </c>
      <c r="AU533" s="253" t="s">
        <v>89</v>
      </c>
      <c r="AV533" s="13" t="s">
        <v>89</v>
      </c>
      <c r="AW533" s="13" t="s">
        <v>36</v>
      </c>
      <c r="AX533" s="13" t="s">
        <v>80</v>
      </c>
      <c r="AY533" s="253" t="s">
        <v>213</v>
      </c>
    </row>
    <row r="534" spans="1:51" s="15" customFormat="1" ht="12">
      <c r="A534" s="15"/>
      <c r="B534" s="265"/>
      <c r="C534" s="266"/>
      <c r="D534" s="244" t="s">
        <v>221</v>
      </c>
      <c r="E534" s="267" t="s">
        <v>1</v>
      </c>
      <c r="F534" s="268" t="s">
        <v>849</v>
      </c>
      <c r="G534" s="266"/>
      <c r="H534" s="267" t="s">
        <v>1</v>
      </c>
      <c r="I534" s="269"/>
      <c r="J534" s="266"/>
      <c r="K534" s="266"/>
      <c r="L534" s="270"/>
      <c r="M534" s="271"/>
      <c r="N534" s="272"/>
      <c r="O534" s="272"/>
      <c r="P534" s="272"/>
      <c r="Q534" s="272"/>
      <c r="R534" s="272"/>
      <c r="S534" s="272"/>
      <c r="T534" s="273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T534" s="274" t="s">
        <v>221</v>
      </c>
      <c r="AU534" s="274" t="s">
        <v>89</v>
      </c>
      <c r="AV534" s="15" t="s">
        <v>21</v>
      </c>
      <c r="AW534" s="15" t="s">
        <v>36</v>
      </c>
      <c r="AX534" s="15" t="s">
        <v>80</v>
      </c>
      <c r="AY534" s="274" t="s">
        <v>213</v>
      </c>
    </row>
    <row r="535" spans="1:51" s="13" customFormat="1" ht="12">
      <c r="A535" s="13"/>
      <c r="B535" s="242"/>
      <c r="C535" s="243"/>
      <c r="D535" s="244" t="s">
        <v>221</v>
      </c>
      <c r="E535" s="245" t="s">
        <v>1</v>
      </c>
      <c r="F535" s="246" t="s">
        <v>850</v>
      </c>
      <c r="G535" s="243"/>
      <c r="H535" s="247">
        <v>141.122</v>
      </c>
      <c r="I535" s="248"/>
      <c r="J535" s="243"/>
      <c r="K535" s="243"/>
      <c r="L535" s="249"/>
      <c r="M535" s="250"/>
      <c r="N535" s="251"/>
      <c r="O535" s="251"/>
      <c r="P535" s="251"/>
      <c r="Q535" s="251"/>
      <c r="R535" s="251"/>
      <c r="S535" s="251"/>
      <c r="T535" s="252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53" t="s">
        <v>221</v>
      </c>
      <c r="AU535" s="253" t="s">
        <v>89</v>
      </c>
      <c r="AV535" s="13" t="s">
        <v>89</v>
      </c>
      <c r="AW535" s="13" t="s">
        <v>36</v>
      </c>
      <c r="AX535" s="13" t="s">
        <v>80</v>
      </c>
      <c r="AY535" s="253" t="s">
        <v>213</v>
      </c>
    </row>
    <row r="536" spans="1:51" s="13" customFormat="1" ht="12">
      <c r="A536" s="13"/>
      <c r="B536" s="242"/>
      <c r="C536" s="243"/>
      <c r="D536" s="244" t="s">
        <v>221</v>
      </c>
      <c r="E536" s="245" t="s">
        <v>1</v>
      </c>
      <c r="F536" s="246" t="s">
        <v>851</v>
      </c>
      <c r="G536" s="243"/>
      <c r="H536" s="247">
        <v>50.753</v>
      </c>
      <c r="I536" s="248"/>
      <c r="J536" s="243"/>
      <c r="K536" s="243"/>
      <c r="L536" s="249"/>
      <c r="M536" s="250"/>
      <c r="N536" s="251"/>
      <c r="O536" s="251"/>
      <c r="P536" s="251"/>
      <c r="Q536" s="251"/>
      <c r="R536" s="251"/>
      <c r="S536" s="251"/>
      <c r="T536" s="252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53" t="s">
        <v>221</v>
      </c>
      <c r="AU536" s="253" t="s">
        <v>89</v>
      </c>
      <c r="AV536" s="13" t="s">
        <v>89</v>
      </c>
      <c r="AW536" s="13" t="s">
        <v>36</v>
      </c>
      <c r="AX536" s="13" t="s">
        <v>80</v>
      </c>
      <c r="AY536" s="253" t="s">
        <v>213</v>
      </c>
    </row>
    <row r="537" spans="1:51" s="15" customFormat="1" ht="12">
      <c r="A537" s="15"/>
      <c r="B537" s="265"/>
      <c r="C537" s="266"/>
      <c r="D537" s="244" t="s">
        <v>221</v>
      </c>
      <c r="E537" s="267" t="s">
        <v>1</v>
      </c>
      <c r="F537" s="268" t="s">
        <v>852</v>
      </c>
      <c r="G537" s="266"/>
      <c r="H537" s="267" t="s">
        <v>1</v>
      </c>
      <c r="I537" s="269"/>
      <c r="J537" s="266"/>
      <c r="K537" s="266"/>
      <c r="L537" s="270"/>
      <c r="M537" s="271"/>
      <c r="N537" s="272"/>
      <c r="O537" s="272"/>
      <c r="P537" s="272"/>
      <c r="Q537" s="272"/>
      <c r="R537" s="272"/>
      <c r="S537" s="272"/>
      <c r="T537" s="273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T537" s="274" t="s">
        <v>221</v>
      </c>
      <c r="AU537" s="274" t="s">
        <v>89</v>
      </c>
      <c r="AV537" s="15" t="s">
        <v>21</v>
      </c>
      <c r="AW537" s="15" t="s">
        <v>36</v>
      </c>
      <c r="AX537" s="15" t="s">
        <v>80</v>
      </c>
      <c r="AY537" s="274" t="s">
        <v>213</v>
      </c>
    </row>
    <row r="538" spans="1:51" s="13" customFormat="1" ht="12">
      <c r="A538" s="13"/>
      <c r="B538" s="242"/>
      <c r="C538" s="243"/>
      <c r="D538" s="244" t="s">
        <v>221</v>
      </c>
      <c r="E538" s="245" t="s">
        <v>1</v>
      </c>
      <c r="F538" s="246" t="s">
        <v>853</v>
      </c>
      <c r="G538" s="243"/>
      <c r="H538" s="247">
        <v>137.158</v>
      </c>
      <c r="I538" s="248"/>
      <c r="J538" s="243"/>
      <c r="K538" s="243"/>
      <c r="L538" s="249"/>
      <c r="M538" s="250"/>
      <c r="N538" s="251"/>
      <c r="O538" s="251"/>
      <c r="P538" s="251"/>
      <c r="Q538" s="251"/>
      <c r="R538" s="251"/>
      <c r="S538" s="251"/>
      <c r="T538" s="252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53" t="s">
        <v>221</v>
      </c>
      <c r="AU538" s="253" t="s">
        <v>89</v>
      </c>
      <c r="AV538" s="13" t="s">
        <v>89</v>
      </c>
      <c r="AW538" s="13" t="s">
        <v>36</v>
      </c>
      <c r="AX538" s="13" t="s">
        <v>80</v>
      </c>
      <c r="AY538" s="253" t="s">
        <v>213</v>
      </c>
    </row>
    <row r="539" spans="1:51" s="13" customFormat="1" ht="12">
      <c r="A539" s="13"/>
      <c r="B539" s="242"/>
      <c r="C539" s="243"/>
      <c r="D539" s="244" t="s">
        <v>221</v>
      </c>
      <c r="E539" s="245" t="s">
        <v>1</v>
      </c>
      <c r="F539" s="246" t="s">
        <v>854</v>
      </c>
      <c r="G539" s="243"/>
      <c r="H539" s="247">
        <v>14.652</v>
      </c>
      <c r="I539" s="248"/>
      <c r="J539" s="243"/>
      <c r="K539" s="243"/>
      <c r="L539" s="249"/>
      <c r="M539" s="250"/>
      <c r="N539" s="251"/>
      <c r="O539" s="251"/>
      <c r="P539" s="251"/>
      <c r="Q539" s="251"/>
      <c r="R539" s="251"/>
      <c r="S539" s="251"/>
      <c r="T539" s="252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53" t="s">
        <v>221</v>
      </c>
      <c r="AU539" s="253" t="s">
        <v>89</v>
      </c>
      <c r="AV539" s="13" t="s">
        <v>89</v>
      </c>
      <c r="AW539" s="13" t="s">
        <v>36</v>
      </c>
      <c r="AX539" s="13" t="s">
        <v>80</v>
      </c>
      <c r="AY539" s="253" t="s">
        <v>213</v>
      </c>
    </row>
    <row r="540" spans="1:51" s="15" customFormat="1" ht="12">
      <c r="A540" s="15"/>
      <c r="B540" s="265"/>
      <c r="C540" s="266"/>
      <c r="D540" s="244" t="s">
        <v>221</v>
      </c>
      <c r="E540" s="267" t="s">
        <v>1</v>
      </c>
      <c r="F540" s="268" t="s">
        <v>855</v>
      </c>
      <c r="G540" s="266"/>
      <c r="H540" s="267" t="s">
        <v>1</v>
      </c>
      <c r="I540" s="269"/>
      <c r="J540" s="266"/>
      <c r="K540" s="266"/>
      <c r="L540" s="270"/>
      <c r="M540" s="271"/>
      <c r="N540" s="272"/>
      <c r="O540" s="272"/>
      <c r="P540" s="272"/>
      <c r="Q540" s="272"/>
      <c r="R540" s="272"/>
      <c r="S540" s="272"/>
      <c r="T540" s="273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T540" s="274" t="s">
        <v>221</v>
      </c>
      <c r="AU540" s="274" t="s">
        <v>89</v>
      </c>
      <c r="AV540" s="15" t="s">
        <v>21</v>
      </c>
      <c r="AW540" s="15" t="s">
        <v>36</v>
      </c>
      <c r="AX540" s="15" t="s">
        <v>80</v>
      </c>
      <c r="AY540" s="274" t="s">
        <v>213</v>
      </c>
    </row>
    <row r="541" spans="1:51" s="13" customFormat="1" ht="12">
      <c r="A541" s="13"/>
      <c r="B541" s="242"/>
      <c r="C541" s="243"/>
      <c r="D541" s="244" t="s">
        <v>221</v>
      </c>
      <c r="E541" s="245" t="s">
        <v>1</v>
      </c>
      <c r="F541" s="246" t="s">
        <v>856</v>
      </c>
      <c r="G541" s="243"/>
      <c r="H541" s="247">
        <v>129.692</v>
      </c>
      <c r="I541" s="248"/>
      <c r="J541" s="243"/>
      <c r="K541" s="243"/>
      <c r="L541" s="249"/>
      <c r="M541" s="250"/>
      <c r="N541" s="251"/>
      <c r="O541" s="251"/>
      <c r="P541" s="251"/>
      <c r="Q541" s="251"/>
      <c r="R541" s="251"/>
      <c r="S541" s="251"/>
      <c r="T541" s="252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53" t="s">
        <v>221</v>
      </c>
      <c r="AU541" s="253" t="s">
        <v>89</v>
      </c>
      <c r="AV541" s="13" t="s">
        <v>89</v>
      </c>
      <c r="AW541" s="13" t="s">
        <v>36</v>
      </c>
      <c r="AX541" s="13" t="s">
        <v>80</v>
      </c>
      <c r="AY541" s="253" t="s">
        <v>213</v>
      </c>
    </row>
    <row r="542" spans="1:51" s="13" customFormat="1" ht="12">
      <c r="A542" s="13"/>
      <c r="B542" s="242"/>
      <c r="C542" s="243"/>
      <c r="D542" s="244" t="s">
        <v>221</v>
      </c>
      <c r="E542" s="245" t="s">
        <v>1</v>
      </c>
      <c r="F542" s="246" t="s">
        <v>854</v>
      </c>
      <c r="G542" s="243"/>
      <c r="H542" s="247">
        <v>14.652</v>
      </c>
      <c r="I542" s="248"/>
      <c r="J542" s="243"/>
      <c r="K542" s="243"/>
      <c r="L542" s="249"/>
      <c r="M542" s="250"/>
      <c r="N542" s="251"/>
      <c r="O542" s="251"/>
      <c r="P542" s="251"/>
      <c r="Q542" s="251"/>
      <c r="R542" s="251"/>
      <c r="S542" s="251"/>
      <c r="T542" s="252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53" t="s">
        <v>221</v>
      </c>
      <c r="AU542" s="253" t="s">
        <v>89</v>
      </c>
      <c r="AV542" s="13" t="s">
        <v>89</v>
      </c>
      <c r="AW542" s="13" t="s">
        <v>36</v>
      </c>
      <c r="AX542" s="13" t="s">
        <v>80</v>
      </c>
      <c r="AY542" s="253" t="s">
        <v>213</v>
      </c>
    </row>
    <row r="543" spans="1:51" s="15" customFormat="1" ht="12">
      <c r="A543" s="15"/>
      <c r="B543" s="265"/>
      <c r="C543" s="266"/>
      <c r="D543" s="244" t="s">
        <v>221</v>
      </c>
      <c r="E543" s="267" t="s">
        <v>1</v>
      </c>
      <c r="F543" s="268" t="s">
        <v>798</v>
      </c>
      <c r="G543" s="266"/>
      <c r="H543" s="267" t="s">
        <v>1</v>
      </c>
      <c r="I543" s="269"/>
      <c r="J543" s="266"/>
      <c r="K543" s="266"/>
      <c r="L543" s="270"/>
      <c r="M543" s="271"/>
      <c r="N543" s="272"/>
      <c r="O543" s="272"/>
      <c r="P543" s="272"/>
      <c r="Q543" s="272"/>
      <c r="R543" s="272"/>
      <c r="S543" s="272"/>
      <c r="T543" s="273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T543" s="274" t="s">
        <v>221</v>
      </c>
      <c r="AU543" s="274" t="s">
        <v>89</v>
      </c>
      <c r="AV543" s="15" t="s">
        <v>21</v>
      </c>
      <c r="AW543" s="15" t="s">
        <v>36</v>
      </c>
      <c r="AX543" s="15" t="s">
        <v>80</v>
      </c>
      <c r="AY543" s="274" t="s">
        <v>213</v>
      </c>
    </row>
    <row r="544" spans="1:51" s="15" customFormat="1" ht="12">
      <c r="A544" s="15"/>
      <c r="B544" s="265"/>
      <c r="C544" s="266"/>
      <c r="D544" s="244" t="s">
        <v>221</v>
      </c>
      <c r="E544" s="267" t="s">
        <v>1</v>
      </c>
      <c r="F544" s="268" t="s">
        <v>857</v>
      </c>
      <c r="G544" s="266"/>
      <c r="H544" s="267" t="s">
        <v>1</v>
      </c>
      <c r="I544" s="269"/>
      <c r="J544" s="266"/>
      <c r="K544" s="266"/>
      <c r="L544" s="270"/>
      <c r="M544" s="271"/>
      <c r="N544" s="272"/>
      <c r="O544" s="272"/>
      <c r="P544" s="272"/>
      <c r="Q544" s="272"/>
      <c r="R544" s="272"/>
      <c r="S544" s="272"/>
      <c r="T544" s="273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T544" s="274" t="s">
        <v>221</v>
      </c>
      <c r="AU544" s="274" t="s">
        <v>89</v>
      </c>
      <c r="AV544" s="15" t="s">
        <v>21</v>
      </c>
      <c r="AW544" s="15" t="s">
        <v>36</v>
      </c>
      <c r="AX544" s="15" t="s">
        <v>80</v>
      </c>
      <c r="AY544" s="274" t="s">
        <v>213</v>
      </c>
    </row>
    <row r="545" spans="1:51" s="13" customFormat="1" ht="12">
      <c r="A545" s="13"/>
      <c r="B545" s="242"/>
      <c r="C545" s="243"/>
      <c r="D545" s="244" t="s">
        <v>221</v>
      </c>
      <c r="E545" s="245" t="s">
        <v>1</v>
      </c>
      <c r="F545" s="246" t="s">
        <v>858</v>
      </c>
      <c r="G545" s="243"/>
      <c r="H545" s="247">
        <v>-24.728</v>
      </c>
      <c r="I545" s="248"/>
      <c r="J545" s="243"/>
      <c r="K545" s="243"/>
      <c r="L545" s="249"/>
      <c r="M545" s="250"/>
      <c r="N545" s="251"/>
      <c r="O545" s="251"/>
      <c r="P545" s="251"/>
      <c r="Q545" s="251"/>
      <c r="R545" s="251"/>
      <c r="S545" s="251"/>
      <c r="T545" s="252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53" t="s">
        <v>221</v>
      </c>
      <c r="AU545" s="253" t="s">
        <v>89</v>
      </c>
      <c r="AV545" s="13" t="s">
        <v>89</v>
      </c>
      <c r="AW545" s="13" t="s">
        <v>36</v>
      </c>
      <c r="AX545" s="13" t="s">
        <v>80</v>
      </c>
      <c r="AY545" s="253" t="s">
        <v>213</v>
      </c>
    </row>
    <row r="546" spans="1:51" s="15" customFormat="1" ht="12">
      <c r="A546" s="15"/>
      <c r="B546" s="265"/>
      <c r="C546" s="266"/>
      <c r="D546" s="244" t="s">
        <v>221</v>
      </c>
      <c r="E546" s="267" t="s">
        <v>1</v>
      </c>
      <c r="F546" s="268" t="s">
        <v>849</v>
      </c>
      <c r="G546" s="266"/>
      <c r="H546" s="267" t="s">
        <v>1</v>
      </c>
      <c r="I546" s="269"/>
      <c r="J546" s="266"/>
      <c r="K546" s="266"/>
      <c r="L546" s="270"/>
      <c r="M546" s="271"/>
      <c r="N546" s="272"/>
      <c r="O546" s="272"/>
      <c r="P546" s="272"/>
      <c r="Q546" s="272"/>
      <c r="R546" s="272"/>
      <c r="S546" s="272"/>
      <c r="T546" s="273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T546" s="274" t="s">
        <v>221</v>
      </c>
      <c r="AU546" s="274" t="s">
        <v>89</v>
      </c>
      <c r="AV546" s="15" t="s">
        <v>21</v>
      </c>
      <c r="AW546" s="15" t="s">
        <v>36</v>
      </c>
      <c r="AX546" s="15" t="s">
        <v>80</v>
      </c>
      <c r="AY546" s="274" t="s">
        <v>213</v>
      </c>
    </row>
    <row r="547" spans="1:51" s="13" customFormat="1" ht="12">
      <c r="A547" s="13"/>
      <c r="B547" s="242"/>
      <c r="C547" s="243"/>
      <c r="D547" s="244" t="s">
        <v>221</v>
      </c>
      <c r="E547" s="245" t="s">
        <v>1</v>
      </c>
      <c r="F547" s="246" t="s">
        <v>859</v>
      </c>
      <c r="G547" s="243"/>
      <c r="H547" s="247">
        <v>-29.925</v>
      </c>
      <c r="I547" s="248"/>
      <c r="J547" s="243"/>
      <c r="K547" s="243"/>
      <c r="L547" s="249"/>
      <c r="M547" s="250"/>
      <c r="N547" s="251"/>
      <c r="O547" s="251"/>
      <c r="P547" s="251"/>
      <c r="Q547" s="251"/>
      <c r="R547" s="251"/>
      <c r="S547" s="251"/>
      <c r="T547" s="252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53" t="s">
        <v>221</v>
      </c>
      <c r="AU547" s="253" t="s">
        <v>89</v>
      </c>
      <c r="AV547" s="13" t="s">
        <v>89</v>
      </c>
      <c r="AW547" s="13" t="s">
        <v>36</v>
      </c>
      <c r="AX547" s="13" t="s">
        <v>80</v>
      </c>
      <c r="AY547" s="253" t="s">
        <v>213</v>
      </c>
    </row>
    <row r="548" spans="1:51" s="15" customFormat="1" ht="12">
      <c r="A548" s="15"/>
      <c r="B548" s="265"/>
      <c r="C548" s="266"/>
      <c r="D548" s="244" t="s">
        <v>221</v>
      </c>
      <c r="E548" s="267" t="s">
        <v>1</v>
      </c>
      <c r="F548" s="268" t="s">
        <v>852</v>
      </c>
      <c r="G548" s="266"/>
      <c r="H548" s="267" t="s">
        <v>1</v>
      </c>
      <c r="I548" s="269"/>
      <c r="J548" s="266"/>
      <c r="K548" s="266"/>
      <c r="L548" s="270"/>
      <c r="M548" s="271"/>
      <c r="N548" s="272"/>
      <c r="O548" s="272"/>
      <c r="P548" s="272"/>
      <c r="Q548" s="272"/>
      <c r="R548" s="272"/>
      <c r="S548" s="272"/>
      <c r="T548" s="273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T548" s="274" t="s">
        <v>221</v>
      </c>
      <c r="AU548" s="274" t="s">
        <v>89</v>
      </c>
      <c r="AV548" s="15" t="s">
        <v>21</v>
      </c>
      <c r="AW548" s="15" t="s">
        <v>36</v>
      </c>
      <c r="AX548" s="15" t="s">
        <v>80</v>
      </c>
      <c r="AY548" s="274" t="s">
        <v>213</v>
      </c>
    </row>
    <row r="549" spans="1:51" s="13" customFormat="1" ht="12">
      <c r="A549" s="13"/>
      <c r="B549" s="242"/>
      <c r="C549" s="243"/>
      <c r="D549" s="244" t="s">
        <v>221</v>
      </c>
      <c r="E549" s="245" t="s">
        <v>1</v>
      </c>
      <c r="F549" s="246" t="s">
        <v>860</v>
      </c>
      <c r="G549" s="243"/>
      <c r="H549" s="247">
        <v>-24.37</v>
      </c>
      <c r="I549" s="248"/>
      <c r="J549" s="243"/>
      <c r="K549" s="243"/>
      <c r="L549" s="249"/>
      <c r="M549" s="250"/>
      <c r="N549" s="251"/>
      <c r="O549" s="251"/>
      <c r="P549" s="251"/>
      <c r="Q549" s="251"/>
      <c r="R549" s="251"/>
      <c r="S549" s="251"/>
      <c r="T549" s="252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53" t="s">
        <v>221</v>
      </c>
      <c r="AU549" s="253" t="s">
        <v>89</v>
      </c>
      <c r="AV549" s="13" t="s">
        <v>89</v>
      </c>
      <c r="AW549" s="13" t="s">
        <v>36</v>
      </c>
      <c r="AX549" s="13" t="s">
        <v>80</v>
      </c>
      <c r="AY549" s="253" t="s">
        <v>213</v>
      </c>
    </row>
    <row r="550" spans="1:51" s="15" customFormat="1" ht="12">
      <c r="A550" s="15"/>
      <c r="B550" s="265"/>
      <c r="C550" s="266"/>
      <c r="D550" s="244" t="s">
        <v>221</v>
      </c>
      <c r="E550" s="267" t="s">
        <v>1</v>
      </c>
      <c r="F550" s="268" t="s">
        <v>855</v>
      </c>
      <c r="G550" s="266"/>
      <c r="H550" s="267" t="s">
        <v>1</v>
      </c>
      <c r="I550" s="269"/>
      <c r="J550" s="266"/>
      <c r="K550" s="266"/>
      <c r="L550" s="270"/>
      <c r="M550" s="271"/>
      <c r="N550" s="272"/>
      <c r="O550" s="272"/>
      <c r="P550" s="272"/>
      <c r="Q550" s="272"/>
      <c r="R550" s="272"/>
      <c r="S550" s="272"/>
      <c r="T550" s="273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T550" s="274" t="s">
        <v>221</v>
      </c>
      <c r="AU550" s="274" t="s">
        <v>89</v>
      </c>
      <c r="AV550" s="15" t="s">
        <v>21</v>
      </c>
      <c r="AW550" s="15" t="s">
        <v>36</v>
      </c>
      <c r="AX550" s="15" t="s">
        <v>80</v>
      </c>
      <c r="AY550" s="274" t="s">
        <v>213</v>
      </c>
    </row>
    <row r="551" spans="1:51" s="13" customFormat="1" ht="12">
      <c r="A551" s="13"/>
      <c r="B551" s="242"/>
      <c r="C551" s="243"/>
      <c r="D551" s="244" t="s">
        <v>221</v>
      </c>
      <c r="E551" s="245" t="s">
        <v>1</v>
      </c>
      <c r="F551" s="246" t="s">
        <v>861</v>
      </c>
      <c r="G551" s="243"/>
      <c r="H551" s="247">
        <v>-14.02</v>
      </c>
      <c r="I551" s="248"/>
      <c r="J551" s="243"/>
      <c r="K551" s="243"/>
      <c r="L551" s="249"/>
      <c r="M551" s="250"/>
      <c r="N551" s="251"/>
      <c r="O551" s="251"/>
      <c r="P551" s="251"/>
      <c r="Q551" s="251"/>
      <c r="R551" s="251"/>
      <c r="S551" s="251"/>
      <c r="T551" s="252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53" t="s">
        <v>221</v>
      </c>
      <c r="AU551" s="253" t="s">
        <v>89</v>
      </c>
      <c r="AV551" s="13" t="s">
        <v>89</v>
      </c>
      <c r="AW551" s="13" t="s">
        <v>36</v>
      </c>
      <c r="AX551" s="13" t="s">
        <v>80</v>
      </c>
      <c r="AY551" s="253" t="s">
        <v>213</v>
      </c>
    </row>
    <row r="552" spans="1:51" s="16" customFormat="1" ht="12">
      <c r="A552" s="16"/>
      <c r="B552" s="286"/>
      <c r="C552" s="287"/>
      <c r="D552" s="244" t="s">
        <v>221</v>
      </c>
      <c r="E552" s="288" t="s">
        <v>1</v>
      </c>
      <c r="F552" s="289" t="s">
        <v>741</v>
      </c>
      <c r="G552" s="287"/>
      <c r="H552" s="290">
        <v>583.392</v>
      </c>
      <c r="I552" s="291"/>
      <c r="J552" s="287"/>
      <c r="K552" s="287"/>
      <c r="L552" s="292"/>
      <c r="M552" s="293"/>
      <c r="N552" s="294"/>
      <c r="O552" s="294"/>
      <c r="P552" s="294"/>
      <c r="Q552" s="294"/>
      <c r="R552" s="294"/>
      <c r="S552" s="294"/>
      <c r="T552" s="295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T552" s="296" t="s">
        <v>221</v>
      </c>
      <c r="AU552" s="296" t="s">
        <v>89</v>
      </c>
      <c r="AV552" s="16" t="s">
        <v>231</v>
      </c>
      <c r="AW552" s="16" t="s">
        <v>36</v>
      </c>
      <c r="AX552" s="16" t="s">
        <v>80</v>
      </c>
      <c r="AY552" s="296" t="s">
        <v>213</v>
      </c>
    </row>
    <row r="553" spans="1:51" s="13" customFormat="1" ht="12">
      <c r="A553" s="13"/>
      <c r="B553" s="242"/>
      <c r="C553" s="243"/>
      <c r="D553" s="244" t="s">
        <v>221</v>
      </c>
      <c r="E553" s="245" t="s">
        <v>1</v>
      </c>
      <c r="F553" s="246" t="s">
        <v>862</v>
      </c>
      <c r="G553" s="243"/>
      <c r="H553" s="247">
        <v>175.018</v>
      </c>
      <c r="I553" s="248"/>
      <c r="J553" s="243"/>
      <c r="K553" s="243"/>
      <c r="L553" s="249"/>
      <c r="M553" s="250"/>
      <c r="N553" s="251"/>
      <c r="O553" s="251"/>
      <c r="P553" s="251"/>
      <c r="Q553" s="251"/>
      <c r="R553" s="251"/>
      <c r="S553" s="251"/>
      <c r="T553" s="252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53" t="s">
        <v>221</v>
      </c>
      <c r="AU553" s="253" t="s">
        <v>89</v>
      </c>
      <c r="AV553" s="13" t="s">
        <v>89</v>
      </c>
      <c r="AW553" s="13" t="s">
        <v>36</v>
      </c>
      <c r="AX553" s="13" t="s">
        <v>21</v>
      </c>
      <c r="AY553" s="253" t="s">
        <v>213</v>
      </c>
    </row>
    <row r="554" spans="1:65" s="2" customFormat="1" ht="16.5" customHeight="1">
      <c r="A554" s="39"/>
      <c r="B554" s="40"/>
      <c r="C554" s="228" t="s">
        <v>863</v>
      </c>
      <c r="D554" s="228" t="s">
        <v>215</v>
      </c>
      <c r="E554" s="229" t="s">
        <v>864</v>
      </c>
      <c r="F554" s="230" t="s">
        <v>865</v>
      </c>
      <c r="G554" s="231" t="s">
        <v>244</v>
      </c>
      <c r="H554" s="232">
        <v>583.392</v>
      </c>
      <c r="I554" s="233"/>
      <c r="J554" s="234">
        <f>ROUND(I554*H554,2)</f>
        <v>0</v>
      </c>
      <c r="K554" s="235"/>
      <c r="L554" s="45"/>
      <c r="M554" s="236" t="s">
        <v>1</v>
      </c>
      <c r="N554" s="237" t="s">
        <v>45</v>
      </c>
      <c r="O554" s="92"/>
      <c r="P554" s="238">
        <f>O554*H554</f>
        <v>0</v>
      </c>
      <c r="Q554" s="238">
        <v>0.00026</v>
      </c>
      <c r="R554" s="238">
        <f>Q554*H554</f>
        <v>0.15168192</v>
      </c>
      <c r="S554" s="238">
        <v>0</v>
      </c>
      <c r="T554" s="239">
        <f>S554*H554</f>
        <v>0</v>
      </c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R554" s="240" t="s">
        <v>219</v>
      </c>
      <c r="AT554" s="240" t="s">
        <v>215</v>
      </c>
      <c r="AU554" s="240" t="s">
        <v>89</v>
      </c>
      <c r="AY554" s="18" t="s">
        <v>213</v>
      </c>
      <c r="BE554" s="241">
        <f>IF(N554="základní",J554,0)</f>
        <v>0</v>
      </c>
      <c r="BF554" s="241">
        <f>IF(N554="snížená",J554,0)</f>
        <v>0</v>
      </c>
      <c r="BG554" s="241">
        <f>IF(N554="zákl. přenesená",J554,0)</f>
        <v>0</v>
      </c>
      <c r="BH554" s="241">
        <f>IF(N554="sníž. přenesená",J554,0)</f>
        <v>0</v>
      </c>
      <c r="BI554" s="241">
        <f>IF(N554="nulová",J554,0)</f>
        <v>0</v>
      </c>
      <c r="BJ554" s="18" t="s">
        <v>21</v>
      </c>
      <c r="BK554" s="241">
        <f>ROUND(I554*H554,2)</f>
        <v>0</v>
      </c>
      <c r="BL554" s="18" t="s">
        <v>219</v>
      </c>
      <c r="BM554" s="240" t="s">
        <v>866</v>
      </c>
    </row>
    <row r="555" spans="1:51" s="13" customFormat="1" ht="12">
      <c r="A555" s="13"/>
      <c r="B555" s="242"/>
      <c r="C555" s="243"/>
      <c r="D555" s="244" t="s">
        <v>221</v>
      </c>
      <c r="E555" s="245" t="s">
        <v>1</v>
      </c>
      <c r="F555" s="246" t="s">
        <v>867</v>
      </c>
      <c r="G555" s="243"/>
      <c r="H555" s="247">
        <v>583.392</v>
      </c>
      <c r="I555" s="248"/>
      <c r="J555" s="243"/>
      <c r="K555" s="243"/>
      <c r="L555" s="249"/>
      <c r="M555" s="250"/>
      <c r="N555" s="251"/>
      <c r="O555" s="251"/>
      <c r="P555" s="251"/>
      <c r="Q555" s="251"/>
      <c r="R555" s="251"/>
      <c r="S555" s="251"/>
      <c r="T555" s="252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53" t="s">
        <v>221</v>
      </c>
      <c r="AU555" s="253" t="s">
        <v>89</v>
      </c>
      <c r="AV555" s="13" t="s">
        <v>89</v>
      </c>
      <c r="AW555" s="13" t="s">
        <v>36</v>
      </c>
      <c r="AX555" s="13" t="s">
        <v>21</v>
      </c>
      <c r="AY555" s="253" t="s">
        <v>213</v>
      </c>
    </row>
    <row r="556" spans="1:65" s="2" customFormat="1" ht="21.75" customHeight="1">
      <c r="A556" s="39"/>
      <c r="B556" s="40"/>
      <c r="C556" s="228" t="s">
        <v>868</v>
      </c>
      <c r="D556" s="228" t="s">
        <v>215</v>
      </c>
      <c r="E556" s="229" t="s">
        <v>869</v>
      </c>
      <c r="F556" s="230" t="s">
        <v>870</v>
      </c>
      <c r="G556" s="231" t="s">
        <v>244</v>
      </c>
      <c r="H556" s="232">
        <v>308.199</v>
      </c>
      <c r="I556" s="233"/>
      <c r="J556" s="234">
        <f>ROUND(I556*H556,2)</f>
        <v>0</v>
      </c>
      <c r="K556" s="235"/>
      <c r="L556" s="45"/>
      <c r="M556" s="236" t="s">
        <v>1</v>
      </c>
      <c r="N556" s="237" t="s">
        <v>45</v>
      </c>
      <c r="O556" s="92"/>
      <c r="P556" s="238">
        <f>O556*H556</f>
        <v>0</v>
      </c>
      <c r="Q556" s="238">
        <v>0.00345</v>
      </c>
      <c r="R556" s="238">
        <f>Q556*H556</f>
        <v>1.06328655</v>
      </c>
      <c r="S556" s="238">
        <v>0</v>
      </c>
      <c r="T556" s="239">
        <f>S556*H556</f>
        <v>0</v>
      </c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R556" s="240" t="s">
        <v>219</v>
      </c>
      <c r="AT556" s="240" t="s">
        <v>215</v>
      </c>
      <c r="AU556" s="240" t="s">
        <v>89</v>
      </c>
      <c r="AY556" s="18" t="s">
        <v>213</v>
      </c>
      <c r="BE556" s="241">
        <f>IF(N556="základní",J556,0)</f>
        <v>0</v>
      </c>
      <c r="BF556" s="241">
        <f>IF(N556="snížená",J556,0)</f>
        <v>0</v>
      </c>
      <c r="BG556" s="241">
        <f>IF(N556="zákl. přenesená",J556,0)</f>
        <v>0</v>
      </c>
      <c r="BH556" s="241">
        <f>IF(N556="sníž. přenesená",J556,0)</f>
        <v>0</v>
      </c>
      <c r="BI556" s="241">
        <f>IF(N556="nulová",J556,0)</f>
        <v>0</v>
      </c>
      <c r="BJ556" s="18" t="s">
        <v>21</v>
      </c>
      <c r="BK556" s="241">
        <f>ROUND(I556*H556,2)</f>
        <v>0</v>
      </c>
      <c r="BL556" s="18" t="s">
        <v>219</v>
      </c>
      <c r="BM556" s="240" t="s">
        <v>871</v>
      </c>
    </row>
    <row r="557" spans="1:51" s="15" customFormat="1" ht="12">
      <c r="A557" s="15"/>
      <c r="B557" s="265"/>
      <c r="C557" s="266"/>
      <c r="D557" s="244" t="s">
        <v>221</v>
      </c>
      <c r="E557" s="267" t="s">
        <v>1</v>
      </c>
      <c r="F557" s="268" t="s">
        <v>857</v>
      </c>
      <c r="G557" s="266"/>
      <c r="H557" s="267" t="s">
        <v>1</v>
      </c>
      <c r="I557" s="269"/>
      <c r="J557" s="266"/>
      <c r="K557" s="266"/>
      <c r="L557" s="270"/>
      <c r="M557" s="271"/>
      <c r="N557" s="272"/>
      <c r="O557" s="272"/>
      <c r="P557" s="272"/>
      <c r="Q557" s="272"/>
      <c r="R557" s="272"/>
      <c r="S557" s="272"/>
      <c r="T557" s="273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T557" s="274" t="s">
        <v>221</v>
      </c>
      <c r="AU557" s="274" t="s">
        <v>89</v>
      </c>
      <c r="AV557" s="15" t="s">
        <v>21</v>
      </c>
      <c r="AW557" s="15" t="s">
        <v>36</v>
      </c>
      <c r="AX557" s="15" t="s">
        <v>80</v>
      </c>
      <c r="AY557" s="274" t="s">
        <v>213</v>
      </c>
    </row>
    <row r="558" spans="1:51" s="13" customFormat="1" ht="12">
      <c r="A558" s="13"/>
      <c r="B558" s="242"/>
      <c r="C558" s="243"/>
      <c r="D558" s="244" t="s">
        <v>221</v>
      </c>
      <c r="E558" s="245" t="s">
        <v>1</v>
      </c>
      <c r="F558" s="246" t="s">
        <v>872</v>
      </c>
      <c r="G558" s="243"/>
      <c r="H558" s="247">
        <v>61.57</v>
      </c>
      <c r="I558" s="248"/>
      <c r="J558" s="243"/>
      <c r="K558" s="243"/>
      <c r="L558" s="249"/>
      <c r="M558" s="250"/>
      <c r="N558" s="251"/>
      <c r="O558" s="251"/>
      <c r="P558" s="251"/>
      <c r="Q558" s="251"/>
      <c r="R558" s="251"/>
      <c r="S558" s="251"/>
      <c r="T558" s="252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53" t="s">
        <v>221</v>
      </c>
      <c r="AU558" s="253" t="s">
        <v>89</v>
      </c>
      <c r="AV558" s="13" t="s">
        <v>89</v>
      </c>
      <c r="AW558" s="13" t="s">
        <v>36</v>
      </c>
      <c r="AX558" s="13" t="s">
        <v>80</v>
      </c>
      <c r="AY558" s="253" t="s">
        <v>213</v>
      </c>
    </row>
    <row r="559" spans="1:51" s="15" customFormat="1" ht="12">
      <c r="A559" s="15"/>
      <c r="B559" s="265"/>
      <c r="C559" s="266"/>
      <c r="D559" s="244" t="s">
        <v>221</v>
      </c>
      <c r="E559" s="267" t="s">
        <v>1</v>
      </c>
      <c r="F559" s="268" t="s">
        <v>849</v>
      </c>
      <c r="G559" s="266"/>
      <c r="H559" s="267" t="s">
        <v>1</v>
      </c>
      <c r="I559" s="269"/>
      <c r="J559" s="266"/>
      <c r="K559" s="266"/>
      <c r="L559" s="270"/>
      <c r="M559" s="271"/>
      <c r="N559" s="272"/>
      <c r="O559" s="272"/>
      <c r="P559" s="272"/>
      <c r="Q559" s="272"/>
      <c r="R559" s="272"/>
      <c r="S559" s="272"/>
      <c r="T559" s="273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T559" s="274" t="s">
        <v>221</v>
      </c>
      <c r="AU559" s="274" t="s">
        <v>89</v>
      </c>
      <c r="AV559" s="15" t="s">
        <v>21</v>
      </c>
      <c r="AW559" s="15" t="s">
        <v>36</v>
      </c>
      <c r="AX559" s="15" t="s">
        <v>80</v>
      </c>
      <c r="AY559" s="274" t="s">
        <v>213</v>
      </c>
    </row>
    <row r="560" spans="1:51" s="13" customFormat="1" ht="12">
      <c r="A560" s="13"/>
      <c r="B560" s="242"/>
      <c r="C560" s="243"/>
      <c r="D560" s="244" t="s">
        <v>221</v>
      </c>
      <c r="E560" s="245" t="s">
        <v>1</v>
      </c>
      <c r="F560" s="246" t="s">
        <v>873</v>
      </c>
      <c r="G560" s="243"/>
      <c r="H560" s="247">
        <v>61.52</v>
      </c>
      <c r="I560" s="248"/>
      <c r="J560" s="243"/>
      <c r="K560" s="243"/>
      <c r="L560" s="249"/>
      <c r="M560" s="250"/>
      <c r="N560" s="251"/>
      <c r="O560" s="251"/>
      <c r="P560" s="251"/>
      <c r="Q560" s="251"/>
      <c r="R560" s="251"/>
      <c r="S560" s="251"/>
      <c r="T560" s="252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53" t="s">
        <v>221</v>
      </c>
      <c r="AU560" s="253" t="s">
        <v>89</v>
      </c>
      <c r="AV560" s="13" t="s">
        <v>89</v>
      </c>
      <c r="AW560" s="13" t="s">
        <v>36</v>
      </c>
      <c r="AX560" s="13" t="s">
        <v>80</v>
      </c>
      <c r="AY560" s="253" t="s">
        <v>213</v>
      </c>
    </row>
    <row r="561" spans="1:51" s="15" customFormat="1" ht="12">
      <c r="A561" s="15"/>
      <c r="B561" s="265"/>
      <c r="C561" s="266"/>
      <c r="D561" s="244" t="s">
        <v>221</v>
      </c>
      <c r="E561" s="267" t="s">
        <v>1</v>
      </c>
      <c r="F561" s="268" t="s">
        <v>874</v>
      </c>
      <c r="G561" s="266"/>
      <c r="H561" s="267" t="s">
        <v>1</v>
      </c>
      <c r="I561" s="269"/>
      <c r="J561" s="266"/>
      <c r="K561" s="266"/>
      <c r="L561" s="270"/>
      <c r="M561" s="271"/>
      <c r="N561" s="272"/>
      <c r="O561" s="272"/>
      <c r="P561" s="272"/>
      <c r="Q561" s="272"/>
      <c r="R561" s="272"/>
      <c r="S561" s="272"/>
      <c r="T561" s="273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T561" s="274" t="s">
        <v>221</v>
      </c>
      <c r="AU561" s="274" t="s">
        <v>89</v>
      </c>
      <c r="AV561" s="15" t="s">
        <v>21</v>
      </c>
      <c r="AW561" s="15" t="s">
        <v>36</v>
      </c>
      <c r="AX561" s="15" t="s">
        <v>80</v>
      </c>
      <c r="AY561" s="274" t="s">
        <v>213</v>
      </c>
    </row>
    <row r="562" spans="1:51" s="13" customFormat="1" ht="12">
      <c r="A562" s="13"/>
      <c r="B562" s="242"/>
      <c r="C562" s="243"/>
      <c r="D562" s="244" t="s">
        <v>221</v>
      </c>
      <c r="E562" s="245" t="s">
        <v>1</v>
      </c>
      <c r="F562" s="246" t="s">
        <v>875</v>
      </c>
      <c r="G562" s="243"/>
      <c r="H562" s="247">
        <v>100.457</v>
      </c>
      <c r="I562" s="248"/>
      <c r="J562" s="243"/>
      <c r="K562" s="243"/>
      <c r="L562" s="249"/>
      <c r="M562" s="250"/>
      <c r="N562" s="251"/>
      <c r="O562" s="251"/>
      <c r="P562" s="251"/>
      <c r="Q562" s="251"/>
      <c r="R562" s="251"/>
      <c r="S562" s="251"/>
      <c r="T562" s="252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53" t="s">
        <v>221</v>
      </c>
      <c r="AU562" s="253" t="s">
        <v>89</v>
      </c>
      <c r="AV562" s="13" t="s">
        <v>89</v>
      </c>
      <c r="AW562" s="13" t="s">
        <v>36</v>
      </c>
      <c r="AX562" s="13" t="s">
        <v>80</v>
      </c>
      <c r="AY562" s="253" t="s">
        <v>213</v>
      </c>
    </row>
    <row r="563" spans="1:51" s="15" customFormat="1" ht="12">
      <c r="A563" s="15"/>
      <c r="B563" s="265"/>
      <c r="C563" s="266"/>
      <c r="D563" s="244" t="s">
        <v>221</v>
      </c>
      <c r="E563" s="267" t="s">
        <v>1</v>
      </c>
      <c r="F563" s="268" t="s">
        <v>855</v>
      </c>
      <c r="G563" s="266"/>
      <c r="H563" s="267" t="s">
        <v>1</v>
      </c>
      <c r="I563" s="269"/>
      <c r="J563" s="266"/>
      <c r="K563" s="266"/>
      <c r="L563" s="270"/>
      <c r="M563" s="271"/>
      <c r="N563" s="272"/>
      <c r="O563" s="272"/>
      <c r="P563" s="272"/>
      <c r="Q563" s="272"/>
      <c r="R563" s="272"/>
      <c r="S563" s="272"/>
      <c r="T563" s="273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T563" s="274" t="s">
        <v>221</v>
      </c>
      <c r="AU563" s="274" t="s">
        <v>89</v>
      </c>
      <c r="AV563" s="15" t="s">
        <v>21</v>
      </c>
      <c r="AW563" s="15" t="s">
        <v>36</v>
      </c>
      <c r="AX563" s="15" t="s">
        <v>80</v>
      </c>
      <c r="AY563" s="274" t="s">
        <v>213</v>
      </c>
    </row>
    <row r="564" spans="1:51" s="13" customFormat="1" ht="12">
      <c r="A564" s="13"/>
      <c r="B564" s="242"/>
      <c r="C564" s="243"/>
      <c r="D564" s="244" t="s">
        <v>221</v>
      </c>
      <c r="E564" s="245" t="s">
        <v>1</v>
      </c>
      <c r="F564" s="246" t="s">
        <v>876</v>
      </c>
      <c r="G564" s="243"/>
      <c r="H564" s="247">
        <v>24.282</v>
      </c>
      <c r="I564" s="248"/>
      <c r="J564" s="243"/>
      <c r="K564" s="243"/>
      <c r="L564" s="249"/>
      <c r="M564" s="250"/>
      <c r="N564" s="251"/>
      <c r="O564" s="251"/>
      <c r="P564" s="251"/>
      <c r="Q564" s="251"/>
      <c r="R564" s="251"/>
      <c r="S564" s="251"/>
      <c r="T564" s="252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53" t="s">
        <v>221</v>
      </c>
      <c r="AU564" s="253" t="s">
        <v>89</v>
      </c>
      <c r="AV564" s="13" t="s">
        <v>89</v>
      </c>
      <c r="AW564" s="13" t="s">
        <v>36</v>
      </c>
      <c r="AX564" s="13" t="s">
        <v>80</v>
      </c>
      <c r="AY564" s="253" t="s">
        <v>213</v>
      </c>
    </row>
    <row r="565" spans="1:51" s="16" customFormat="1" ht="12">
      <c r="A565" s="16"/>
      <c r="B565" s="286"/>
      <c r="C565" s="287"/>
      <c r="D565" s="244" t="s">
        <v>221</v>
      </c>
      <c r="E565" s="288" t="s">
        <v>1</v>
      </c>
      <c r="F565" s="289" t="s">
        <v>741</v>
      </c>
      <c r="G565" s="287"/>
      <c r="H565" s="290">
        <v>247.829</v>
      </c>
      <c r="I565" s="291"/>
      <c r="J565" s="287"/>
      <c r="K565" s="287"/>
      <c r="L565" s="292"/>
      <c r="M565" s="293"/>
      <c r="N565" s="294"/>
      <c r="O565" s="294"/>
      <c r="P565" s="294"/>
      <c r="Q565" s="294"/>
      <c r="R565" s="294"/>
      <c r="S565" s="294"/>
      <c r="T565" s="295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T565" s="296" t="s">
        <v>221</v>
      </c>
      <c r="AU565" s="296" t="s">
        <v>89</v>
      </c>
      <c r="AV565" s="16" t="s">
        <v>231</v>
      </c>
      <c r="AW565" s="16" t="s">
        <v>36</v>
      </c>
      <c r="AX565" s="16" t="s">
        <v>80</v>
      </c>
      <c r="AY565" s="296" t="s">
        <v>213</v>
      </c>
    </row>
    <row r="566" spans="1:51" s="15" customFormat="1" ht="12">
      <c r="A566" s="15"/>
      <c r="B566" s="265"/>
      <c r="C566" s="266"/>
      <c r="D566" s="244" t="s">
        <v>221</v>
      </c>
      <c r="E566" s="267" t="s">
        <v>1</v>
      </c>
      <c r="F566" s="268" t="s">
        <v>877</v>
      </c>
      <c r="G566" s="266"/>
      <c r="H566" s="267" t="s">
        <v>1</v>
      </c>
      <c r="I566" s="269"/>
      <c r="J566" s="266"/>
      <c r="K566" s="266"/>
      <c r="L566" s="270"/>
      <c r="M566" s="271"/>
      <c r="N566" s="272"/>
      <c r="O566" s="272"/>
      <c r="P566" s="272"/>
      <c r="Q566" s="272"/>
      <c r="R566" s="272"/>
      <c r="S566" s="272"/>
      <c r="T566" s="273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T566" s="274" t="s">
        <v>221</v>
      </c>
      <c r="AU566" s="274" t="s">
        <v>89</v>
      </c>
      <c r="AV566" s="15" t="s">
        <v>21</v>
      </c>
      <c r="AW566" s="15" t="s">
        <v>36</v>
      </c>
      <c r="AX566" s="15" t="s">
        <v>80</v>
      </c>
      <c r="AY566" s="274" t="s">
        <v>213</v>
      </c>
    </row>
    <row r="567" spans="1:51" s="13" customFormat="1" ht="12">
      <c r="A567" s="13"/>
      <c r="B567" s="242"/>
      <c r="C567" s="243"/>
      <c r="D567" s="244" t="s">
        <v>221</v>
      </c>
      <c r="E567" s="245" t="s">
        <v>1</v>
      </c>
      <c r="F567" s="246" t="s">
        <v>878</v>
      </c>
      <c r="G567" s="243"/>
      <c r="H567" s="247">
        <v>14</v>
      </c>
      <c r="I567" s="248"/>
      <c r="J567" s="243"/>
      <c r="K567" s="243"/>
      <c r="L567" s="249"/>
      <c r="M567" s="250"/>
      <c r="N567" s="251"/>
      <c r="O567" s="251"/>
      <c r="P567" s="251"/>
      <c r="Q567" s="251"/>
      <c r="R567" s="251"/>
      <c r="S567" s="251"/>
      <c r="T567" s="252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53" t="s">
        <v>221</v>
      </c>
      <c r="AU567" s="253" t="s">
        <v>89</v>
      </c>
      <c r="AV567" s="13" t="s">
        <v>89</v>
      </c>
      <c r="AW567" s="13" t="s">
        <v>36</v>
      </c>
      <c r="AX567" s="13" t="s">
        <v>80</v>
      </c>
      <c r="AY567" s="253" t="s">
        <v>213</v>
      </c>
    </row>
    <row r="568" spans="1:51" s="13" customFormat="1" ht="12">
      <c r="A568" s="13"/>
      <c r="B568" s="242"/>
      <c r="C568" s="243"/>
      <c r="D568" s="244" t="s">
        <v>221</v>
      </c>
      <c r="E568" s="245" t="s">
        <v>1</v>
      </c>
      <c r="F568" s="246" t="s">
        <v>879</v>
      </c>
      <c r="G568" s="243"/>
      <c r="H568" s="247">
        <v>14.63</v>
      </c>
      <c r="I568" s="248"/>
      <c r="J568" s="243"/>
      <c r="K568" s="243"/>
      <c r="L568" s="249"/>
      <c r="M568" s="250"/>
      <c r="N568" s="251"/>
      <c r="O568" s="251"/>
      <c r="P568" s="251"/>
      <c r="Q568" s="251"/>
      <c r="R568" s="251"/>
      <c r="S568" s="251"/>
      <c r="T568" s="252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53" t="s">
        <v>221</v>
      </c>
      <c r="AU568" s="253" t="s">
        <v>89</v>
      </c>
      <c r="AV568" s="13" t="s">
        <v>89</v>
      </c>
      <c r="AW568" s="13" t="s">
        <v>36</v>
      </c>
      <c r="AX568" s="13" t="s">
        <v>80</v>
      </c>
      <c r="AY568" s="253" t="s">
        <v>213</v>
      </c>
    </row>
    <row r="569" spans="1:51" s="13" customFormat="1" ht="12">
      <c r="A569" s="13"/>
      <c r="B569" s="242"/>
      <c r="C569" s="243"/>
      <c r="D569" s="244" t="s">
        <v>221</v>
      </c>
      <c r="E569" s="245" t="s">
        <v>1</v>
      </c>
      <c r="F569" s="246" t="s">
        <v>880</v>
      </c>
      <c r="G569" s="243"/>
      <c r="H569" s="247">
        <v>26.09</v>
      </c>
      <c r="I569" s="248"/>
      <c r="J569" s="243"/>
      <c r="K569" s="243"/>
      <c r="L569" s="249"/>
      <c r="M569" s="250"/>
      <c r="N569" s="251"/>
      <c r="O569" s="251"/>
      <c r="P569" s="251"/>
      <c r="Q569" s="251"/>
      <c r="R569" s="251"/>
      <c r="S569" s="251"/>
      <c r="T569" s="252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53" t="s">
        <v>221</v>
      </c>
      <c r="AU569" s="253" t="s">
        <v>89</v>
      </c>
      <c r="AV569" s="13" t="s">
        <v>89</v>
      </c>
      <c r="AW569" s="13" t="s">
        <v>36</v>
      </c>
      <c r="AX569" s="13" t="s">
        <v>80</v>
      </c>
      <c r="AY569" s="253" t="s">
        <v>213</v>
      </c>
    </row>
    <row r="570" spans="1:51" s="13" customFormat="1" ht="12">
      <c r="A570" s="13"/>
      <c r="B570" s="242"/>
      <c r="C570" s="243"/>
      <c r="D570" s="244" t="s">
        <v>221</v>
      </c>
      <c r="E570" s="245" t="s">
        <v>1</v>
      </c>
      <c r="F570" s="246" t="s">
        <v>881</v>
      </c>
      <c r="G570" s="243"/>
      <c r="H570" s="247">
        <v>5.65</v>
      </c>
      <c r="I570" s="248"/>
      <c r="J570" s="243"/>
      <c r="K570" s="243"/>
      <c r="L570" s="249"/>
      <c r="M570" s="250"/>
      <c r="N570" s="251"/>
      <c r="O570" s="251"/>
      <c r="P570" s="251"/>
      <c r="Q570" s="251"/>
      <c r="R570" s="251"/>
      <c r="S570" s="251"/>
      <c r="T570" s="252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53" t="s">
        <v>221</v>
      </c>
      <c r="AU570" s="253" t="s">
        <v>89</v>
      </c>
      <c r="AV570" s="13" t="s">
        <v>89</v>
      </c>
      <c r="AW570" s="13" t="s">
        <v>36</v>
      </c>
      <c r="AX570" s="13" t="s">
        <v>80</v>
      </c>
      <c r="AY570" s="253" t="s">
        <v>213</v>
      </c>
    </row>
    <row r="571" spans="1:51" s="16" customFormat="1" ht="12">
      <c r="A571" s="16"/>
      <c r="B571" s="286"/>
      <c r="C571" s="287"/>
      <c r="D571" s="244" t="s">
        <v>221</v>
      </c>
      <c r="E571" s="288" t="s">
        <v>1</v>
      </c>
      <c r="F571" s="289" t="s">
        <v>741</v>
      </c>
      <c r="G571" s="287"/>
      <c r="H571" s="290">
        <v>60.37</v>
      </c>
      <c r="I571" s="291"/>
      <c r="J571" s="287"/>
      <c r="K571" s="287"/>
      <c r="L571" s="292"/>
      <c r="M571" s="293"/>
      <c r="N571" s="294"/>
      <c r="O571" s="294"/>
      <c r="P571" s="294"/>
      <c r="Q571" s="294"/>
      <c r="R571" s="294"/>
      <c r="S571" s="294"/>
      <c r="T571" s="295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T571" s="296" t="s">
        <v>221</v>
      </c>
      <c r="AU571" s="296" t="s">
        <v>89</v>
      </c>
      <c r="AV571" s="16" t="s">
        <v>231</v>
      </c>
      <c r="AW571" s="16" t="s">
        <v>36</v>
      </c>
      <c r="AX571" s="16" t="s">
        <v>80</v>
      </c>
      <c r="AY571" s="296" t="s">
        <v>213</v>
      </c>
    </row>
    <row r="572" spans="1:51" s="14" customFormat="1" ht="12">
      <c r="A572" s="14"/>
      <c r="B572" s="254"/>
      <c r="C572" s="255"/>
      <c r="D572" s="244" t="s">
        <v>221</v>
      </c>
      <c r="E572" s="256" t="s">
        <v>1</v>
      </c>
      <c r="F572" s="257" t="s">
        <v>224</v>
      </c>
      <c r="G572" s="255"/>
      <c r="H572" s="258">
        <v>308.199</v>
      </c>
      <c r="I572" s="259"/>
      <c r="J572" s="255"/>
      <c r="K572" s="255"/>
      <c r="L572" s="260"/>
      <c r="M572" s="261"/>
      <c r="N572" s="262"/>
      <c r="O572" s="262"/>
      <c r="P572" s="262"/>
      <c r="Q572" s="262"/>
      <c r="R572" s="262"/>
      <c r="S572" s="262"/>
      <c r="T572" s="263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64" t="s">
        <v>221</v>
      </c>
      <c r="AU572" s="264" t="s">
        <v>89</v>
      </c>
      <c r="AV572" s="14" t="s">
        <v>219</v>
      </c>
      <c r="AW572" s="14" t="s">
        <v>36</v>
      </c>
      <c r="AX572" s="14" t="s">
        <v>21</v>
      </c>
      <c r="AY572" s="264" t="s">
        <v>213</v>
      </c>
    </row>
    <row r="573" spans="1:65" s="2" customFormat="1" ht="21.75" customHeight="1">
      <c r="A573" s="39"/>
      <c r="B573" s="40"/>
      <c r="C573" s="228" t="s">
        <v>882</v>
      </c>
      <c r="D573" s="228" t="s">
        <v>215</v>
      </c>
      <c r="E573" s="229" t="s">
        <v>883</v>
      </c>
      <c r="F573" s="230" t="s">
        <v>884</v>
      </c>
      <c r="G573" s="231" t="s">
        <v>470</v>
      </c>
      <c r="H573" s="232">
        <v>165.6</v>
      </c>
      <c r="I573" s="233"/>
      <c r="J573" s="234">
        <f>ROUND(I573*H573,2)</f>
        <v>0</v>
      </c>
      <c r="K573" s="235"/>
      <c r="L573" s="45"/>
      <c r="M573" s="236" t="s">
        <v>1</v>
      </c>
      <c r="N573" s="237" t="s">
        <v>45</v>
      </c>
      <c r="O573" s="92"/>
      <c r="P573" s="238">
        <f>O573*H573</f>
        <v>0</v>
      </c>
      <c r="Q573" s="238">
        <v>0.00254</v>
      </c>
      <c r="R573" s="238">
        <f>Q573*H573</f>
        <v>0.420624</v>
      </c>
      <c r="S573" s="238">
        <v>0</v>
      </c>
      <c r="T573" s="239">
        <f>S573*H573</f>
        <v>0</v>
      </c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R573" s="240" t="s">
        <v>219</v>
      </c>
      <c r="AT573" s="240" t="s">
        <v>215</v>
      </c>
      <c r="AU573" s="240" t="s">
        <v>89</v>
      </c>
      <c r="AY573" s="18" t="s">
        <v>213</v>
      </c>
      <c r="BE573" s="241">
        <f>IF(N573="základní",J573,0)</f>
        <v>0</v>
      </c>
      <c r="BF573" s="241">
        <f>IF(N573="snížená",J573,0)</f>
        <v>0</v>
      </c>
      <c r="BG573" s="241">
        <f>IF(N573="zákl. přenesená",J573,0)</f>
        <v>0</v>
      </c>
      <c r="BH573" s="241">
        <f>IF(N573="sníž. přenesená",J573,0)</f>
        <v>0</v>
      </c>
      <c r="BI573" s="241">
        <f>IF(N573="nulová",J573,0)</f>
        <v>0</v>
      </c>
      <c r="BJ573" s="18" t="s">
        <v>21</v>
      </c>
      <c r="BK573" s="241">
        <f>ROUND(I573*H573,2)</f>
        <v>0</v>
      </c>
      <c r="BL573" s="18" t="s">
        <v>219</v>
      </c>
      <c r="BM573" s="240" t="s">
        <v>885</v>
      </c>
    </row>
    <row r="574" spans="1:51" s="13" customFormat="1" ht="12">
      <c r="A574" s="13"/>
      <c r="B574" s="242"/>
      <c r="C574" s="243"/>
      <c r="D574" s="244" t="s">
        <v>221</v>
      </c>
      <c r="E574" s="245" t="s">
        <v>1</v>
      </c>
      <c r="F574" s="246" t="s">
        <v>886</v>
      </c>
      <c r="G574" s="243"/>
      <c r="H574" s="247">
        <v>21.7</v>
      </c>
      <c r="I574" s="248"/>
      <c r="J574" s="243"/>
      <c r="K574" s="243"/>
      <c r="L574" s="249"/>
      <c r="M574" s="250"/>
      <c r="N574" s="251"/>
      <c r="O574" s="251"/>
      <c r="P574" s="251"/>
      <c r="Q574" s="251"/>
      <c r="R574" s="251"/>
      <c r="S574" s="251"/>
      <c r="T574" s="252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53" t="s">
        <v>221</v>
      </c>
      <c r="AU574" s="253" t="s">
        <v>89</v>
      </c>
      <c r="AV574" s="13" t="s">
        <v>89</v>
      </c>
      <c r="AW574" s="13" t="s">
        <v>36</v>
      </c>
      <c r="AX574" s="13" t="s">
        <v>80</v>
      </c>
      <c r="AY574" s="253" t="s">
        <v>213</v>
      </c>
    </row>
    <row r="575" spans="1:51" s="13" customFormat="1" ht="12">
      <c r="A575" s="13"/>
      <c r="B575" s="242"/>
      <c r="C575" s="243"/>
      <c r="D575" s="244" t="s">
        <v>221</v>
      </c>
      <c r="E575" s="245" t="s">
        <v>1</v>
      </c>
      <c r="F575" s="246" t="s">
        <v>887</v>
      </c>
      <c r="G575" s="243"/>
      <c r="H575" s="247">
        <v>25.6</v>
      </c>
      <c r="I575" s="248"/>
      <c r="J575" s="243"/>
      <c r="K575" s="243"/>
      <c r="L575" s="249"/>
      <c r="M575" s="250"/>
      <c r="N575" s="251"/>
      <c r="O575" s="251"/>
      <c r="P575" s="251"/>
      <c r="Q575" s="251"/>
      <c r="R575" s="251"/>
      <c r="S575" s="251"/>
      <c r="T575" s="252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53" t="s">
        <v>221</v>
      </c>
      <c r="AU575" s="253" t="s">
        <v>89</v>
      </c>
      <c r="AV575" s="13" t="s">
        <v>89</v>
      </c>
      <c r="AW575" s="13" t="s">
        <v>36</v>
      </c>
      <c r="AX575" s="13" t="s">
        <v>80</v>
      </c>
      <c r="AY575" s="253" t="s">
        <v>213</v>
      </c>
    </row>
    <row r="576" spans="1:51" s="13" customFormat="1" ht="12">
      <c r="A576" s="13"/>
      <c r="B576" s="242"/>
      <c r="C576" s="243"/>
      <c r="D576" s="244" t="s">
        <v>221</v>
      </c>
      <c r="E576" s="245" t="s">
        <v>1</v>
      </c>
      <c r="F576" s="246" t="s">
        <v>888</v>
      </c>
      <c r="G576" s="243"/>
      <c r="H576" s="247">
        <v>36.8</v>
      </c>
      <c r="I576" s="248"/>
      <c r="J576" s="243"/>
      <c r="K576" s="243"/>
      <c r="L576" s="249"/>
      <c r="M576" s="250"/>
      <c r="N576" s="251"/>
      <c r="O576" s="251"/>
      <c r="P576" s="251"/>
      <c r="Q576" s="251"/>
      <c r="R576" s="251"/>
      <c r="S576" s="251"/>
      <c r="T576" s="252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53" t="s">
        <v>221</v>
      </c>
      <c r="AU576" s="253" t="s">
        <v>89</v>
      </c>
      <c r="AV576" s="13" t="s">
        <v>89</v>
      </c>
      <c r="AW576" s="13" t="s">
        <v>36</v>
      </c>
      <c r="AX576" s="13" t="s">
        <v>80</v>
      </c>
      <c r="AY576" s="253" t="s">
        <v>213</v>
      </c>
    </row>
    <row r="577" spans="1:51" s="13" customFormat="1" ht="12">
      <c r="A577" s="13"/>
      <c r="B577" s="242"/>
      <c r="C577" s="243"/>
      <c r="D577" s="244" t="s">
        <v>221</v>
      </c>
      <c r="E577" s="245" t="s">
        <v>1</v>
      </c>
      <c r="F577" s="246" t="s">
        <v>889</v>
      </c>
      <c r="G577" s="243"/>
      <c r="H577" s="247">
        <v>18.1</v>
      </c>
      <c r="I577" s="248"/>
      <c r="J577" s="243"/>
      <c r="K577" s="243"/>
      <c r="L577" s="249"/>
      <c r="M577" s="250"/>
      <c r="N577" s="251"/>
      <c r="O577" s="251"/>
      <c r="P577" s="251"/>
      <c r="Q577" s="251"/>
      <c r="R577" s="251"/>
      <c r="S577" s="251"/>
      <c r="T577" s="252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53" t="s">
        <v>221</v>
      </c>
      <c r="AU577" s="253" t="s">
        <v>89</v>
      </c>
      <c r="AV577" s="13" t="s">
        <v>89</v>
      </c>
      <c r="AW577" s="13" t="s">
        <v>36</v>
      </c>
      <c r="AX577" s="13" t="s">
        <v>80</v>
      </c>
      <c r="AY577" s="253" t="s">
        <v>213</v>
      </c>
    </row>
    <row r="578" spans="1:51" s="16" customFormat="1" ht="12">
      <c r="A578" s="16"/>
      <c r="B578" s="286"/>
      <c r="C578" s="287"/>
      <c r="D578" s="244" t="s">
        <v>221</v>
      </c>
      <c r="E578" s="288" t="s">
        <v>1</v>
      </c>
      <c r="F578" s="289" t="s">
        <v>741</v>
      </c>
      <c r="G578" s="287"/>
      <c r="H578" s="290">
        <v>102.2</v>
      </c>
      <c r="I578" s="291"/>
      <c r="J578" s="287"/>
      <c r="K578" s="287"/>
      <c r="L578" s="292"/>
      <c r="M578" s="293"/>
      <c r="N578" s="294"/>
      <c r="O578" s="294"/>
      <c r="P578" s="294"/>
      <c r="Q578" s="294"/>
      <c r="R578" s="294"/>
      <c r="S578" s="294"/>
      <c r="T578" s="295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T578" s="296" t="s">
        <v>221</v>
      </c>
      <c r="AU578" s="296" t="s">
        <v>89</v>
      </c>
      <c r="AV578" s="16" t="s">
        <v>231</v>
      </c>
      <c r="AW578" s="16" t="s">
        <v>36</v>
      </c>
      <c r="AX578" s="16" t="s">
        <v>80</v>
      </c>
      <c r="AY578" s="296" t="s">
        <v>213</v>
      </c>
    </row>
    <row r="579" spans="1:51" s="13" customFormat="1" ht="12">
      <c r="A579" s="13"/>
      <c r="B579" s="242"/>
      <c r="C579" s="243"/>
      <c r="D579" s="244" t="s">
        <v>221</v>
      </c>
      <c r="E579" s="245" t="s">
        <v>1</v>
      </c>
      <c r="F579" s="246" t="s">
        <v>890</v>
      </c>
      <c r="G579" s="243"/>
      <c r="H579" s="247">
        <v>63.4</v>
      </c>
      <c r="I579" s="248"/>
      <c r="J579" s="243"/>
      <c r="K579" s="243"/>
      <c r="L579" s="249"/>
      <c r="M579" s="250"/>
      <c r="N579" s="251"/>
      <c r="O579" s="251"/>
      <c r="P579" s="251"/>
      <c r="Q579" s="251"/>
      <c r="R579" s="251"/>
      <c r="S579" s="251"/>
      <c r="T579" s="252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53" t="s">
        <v>221</v>
      </c>
      <c r="AU579" s="253" t="s">
        <v>89</v>
      </c>
      <c r="AV579" s="13" t="s">
        <v>89</v>
      </c>
      <c r="AW579" s="13" t="s">
        <v>36</v>
      </c>
      <c r="AX579" s="13" t="s">
        <v>80</v>
      </c>
      <c r="AY579" s="253" t="s">
        <v>213</v>
      </c>
    </row>
    <row r="580" spans="1:51" s="14" customFormat="1" ht="12">
      <c r="A580" s="14"/>
      <c r="B580" s="254"/>
      <c r="C580" s="255"/>
      <c r="D580" s="244" t="s">
        <v>221</v>
      </c>
      <c r="E580" s="256" t="s">
        <v>1</v>
      </c>
      <c r="F580" s="257" t="s">
        <v>224</v>
      </c>
      <c r="G580" s="255"/>
      <c r="H580" s="258">
        <v>165.6</v>
      </c>
      <c r="I580" s="259"/>
      <c r="J580" s="255"/>
      <c r="K580" s="255"/>
      <c r="L580" s="260"/>
      <c r="M580" s="261"/>
      <c r="N580" s="262"/>
      <c r="O580" s="262"/>
      <c r="P580" s="262"/>
      <c r="Q580" s="262"/>
      <c r="R580" s="262"/>
      <c r="S580" s="262"/>
      <c r="T580" s="263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64" t="s">
        <v>221</v>
      </c>
      <c r="AU580" s="264" t="s">
        <v>89</v>
      </c>
      <c r="AV580" s="14" t="s">
        <v>219</v>
      </c>
      <c r="AW580" s="14" t="s">
        <v>36</v>
      </c>
      <c r="AX580" s="14" t="s">
        <v>21</v>
      </c>
      <c r="AY580" s="264" t="s">
        <v>213</v>
      </c>
    </row>
    <row r="581" spans="1:65" s="2" customFormat="1" ht="21.75" customHeight="1">
      <c r="A581" s="39"/>
      <c r="B581" s="40"/>
      <c r="C581" s="275" t="s">
        <v>891</v>
      </c>
      <c r="D581" s="275" t="s">
        <v>292</v>
      </c>
      <c r="E581" s="276" t="s">
        <v>892</v>
      </c>
      <c r="F581" s="277" t="s">
        <v>893</v>
      </c>
      <c r="G581" s="278" t="s">
        <v>244</v>
      </c>
      <c r="H581" s="279">
        <v>449.333</v>
      </c>
      <c r="I581" s="280"/>
      <c r="J581" s="281">
        <f>ROUND(I581*H581,2)</f>
        <v>0</v>
      </c>
      <c r="K581" s="282"/>
      <c r="L581" s="283"/>
      <c r="M581" s="284" t="s">
        <v>1</v>
      </c>
      <c r="N581" s="285" t="s">
        <v>45</v>
      </c>
      <c r="O581" s="92"/>
      <c r="P581" s="238">
        <f>O581*H581</f>
        <v>0</v>
      </c>
      <c r="Q581" s="238">
        <v>0.0146</v>
      </c>
      <c r="R581" s="238">
        <f>Q581*H581</f>
        <v>6.5602618</v>
      </c>
      <c r="S581" s="238">
        <v>0</v>
      </c>
      <c r="T581" s="239">
        <f>S581*H581</f>
        <v>0</v>
      </c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R581" s="240" t="s">
        <v>257</v>
      </c>
      <c r="AT581" s="240" t="s">
        <v>292</v>
      </c>
      <c r="AU581" s="240" t="s">
        <v>89</v>
      </c>
      <c r="AY581" s="18" t="s">
        <v>213</v>
      </c>
      <c r="BE581" s="241">
        <f>IF(N581="základní",J581,0)</f>
        <v>0</v>
      </c>
      <c r="BF581" s="241">
        <f>IF(N581="snížená",J581,0)</f>
        <v>0</v>
      </c>
      <c r="BG581" s="241">
        <f>IF(N581="zákl. přenesená",J581,0)</f>
        <v>0</v>
      </c>
      <c r="BH581" s="241">
        <f>IF(N581="sníž. přenesená",J581,0)</f>
        <v>0</v>
      </c>
      <c r="BI581" s="241">
        <f>IF(N581="nulová",J581,0)</f>
        <v>0</v>
      </c>
      <c r="BJ581" s="18" t="s">
        <v>21</v>
      </c>
      <c r="BK581" s="241">
        <f>ROUND(I581*H581,2)</f>
        <v>0</v>
      </c>
      <c r="BL581" s="18" t="s">
        <v>219</v>
      </c>
      <c r="BM581" s="240" t="s">
        <v>894</v>
      </c>
    </row>
    <row r="582" spans="1:51" s="13" customFormat="1" ht="12">
      <c r="A582" s="13"/>
      <c r="B582" s="242"/>
      <c r="C582" s="243"/>
      <c r="D582" s="244" t="s">
        <v>221</v>
      </c>
      <c r="E582" s="245" t="s">
        <v>1</v>
      </c>
      <c r="F582" s="246" t="s">
        <v>895</v>
      </c>
      <c r="G582" s="243"/>
      <c r="H582" s="247">
        <v>247.829</v>
      </c>
      <c r="I582" s="248"/>
      <c r="J582" s="243"/>
      <c r="K582" s="243"/>
      <c r="L582" s="249"/>
      <c r="M582" s="250"/>
      <c r="N582" s="251"/>
      <c r="O582" s="251"/>
      <c r="P582" s="251"/>
      <c r="Q582" s="251"/>
      <c r="R582" s="251"/>
      <c r="S582" s="251"/>
      <c r="T582" s="252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53" t="s">
        <v>221</v>
      </c>
      <c r="AU582" s="253" t="s">
        <v>89</v>
      </c>
      <c r="AV582" s="13" t="s">
        <v>89</v>
      </c>
      <c r="AW582" s="13" t="s">
        <v>36</v>
      </c>
      <c r="AX582" s="13" t="s">
        <v>80</v>
      </c>
      <c r="AY582" s="253" t="s">
        <v>213</v>
      </c>
    </row>
    <row r="583" spans="1:51" s="13" customFormat="1" ht="12">
      <c r="A583" s="13"/>
      <c r="B583" s="242"/>
      <c r="C583" s="243"/>
      <c r="D583" s="244" t="s">
        <v>221</v>
      </c>
      <c r="E583" s="245" t="s">
        <v>1</v>
      </c>
      <c r="F583" s="246" t="s">
        <v>896</v>
      </c>
      <c r="G583" s="243"/>
      <c r="H583" s="247">
        <v>24.528</v>
      </c>
      <c r="I583" s="248"/>
      <c r="J583" s="243"/>
      <c r="K583" s="243"/>
      <c r="L583" s="249"/>
      <c r="M583" s="250"/>
      <c r="N583" s="251"/>
      <c r="O583" s="251"/>
      <c r="P583" s="251"/>
      <c r="Q583" s="251"/>
      <c r="R583" s="251"/>
      <c r="S583" s="251"/>
      <c r="T583" s="252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53" t="s">
        <v>221</v>
      </c>
      <c r="AU583" s="253" t="s">
        <v>89</v>
      </c>
      <c r="AV583" s="13" t="s">
        <v>89</v>
      </c>
      <c r="AW583" s="13" t="s">
        <v>36</v>
      </c>
      <c r="AX583" s="13" t="s">
        <v>80</v>
      </c>
      <c r="AY583" s="253" t="s">
        <v>213</v>
      </c>
    </row>
    <row r="584" spans="1:51" s="13" customFormat="1" ht="12">
      <c r="A584" s="13"/>
      <c r="B584" s="242"/>
      <c r="C584" s="243"/>
      <c r="D584" s="244" t="s">
        <v>221</v>
      </c>
      <c r="E584" s="245" t="s">
        <v>1</v>
      </c>
      <c r="F584" s="246" t="s">
        <v>897</v>
      </c>
      <c r="G584" s="243"/>
      <c r="H584" s="247">
        <v>15.216</v>
      </c>
      <c r="I584" s="248"/>
      <c r="J584" s="243"/>
      <c r="K584" s="243"/>
      <c r="L584" s="249"/>
      <c r="M584" s="250"/>
      <c r="N584" s="251"/>
      <c r="O584" s="251"/>
      <c r="P584" s="251"/>
      <c r="Q584" s="251"/>
      <c r="R584" s="251"/>
      <c r="S584" s="251"/>
      <c r="T584" s="252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53" t="s">
        <v>221</v>
      </c>
      <c r="AU584" s="253" t="s">
        <v>89</v>
      </c>
      <c r="AV584" s="13" t="s">
        <v>89</v>
      </c>
      <c r="AW584" s="13" t="s">
        <v>36</v>
      </c>
      <c r="AX584" s="13" t="s">
        <v>80</v>
      </c>
      <c r="AY584" s="253" t="s">
        <v>213</v>
      </c>
    </row>
    <row r="585" spans="1:51" s="16" customFormat="1" ht="12">
      <c r="A585" s="16"/>
      <c r="B585" s="286"/>
      <c r="C585" s="287"/>
      <c r="D585" s="244" t="s">
        <v>221</v>
      </c>
      <c r="E585" s="288" t="s">
        <v>1</v>
      </c>
      <c r="F585" s="289" t="s">
        <v>741</v>
      </c>
      <c r="G585" s="287"/>
      <c r="H585" s="290">
        <v>287.573</v>
      </c>
      <c r="I585" s="291"/>
      <c r="J585" s="287"/>
      <c r="K585" s="287"/>
      <c r="L585" s="292"/>
      <c r="M585" s="293"/>
      <c r="N585" s="294"/>
      <c r="O585" s="294"/>
      <c r="P585" s="294"/>
      <c r="Q585" s="294"/>
      <c r="R585" s="294"/>
      <c r="S585" s="294"/>
      <c r="T585" s="295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T585" s="296" t="s">
        <v>221</v>
      </c>
      <c r="AU585" s="296" t="s">
        <v>89</v>
      </c>
      <c r="AV585" s="16" t="s">
        <v>231</v>
      </c>
      <c r="AW585" s="16" t="s">
        <v>36</v>
      </c>
      <c r="AX585" s="16" t="s">
        <v>80</v>
      </c>
      <c r="AY585" s="296" t="s">
        <v>213</v>
      </c>
    </row>
    <row r="586" spans="1:51" s="13" customFormat="1" ht="12">
      <c r="A586" s="13"/>
      <c r="B586" s="242"/>
      <c r="C586" s="243"/>
      <c r="D586" s="244" t="s">
        <v>221</v>
      </c>
      <c r="E586" s="245" t="s">
        <v>1</v>
      </c>
      <c r="F586" s="246" t="s">
        <v>898</v>
      </c>
      <c r="G586" s="243"/>
      <c r="H586" s="247">
        <v>359.466</v>
      </c>
      <c r="I586" s="248"/>
      <c r="J586" s="243"/>
      <c r="K586" s="243"/>
      <c r="L586" s="249"/>
      <c r="M586" s="250"/>
      <c r="N586" s="251"/>
      <c r="O586" s="251"/>
      <c r="P586" s="251"/>
      <c r="Q586" s="251"/>
      <c r="R586" s="251"/>
      <c r="S586" s="251"/>
      <c r="T586" s="252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53" t="s">
        <v>221</v>
      </c>
      <c r="AU586" s="253" t="s">
        <v>89</v>
      </c>
      <c r="AV586" s="13" t="s">
        <v>89</v>
      </c>
      <c r="AW586" s="13" t="s">
        <v>36</v>
      </c>
      <c r="AX586" s="13" t="s">
        <v>21</v>
      </c>
      <c r="AY586" s="253" t="s">
        <v>213</v>
      </c>
    </row>
    <row r="587" spans="1:51" s="13" customFormat="1" ht="12">
      <c r="A587" s="13"/>
      <c r="B587" s="242"/>
      <c r="C587" s="243"/>
      <c r="D587" s="244" t="s">
        <v>221</v>
      </c>
      <c r="E587" s="243"/>
      <c r="F587" s="246" t="s">
        <v>899</v>
      </c>
      <c r="G587" s="243"/>
      <c r="H587" s="247">
        <v>449.333</v>
      </c>
      <c r="I587" s="248"/>
      <c r="J587" s="243"/>
      <c r="K587" s="243"/>
      <c r="L587" s="249"/>
      <c r="M587" s="250"/>
      <c r="N587" s="251"/>
      <c r="O587" s="251"/>
      <c r="P587" s="251"/>
      <c r="Q587" s="251"/>
      <c r="R587" s="251"/>
      <c r="S587" s="251"/>
      <c r="T587" s="252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53" t="s">
        <v>221</v>
      </c>
      <c r="AU587" s="253" t="s">
        <v>89</v>
      </c>
      <c r="AV587" s="13" t="s">
        <v>89</v>
      </c>
      <c r="AW587" s="13" t="s">
        <v>4</v>
      </c>
      <c r="AX587" s="13" t="s">
        <v>21</v>
      </c>
      <c r="AY587" s="253" t="s">
        <v>213</v>
      </c>
    </row>
    <row r="588" spans="1:65" s="2" customFormat="1" ht="21.75" customHeight="1">
      <c r="A588" s="39"/>
      <c r="B588" s="40"/>
      <c r="C588" s="228" t="s">
        <v>900</v>
      </c>
      <c r="D588" s="228" t="s">
        <v>215</v>
      </c>
      <c r="E588" s="229" t="s">
        <v>901</v>
      </c>
      <c r="F588" s="230" t="s">
        <v>902</v>
      </c>
      <c r="G588" s="231" t="s">
        <v>244</v>
      </c>
      <c r="H588" s="232">
        <v>675.274</v>
      </c>
      <c r="I588" s="233"/>
      <c r="J588" s="234">
        <f>ROUND(I588*H588,2)</f>
        <v>0</v>
      </c>
      <c r="K588" s="235"/>
      <c r="L588" s="45"/>
      <c r="M588" s="236" t="s">
        <v>1</v>
      </c>
      <c r="N588" s="237" t="s">
        <v>45</v>
      </c>
      <c r="O588" s="92"/>
      <c r="P588" s="238">
        <f>O588*H588</f>
        <v>0</v>
      </c>
      <c r="Q588" s="238">
        <v>0</v>
      </c>
      <c r="R588" s="238">
        <f>Q588*H588</f>
        <v>0</v>
      </c>
      <c r="S588" s="238">
        <v>0</v>
      </c>
      <c r="T588" s="239">
        <f>S588*H588</f>
        <v>0</v>
      </c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R588" s="240" t="s">
        <v>219</v>
      </c>
      <c r="AT588" s="240" t="s">
        <v>215</v>
      </c>
      <c r="AU588" s="240" t="s">
        <v>89</v>
      </c>
      <c r="AY588" s="18" t="s">
        <v>213</v>
      </c>
      <c r="BE588" s="241">
        <f>IF(N588="základní",J588,0)</f>
        <v>0</v>
      </c>
      <c r="BF588" s="241">
        <f>IF(N588="snížená",J588,0)</f>
        <v>0</v>
      </c>
      <c r="BG588" s="241">
        <f>IF(N588="zákl. přenesená",J588,0)</f>
        <v>0</v>
      </c>
      <c r="BH588" s="241">
        <f>IF(N588="sníž. přenesená",J588,0)</f>
        <v>0</v>
      </c>
      <c r="BI588" s="241">
        <f>IF(N588="nulová",J588,0)</f>
        <v>0</v>
      </c>
      <c r="BJ588" s="18" t="s">
        <v>21</v>
      </c>
      <c r="BK588" s="241">
        <f>ROUND(I588*H588,2)</f>
        <v>0</v>
      </c>
      <c r="BL588" s="18" t="s">
        <v>219</v>
      </c>
      <c r="BM588" s="240" t="s">
        <v>903</v>
      </c>
    </row>
    <row r="589" spans="1:51" s="15" customFormat="1" ht="12">
      <c r="A589" s="15"/>
      <c r="B589" s="265"/>
      <c r="C589" s="266"/>
      <c r="D589" s="244" t="s">
        <v>221</v>
      </c>
      <c r="E589" s="267" t="s">
        <v>1</v>
      </c>
      <c r="F589" s="268" t="s">
        <v>857</v>
      </c>
      <c r="G589" s="266"/>
      <c r="H589" s="267" t="s">
        <v>1</v>
      </c>
      <c r="I589" s="269"/>
      <c r="J589" s="266"/>
      <c r="K589" s="266"/>
      <c r="L589" s="270"/>
      <c r="M589" s="271"/>
      <c r="N589" s="272"/>
      <c r="O589" s="272"/>
      <c r="P589" s="272"/>
      <c r="Q589" s="272"/>
      <c r="R589" s="272"/>
      <c r="S589" s="272"/>
      <c r="T589" s="273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T589" s="274" t="s">
        <v>221</v>
      </c>
      <c r="AU589" s="274" t="s">
        <v>89</v>
      </c>
      <c r="AV589" s="15" t="s">
        <v>21</v>
      </c>
      <c r="AW589" s="15" t="s">
        <v>36</v>
      </c>
      <c r="AX589" s="15" t="s">
        <v>80</v>
      </c>
      <c r="AY589" s="274" t="s">
        <v>213</v>
      </c>
    </row>
    <row r="590" spans="1:51" s="13" customFormat="1" ht="12">
      <c r="A590" s="13"/>
      <c r="B590" s="242"/>
      <c r="C590" s="243"/>
      <c r="D590" s="244" t="s">
        <v>221</v>
      </c>
      <c r="E590" s="245" t="s">
        <v>1</v>
      </c>
      <c r="F590" s="246" t="s">
        <v>904</v>
      </c>
      <c r="G590" s="243"/>
      <c r="H590" s="247">
        <v>61.57</v>
      </c>
      <c r="I590" s="248"/>
      <c r="J590" s="243"/>
      <c r="K590" s="243"/>
      <c r="L590" s="249"/>
      <c r="M590" s="250"/>
      <c r="N590" s="251"/>
      <c r="O590" s="251"/>
      <c r="P590" s="251"/>
      <c r="Q590" s="251"/>
      <c r="R590" s="251"/>
      <c r="S590" s="251"/>
      <c r="T590" s="252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53" t="s">
        <v>221</v>
      </c>
      <c r="AU590" s="253" t="s">
        <v>89</v>
      </c>
      <c r="AV590" s="13" t="s">
        <v>89</v>
      </c>
      <c r="AW590" s="13" t="s">
        <v>36</v>
      </c>
      <c r="AX590" s="13" t="s">
        <v>80</v>
      </c>
      <c r="AY590" s="253" t="s">
        <v>213</v>
      </c>
    </row>
    <row r="591" spans="1:51" s="13" customFormat="1" ht="12">
      <c r="A591" s="13"/>
      <c r="B591" s="242"/>
      <c r="C591" s="243"/>
      <c r="D591" s="244" t="s">
        <v>221</v>
      </c>
      <c r="E591" s="245" t="s">
        <v>1</v>
      </c>
      <c r="F591" s="246" t="s">
        <v>905</v>
      </c>
      <c r="G591" s="243"/>
      <c r="H591" s="247">
        <v>61.062</v>
      </c>
      <c r="I591" s="248"/>
      <c r="J591" s="243"/>
      <c r="K591" s="243"/>
      <c r="L591" s="249"/>
      <c r="M591" s="250"/>
      <c r="N591" s="251"/>
      <c r="O591" s="251"/>
      <c r="P591" s="251"/>
      <c r="Q591" s="251"/>
      <c r="R591" s="251"/>
      <c r="S591" s="251"/>
      <c r="T591" s="252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53" t="s">
        <v>221</v>
      </c>
      <c r="AU591" s="253" t="s">
        <v>89</v>
      </c>
      <c r="AV591" s="13" t="s">
        <v>89</v>
      </c>
      <c r="AW591" s="13" t="s">
        <v>36</v>
      </c>
      <c r="AX591" s="13" t="s">
        <v>80</v>
      </c>
      <c r="AY591" s="253" t="s">
        <v>213</v>
      </c>
    </row>
    <row r="592" spans="1:51" s="13" customFormat="1" ht="12">
      <c r="A592" s="13"/>
      <c r="B592" s="242"/>
      <c r="C592" s="243"/>
      <c r="D592" s="244" t="s">
        <v>221</v>
      </c>
      <c r="E592" s="245" t="s">
        <v>1</v>
      </c>
      <c r="F592" s="246" t="s">
        <v>906</v>
      </c>
      <c r="G592" s="243"/>
      <c r="H592" s="247">
        <v>45.277</v>
      </c>
      <c r="I592" s="248"/>
      <c r="J592" s="243"/>
      <c r="K592" s="243"/>
      <c r="L592" s="249"/>
      <c r="M592" s="250"/>
      <c r="N592" s="251"/>
      <c r="O592" s="251"/>
      <c r="P592" s="251"/>
      <c r="Q592" s="251"/>
      <c r="R592" s="251"/>
      <c r="S592" s="251"/>
      <c r="T592" s="252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53" t="s">
        <v>221</v>
      </c>
      <c r="AU592" s="253" t="s">
        <v>89</v>
      </c>
      <c r="AV592" s="13" t="s">
        <v>89</v>
      </c>
      <c r="AW592" s="13" t="s">
        <v>36</v>
      </c>
      <c r="AX592" s="13" t="s">
        <v>80</v>
      </c>
      <c r="AY592" s="253" t="s">
        <v>213</v>
      </c>
    </row>
    <row r="593" spans="1:51" s="15" customFormat="1" ht="12">
      <c r="A593" s="15"/>
      <c r="B593" s="265"/>
      <c r="C593" s="266"/>
      <c r="D593" s="244" t="s">
        <v>221</v>
      </c>
      <c r="E593" s="267" t="s">
        <v>1</v>
      </c>
      <c r="F593" s="268" t="s">
        <v>849</v>
      </c>
      <c r="G593" s="266"/>
      <c r="H593" s="267" t="s">
        <v>1</v>
      </c>
      <c r="I593" s="269"/>
      <c r="J593" s="266"/>
      <c r="K593" s="266"/>
      <c r="L593" s="270"/>
      <c r="M593" s="271"/>
      <c r="N593" s="272"/>
      <c r="O593" s="272"/>
      <c r="P593" s="272"/>
      <c r="Q593" s="272"/>
      <c r="R593" s="272"/>
      <c r="S593" s="272"/>
      <c r="T593" s="273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T593" s="274" t="s">
        <v>221</v>
      </c>
      <c r="AU593" s="274" t="s">
        <v>89</v>
      </c>
      <c r="AV593" s="15" t="s">
        <v>21</v>
      </c>
      <c r="AW593" s="15" t="s">
        <v>36</v>
      </c>
      <c r="AX593" s="15" t="s">
        <v>80</v>
      </c>
      <c r="AY593" s="274" t="s">
        <v>213</v>
      </c>
    </row>
    <row r="594" spans="1:51" s="13" customFormat="1" ht="12">
      <c r="A594" s="13"/>
      <c r="B594" s="242"/>
      <c r="C594" s="243"/>
      <c r="D594" s="244" t="s">
        <v>221</v>
      </c>
      <c r="E594" s="245" t="s">
        <v>1</v>
      </c>
      <c r="F594" s="246" t="s">
        <v>907</v>
      </c>
      <c r="G594" s="243"/>
      <c r="H594" s="247">
        <v>61.52</v>
      </c>
      <c r="I594" s="248"/>
      <c r="J594" s="243"/>
      <c r="K594" s="243"/>
      <c r="L594" s="249"/>
      <c r="M594" s="250"/>
      <c r="N594" s="251"/>
      <c r="O594" s="251"/>
      <c r="P594" s="251"/>
      <c r="Q594" s="251"/>
      <c r="R594" s="251"/>
      <c r="S594" s="251"/>
      <c r="T594" s="252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53" t="s">
        <v>221</v>
      </c>
      <c r="AU594" s="253" t="s">
        <v>89</v>
      </c>
      <c r="AV594" s="13" t="s">
        <v>89</v>
      </c>
      <c r="AW594" s="13" t="s">
        <v>36</v>
      </c>
      <c r="AX594" s="13" t="s">
        <v>80</v>
      </c>
      <c r="AY594" s="253" t="s">
        <v>213</v>
      </c>
    </row>
    <row r="595" spans="1:51" s="13" customFormat="1" ht="12">
      <c r="A595" s="13"/>
      <c r="B595" s="242"/>
      <c r="C595" s="243"/>
      <c r="D595" s="244" t="s">
        <v>221</v>
      </c>
      <c r="E595" s="245" t="s">
        <v>1</v>
      </c>
      <c r="F595" s="246" t="s">
        <v>908</v>
      </c>
      <c r="G595" s="243"/>
      <c r="H595" s="247">
        <v>85.371</v>
      </c>
      <c r="I595" s="248"/>
      <c r="J595" s="243"/>
      <c r="K595" s="243"/>
      <c r="L595" s="249"/>
      <c r="M595" s="250"/>
      <c r="N595" s="251"/>
      <c r="O595" s="251"/>
      <c r="P595" s="251"/>
      <c r="Q595" s="251"/>
      <c r="R595" s="251"/>
      <c r="S595" s="251"/>
      <c r="T595" s="252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53" t="s">
        <v>221</v>
      </c>
      <c r="AU595" s="253" t="s">
        <v>89</v>
      </c>
      <c r="AV595" s="13" t="s">
        <v>89</v>
      </c>
      <c r="AW595" s="13" t="s">
        <v>36</v>
      </c>
      <c r="AX595" s="13" t="s">
        <v>80</v>
      </c>
      <c r="AY595" s="253" t="s">
        <v>213</v>
      </c>
    </row>
    <row r="596" spans="1:51" s="15" customFormat="1" ht="12">
      <c r="A596" s="15"/>
      <c r="B596" s="265"/>
      <c r="C596" s="266"/>
      <c r="D596" s="244" t="s">
        <v>221</v>
      </c>
      <c r="E596" s="267" t="s">
        <v>1</v>
      </c>
      <c r="F596" s="268" t="s">
        <v>874</v>
      </c>
      <c r="G596" s="266"/>
      <c r="H596" s="267" t="s">
        <v>1</v>
      </c>
      <c r="I596" s="269"/>
      <c r="J596" s="266"/>
      <c r="K596" s="266"/>
      <c r="L596" s="270"/>
      <c r="M596" s="271"/>
      <c r="N596" s="272"/>
      <c r="O596" s="272"/>
      <c r="P596" s="272"/>
      <c r="Q596" s="272"/>
      <c r="R596" s="272"/>
      <c r="S596" s="272"/>
      <c r="T596" s="273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T596" s="274" t="s">
        <v>221</v>
      </c>
      <c r="AU596" s="274" t="s">
        <v>89</v>
      </c>
      <c r="AV596" s="15" t="s">
        <v>21</v>
      </c>
      <c r="AW596" s="15" t="s">
        <v>36</v>
      </c>
      <c r="AX596" s="15" t="s">
        <v>80</v>
      </c>
      <c r="AY596" s="274" t="s">
        <v>213</v>
      </c>
    </row>
    <row r="597" spans="1:51" s="15" customFormat="1" ht="12">
      <c r="A597" s="15"/>
      <c r="B597" s="265"/>
      <c r="C597" s="266"/>
      <c r="D597" s="244" t="s">
        <v>221</v>
      </c>
      <c r="E597" s="267" t="s">
        <v>1</v>
      </c>
      <c r="F597" s="268" t="s">
        <v>909</v>
      </c>
      <c r="G597" s="266"/>
      <c r="H597" s="267" t="s">
        <v>1</v>
      </c>
      <c r="I597" s="269"/>
      <c r="J597" s="266"/>
      <c r="K597" s="266"/>
      <c r="L597" s="270"/>
      <c r="M597" s="271"/>
      <c r="N597" s="272"/>
      <c r="O597" s="272"/>
      <c r="P597" s="272"/>
      <c r="Q597" s="272"/>
      <c r="R597" s="272"/>
      <c r="S597" s="272"/>
      <c r="T597" s="273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T597" s="274" t="s">
        <v>221</v>
      </c>
      <c r="AU597" s="274" t="s">
        <v>89</v>
      </c>
      <c r="AV597" s="15" t="s">
        <v>21</v>
      </c>
      <c r="AW597" s="15" t="s">
        <v>36</v>
      </c>
      <c r="AX597" s="15" t="s">
        <v>80</v>
      </c>
      <c r="AY597" s="274" t="s">
        <v>213</v>
      </c>
    </row>
    <row r="598" spans="1:51" s="13" customFormat="1" ht="12">
      <c r="A598" s="13"/>
      <c r="B598" s="242"/>
      <c r="C598" s="243"/>
      <c r="D598" s="244" t="s">
        <v>221</v>
      </c>
      <c r="E598" s="245" t="s">
        <v>1</v>
      </c>
      <c r="F598" s="246" t="s">
        <v>910</v>
      </c>
      <c r="G598" s="243"/>
      <c r="H598" s="247">
        <v>99.644</v>
      </c>
      <c r="I598" s="248"/>
      <c r="J598" s="243"/>
      <c r="K598" s="243"/>
      <c r="L598" s="249"/>
      <c r="M598" s="250"/>
      <c r="N598" s="251"/>
      <c r="O598" s="251"/>
      <c r="P598" s="251"/>
      <c r="Q598" s="251"/>
      <c r="R598" s="251"/>
      <c r="S598" s="251"/>
      <c r="T598" s="252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53" t="s">
        <v>221</v>
      </c>
      <c r="AU598" s="253" t="s">
        <v>89</v>
      </c>
      <c r="AV598" s="13" t="s">
        <v>89</v>
      </c>
      <c r="AW598" s="13" t="s">
        <v>36</v>
      </c>
      <c r="AX598" s="13" t="s">
        <v>80</v>
      </c>
      <c r="AY598" s="253" t="s">
        <v>213</v>
      </c>
    </row>
    <row r="599" spans="1:51" s="13" customFormat="1" ht="12">
      <c r="A599" s="13"/>
      <c r="B599" s="242"/>
      <c r="C599" s="243"/>
      <c r="D599" s="244" t="s">
        <v>221</v>
      </c>
      <c r="E599" s="245" t="s">
        <v>1</v>
      </c>
      <c r="F599" s="246" t="s">
        <v>911</v>
      </c>
      <c r="G599" s="243"/>
      <c r="H599" s="247">
        <v>23.555</v>
      </c>
      <c r="I599" s="248"/>
      <c r="J599" s="243"/>
      <c r="K599" s="243"/>
      <c r="L599" s="249"/>
      <c r="M599" s="250"/>
      <c r="N599" s="251"/>
      <c r="O599" s="251"/>
      <c r="P599" s="251"/>
      <c r="Q599" s="251"/>
      <c r="R599" s="251"/>
      <c r="S599" s="251"/>
      <c r="T599" s="252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53" t="s">
        <v>221</v>
      </c>
      <c r="AU599" s="253" t="s">
        <v>89</v>
      </c>
      <c r="AV599" s="13" t="s">
        <v>89</v>
      </c>
      <c r="AW599" s="13" t="s">
        <v>36</v>
      </c>
      <c r="AX599" s="13" t="s">
        <v>80</v>
      </c>
      <c r="AY599" s="253" t="s">
        <v>213</v>
      </c>
    </row>
    <row r="600" spans="1:51" s="15" customFormat="1" ht="12">
      <c r="A600" s="15"/>
      <c r="B600" s="265"/>
      <c r="C600" s="266"/>
      <c r="D600" s="244" t="s">
        <v>221</v>
      </c>
      <c r="E600" s="267" t="s">
        <v>1</v>
      </c>
      <c r="F600" s="268" t="s">
        <v>855</v>
      </c>
      <c r="G600" s="266"/>
      <c r="H600" s="267" t="s">
        <v>1</v>
      </c>
      <c r="I600" s="269"/>
      <c r="J600" s="266"/>
      <c r="K600" s="266"/>
      <c r="L600" s="270"/>
      <c r="M600" s="271"/>
      <c r="N600" s="272"/>
      <c r="O600" s="272"/>
      <c r="P600" s="272"/>
      <c r="Q600" s="272"/>
      <c r="R600" s="272"/>
      <c r="S600" s="272"/>
      <c r="T600" s="273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T600" s="274" t="s">
        <v>221</v>
      </c>
      <c r="AU600" s="274" t="s">
        <v>89</v>
      </c>
      <c r="AV600" s="15" t="s">
        <v>21</v>
      </c>
      <c r="AW600" s="15" t="s">
        <v>36</v>
      </c>
      <c r="AX600" s="15" t="s">
        <v>80</v>
      </c>
      <c r="AY600" s="274" t="s">
        <v>213</v>
      </c>
    </row>
    <row r="601" spans="1:51" s="13" customFormat="1" ht="12">
      <c r="A601" s="13"/>
      <c r="B601" s="242"/>
      <c r="C601" s="243"/>
      <c r="D601" s="244" t="s">
        <v>221</v>
      </c>
      <c r="E601" s="245" t="s">
        <v>1</v>
      </c>
      <c r="F601" s="246" t="s">
        <v>912</v>
      </c>
      <c r="G601" s="243"/>
      <c r="H601" s="247">
        <v>23.469</v>
      </c>
      <c r="I601" s="248"/>
      <c r="J601" s="243"/>
      <c r="K601" s="243"/>
      <c r="L601" s="249"/>
      <c r="M601" s="250"/>
      <c r="N601" s="251"/>
      <c r="O601" s="251"/>
      <c r="P601" s="251"/>
      <c r="Q601" s="251"/>
      <c r="R601" s="251"/>
      <c r="S601" s="251"/>
      <c r="T601" s="252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53" t="s">
        <v>221</v>
      </c>
      <c r="AU601" s="253" t="s">
        <v>89</v>
      </c>
      <c r="AV601" s="13" t="s">
        <v>89</v>
      </c>
      <c r="AW601" s="13" t="s">
        <v>36</v>
      </c>
      <c r="AX601" s="13" t="s">
        <v>80</v>
      </c>
      <c r="AY601" s="253" t="s">
        <v>213</v>
      </c>
    </row>
    <row r="602" spans="1:51" s="13" customFormat="1" ht="12">
      <c r="A602" s="13"/>
      <c r="B602" s="242"/>
      <c r="C602" s="243"/>
      <c r="D602" s="244" t="s">
        <v>221</v>
      </c>
      <c r="E602" s="245" t="s">
        <v>1</v>
      </c>
      <c r="F602" s="246" t="s">
        <v>913</v>
      </c>
      <c r="G602" s="243"/>
      <c r="H602" s="247">
        <v>105.156</v>
      </c>
      <c r="I602" s="248"/>
      <c r="J602" s="243"/>
      <c r="K602" s="243"/>
      <c r="L602" s="249"/>
      <c r="M602" s="250"/>
      <c r="N602" s="251"/>
      <c r="O602" s="251"/>
      <c r="P602" s="251"/>
      <c r="Q602" s="251"/>
      <c r="R602" s="251"/>
      <c r="S602" s="251"/>
      <c r="T602" s="252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53" t="s">
        <v>221</v>
      </c>
      <c r="AU602" s="253" t="s">
        <v>89</v>
      </c>
      <c r="AV602" s="13" t="s">
        <v>89</v>
      </c>
      <c r="AW602" s="13" t="s">
        <v>36</v>
      </c>
      <c r="AX602" s="13" t="s">
        <v>80</v>
      </c>
      <c r="AY602" s="253" t="s">
        <v>213</v>
      </c>
    </row>
    <row r="603" spans="1:51" s="13" customFormat="1" ht="12">
      <c r="A603" s="13"/>
      <c r="B603" s="242"/>
      <c r="C603" s="243"/>
      <c r="D603" s="244" t="s">
        <v>221</v>
      </c>
      <c r="E603" s="245" t="s">
        <v>1</v>
      </c>
      <c r="F603" s="246" t="s">
        <v>914</v>
      </c>
      <c r="G603" s="243"/>
      <c r="H603" s="247">
        <v>-9.6</v>
      </c>
      <c r="I603" s="248"/>
      <c r="J603" s="243"/>
      <c r="K603" s="243"/>
      <c r="L603" s="249"/>
      <c r="M603" s="250"/>
      <c r="N603" s="251"/>
      <c r="O603" s="251"/>
      <c r="P603" s="251"/>
      <c r="Q603" s="251"/>
      <c r="R603" s="251"/>
      <c r="S603" s="251"/>
      <c r="T603" s="252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53" t="s">
        <v>221</v>
      </c>
      <c r="AU603" s="253" t="s">
        <v>89</v>
      </c>
      <c r="AV603" s="13" t="s">
        <v>89</v>
      </c>
      <c r="AW603" s="13" t="s">
        <v>36</v>
      </c>
      <c r="AX603" s="13" t="s">
        <v>80</v>
      </c>
      <c r="AY603" s="253" t="s">
        <v>213</v>
      </c>
    </row>
    <row r="604" spans="1:51" s="16" customFormat="1" ht="12">
      <c r="A604" s="16"/>
      <c r="B604" s="286"/>
      <c r="C604" s="287"/>
      <c r="D604" s="244" t="s">
        <v>221</v>
      </c>
      <c r="E604" s="288" t="s">
        <v>1</v>
      </c>
      <c r="F604" s="289" t="s">
        <v>741</v>
      </c>
      <c r="G604" s="287"/>
      <c r="H604" s="290">
        <v>557.024</v>
      </c>
      <c r="I604" s="291"/>
      <c r="J604" s="287"/>
      <c r="K604" s="287"/>
      <c r="L604" s="292"/>
      <c r="M604" s="293"/>
      <c r="N604" s="294"/>
      <c r="O604" s="294"/>
      <c r="P604" s="294"/>
      <c r="Q604" s="294"/>
      <c r="R604" s="294"/>
      <c r="S604" s="294"/>
      <c r="T604" s="295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T604" s="296" t="s">
        <v>221</v>
      </c>
      <c r="AU604" s="296" t="s">
        <v>89</v>
      </c>
      <c r="AV604" s="16" t="s">
        <v>231</v>
      </c>
      <c r="AW604" s="16" t="s">
        <v>36</v>
      </c>
      <c r="AX604" s="16" t="s">
        <v>80</v>
      </c>
      <c r="AY604" s="296" t="s">
        <v>213</v>
      </c>
    </row>
    <row r="605" spans="1:51" s="15" customFormat="1" ht="12">
      <c r="A605" s="15"/>
      <c r="B605" s="265"/>
      <c r="C605" s="266"/>
      <c r="D605" s="244" t="s">
        <v>221</v>
      </c>
      <c r="E605" s="267" t="s">
        <v>1</v>
      </c>
      <c r="F605" s="268" t="s">
        <v>877</v>
      </c>
      <c r="G605" s="266"/>
      <c r="H605" s="267" t="s">
        <v>1</v>
      </c>
      <c r="I605" s="269"/>
      <c r="J605" s="266"/>
      <c r="K605" s="266"/>
      <c r="L605" s="270"/>
      <c r="M605" s="271"/>
      <c r="N605" s="272"/>
      <c r="O605" s="272"/>
      <c r="P605" s="272"/>
      <c r="Q605" s="272"/>
      <c r="R605" s="272"/>
      <c r="S605" s="272"/>
      <c r="T605" s="273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T605" s="274" t="s">
        <v>221</v>
      </c>
      <c r="AU605" s="274" t="s">
        <v>89</v>
      </c>
      <c r="AV605" s="15" t="s">
        <v>21</v>
      </c>
      <c r="AW605" s="15" t="s">
        <v>36</v>
      </c>
      <c r="AX605" s="15" t="s">
        <v>80</v>
      </c>
      <c r="AY605" s="274" t="s">
        <v>213</v>
      </c>
    </row>
    <row r="606" spans="1:51" s="13" customFormat="1" ht="12">
      <c r="A606" s="13"/>
      <c r="B606" s="242"/>
      <c r="C606" s="243"/>
      <c r="D606" s="244" t="s">
        <v>221</v>
      </c>
      <c r="E606" s="245" t="s">
        <v>1</v>
      </c>
      <c r="F606" s="246" t="s">
        <v>915</v>
      </c>
      <c r="G606" s="243"/>
      <c r="H606" s="247">
        <v>27.9</v>
      </c>
      <c r="I606" s="248"/>
      <c r="J606" s="243"/>
      <c r="K606" s="243"/>
      <c r="L606" s="249"/>
      <c r="M606" s="250"/>
      <c r="N606" s="251"/>
      <c r="O606" s="251"/>
      <c r="P606" s="251"/>
      <c r="Q606" s="251"/>
      <c r="R606" s="251"/>
      <c r="S606" s="251"/>
      <c r="T606" s="252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53" t="s">
        <v>221</v>
      </c>
      <c r="AU606" s="253" t="s">
        <v>89</v>
      </c>
      <c r="AV606" s="13" t="s">
        <v>89</v>
      </c>
      <c r="AW606" s="13" t="s">
        <v>36</v>
      </c>
      <c r="AX606" s="13" t="s">
        <v>80</v>
      </c>
      <c r="AY606" s="253" t="s">
        <v>213</v>
      </c>
    </row>
    <row r="607" spans="1:51" s="13" customFormat="1" ht="12">
      <c r="A607" s="13"/>
      <c r="B607" s="242"/>
      <c r="C607" s="243"/>
      <c r="D607" s="244" t="s">
        <v>221</v>
      </c>
      <c r="E607" s="245" t="s">
        <v>1</v>
      </c>
      <c r="F607" s="246" t="s">
        <v>916</v>
      </c>
      <c r="G607" s="243"/>
      <c r="H607" s="247">
        <v>28.43</v>
      </c>
      <c r="I607" s="248"/>
      <c r="J607" s="243"/>
      <c r="K607" s="243"/>
      <c r="L607" s="249"/>
      <c r="M607" s="250"/>
      <c r="N607" s="251"/>
      <c r="O607" s="251"/>
      <c r="P607" s="251"/>
      <c r="Q607" s="251"/>
      <c r="R607" s="251"/>
      <c r="S607" s="251"/>
      <c r="T607" s="252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53" t="s">
        <v>221</v>
      </c>
      <c r="AU607" s="253" t="s">
        <v>89</v>
      </c>
      <c r="AV607" s="13" t="s">
        <v>89</v>
      </c>
      <c r="AW607" s="13" t="s">
        <v>36</v>
      </c>
      <c r="AX607" s="13" t="s">
        <v>80</v>
      </c>
      <c r="AY607" s="253" t="s">
        <v>213</v>
      </c>
    </row>
    <row r="608" spans="1:51" s="13" customFormat="1" ht="12">
      <c r="A608" s="13"/>
      <c r="B608" s="242"/>
      <c r="C608" s="243"/>
      <c r="D608" s="244" t="s">
        <v>221</v>
      </c>
      <c r="E608" s="245" t="s">
        <v>1</v>
      </c>
      <c r="F608" s="246" t="s">
        <v>917</v>
      </c>
      <c r="G608" s="243"/>
      <c r="H608" s="247">
        <v>30.55</v>
      </c>
      <c r="I608" s="248"/>
      <c r="J608" s="243"/>
      <c r="K608" s="243"/>
      <c r="L608" s="249"/>
      <c r="M608" s="250"/>
      <c r="N608" s="251"/>
      <c r="O608" s="251"/>
      <c r="P608" s="251"/>
      <c r="Q608" s="251"/>
      <c r="R608" s="251"/>
      <c r="S608" s="251"/>
      <c r="T608" s="252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53" t="s">
        <v>221</v>
      </c>
      <c r="AU608" s="253" t="s">
        <v>89</v>
      </c>
      <c r="AV608" s="13" t="s">
        <v>89</v>
      </c>
      <c r="AW608" s="13" t="s">
        <v>36</v>
      </c>
      <c r="AX608" s="13" t="s">
        <v>80</v>
      </c>
      <c r="AY608" s="253" t="s">
        <v>213</v>
      </c>
    </row>
    <row r="609" spans="1:51" s="13" customFormat="1" ht="12">
      <c r="A609" s="13"/>
      <c r="B609" s="242"/>
      <c r="C609" s="243"/>
      <c r="D609" s="244" t="s">
        <v>221</v>
      </c>
      <c r="E609" s="245" t="s">
        <v>1</v>
      </c>
      <c r="F609" s="246" t="s">
        <v>918</v>
      </c>
      <c r="G609" s="243"/>
      <c r="H609" s="247">
        <v>31.37</v>
      </c>
      <c r="I609" s="248"/>
      <c r="J609" s="243"/>
      <c r="K609" s="243"/>
      <c r="L609" s="249"/>
      <c r="M609" s="250"/>
      <c r="N609" s="251"/>
      <c r="O609" s="251"/>
      <c r="P609" s="251"/>
      <c r="Q609" s="251"/>
      <c r="R609" s="251"/>
      <c r="S609" s="251"/>
      <c r="T609" s="252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53" t="s">
        <v>221</v>
      </c>
      <c r="AU609" s="253" t="s">
        <v>89</v>
      </c>
      <c r="AV609" s="13" t="s">
        <v>89</v>
      </c>
      <c r="AW609" s="13" t="s">
        <v>36</v>
      </c>
      <c r="AX609" s="13" t="s">
        <v>80</v>
      </c>
      <c r="AY609" s="253" t="s">
        <v>213</v>
      </c>
    </row>
    <row r="610" spans="1:51" s="16" customFormat="1" ht="12">
      <c r="A610" s="16"/>
      <c r="B610" s="286"/>
      <c r="C610" s="287"/>
      <c r="D610" s="244" t="s">
        <v>221</v>
      </c>
      <c r="E610" s="288" t="s">
        <v>1</v>
      </c>
      <c r="F610" s="289" t="s">
        <v>741</v>
      </c>
      <c r="G610" s="287"/>
      <c r="H610" s="290">
        <v>118.25</v>
      </c>
      <c r="I610" s="291"/>
      <c r="J610" s="287"/>
      <c r="K610" s="287"/>
      <c r="L610" s="292"/>
      <c r="M610" s="293"/>
      <c r="N610" s="294"/>
      <c r="O610" s="294"/>
      <c r="P610" s="294"/>
      <c r="Q610" s="294"/>
      <c r="R610" s="294"/>
      <c r="S610" s="294"/>
      <c r="T610" s="295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T610" s="296" t="s">
        <v>221</v>
      </c>
      <c r="AU610" s="296" t="s">
        <v>89</v>
      </c>
      <c r="AV610" s="16" t="s">
        <v>231</v>
      </c>
      <c r="AW610" s="16" t="s">
        <v>36</v>
      </c>
      <c r="AX610" s="16" t="s">
        <v>80</v>
      </c>
      <c r="AY610" s="296" t="s">
        <v>213</v>
      </c>
    </row>
    <row r="611" spans="1:51" s="14" customFormat="1" ht="12">
      <c r="A611" s="14"/>
      <c r="B611" s="254"/>
      <c r="C611" s="255"/>
      <c r="D611" s="244" t="s">
        <v>221</v>
      </c>
      <c r="E611" s="256" t="s">
        <v>1</v>
      </c>
      <c r="F611" s="257" t="s">
        <v>224</v>
      </c>
      <c r="G611" s="255"/>
      <c r="H611" s="258">
        <v>675.274</v>
      </c>
      <c r="I611" s="259"/>
      <c r="J611" s="255"/>
      <c r="K611" s="255"/>
      <c r="L611" s="260"/>
      <c r="M611" s="261"/>
      <c r="N611" s="262"/>
      <c r="O611" s="262"/>
      <c r="P611" s="262"/>
      <c r="Q611" s="262"/>
      <c r="R611" s="262"/>
      <c r="S611" s="262"/>
      <c r="T611" s="263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64" t="s">
        <v>221</v>
      </c>
      <c r="AU611" s="264" t="s">
        <v>89</v>
      </c>
      <c r="AV611" s="14" t="s">
        <v>219</v>
      </c>
      <c r="AW611" s="14" t="s">
        <v>36</v>
      </c>
      <c r="AX611" s="14" t="s">
        <v>21</v>
      </c>
      <c r="AY611" s="264" t="s">
        <v>213</v>
      </c>
    </row>
    <row r="612" spans="1:65" s="2" customFormat="1" ht="21.75" customHeight="1">
      <c r="A612" s="39"/>
      <c r="B612" s="40"/>
      <c r="C612" s="275" t="s">
        <v>919</v>
      </c>
      <c r="D612" s="275" t="s">
        <v>292</v>
      </c>
      <c r="E612" s="276" t="s">
        <v>920</v>
      </c>
      <c r="F612" s="277" t="s">
        <v>921</v>
      </c>
      <c r="G612" s="278" t="s">
        <v>244</v>
      </c>
      <c r="H612" s="279">
        <v>592.287</v>
      </c>
      <c r="I612" s="280"/>
      <c r="J612" s="281">
        <f>ROUND(I612*H612,2)</f>
        <v>0</v>
      </c>
      <c r="K612" s="282"/>
      <c r="L612" s="283"/>
      <c r="M612" s="284" t="s">
        <v>1</v>
      </c>
      <c r="N612" s="285" t="s">
        <v>45</v>
      </c>
      <c r="O612" s="92"/>
      <c r="P612" s="238">
        <f>O612*H612</f>
        <v>0</v>
      </c>
      <c r="Q612" s="238">
        <v>0.016</v>
      </c>
      <c r="R612" s="238">
        <f>Q612*H612</f>
        <v>9.476592</v>
      </c>
      <c r="S612" s="238">
        <v>0</v>
      </c>
      <c r="T612" s="239">
        <f>S612*H612</f>
        <v>0</v>
      </c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R612" s="240" t="s">
        <v>257</v>
      </c>
      <c r="AT612" s="240" t="s">
        <v>292</v>
      </c>
      <c r="AU612" s="240" t="s">
        <v>89</v>
      </c>
      <c r="AY612" s="18" t="s">
        <v>213</v>
      </c>
      <c r="BE612" s="241">
        <f>IF(N612="základní",J612,0)</f>
        <v>0</v>
      </c>
      <c r="BF612" s="241">
        <f>IF(N612="snížená",J612,0)</f>
        <v>0</v>
      </c>
      <c r="BG612" s="241">
        <f>IF(N612="zákl. přenesená",J612,0)</f>
        <v>0</v>
      </c>
      <c r="BH612" s="241">
        <f>IF(N612="sníž. přenesená",J612,0)</f>
        <v>0</v>
      </c>
      <c r="BI612" s="241">
        <f>IF(N612="nulová",J612,0)</f>
        <v>0</v>
      </c>
      <c r="BJ612" s="18" t="s">
        <v>21</v>
      </c>
      <c r="BK612" s="241">
        <f>ROUND(I612*H612,2)</f>
        <v>0</v>
      </c>
      <c r="BL612" s="18" t="s">
        <v>219</v>
      </c>
      <c r="BM612" s="240" t="s">
        <v>922</v>
      </c>
    </row>
    <row r="613" spans="1:51" s="13" customFormat="1" ht="12">
      <c r="A613" s="13"/>
      <c r="B613" s="242"/>
      <c r="C613" s="243"/>
      <c r="D613" s="244" t="s">
        <v>221</v>
      </c>
      <c r="E613" s="245" t="s">
        <v>1</v>
      </c>
      <c r="F613" s="246" t="s">
        <v>923</v>
      </c>
      <c r="G613" s="243"/>
      <c r="H613" s="247">
        <v>557.024</v>
      </c>
      <c r="I613" s="248"/>
      <c r="J613" s="243"/>
      <c r="K613" s="243"/>
      <c r="L613" s="249"/>
      <c r="M613" s="250"/>
      <c r="N613" s="251"/>
      <c r="O613" s="251"/>
      <c r="P613" s="251"/>
      <c r="Q613" s="251"/>
      <c r="R613" s="251"/>
      <c r="S613" s="251"/>
      <c r="T613" s="252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53" t="s">
        <v>221</v>
      </c>
      <c r="AU613" s="253" t="s">
        <v>89</v>
      </c>
      <c r="AV613" s="13" t="s">
        <v>89</v>
      </c>
      <c r="AW613" s="13" t="s">
        <v>36</v>
      </c>
      <c r="AX613" s="13" t="s">
        <v>80</v>
      </c>
      <c r="AY613" s="253" t="s">
        <v>213</v>
      </c>
    </row>
    <row r="614" spans="1:51" s="13" customFormat="1" ht="12">
      <c r="A614" s="13"/>
      <c r="B614" s="242"/>
      <c r="C614" s="243"/>
      <c r="D614" s="244" t="s">
        <v>221</v>
      </c>
      <c r="E614" s="245" t="s">
        <v>1</v>
      </c>
      <c r="F614" s="246" t="s">
        <v>924</v>
      </c>
      <c r="G614" s="243"/>
      <c r="H614" s="247">
        <v>23.65</v>
      </c>
      <c r="I614" s="248"/>
      <c r="J614" s="243"/>
      <c r="K614" s="243"/>
      <c r="L614" s="249"/>
      <c r="M614" s="250"/>
      <c r="N614" s="251"/>
      <c r="O614" s="251"/>
      <c r="P614" s="251"/>
      <c r="Q614" s="251"/>
      <c r="R614" s="251"/>
      <c r="S614" s="251"/>
      <c r="T614" s="252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53" t="s">
        <v>221</v>
      </c>
      <c r="AU614" s="253" t="s">
        <v>89</v>
      </c>
      <c r="AV614" s="13" t="s">
        <v>89</v>
      </c>
      <c r="AW614" s="13" t="s">
        <v>36</v>
      </c>
      <c r="AX614" s="13" t="s">
        <v>80</v>
      </c>
      <c r="AY614" s="253" t="s">
        <v>213</v>
      </c>
    </row>
    <row r="615" spans="1:51" s="16" customFormat="1" ht="12">
      <c r="A615" s="16"/>
      <c r="B615" s="286"/>
      <c r="C615" s="287"/>
      <c r="D615" s="244" t="s">
        <v>221</v>
      </c>
      <c r="E615" s="288" t="s">
        <v>1</v>
      </c>
      <c r="F615" s="289" t="s">
        <v>741</v>
      </c>
      <c r="G615" s="287"/>
      <c r="H615" s="290">
        <v>580.674</v>
      </c>
      <c r="I615" s="291"/>
      <c r="J615" s="287"/>
      <c r="K615" s="287"/>
      <c r="L615" s="292"/>
      <c r="M615" s="293"/>
      <c r="N615" s="294"/>
      <c r="O615" s="294"/>
      <c r="P615" s="294"/>
      <c r="Q615" s="294"/>
      <c r="R615" s="294"/>
      <c r="S615" s="294"/>
      <c r="T615" s="295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T615" s="296" t="s">
        <v>221</v>
      </c>
      <c r="AU615" s="296" t="s">
        <v>89</v>
      </c>
      <c r="AV615" s="16" t="s">
        <v>231</v>
      </c>
      <c r="AW615" s="16" t="s">
        <v>36</v>
      </c>
      <c r="AX615" s="16" t="s">
        <v>80</v>
      </c>
      <c r="AY615" s="296" t="s">
        <v>213</v>
      </c>
    </row>
    <row r="616" spans="1:51" s="13" customFormat="1" ht="12">
      <c r="A616" s="13"/>
      <c r="B616" s="242"/>
      <c r="C616" s="243"/>
      <c r="D616" s="244" t="s">
        <v>221</v>
      </c>
      <c r="E616" s="245" t="s">
        <v>1</v>
      </c>
      <c r="F616" s="246" t="s">
        <v>925</v>
      </c>
      <c r="G616" s="243"/>
      <c r="H616" s="247">
        <v>592.287</v>
      </c>
      <c r="I616" s="248"/>
      <c r="J616" s="243"/>
      <c r="K616" s="243"/>
      <c r="L616" s="249"/>
      <c r="M616" s="250"/>
      <c r="N616" s="251"/>
      <c r="O616" s="251"/>
      <c r="P616" s="251"/>
      <c r="Q616" s="251"/>
      <c r="R616" s="251"/>
      <c r="S616" s="251"/>
      <c r="T616" s="252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53" t="s">
        <v>221</v>
      </c>
      <c r="AU616" s="253" t="s">
        <v>89</v>
      </c>
      <c r="AV616" s="13" t="s">
        <v>89</v>
      </c>
      <c r="AW616" s="13" t="s">
        <v>36</v>
      </c>
      <c r="AX616" s="13" t="s">
        <v>80</v>
      </c>
      <c r="AY616" s="253" t="s">
        <v>213</v>
      </c>
    </row>
    <row r="617" spans="1:51" s="16" customFormat="1" ht="12">
      <c r="A617" s="16"/>
      <c r="B617" s="286"/>
      <c r="C617" s="287"/>
      <c r="D617" s="244" t="s">
        <v>221</v>
      </c>
      <c r="E617" s="288" t="s">
        <v>1</v>
      </c>
      <c r="F617" s="289" t="s">
        <v>741</v>
      </c>
      <c r="G617" s="287"/>
      <c r="H617" s="290">
        <v>592.287</v>
      </c>
      <c r="I617" s="291"/>
      <c r="J617" s="287"/>
      <c r="K617" s="287"/>
      <c r="L617" s="292"/>
      <c r="M617" s="293"/>
      <c r="N617" s="294"/>
      <c r="O617" s="294"/>
      <c r="P617" s="294"/>
      <c r="Q617" s="294"/>
      <c r="R617" s="294"/>
      <c r="S617" s="294"/>
      <c r="T617" s="295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T617" s="296" t="s">
        <v>221</v>
      </c>
      <c r="AU617" s="296" t="s">
        <v>89</v>
      </c>
      <c r="AV617" s="16" t="s">
        <v>231</v>
      </c>
      <c r="AW617" s="16" t="s">
        <v>36</v>
      </c>
      <c r="AX617" s="16" t="s">
        <v>21</v>
      </c>
      <c r="AY617" s="296" t="s">
        <v>213</v>
      </c>
    </row>
    <row r="618" spans="1:65" s="2" customFormat="1" ht="16.5" customHeight="1">
      <c r="A618" s="39"/>
      <c r="B618" s="40"/>
      <c r="C618" s="228" t="s">
        <v>926</v>
      </c>
      <c r="D618" s="228" t="s">
        <v>215</v>
      </c>
      <c r="E618" s="229" t="s">
        <v>927</v>
      </c>
      <c r="F618" s="230" t="s">
        <v>928</v>
      </c>
      <c r="G618" s="231" t="s">
        <v>470</v>
      </c>
      <c r="H618" s="232">
        <v>124.2</v>
      </c>
      <c r="I618" s="233"/>
      <c r="J618" s="234">
        <f>ROUND(I618*H618,2)</f>
        <v>0</v>
      </c>
      <c r="K618" s="235"/>
      <c r="L618" s="45"/>
      <c r="M618" s="236" t="s">
        <v>1</v>
      </c>
      <c r="N618" s="237" t="s">
        <v>45</v>
      </c>
      <c r="O618" s="92"/>
      <c r="P618" s="238">
        <f>O618*H618</f>
        <v>0</v>
      </c>
      <c r="Q618" s="238">
        <v>0</v>
      </c>
      <c r="R618" s="238">
        <f>Q618*H618</f>
        <v>0</v>
      </c>
      <c r="S618" s="238">
        <v>0</v>
      </c>
      <c r="T618" s="239">
        <f>S618*H618</f>
        <v>0</v>
      </c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R618" s="240" t="s">
        <v>219</v>
      </c>
      <c r="AT618" s="240" t="s">
        <v>215</v>
      </c>
      <c r="AU618" s="240" t="s">
        <v>89</v>
      </c>
      <c r="AY618" s="18" t="s">
        <v>213</v>
      </c>
      <c r="BE618" s="241">
        <f>IF(N618="základní",J618,0)</f>
        <v>0</v>
      </c>
      <c r="BF618" s="241">
        <f>IF(N618="snížená",J618,0)</f>
        <v>0</v>
      </c>
      <c r="BG618" s="241">
        <f>IF(N618="zákl. přenesená",J618,0)</f>
        <v>0</v>
      </c>
      <c r="BH618" s="241">
        <f>IF(N618="sníž. přenesená",J618,0)</f>
        <v>0</v>
      </c>
      <c r="BI618" s="241">
        <f>IF(N618="nulová",J618,0)</f>
        <v>0</v>
      </c>
      <c r="BJ618" s="18" t="s">
        <v>21</v>
      </c>
      <c r="BK618" s="241">
        <f>ROUND(I618*H618,2)</f>
        <v>0</v>
      </c>
      <c r="BL618" s="18" t="s">
        <v>219</v>
      </c>
      <c r="BM618" s="240" t="s">
        <v>929</v>
      </c>
    </row>
    <row r="619" spans="1:51" s="13" customFormat="1" ht="12">
      <c r="A619" s="13"/>
      <c r="B619" s="242"/>
      <c r="C619" s="243"/>
      <c r="D619" s="244" t="s">
        <v>221</v>
      </c>
      <c r="E619" s="245" t="s">
        <v>1</v>
      </c>
      <c r="F619" s="246" t="s">
        <v>930</v>
      </c>
      <c r="G619" s="243"/>
      <c r="H619" s="247">
        <v>40.6</v>
      </c>
      <c r="I619" s="248"/>
      <c r="J619" s="243"/>
      <c r="K619" s="243"/>
      <c r="L619" s="249"/>
      <c r="M619" s="250"/>
      <c r="N619" s="251"/>
      <c r="O619" s="251"/>
      <c r="P619" s="251"/>
      <c r="Q619" s="251"/>
      <c r="R619" s="251"/>
      <c r="S619" s="251"/>
      <c r="T619" s="252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53" t="s">
        <v>221</v>
      </c>
      <c r="AU619" s="253" t="s">
        <v>89</v>
      </c>
      <c r="AV619" s="13" t="s">
        <v>89</v>
      </c>
      <c r="AW619" s="13" t="s">
        <v>36</v>
      </c>
      <c r="AX619" s="13" t="s">
        <v>80</v>
      </c>
      <c r="AY619" s="253" t="s">
        <v>213</v>
      </c>
    </row>
    <row r="620" spans="1:51" s="13" customFormat="1" ht="12">
      <c r="A620" s="13"/>
      <c r="B620" s="242"/>
      <c r="C620" s="243"/>
      <c r="D620" s="244" t="s">
        <v>221</v>
      </c>
      <c r="E620" s="245" t="s">
        <v>1</v>
      </c>
      <c r="F620" s="246" t="s">
        <v>931</v>
      </c>
      <c r="G620" s="243"/>
      <c r="H620" s="247">
        <v>6</v>
      </c>
      <c r="I620" s="248"/>
      <c r="J620" s="243"/>
      <c r="K620" s="243"/>
      <c r="L620" s="249"/>
      <c r="M620" s="250"/>
      <c r="N620" s="251"/>
      <c r="O620" s="251"/>
      <c r="P620" s="251"/>
      <c r="Q620" s="251"/>
      <c r="R620" s="251"/>
      <c r="S620" s="251"/>
      <c r="T620" s="252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53" t="s">
        <v>221</v>
      </c>
      <c r="AU620" s="253" t="s">
        <v>89</v>
      </c>
      <c r="AV620" s="13" t="s">
        <v>89</v>
      </c>
      <c r="AW620" s="13" t="s">
        <v>36</v>
      </c>
      <c r="AX620" s="13" t="s">
        <v>80</v>
      </c>
      <c r="AY620" s="253" t="s">
        <v>213</v>
      </c>
    </row>
    <row r="621" spans="1:51" s="15" customFormat="1" ht="12">
      <c r="A621" s="15"/>
      <c r="B621" s="265"/>
      <c r="C621" s="266"/>
      <c r="D621" s="244" t="s">
        <v>221</v>
      </c>
      <c r="E621" s="267" t="s">
        <v>1</v>
      </c>
      <c r="F621" s="268" t="s">
        <v>932</v>
      </c>
      <c r="G621" s="266"/>
      <c r="H621" s="267" t="s">
        <v>1</v>
      </c>
      <c r="I621" s="269"/>
      <c r="J621" s="266"/>
      <c r="K621" s="266"/>
      <c r="L621" s="270"/>
      <c r="M621" s="271"/>
      <c r="N621" s="272"/>
      <c r="O621" s="272"/>
      <c r="P621" s="272"/>
      <c r="Q621" s="272"/>
      <c r="R621" s="272"/>
      <c r="S621" s="272"/>
      <c r="T621" s="273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T621" s="274" t="s">
        <v>221</v>
      </c>
      <c r="AU621" s="274" t="s">
        <v>89</v>
      </c>
      <c r="AV621" s="15" t="s">
        <v>21</v>
      </c>
      <c r="AW621" s="15" t="s">
        <v>36</v>
      </c>
      <c r="AX621" s="15" t="s">
        <v>80</v>
      </c>
      <c r="AY621" s="274" t="s">
        <v>213</v>
      </c>
    </row>
    <row r="622" spans="1:51" s="13" customFormat="1" ht="12">
      <c r="A622" s="13"/>
      <c r="B622" s="242"/>
      <c r="C622" s="243"/>
      <c r="D622" s="244" t="s">
        <v>221</v>
      </c>
      <c r="E622" s="245" t="s">
        <v>1</v>
      </c>
      <c r="F622" s="246" t="s">
        <v>933</v>
      </c>
      <c r="G622" s="243"/>
      <c r="H622" s="247">
        <v>13.4</v>
      </c>
      <c r="I622" s="248"/>
      <c r="J622" s="243"/>
      <c r="K622" s="243"/>
      <c r="L622" s="249"/>
      <c r="M622" s="250"/>
      <c r="N622" s="251"/>
      <c r="O622" s="251"/>
      <c r="P622" s="251"/>
      <c r="Q622" s="251"/>
      <c r="R622" s="251"/>
      <c r="S622" s="251"/>
      <c r="T622" s="252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53" t="s">
        <v>221</v>
      </c>
      <c r="AU622" s="253" t="s">
        <v>89</v>
      </c>
      <c r="AV622" s="13" t="s">
        <v>89</v>
      </c>
      <c r="AW622" s="13" t="s">
        <v>36</v>
      </c>
      <c r="AX622" s="13" t="s">
        <v>80</v>
      </c>
      <c r="AY622" s="253" t="s">
        <v>213</v>
      </c>
    </row>
    <row r="623" spans="1:51" s="15" customFormat="1" ht="12">
      <c r="A623" s="15"/>
      <c r="B623" s="265"/>
      <c r="C623" s="266"/>
      <c r="D623" s="244" t="s">
        <v>221</v>
      </c>
      <c r="E623" s="267" t="s">
        <v>1</v>
      </c>
      <c r="F623" s="268" t="s">
        <v>934</v>
      </c>
      <c r="G623" s="266"/>
      <c r="H623" s="267" t="s">
        <v>1</v>
      </c>
      <c r="I623" s="269"/>
      <c r="J623" s="266"/>
      <c r="K623" s="266"/>
      <c r="L623" s="270"/>
      <c r="M623" s="271"/>
      <c r="N623" s="272"/>
      <c r="O623" s="272"/>
      <c r="P623" s="272"/>
      <c r="Q623" s="272"/>
      <c r="R623" s="272"/>
      <c r="S623" s="272"/>
      <c r="T623" s="273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T623" s="274" t="s">
        <v>221</v>
      </c>
      <c r="AU623" s="274" t="s">
        <v>89</v>
      </c>
      <c r="AV623" s="15" t="s">
        <v>21</v>
      </c>
      <c r="AW623" s="15" t="s">
        <v>36</v>
      </c>
      <c r="AX623" s="15" t="s">
        <v>80</v>
      </c>
      <c r="AY623" s="274" t="s">
        <v>213</v>
      </c>
    </row>
    <row r="624" spans="1:51" s="13" customFormat="1" ht="12">
      <c r="A624" s="13"/>
      <c r="B624" s="242"/>
      <c r="C624" s="243"/>
      <c r="D624" s="244" t="s">
        <v>221</v>
      </c>
      <c r="E624" s="245" t="s">
        <v>1</v>
      </c>
      <c r="F624" s="246" t="s">
        <v>935</v>
      </c>
      <c r="G624" s="243"/>
      <c r="H624" s="247">
        <v>64.2</v>
      </c>
      <c r="I624" s="248"/>
      <c r="J624" s="243"/>
      <c r="K624" s="243"/>
      <c r="L624" s="249"/>
      <c r="M624" s="250"/>
      <c r="N624" s="251"/>
      <c r="O624" s="251"/>
      <c r="P624" s="251"/>
      <c r="Q624" s="251"/>
      <c r="R624" s="251"/>
      <c r="S624" s="251"/>
      <c r="T624" s="252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53" t="s">
        <v>221</v>
      </c>
      <c r="AU624" s="253" t="s">
        <v>89</v>
      </c>
      <c r="AV624" s="13" t="s">
        <v>89</v>
      </c>
      <c r="AW624" s="13" t="s">
        <v>36</v>
      </c>
      <c r="AX624" s="13" t="s">
        <v>80</v>
      </c>
      <c r="AY624" s="253" t="s">
        <v>213</v>
      </c>
    </row>
    <row r="625" spans="1:51" s="14" customFormat="1" ht="12">
      <c r="A625" s="14"/>
      <c r="B625" s="254"/>
      <c r="C625" s="255"/>
      <c r="D625" s="244" t="s">
        <v>221</v>
      </c>
      <c r="E625" s="256" t="s">
        <v>1</v>
      </c>
      <c r="F625" s="257" t="s">
        <v>936</v>
      </c>
      <c r="G625" s="255"/>
      <c r="H625" s="258">
        <v>124.2</v>
      </c>
      <c r="I625" s="259"/>
      <c r="J625" s="255"/>
      <c r="K625" s="255"/>
      <c r="L625" s="260"/>
      <c r="M625" s="261"/>
      <c r="N625" s="262"/>
      <c r="O625" s="262"/>
      <c r="P625" s="262"/>
      <c r="Q625" s="262"/>
      <c r="R625" s="262"/>
      <c r="S625" s="262"/>
      <c r="T625" s="263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264" t="s">
        <v>221</v>
      </c>
      <c r="AU625" s="264" t="s">
        <v>89</v>
      </c>
      <c r="AV625" s="14" t="s">
        <v>219</v>
      </c>
      <c r="AW625" s="14" t="s">
        <v>36</v>
      </c>
      <c r="AX625" s="14" t="s">
        <v>21</v>
      </c>
      <c r="AY625" s="264" t="s">
        <v>213</v>
      </c>
    </row>
    <row r="626" spans="1:65" s="2" customFormat="1" ht="21.75" customHeight="1">
      <c r="A626" s="39"/>
      <c r="B626" s="40"/>
      <c r="C626" s="275" t="s">
        <v>937</v>
      </c>
      <c r="D626" s="275" t="s">
        <v>292</v>
      </c>
      <c r="E626" s="276" t="s">
        <v>938</v>
      </c>
      <c r="F626" s="277" t="s">
        <v>939</v>
      </c>
      <c r="G626" s="278" t="s">
        <v>470</v>
      </c>
      <c r="H626" s="279">
        <v>42.63</v>
      </c>
      <c r="I626" s="280"/>
      <c r="J626" s="281">
        <f>ROUND(I626*H626,2)</f>
        <v>0</v>
      </c>
      <c r="K626" s="282"/>
      <c r="L626" s="283"/>
      <c r="M626" s="284" t="s">
        <v>1</v>
      </c>
      <c r="N626" s="285" t="s">
        <v>45</v>
      </c>
      <c r="O626" s="92"/>
      <c r="P626" s="238">
        <f>O626*H626</f>
        <v>0</v>
      </c>
      <c r="Q626" s="238">
        <v>0.00011</v>
      </c>
      <c r="R626" s="238">
        <f>Q626*H626</f>
        <v>0.0046893</v>
      </c>
      <c r="S626" s="238">
        <v>0</v>
      </c>
      <c r="T626" s="239">
        <f>S626*H626</f>
        <v>0</v>
      </c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R626" s="240" t="s">
        <v>257</v>
      </c>
      <c r="AT626" s="240" t="s">
        <v>292</v>
      </c>
      <c r="AU626" s="240" t="s">
        <v>89</v>
      </c>
      <c r="AY626" s="18" t="s">
        <v>213</v>
      </c>
      <c r="BE626" s="241">
        <f>IF(N626="základní",J626,0)</f>
        <v>0</v>
      </c>
      <c r="BF626" s="241">
        <f>IF(N626="snížená",J626,0)</f>
        <v>0</v>
      </c>
      <c r="BG626" s="241">
        <f>IF(N626="zákl. přenesená",J626,0)</f>
        <v>0</v>
      </c>
      <c r="BH626" s="241">
        <f>IF(N626="sníž. přenesená",J626,0)</f>
        <v>0</v>
      </c>
      <c r="BI626" s="241">
        <f>IF(N626="nulová",J626,0)</f>
        <v>0</v>
      </c>
      <c r="BJ626" s="18" t="s">
        <v>21</v>
      </c>
      <c r="BK626" s="241">
        <f>ROUND(I626*H626,2)</f>
        <v>0</v>
      </c>
      <c r="BL626" s="18" t="s">
        <v>219</v>
      </c>
      <c r="BM626" s="240" t="s">
        <v>940</v>
      </c>
    </row>
    <row r="627" spans="1:51" s="13" customFormat="1" ht="12">
      <c r="A627" s="13"/>
      <c r="B627" s="242"/>
      <c r="C627" s="243"/>
      <c r="D627" s="244" t="s">
        <v>221</v>
      </c>
      <c r="E627" s="245" t="s">
        <v>1</v>
      </c>
      <c r="F627" s="246" t="s">
        <v>941</v>
      </c>
      <c r="G627" s="243"/>
      <c r="H627" s="247">
        <v>42.63</v>
      </c>
      <c r="I627" s="248"/>
      <c r="J627" s="243"/>
      <c r="K627" s="243"/>
      <c r="L627" s="249"/>
      <c r="M627" s="250"/>
      <c r="N627" s="251"/>
      <c r="O627" s="251"/>
      <c r="P627" s="251"/>
      <c r="Q627" s="251"/>
      <c r="R627" s="251"/>
      <c r="S627" s="251"/>
      <c r="T627" s="252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53" t="s">
        <v>221</v>
      </c>
      <c r="AU627" s="253" t="s">
        <v>89</v>
      </c>
      <c r="AV627" s="13" t="s">
        <v>89</v>
      </c>
      <c r="AW627" s="13" t="s">
        <v>36</v>
      </c>
      <c r="AX627" s="13" t="s">
        <v>80</v>
      </c>
      <c r="AY627" s="253" t="s">
        <v>213</v>
      </c>
    </row>
    <row r="628" spans="1:51" s="14" customFormat="1" ht="12">
      <c r="A628" s="14"/>
      <c r="B628" s="254"/>
      <c r="C628" s="255"/>
      <c r="D628" s="244" t="s">
        <v>221</v>
      </c>
      <c r="E628" s="256" t="s">
        <v>1</v>
      </c>
      <c r="F628" s="257" t="s">
        <v>224</v>
      </c>
      <c r="G628" s="255"/>
      <c r="H628" s="258">
        <v>42.63</v>
      </c>
      <c r="I628" s="259"/>
      <c r="J628" s="255"/>
      <c r="K628" s="255"/>
      <c r="L628" s="260"/>
      <c r="M628" s="261"/>
      <c r="N628" s="262"/>
      <c r="O628" s="262"/>
      <c r="P628" s="262"/>
      <c r="Q628" s="262"/>
      <c r="R628" s="262"/>
      <c r="S628" s="262"/>
      <c r="T628" s="263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64" t="s">
        <v>221</v>
      </c>
      <c r="AU628" s="264" t="s">
        <v>89</v>
      </c>
      <c r="AV628" s="14" t="s">
        <v>219</v>
      </c>
      <c r="AW628" s="14" t="s">
        <v>36</v>
      </c>
      <c r="AX628" s="14" t="s">
        <v>21</v>
      </c>
      <c r="AY628" s="264" t="s">
        <v>213</v>
      </c>
    </row>
    <row r="629" spans="1:65" s="2" customFormat="1" ht="21.75" customHeight="1">
      <c r="A629" s="39"/>
      <c r="B629" s="40"/>
      <c r="C629" s="275" t="s">
        <v>942</v>
      </c>
      <c r="D629" s="275" t="s">
        <v>292</v>
      </c>
      <c r="E629" s="276" t="s">
        <v>943</v>
      </c>
      <c r="F629" s="277" t="s">
        <v>944</v>
      </c>
      <c r="G629" s="278" t="s">
        <v>470</v>
      </c>
      <c r="H629" s="279">
        <v>67.41</v>
      </c>
      <c r="I629" s="280"/>
      <c r="J629" s="281">
        <f>ROUND(I629*H629,2)</f>
        <v>0</v>
      </c>
      <c r="K629" s="282"/>
      <c r="L629" s="283"/>
      <c r="M629" s="284" t="s">
        <v>1</v>
      </c>
      <c r="N629" s="285" t="s">
        <v>45</v>
      </c>
      <c r="O629" s="92"/>
      <c r="P629" s="238">
        <f>O629*H629</f>
        <v>0</v>
      </c>
      <c r="Q629" s="238">
        <v>4E-05</v>
      </c>
      <c r="R629" s="238">
        <f>Q629*H629</f>
        <v>0.0026964000000000003</v>
      </c>
      <c r="S629" s="238">
        <v>0</v>
      </c>
      <c r="T629" s="239">
        <f>S629*H629</f>
        <v>0</v>
      </c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R629" s="240" t="s">
        <v>257</v>
      </c>
      <c r="AT629" s="240" t="s">
        <v>292</v>
      </c>
      <c r="AU629" s="240" t="s">
        <v>89</v>
      </c>
      <c r="AY629" s="18" t="s">
        <v>213</v>
      </c>
      <c r="BE629" s="241">
        <f>IF(N629="základní",J629,0)</f>
        <v>0</v>
      </c>
      <c r="BF629" s="241">
        <f>IF(N629="snížená",J629,0)</f>
        <v>0</v>
      </c>
      <c r="BG629" s="241">
        <f>IF(N629="zákl. přenesená",J629,0)</f>
        <v>0</v>
      </c>
      <c r="BH629" s="241">
        <f>IF(N629="sníž. přenesená",J629,0)</f>
        <v>0</v>
      </c>
      <c r="BI629" s="241">
        <f>IF(N629="nulová",J629,0)</f>
        <v>0</v>
      </c>
      <c r="BJ629" s="18" t="s">
        <v>21</v>
      </c>
      <c r="BK629" s="241">
        <f>ROUND(I629*H629,2)</f>
        <v>0</v>
      </c>
      <c r="BL629" s="18" t="s">
        <v>219</v>
      </c>
      <c r="BM629" s="240" t="s">
        <v>945</v>
      </c>
    </row>
    <row r="630" spans="1:51" s="13" customFormat="1" ht="12">
      <c r="A630" s="13"/>
      <c r="B630" s="242"/>
      <c r="C630" s="243"/>
      <c r="D630" s="244" t="s">
        <v>221</v>
      </c>
      <c r="E630" s="245" t="s">
        <v>1</v>
      </c>
      <c r="F630" s="246" t="s">
        <v>946</v>
      </c>
      <c r="G630" s="243"/>
      <c r="H630" s="247">
        <v>67.41</v>
      </c>
      <c r="I630" s="248"/>
      <c r="J630" s="243"/>
      <c r="K630" s="243"/>
      <c r="L630" s="249"/>
      <c r="M630" s="250"/>
      <c r="N630" s="251"/>
      <c r="O630" s="251"/>
      <c r="P630" s="251"/>
      <c r="Q630" s="251"/>
      <c r="R630" s="251"/>
      <c r="S630" s="251"/>
      <c r="T630" s="252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53" t="s">
        <v>221</v>
      </c>
      <c r="AU630" s="253" t="s">
        <v>89</v>
      </c>
      <c r="AV630" s="13" t="s">
        <v>89</v>
      </c>
      <c r="AW630" s="13" t="s">
        <v>36</v>
      </c>
      <c r="AX630" s="13" t="s">
        <v>80</v>
      </c>
      <c r="AY630" s="253" t="s">
        <v>213</v>
      </c>
    </row>
    <row r="631" spans="1:51" s="14" customFormat="1" ht="12">
      <c r="A631" s="14"/>
      <c r="B631" s="254"/>
      <c r="C631" s="255"/>
      <c r="D631" s="244" t="s">
        <v>221</v>
      </c>
      <c r="E631" s="256" t="s">
        <v>1</v>
      </c>
      <c r="F631" s="257" t="s">
        <v>224</v>
      </c>
      <c r="G631" s="255"/>
      <c r="H631" s="258">
        <v>67.41</v>
      </c>
      <c r="I631" s="259"/>
      <c r="J631" s="255"/>
      <c r="K631" s="255"/>
      <c r="L631" s="260"/>
      <c r="M631" s="261"/>
      <c r="N631" s="262"/>
      <c r="O631" s="262"/>
      <c r="P631" s="262"/>
      <c r="Q631" s="262"/>
      <c r="R631" s="262"/>
      <c r="S631" s="262"/>
      <c r="T631" s="263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T631" s="264" t="s">
        <v>221</v>
      </c>
      <c r="AU631" s="264" t="s">
        <v>89</v>
      </c>
      <c r="AV631" s="14" t="s">
        <v>219</v>
      </c>
      <c r="AW631" s="14" t="s">
        <v>36</v>
      </c>
      <c r="AX631" s="14" t="s">
        <v>21</v>
      </c>
      <c r="AY631" s="264" t="s">
        <v>213</v>
      </c>
    </row>
    <row r="632" spans="1:65" s="2" customFormat="1" ht="16.5" customHeight="1">
      <c r="A632" s="39"/>
      <c r="B632" s="40"/>
      <c r="C632" s="275" t="s">
        <v>947</v>
      </c>
      <c r="D632" s="275" t="s">
        <v>292</v>
      </c>
      <c r="E632" s="276" t="s">
        <v>948</v>
      </c>
      <c r="F632" s="277" t="s">
        <v>949</v>
      </c>
      <c r="G632" s="278" t="s">
        <v>470</v>
      </c>
      <c r="H632" s="279">
        <v>20.37</v>
      </c>
      <c r="I632" s="280"/>
      <c r="J632" s="281">
        <f>ROUND(I632*H632,2)</f>
        <v>0</v>
      </c>
      <c r="K632" s="282"/>
      <c r="L632" s="283"/>
      <c r="M632" s="284" t="s">
        <v>1</v>
      </c>
      <c r="N632" s="285" t="s">
        <v>45</v>
      </c>
      <c r="O632" s="92"/>
      <c r="P632" s="238">
        <f>O632*H632</f>
        <v>0</v>
      </c>
      <c r="Q632" s="238">
        <v>0</v>
      </c>
      <c r="R632" s="238">
        <f>Q632*H632</f>
        <v>0</v>
      </c>
      <c r="S632" s="238">
        <v>0</v>
      </c>
      <c r="T632" s="239">
        <f>S632*H632</f>
        <v>0</v>
      </c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R632" s="240" t="s">
        <v>257</v>
      </c>
      <c r="AT632" s="240" t="s">
        <v>292</v>
      </c>
      <c r="AU632" s="240" t="s">
        <v>89</v>
      </c>
      <c r="AY632" s="18" t="s">
        <v>213</v>
      </c>
      <c r="BE632" s="241">
        <f>IF(N632="základní",J632,0)</f>
        <v>0</v>
      </c>
      <c r="BF632" s="241">
        <f>IF(N632="snížená",J632,0)</f>
        <v>0</v>
      </c>
      <c r="BG632" s="241">
        <f>IF(N632="zákl. přenesená",J632,0)</f>
        <v>0</v>
      </c>
      <c r="BH632" s="241">
        <f>IF(N632="sníž. přenesená",J632,0)</f>
        <v>0</v>
      </c>
      <c r="BI632" s="241">
        <f>IF(N632="nulová",J632,0)</f>
        <v>0</v>
      </c>
      <c r="BJ632" s="18" t="s">
        <v>21</v>
      </c>
      <c r="BK632" s="241">
        <f>ROUND(I632*H632,2)</f>
        <v>0</v>
      </c>
      <c r="BL632" s="18" t="s">
        <v>219</v>
      </c>
      <c r="BM632" s="240" t="s">
        <v>950</v>
      </c>
    </row>
    <row r="633" spans="1:51" s="13" customFormat="1" ht="12">
      <c r="A633" s="13"/>
      <c r="B633" s="242"/>
      <c r="C633" s="243"/>
      <c r="D633" s="244" t="s">
        <v>221</v>
      </c>
      <c r="E633" s="245" t="s">
        <v>1</v>
      </c>
      <c r="F633" s="246" t="s">
        <v>951</v>
      </c>
      <c r="G633" s="243"/>
      <c r="H633" s="247">
        <v>20.37</v>
      </c>
      <c r="I633" s="248"/>
      <c r="J633" s="243"/>
      <c r="K633" s="243"/>
      <c r="L633" s="249"/>
      <c r="M633" s="250"/>
      <c r="N633" s="251"/>
      <c r="O633" s="251"/>
      <c r="P633" s="251"/>
      <c r="Q633" s="251"/>
      <c r="R633" s="251"/>
      <c r="S633" s="251"/>
      <c r="T633" s="252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53" t="s">
        <v>221</v>
      </c>
      <c r="AU633" s="253" t="s">
        <v>89</v>
      </c>
      <c r="AV633" s="13" t="s">
        <v>89</v>
      </c>
      <c r="AW633" s="13" t="s">
        <v>36</v>
      </c>
      <c r="AX633" s="13" t="s">
        <v>80</v>
      </c>
      <c r="AY633" s="253" t="s">
        <v>213</v>
      </c>
    </row>
    <row r="634" spans="1:51" s="14" customFormat="1" ht="12">
      <c r="A634" s="14"/>
      <c r="B634" s="254"/>
      <c r="C634" s="255"/>
      <c r="D634" s="244" t="s">
        <v>221</v>
      </c>
      <c r="E634" s="256" t="s">
        <v>1</v>
      </c>
      <c r="F634" s="257" t="s">
        <v>224</v>
      </c>
      <c r="G634" s="255"/>
      <c r="H634" s="258">
        <v>20.37</v>
      </c>
      <c r="I634" s="259"/>
      <c r="J634" s="255"/>
      <c r="K634" s="255"/>
      <c r="L634" s="260"/>
      <c r="M634" s="261"/>
      <c r="N634" s="262"/>
      <c r="O634" s="262"/>
      <c r="P634" s="262"/>
      <c r="Q634" s="262"/>
      <c r="R634" s="262"/>
      <c r="S634" s="262"/>
      <c r="T634" s="263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64" t="s">
        <v>221</v>
      </c>
      <c r="AU634" s="264" t="s">
        <v>89</v>
      </c>
      <c r="AV634" s="14" t="s">
        <v>219</v>
      </c>
      <c r="AW634" s="14" t="s">
        <v>36</v>
      </c>
      <c r="AX634" s="14" t="s">
        <v>21</v>
      </c>
      <c r="AY634" s="264" t="s">
        <v>213</v>
      </c>
    </row>
    <row r="635" spans="1:65" s="2" customFormat="1" ht="21.75" customHeight="1">
      <c r="A635" s="39"/>
      <c r="B635" s="40"/>
      <c r="C635" s="228" t="s">
        <v>952</v>
      </c>
      <c r="D635" s="228" t="s">
        <v>215</v>
      </c>
      <c r="E635" s="229" t="s">
        <v>953</v>
      </c>
      <c r="F635" s="230" t="s">
        <v>954</v>
      </c>
      <c r="G635" s="231" t="s">
        <v>244</v>
      </c>
      <c r="H635" s="232">
        <v>691.831</v>
      </c>
      <c r="I635" s="233"/>
      <c r="J635" s="234">
        <f>ROUND(I635*H635,2)</f>
        <v>0</v>
      </c>
      <c r="K635" s="235"/>
      <c r="L635" s="45"/>
      <c r="M635" s="236" t="s">
        <v>1</v>
      </c>
      <c r="N635" s="237" t="s">
        <v>45</v>
      </c>
      <c r="O635" s="92"/>
      <c r="P635" s="238">
        <f>O635*H635</f>
        <v>0</v>
      </c>
      <c r="Q635" s="238">
        <v>0.00489</v>
      </c>
      <c r="R635" s="238">
        <f>Q635*H635</f>
        <v>3.3830535900000003</v>
      </c>
      <c r="S635" s="238">
        <v>0</v>
      </c>
      <c r="T635" s="239">
        <f>S635*H635</f>
        <v>0</v>
      </c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R635" s="240" t="s">
        <v>219</v>
      </c>
      <c r="AT635" s="240" t="s">
        <v>215</v>
      </c>
      <c r="AU635" s="240" t="s">
        <v>89</v>
      </c>
      <c r="AY635" s="18" t="s">
        <v>213</v>
      </c>
      <c r="BE635" s="241">
        <f>IF(N635="základní",J635,0)</f>
        <v>0</v>
      </c>
      <c r="BF635" s="241">
        <f>IF(N635="snížená",J635,0)</f>
        <v>0</v>
      </c>
      <c r="BG635" s="241">
        <f>IF(N635="zákl. přenesená",J635,0)</f>
        <v>0</v>
      </c>
      <c r="BH635" s="241">
        <f>IF(N635="sníž. přenesená",J635,0)</f>
        <v>0</v>
      </c>
      <c r="BI635" s="241">
        <f>IF(N635="nulová",J635,0)</f>
        <v>0</v>
      </c>
      <c r="BJ635" s="18" t="s">
        <v>21</v>
      </c>
      <c r="BK635" s="241">
        <f>ROUND(I635*H635,2)</f>
        <v>0</v>
      </c>
      <c r="BL635" s="18" t="s">
        <v>219</v>
      </c>
      <c r="BM635" s="240" t="s">
        <v>955</v>
      </c>
    </row>
    <row r="636" spans="1:51" s="13" customFormat="1" ht="12">
      <c r="A636" s="13"/>
      <c r="B636" s="242"/>
      <c r="C636" s="243"/>
      <c r="D636" s="244" t="s">
        <v>221</v>
      </c>
      <c r="E636" s="245" t="s">
        <v>1</v>
      </c>
      <c r="F636" s="246" t="s">
        <v>956</v>
      </c>
      <c r="G636" s="243"/>
      <c r="H636" s="247">
        <v>707.712</v>
      </c>
      <c r="I636" s="248"/>
      <c r="J636" s="243"/>
      <c r="K636" s="243"/>
      <c r="L636" s="249"/>
      <c r="M636" s="250"/>
      <c r="N636" s="251"/>
      <c r="O636" s="251"/>
      <c r="P636" s="251"/>
      <c r="Q636" s="251"/>
      <c r="R636" s="251"/>
      <c r="S636" s="251"/>
      <c r="T636" s="252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53" t="s">
        <v>221</v>
      </c>
      <c r="AU636" s="253" t="s">
        <v>89</v>
      </c>
      <c r="AV636" s="13" t="s">
        <v>89</v>
      </c>
      <c r="AW636" s="13" t="s">
        <v>36</v>
      </c>
      <c r="AX636" s="13" t="s">
        <v>80</v>
      </c>
      <c r="AY636" s="253" t="s">
        <v>213</v>
      </c>
    </row>
    <row r="637" spans="1:51" s="13" customFormat="1" ht="12">
      <c r="A637" s="13"/>
      <c r="B637" s="242"/>
      <c r="C637" s="243"/>
      <c r="D637" s="244" t="s">
        <v>221</v>
      </c>
      <c r="E637" s="245" t="s">
        <v>1</v>
      </c>
      <c r="F637" s="246" t="s">
        <v>957</v>
      </c>
      <c r="G637" s="243"/>
      <c r="H637" s="247">
        <v>133.981</v>
      </c>
      <c r="I637" s="248"/>
      <c r="J637" s="243"/>
      <c r="K637" s="243"/>
      <c r="L637" s="249"/>
      <c r="M637" s="250"/>
      <c r="N637" s="251"/>
      <c r="O637" s="251"/>
      <c r="P637" s="251"/>
      <c r="Q637" s="251"/>
      <c r="R637" s="251"/>
      <c r="S637" s="251"/>
      <c r="T637" s="252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53" t="s">
        <v>221</v>
      </c>
      <c r="AU637" s="253" t="s">
        <v>89</v>
      </c>
      <c r="AV637" s="13" t="s">
        <v>89</v>
      </c>
      <c r="AW637" s="13" t="s">
        <v>36</v>
      </c>
      <c r="AX637" s="13" t="s">
        <v>80</v>
      </c>
      <c r="AY637" s="253" t="s">
        <v>213</v>
      </c>
    </row>
    <row r="638" spans="1:51" s="15" customFormat="1" ht="12">
      <c r="A638" s="15"/>
      <c r="B638" s="265"/>
      <c r="C638" s="266"/>
      <c r="D638" s="244" t="s">
        <v>221</v>
      </c>
      <c r="E638" s="267" t="s">
        <v>1</v>
      </c>
      <c r="F638" s="268" t="s">
        <v>798</v>
      </c>
      <c r="G638" s="266"/>
      <c r="H638" s="267" t="s">
        <v>1</v>
      </c>
      <c r="I638" s="269"/>
      <c r="J638" s="266"/>
      <c r="K638" s="266"/>
      <c r="L638" s="270"/>
      <c r="M638" s="271"/>
      <c r="N638" s="272"/>
      <c r="O638" s="272"/>
      <c r="P638" s="272"/>
      <c r="Q638" s="272"/>
      <c r="R638" s="272"/>
      <c r="S638" s="272"/>
      <c r="T638" s="273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T638" s="274" t="s">
        <v>221</v>
      </c>
      <c r="AU638" s="274" t="s">
        <v>89</v>
      </c>
      <c r="AV638" s="15" t="s">
        <v>21</v>
      </c>
      <c r="AW638" s="15" t="s">
        <v>36</v>
      </c>
      <c r="AX638" s="15" t="s">
        <v>80</v>
      </c>
      <c r="AY638" s="274" t="s">
        <v>213</v>
      </c>
    </row>
    <row r="639" spans="1:51" s="13" customFormat="1" ht="12">
      <c r="A639" s="13"/>
      <c r="B639" s="242"/>
      <c r="C639" s="243"/>
      <c r="D639" s="244" t="s">
        <v>221</v>
      </c>
      <c r="E639" s="245" t="s">
        <v>1</v>
      </c>
      <c r="F639" s="246" t="s">
        <v>958</v>
      </c>
      <c r="G639" s="243"/>
      <c r="H639" s="247">
        <v>-64.37</v>
      </c>
      <c r="I639" s="248"/>
      <c r="J639" s="243"/>
      <c r="K639" s="243"/>
      <c r="L639" s="249"/>
      <c r="M639" s="250"/>
      <c r="N639" s="251"/>
      <c r="O639" s="251"/>
      <c r="P639" s="251"/>
      <c r="Q639" s="251"/>
      <c r="R639" s="251"/>
      <c r="S639" s="251"/>
      <c r="T639" s="252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53" t="s">
        <v>221</v>
      </c>
      <c r="AU639" s="253" t="s">
        <v>89</v>
      </c>
      <c r="AV639" s="13" t="s">
        <v>89</v>
      </c>
      <c r="AW639" s="13" t="s">
        <v>36</v>
      </c>
      <c r="AX639" s="13" t="s">
        <v>80</v>
      </c>
      <c r="AY639" s="253" t="s">
        <v>213</v>
      </c>
    </row>
    <row r="640" spans="1:51" s="13" customFormat="1" ht="12">
      <c r="A640" s="13"/>
      <c r="B640" s="242"/>
      <c r="C640" s="243"/>
      <c r="D640" s="244" t="s">
        <v>221</v>
      </c>
      <c r="E640" s="245" t="s">
        <v>1</v>
      </c>
      <c r="F640" s="246" t="s">
        <v>959</v>
      </c>
      <c r="G640" s="243"/>
      <c r="H640" s="247">
        <v>-115.4</v>
      </c>
      <c r="I640" s="248"/>
      <c r="J640" s="243"/>
      <c r="K640" s="243"/>
      <c r="L640" s="249"/>
      <c r="M640" s="250"/>
      <c r="N640" s="251"/>
      <c r="O640" s="251"/>
      <c r="P640" s="251"/>
      <c r="Q640" s="251"/>
      <c r="R640" s="251"/>
      <c r="S640" s="251"/>
      <c r="T640" s="252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53" t="s">
        <v>221</v>
      </c>
      <c r="AU640" s="253" t="s">
        <v>89</v>
      </c>
      <c r="AV640" s="13" t="s">
        <v>89</v>
      </c>
      <c r="AW640" s="13" t="s">
        <v>36</v>
      </c>
      <c r="AX640" s="13" t="s">
        <v>80</v>
      </c>
      <c r="AY640" s="253" t="s">
        <v>213</v>
      </c>
    </row>
    <row r="641" spans="1:51" s="13" customFormat="1" ht="12">
      <c r="A641" s="13"/>
      <c r="B641" s="242"/>
      <c r="C641" s="243"/>
      <c r="D641" s="244" t="s">
        <v>221</v>
      </c>
      <c r="E641" s="245" t="s">
        <v>1</v>
      </c>
      <c r="F641" s="246" t="s">
        <v>960</v>
      </c>
      <c r="G641" s="243"/>
      <c r="H641" s="247">
        <v>-12.88</v>
      </c>
      <c r="I641" s="248"/>
      <c r="J641" s="243"/>
      <c r="K641" s="243"/>
      <c r="L641" s="249"/>
      <c r="M641" s="250"/>
      <c r="N641" s="251"/>
      <c r="O641" s="251"/>
      <c r="P641" s="251"/>
      <c r="Q641" s="251"/>
      <c r="R641" s="251"/>
      <c r="S641" s="251"/>
      <c r="T641" s="252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53" t="s">
        <v>221</v>
      </c>
      <c r="AU641" s="253" t="s">
        <v>89</v>
      </c>
      <c r="AV641" s="13" t="s">
        <v>89</v>
      </c>
      <c r="AW641" s="13" t="s">
        <v>36</v>
      </c>
      <c r="AX641" s="13" t="s">
        <v>80</v>
      </c>
      <c r="AY641" s="253" t="s">
        <v>213</v>
      </c>
    </row>
    <row r="642" spans="1:51" s="16" customFormat="1" ht="12">
      <c r="A642" s="16"/>
      <c r="B642" s="286"/>
      <c r="C642" s="287"/>
      <c r="D642" s="244" t="s">
        <v>221</v>
      </c>
      <c r="E642" s="288" t="s">
        <v>1</v>
      </c>
      <c r="F642" s="289" t="s">
        <v>741</v>
      </c>
      <c r="G642" s="287"/>
      <c r="H642" s="290">
        <v>649.043</v>
      </c>
      <c r="I642" s="291"/>
      <c r="J642" s="287"/>
      <c r="K642" s="287"/>
      <c r="L642" s="292"/>
      <c r="M642" s="293"/>
      <c r="N642" s="294"/>
      <c r="O642" s="294"/>
      <c r="P642" s="294"/>
      <c r="Q642" s="294"/>
      <c r="R642" s="294"/>
      <c r="S642" s="294"/>
      <c r="T642" s="295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T642" s="296" t="s">
        <v>221</v>
      </c>
      <c r="AU642" s="296" t="s">
        <v>89</v>
      </c>
      <c r="AV642" s="16" t="s">
        <v>231</v>
      </c>
      <c r="AW642" s="16" t="s">
        <v>36</v>
      </c>
      <c r="AX642" s="16" t="s">
        <v>80</v>
      </c>
      <c r="AY642" s="296" t="s">
        <v>213</v>
      </c>
    </row>
    <row r="643" spans="1:51" s="15" customFormat="1" ht="12">
      <c r="A643" s="15"/>
      <c r="B643" s="265"/>
      <c r="C643" s="266"/>
      <c r="D643" s="244" t="s">
        <v>221</v>
      </c>
      <c r="E643" s="267" t="s">
        <v>1</v>
      </c>
      <c r="F643" s="268" t="s">
        <v>792</v>
      </c>
      <c r="G643" s="266"/>
      <c r="H643" s="267" t="s">
        <v>1</v>
      </c>
      <c r="I643" s="269"/>
      <c r="J643" s="266"/>
      <c r="K643" s="266"/>
      <c r="L643" s="270"/>
      <c r="M643" s="271"/>
      <c r="N643" s="272"/>
      <c r="O643" s="272"/>
      <c r="P643" s="272"/>
      <c r="Q643" s="272"/>
      <c r="R643" s="272"/>
      <c r="S643" s="272"/>
      <c r="T643" s="273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T643" s="274" t="s">
        <v>221</v>
      </c>
      <c r="AU643" s="274" t="s">
        <v>89</v>
      </c>
      <c r="AV643" s="15" t="s">
        <v>21</v>
      </c>
      <c r="AW643" s="15" t="s">
        <v>36</v>
      </c>
      <c r="AX643" s="15" t="s">
        <v>80</v>
      </c>
      <c r="AY643" s="274" t="s">
        <v>213</v>
      </c>
    </row>
    <row r="644" spans="1:51" s="13" customFormat="1" ht="12">
      <c r="A644" s="13"/>
      <c r="B644" s="242"/>
      <c r="C644" s="243"/>
      <c r="D644" s="244" t="s">
        <v>221</v>
      </c>
      <c r="E644" s="245" t="s">
        <v>1</v>
      </c>
      <c r="F644" s="246" t="s">
        <v>961</v>
      </c>
      <c r="G644" s="243"/>
      <c r="H644" s="247">
        <v>5.884</v>
      </c>
      <c r="I644" s="248"/>
      <c r="J644" s="243"/>
      <c r="K644" s="243"/>
      <c r="L644" s="249"/>
      <c r="M644" s="250"/>
      <c r="N644" s="251"/>
      <c r="O644" s="251"/>
      <c r="P644" s="251"/>
      <c r="Q644" s="251"/>
      <c r="R644" s="251"/>
      <c r="S644" s="251"/>
      <c r="T644" s="252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53" t="s">
        <v>221</v>
      </c>
      <c r="AU644" s="253" t="s">
        <v>89</v>
      </c>
      <c r="AV644" s="13" t="s">
        <v>89</v>
      </c>
      <c r="AW644" s="13" t="s">
        <v>36</v>
      </c>
      <c r="AX644" s="13" t="s">
        <v>80</v>
      </c>
      <c r="AY644" s="253" t="s">
        <v>213</v>
      </c>
    </row>
    <row r="645" spans="1:51" s="13" customFormat="1" ht="12">
      <c r="A645" s="13"/>
      <c r="B645" s="242"/>
      <c r="C645" s="243"/>
      <c r="D645" s="244" t="s">
        <v>221</v>
      </c>
      <c r="E645" s="245" t="s">
        <v>1</v>
      </c>
      <c r="F645" s="246" t="s">
        <v>962</v>
      </c>
      <c r="G645" s="243"/>
      <c r="H645" s="247">
        <v>29.184</v>
      </c>
      <c r="I645" s="248"/>
      <c r="J645" s="243"/>
      <c r="K645" s="243"/>
      <c r="L645" s="249"/>
      <c r="M645" s="250"/>
      <c r="N645" s="251"/>
      <c r="O645" s="251"/>
      <c r="P645" s="251"/>
      <c r="Q645" s="251"/>
      <c r="R645" s="251"/>
      <c r="S645" s="251"/>
      <c r="T645" s="252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53" t="s">
        <v>221</v>
      </c>
      <c r="AU645" s="253" t="s">
        <v>89</v>
      </c>
      <c r="AV645" s="13" t="s">
        <v>89</v>
      </c>
      <c r="AW645" s="13" t="s">
        <v>36</v>
      </c>
      <c r="AX645" s="13" t="s">
        <v>80</v>
      </c>
      <c r="AY645" s="253" t="s">
        <v>213</v>
      </c>
    </row>
    <row r="646" spans="1:51" s="13" customFormat="1" ht="12">
      <c r="A646" s="13"/>
      <c r="B646" s="242"/>
      <c r="C646" s="243"/>
      <c r="D646" s="244" t="s">
        <v>221</v>
      </c>
      <c r="E646" s="245" t="s">
        <v>1</v>
      </c>
      <c r="F646" s="246" t="s">
        <v>963</v>
      </c>
      <c r="G646" s="243"/>
      <c r="H646" s="247">
        <v>7.72</v>
      </c>
      <c r="I646" s="248"/>
      <c r="J646" s="243"/>
      <c r="K646" s="243"/>
      <c r="L646" s="249"/>
      <c r="M646" s="250"/>
      <c r="N646" s="251"/>
      <c r="O646" s="251"/>
      <c r="P646" s="251"/>
      <c r="Q646" s="251"/>
      <c r="R646" s="251"/>
      <c r="S646" s="251"/>
      <c r="T646" s="252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53" t="s">
        <v>221</v>
      </c>
      <c r="AU646" s="253" t="s">
        <v>89</v>
      </c>
      <c r="AV646" s="13" t="s">
        <v>89</v>
      </c>
      <c r="AW646" s="13" t="s">
        <v>36</v>
      </c>
      <c r="AX646" s="13" t="s">
        <v>80</v>
      </c>
      <c r="AY646" s="253" t="s">
        <v>213</v>
      </c>
    </row>
    <row r="647" spans="1:51" s="16" customFormat="1" ht="12">
      <c r="A647" s="16"/>
      <c r="B647" s="286"/>
      <c r="C647" s="287"/>
      <c r="D647" s="244" t="s">
        <v>221</v>
      </c>
      <c r="E647" s="288" t="s">
        <v>1</v>
      </c>
      <c r="F647" s="289" t="s">
        <v>741</v>
      </c>
      <c r="G647" s="287"/>
      <c r="H647" s="290">
        <v>42.788</v>
      </c>
      <c r="I647" s="291"/>
      <c r="J647" s="287"/>
      <c r="K647" s="287"/>
      <c r="L647" s="292"/>
      <c r="M647" s="293"/>
      <c r="N647" s="294"/>
      <c r="O647" s="294"/>
      <c r="P647" s="294"/>
      <c r="Q647" s="294"/>
      <c r="R647" s="294"/>
      <c r="S647" s="294"/>
      <c r="T647" s="295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T647" s="296" t="s">
        <v>221</v>
      </c>
      <c r="AU647" s="296" t="s">
        <v>89</v>
      </c>
      <c r="AV647" s="16" t="s">
        <v>231</v>
      </c>
      <c r="AW647" s="16" t="s">
        <v>36</v>
      </c>
      <c r="AX647" s="16" t="s">
        <v>80</v>
      </c>
      <c r="AY647" s="296" t="s">
        <v>213</v>
      </c>
    </row>
    <row r="648" spans="1:51" s="14" customFormat="1" ht="12">
      <c r="A648" s="14"/>
      <c r="B648" s="254"/>
      <c r="C648" s="255"/>
      <c r="D648" s="244" t="s">
        <v>221</v>
      </c>
      <c r="E648" s="256" t="s">
        <v>1</v>
      </c>
      <c r="F648" s="257" t="s">
        <v>224</v>
      </c>
      <c r="G648" s="255"/>
      <c r="H648" s="258">
        <v>691.831</v>
      </c>
      <c r="I648" s="259"/>
      <c r="J648" s="255"/>
      <c r="K648" s="255"/>
      <c r="L648" s="260"/>
      <c r="M648" s="261"/>
      <c r="N648" s="262"/>
      <c r="O648" s="262"/>
      <c r="P648" s="262"/>
      <c r="Q648" s="262"/>
      <c r="R648" s="262"/>
      <c r="S648" s="262"/>
      <c r="T648" s="263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64" t="s">
        <v>221</v>
      </c>
      <c r="AU648" s="264" t="s">
        <v>89</v>
      </c>
      <c r="AV648" s="14" t="s">
        <v>219</v>
      </c>
      <c r="AW648" s="14" t="s">
        <v>36</v>
      </c>
      <c r="AX648" s="14" t="s">
        <v>21</v>
      </c>
      <c r="AY648" s="264" t="s">
        <v>213</v>
      </c>
    </row>
    <row r="649" spans="1:65" s="2" customFormat="1" ht="21.75" customHeight="1">
      <c r="A649" s="39"/>
      <c r="B649" s="40"/>
      <c r="C649" s="228" t="s">
        <v>964</v>
      </c>
      <c r="D649" s="228" t="s">
        <v>215</v>
      </c>
      <c r="E649" s="229" t="s">
        <v>965</v>
      </c>
      <c r="F649" s="230" t="s">
        <v>966</v>
      </c>
      <c r="G649" s="231" t="s">
        <v>244</v>
      </c>
      <c r="H649" s="232">
        <v>399.795</v>
      </c>
      <c r="I649" s="233"/>
      <c r="J649" s="234">
        <f>ROUND(I649*H649,2)</f>
        <v>0</v>
      </c>
      <c r="K649" s="235"/>
      <c r="L649" s="45"/>
      <c r="M649" s="236" t="s">
        <v>1</v>
      </c>
      <c r="N649" s="237" t="s">
        <v>45</v>
      </c>
      <c r="O649" s="92"/>
      <c r="P649" s="238">
        <f>O649*H649</f>
        <v>0</v>
      </c>
      <c r="Q649" s="238">
        <v>0</v>
      </c>
      <c r="R649" s="238">
        <f>Q649*H649</f>
        <v>0</v>
      </c>
      <c r="S649" s="238">
        <v>0</v>
      </c>
      <c r="T649" s="239">
        <f>S649*H649</f>
        <v>0</v>
      </c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R649" s="240" t="s">
        <v>219</v>
      </c>
      <c r="AT649" s="240" t="s">
        <v>215</v>
      </c>
      <c r="AU649" s="240" t="s">
        <v>89</v>
      </c>
      <c r="AY649" s="18" t="s">
        <v>213</v>
      </c>
      <c r="BE649" s="241">
        <f>IF(N649="základní",J649,0)</f>
        <v>0</v>
      </c>
      <c r="BF649" s="241">
        <f>IF(N649="snížená",J649,0)</f>
        <v>0</v>
      </c>
      <c r="BG649" s="241">
        <f>IF(N649="zákl. přenesená",J649,0)</f>
        <v>0</v>
      </c>
      <c r="BH649" s="241">
        <f>IF(N649="sníž. přenesená",J649,0)</f>
        <v>0</v>
      </c>
      <c r="BI649" s="241">
        <f>IF(N649="nulová",J649,0)</f>
        <v>0</v>
      </c>
      <c r="BJ649" s="18" t="s">
        <v>21</v>
      </c>
      <c r="BK649" s="241">
        <f>ROUND(I649*H649,2)</f>
        <v>0</v>
      </c>
      <c r="BL649" s="18" t="s">
        <v>219</v>
      </c>
      <c r="BM649" s="240" t="s">
        <v>967</v>
      </c>
    </row>
    <row r="650" spans="1:51" s="13" customFormat="1" ht="12">
      <c r="A650" s="13"/>
      <c r="B650" s="242"/>
      <c r="C650" s="243"/>
      <c r="D650" s="244" t="s">
        <v>221</v>
      </c>
      <c r="E650" s="245" t="s">
        <v>1</v>
      </c>
      <c r="F650" s="246" t="s">
        <v>968</v>
      </c>
      <c r="G650" s="243"/>
      <c r="H650" s="247">
        <v>399.795</v>
      </c>
      <c r="I650" s="248"/>
      <c r="J650" s="243"/>
      <c r="K650" s="243"/>
      <c r="L650" s="249"/>
      <c r="M650" s="250"/>
      <c r="N650" s="251"/>
      <c r="O650" s="251"/>
      <c r="P650" s="251"/>
      <c r="Q650" s="251"/>
      <c r="R650" s="251"/>
      <c r="S650" s="251"/>
      <c r="T650" s="252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53" t="s">
        <v>221</v>
      </c>
      <c r="AU650" s="253" t="s">
        <v>89</v>
      </c>
      <c r="AV650" s="13" t="s">
        <v>89</v>
      </c>
      <c r="AW650" s="13" t="s">
        <v>36</v>
      </c>
      <c r="AX650" s="13" t="s">
        <v>21</v>
      </c>
      <c r="AY650" s="253" t="s">
        <v>213</v>
      </c>
    </row>
    <row r="651" spans="1:65" s="2" customFormat="1" ht="21.75" customHeight="1">
      <c r="A651" s="39"/>
      <c r="B651" s="40"/>
      <c r="C651" s="228" t="s">
        <v>969</v>
      </c>
      <c r="D651" s="228" t="s">
        <v>215</v>
      </c>
      <c r="E651" s="229" t="s">
        <v>970</v>
      </c>
      <c r="F651" s="230" t="s">
        <v>971</v>
      </c>
      <c r="G651" s="231" t="s">
        <v>244</v>
      </c>
      <c r="H651" s="232">
        <v>399.795</v>
      </c>
      <c r="I651" s="233"/>
      <c r="J651" s="234">
        <f>ROUND(I651*H651,2)</f>
        <v>0</v>
      </c>
      <c r="K651" s="235"/>
      <c r="L651" s="45"/>
      <c r="M651" s="236" t="s">
        <v>1</v>
      </c>
      <c r="N651" s="237" t="s">
        <v>45</v>
      </c>
      <c r="O651" s="92"/>
      <c r="P651" s="238">
        <f>O651*H651</f>
        <v>0</v>
      </c>
      <c r="Q651" s="238">
        <v>0.00268</v>
      </c>
      <c r="R651" s="238">
        <f>Q651*H651</f>
        <v>1.0714506000000001</v>
      </c>
      <c r="S651" s="238">
        <v>0</v>
      </c>
      <c r="T651" s="239">
        <f>S651*H651</f>
        <v>0</v>
      </c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R651" s="240" t="s">
        <v>219</v>
      </c>
      <c r="AT651" s="240" t="s">
        <v>215</v>
      </c>
      <c r="AU651" s="240" t="s">
        <v>89</v>
      </c>
      <c r="AY651" s="18" t="s">
        <v>213</v>
      </c>
      <c r="BE651" s="241">
        <f>IF(N651="základní",J651,0)</f>
        <v>0</v>
      </c>
      <c r="BF651" s="241">
        <f>IF(N651="snížená",J651,0)</f>
        <v>0</v>
      </c>
      <c r="BG651" s="241">
        <f>IF(N651="zákl. přenesená",J651,0)</f>
        <v>0</v>
      </c>
      <c r="BH651" s="241">
        <f>IF(N651="sníž. přenesená",J651,0)</f>
        <v>0</v>
      </c>
      <c r="BI651" s="241">
        <f>IF(N651="nulová",J651,0)</f>
        <v>0</v>
      </c>
      <c r="BJ651" s="18" t="s">
        <v>21</v>
      </c>
      <c r="BK651" s="241">
        <f>ROUND(I651*H651,2)</f>
        <v>0</v>
      </c>
      <c r="BL651" s="18" t="s">
        <v>219</v>
      </c>
      <c r="BM651" s="240" t="s">
        <v>972</v>
      </c>
    </row>
    <row r="652" spans="1:51" s="13" customFormat="1" ht="12">
      <c r="A652" s="13"/>
      <c r="B652" s="242"/>
      <c r="C652" s="243"/>
      <c r="D652" s="244" t="s">
        <v>221</v>
      </c>
      <c r="E652" s="245" t="s">
        <v>1</v>
      </c>
      <c r="F652" s="246" t="s">
        <v>973</v>
      </c>
      <c r="G652" s="243"/>
      <c r="H652" s="247">
        <v>691.383</v>
      </c>
      <c r="I652" s="248"/>
      <c r="J652" s="243"/>
      <c r="K652" s="243"/>
      <c r="L652" s="249"/>
      <c r="M652" s="250"/>
      <c r="N652" s="251"/>
      <c r="O652" s="251"/>
      <c r="P652" s="251"/>
      <c r="Q652" s="251"/>
      <c r="R652" s="251"/>
      <c r="S652" s="251"/>
      <c r="T652" s="252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53" t="s">
        <v>221</v>
      </c>
      <c r="AU652" s="253" t="s">
        <v>89</v>
      </c>
      <c r="AV652" s="13" t="s">
        <v>89</v>
      </c>
      <c r="AW652" s="13" t="s">
        <v>36</v>
      </c>
      <c r="AX652" s="13" t="s">
        <v>80</v>
      </c>
      <c r="AY652" s="253" t="s">
        <v>213</v>
      </c>
    </row>
    <row r="653" spans="1:51" s="13" customFormat="1" ht="12">
      <c r="A653" s="13"/>
      <c r="B653" s="242"/>
      <c r="C653" s="243"/>
      <c r="D653" s="244" t="s">
        <v>221</v>
      </c>
      <c r="E653" s="245" t="s">
        <v>1</v>
      </c>
      <c r="F653" s="246" t="s">
        <v>974</v>
      </c>
      <c r="G653" s="243"/>
      <c r="H653" s="247">
        <v>-308.2</v>
      </c>
      <c r="I653" s="248"/>
      <c r="J653" s="243"/>
      <c r="K653" s="243"/>
      <c r="L653" s="249"/>
      <c r="M653" s="250"/>
      <c r="N653" s="251"/>
      <c r="O653" s="251"/>
      <c r="P653" s="251"/>
      <c r="Q653" s="251"/>
      <c r="R653" s="251"/>
      <c r="S653" s="251"/>
      <c r="T653" s="252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53" t="s">
        <v>221</v>
      </c>
      <c r="AU653" s="253" t="s">
        <v>89</v>
      </c>
      <c r="AV653" s="13" t="s">
        <v>89</v>
      </c>
      <c r="AW653" s="13" t="s">
        <v>36</v>
      </c>
      <c r="AX653" s="13" t="s">
        <v>80</v>
      </c>
      <c r="AY653" s="253" t="s">
        <v>213</v>
      </c>
    </row>
    <row r="654" spans="1:51" s="15" customFormat="1" ht="12">
      <c r="A654" s="15"/>
      <c r="B654" s="265"/>
      <c r="C654" s="266"/>
      <c r="D654" s="244" t="s">
        <v>221</v>
      </c>
      <c r="E654" s="267" t="s">
        <v>1</v>
      </c>
      <c r="F654" s="268" t="s">
        <v>792</v>
      </c>
      <c r="G654" s="266"/>
      <c r="H654" s="267" t="s">
        <v>1</v>
      </c>
      <c r="I654" s="269"/>
      <c r="J654" s="266"/>
      <c r="K654" s="266"/>
      <c r="L654" s="270"/>
      <c r="M654" s="271"/>
      <c r="N654" s="272"/>
      <c r="O654" s="272"/>
      <c r="P654" s="272"/>
      <c r="Q654" s="272"/>
      <c r="R654" s="272"/>
      <c r="S654" s="272"/>
      <c r="T654" s="273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T654" s="274" t="s">
        <v>221</v>
      </c>
      <c r="AU654" s="274" t="s">
        <v>89</v>
      </c>
      <c r="AV654" s="15" t="s">
        <v>21</v>
      </c>
      <c r="AW654" s="15" t="s">
        <v>36</v>
      </c>
      <c r="AX654" s="15" t="s">
        <v>80</v>
      </c>
      <c r="AY654" s="274" t="s">
        <v>213</v>
      </c>
    </row>
    <row r="655" spans="1:51" s="13" customFormat="1" ht="12">
      <c r="A655" s="13"/>
      <c r="B655" s="242"/>
      <c r="C655" s="243"/>
      <c r="D655" s="244" t="s">
        <v>221</v>
      </c>
      <c r="E655" s="245" t="s">
        <v>1</v>
      </c>
      <c r="F655" s="246" t="s">
        <v>975</v>
      </c>
      <c r="G655" s="243"/>
      <c r="H655" s="247">
        <v>3.68</v>
      </c>
      <c r="I655" s="248"/>
      <c r="J655" s="243"/>
      <c r="K655" s="243"/>
      <c r="L655" s="249"/>
      <c r="M655" s="250"/>
      <c r="N655" s="251"/>
      <c r="O655" s="251"/>
      <c r="P655" s="251"/>
      <c r="Q655" s="251"/>
      <c r="R655" s="251"/>
      <c r="S655" s="251"/>
      <c r="T655" s="252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53" t="s">
        <v>221</v>
      </c>
      <c r="AU655" s="253" t="s">
        <v>89</v>
      </c>
      <c r="AV655" s="13" t="s">
        <v>89</v>
      </c>
      <c r="AW655" s="13" t="s">
        <v>36</v>
      </c>
      <c r="AX655" s="13" t="s">
        <v>80</v>
      </c>
      <c r="AY655" s="253" t="s">
        <v>213</v>
      </c>
    </row>
    <row r="656" spans="1:51" s="13" customFormat="1" ht="12">
      <c r="A656" s="13"/>
      <c r="B656" s="242"/>
      <c r="C656" s="243"/>
      <c r="D656" s="244" t="s">
        <v>221</v>
      </c>
      <c r="E656" s="245" t="s">
        <v>1</v>
      </c>
      <c r="F656" s="246" t="s">
        <v>976</v>
      </c>
      <c r="G656" s="243"/>
      <c r="H656" s="247">
        <v>12.932</v>
      </c>
      <c r="I656" s="248"/>
      <c r="J656" s="243"/>
      <c r="K656" s="243"/>
      <c r="L656" s="249"/>
      <c r="M656" s="250"/>
      <c r="N656" s="251"/>
      <c r="O656" s="251"/>
      <c r="P656" s="251"/>
      <c r="Q656" s="251"/>
      <c r="R656" s="251"/>
      <c r="S656" s="251"/>
      <c r="T656" s="252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53" t="s">
        <v>221</v>
      </c>
      <c r="AU656" s="253" t="s">
        <v>89</v>
      </c>
      <c r="AV656" s="13" t="s">
        <v>89</v>
      </c>
      <c r="AW656" s="13" t="s">
        <v>36</v>
      </c>
      <c r="AX656" s="13" t="s">
        <v>80</v>
      </c>
      <c r="AY656" s="253" t="s">
        <v>213</v>
      </c>
    </row>
    <row r="657" spans="1:51" s="14" customFormat="1" ht="12">
      <c r="A657" s="14"/>
      <c r="B657" s="254"/>
      <c r="C657" s="255"/>
      <c r="D657" s="244" t="s">
        <v>221</v>
      </c>
      <c r="E657" s="256" t="s">
        <v>1</v>
      </c>
      <c r="F657" s="257" t="s">
        <v>224</v>
      </c>
      <c r="G657" s="255"/>
      <c r="H657" s="258">
        <v>399.795</v>
      </c>
      <c r="I657" s="259"/>
      <c r="J657" s="255"/>
      <c r="K657" s="255"/>
      <c r="L657" s="260"/>
      <c r="M657" s="261"/>
      <c r="N657" s="262"/>
      <c r="O657" s="262"/>
      <c r="P657" s="262"/>
      <c r="Q657" s="262"/>
      <c r="R657" s="262"/>
      <c r="S657" s="262"/>
      <c r="T657" s="263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64" t="s">
        <v>221</v>
      </c>
      <c r="AU657" s="264" t="s">
        <v>89</v>
      </c>
      <c r="AV657" s="14" t="s">
        <v>219</v>
      </c>
      <c r="AW657" s="14" t="s">
        <v>36</v>
      </c>
      <c r="AX657" s="14" t="s">
        <v>21</v>
      </c>
      <c r="AY657" s="264" t="s">
        <v>213</v>
      </c>
    </row>
    <row r="658" spans="1:65" s="2" customFormat="1" ht="33" customHeight="1">
      <c r="A658" s="39"/>
      <c r="B658" s="40"/>
      <c r="C658" s="228" t="s">
        <v>977</v>
      </c>
      <c r="D658" s="228" t="s">
        <v>215</v>
      </c>
      <c r="E658" s="229" t="s">
        <v>978</v>
      </c>
      <c r="F658" s="230" t="s">
        <v>979</v>
      </c>
      <c r="G658" s="231" t="s">
        <v>244</v>
      </c>
      <c r="H658" s="232">
        <v>79.959</v>
      </c>
      <c r="I658" s="233"/>
      <c r="J658" s="234">
        <f>ROUND(I658*H658,2)</f>
        <v>0</v>
      </c>
      <c r="K658" s="235"/>
      <c r="L658" s="45"/>
      <c r="M658" s="236" t="s">
        <v>1</v>
      </c>
      <c r="N658" s="237" t="s">
        <v>45</v>
      </c>
      <c r="O658" s="92"/>
      <c r="P658" s="238">
        <f>O658*H658</f>
        <v>0</v>
      </c>
      <c r="Q658" s="238">
        <v>0</v>
      </c>
      <c r="R658" s="238">
        <f>Q658*H658</f>
        <v>0</v>
      </c>
      <c r="S658" s="238">
        <v>0</v>
      </c>
      <c r="T658" s="239">
        <f>S658*H658</f>
        <v>0</v>
      </c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R658" s="240" t="s">
        <v>219</v>
      </c>
      <c r="AT658" s="240" t="s">
        <v>215</v>
      </c>
      <c r="AU658" s="240" t="s">
        <v>89</v>
      </c>
      <c r="AY658" s="18" t="s">
        <v>213</v>
      </c>
      <c r="BE658" s="241">
        <f>IF(N658="základní",J658,0)</f>
        <v>0</v>
      </c>
      <c r="BF658" s="241">
        <f>IF(N658="snížená",J658,0)</f>
        <v>0</v>
      </c>
      <c r="BG658" s="241">
        <f>IF(N658="zákl. přenesená",J658,0)</f>
        <v>0</v>
      </c>
      <c r="BH658" s="241">
        <f>IF(N658="sníž. přenesená",J658,0)</f>
        <v>0</v>
      </c>
      <c r="BI658" s="241">
        <f>IF(N658="nulová",J658,0)</f>
        <v>0</v>
      </c>
      <c r="BJ658" s="18" t="s">
        <v>21</v>
      </c>
      <c r="BK658" s="241">
        <f>ROUND(I658*H658,2)</f>
        <v>0</v>
      </c>
      <c r="BL658" s="18" t="s">
        <v>219</v>
      </c>
      <c r="BM658" s="240" t="s">
        <v>980</v>
      </c>
    </row>
    <row r="659" spans="1:51" s="13" customFormat="1" ht="12">
      <c r="A659" s="13"/>
      <c r="B659" s="242"/>
      <c r="C659" s="243"/>
      <c r="D659" s="244" t="s">
        <v>221</v>
      </c>
      <c r="E659" s="245" t="s">
        <v>1</v>
      </c>
      <c r="F659" s="246" t="s">
        <v>981</v>
      </c>
      <c r="G659" s="243"/>
      <c r="H659" s="247">
        <v>79.959</v>
      </c>
      <c r="I659" s="248"/>
      <c r="J659" s="243"/>
      <c r="K659" s="243"/>
      <c r="L659" s="249"/>
      <c r="M659" s="250"/>
      <c r="N659" s="251"/>
      <c r="O659" s="251"/>
      <c r="P659" s="251"/>
      <c r="Q659" s="251"/>
      <c r="R659" s="251"/>
      <c r="S659" s="251"/>
      <c r="T659" s="252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53" t="s">
        <v>221</v>
      </c>
      <c r="AU659" s="253" t="s">
        <v>89</v>
      </c>
      <c r="AV659" s="13" t="s">
        <v>89</v>
      </c>
      <c r="AW659" s="13" t="s">
        <v>36</v>
      </c>
      <c r="AX659" s="13" t="s">
        <v>21</v>
      </c>
      <c r="AY659" s="253" t="s">
        <v>213</v>
      </c>
    </row>
    <row r="660" spans="1:65" s="2" customFormat="1" ht="16.5" customHeight="1">
      <c r="A660" s="39"/>
      <c r="B660" s="40"/>
      <c r="C660" s="228" t="s">
        <v>982</v>
      </c>
      <c r="D660" s="228" t="s">
        <v>215</v>
      </c>
      <c r="E660" s="229" t="s">
        <v>983</v>
      </c>
      <c r="F660" s="230" t="s">
        <v>984</v>
      </c>
      <c r="G660" s="231" t="s">
        <v>244</v>
      </c>
      <c r="H660" s="232">
        <v>399.8</v>
      </c>
      <c r="I660" s="233"/>
      <c r="J660" s="234">
        <f>ROUND(I660*H660,2)</f>
        <v>0</v>
      </c>
      <c r="K660" s="235"/>
      <c r="L660" s="45"/>
      <c r="M660" s="236" t="s">
        <v>1</v>
      </c>
      <c r="N660" s="237" t="s">
        <v>45</v>
      </c>
      <c r="O660" s="92"/>
      <c r="P660" s="238">
        <f>O660*H660</f>
        <v>0</v>
      </c>
      <c r="Q660" s="238">
        <v>0.00168</v>
      </c>
      <c r="R660" s="238">
        <f>Q660*H660</f>
        <v>0.671664</v>
      </c>
      <c r="S660" s="238">
        <v>0</v>
      </c>
      <c r="T660" s="239">
        <f>S660*H660</f>
        <v>0</v>
      </c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R660" s="240" t="s">
        <v>219</v>
      </c>
      <c r="AT660" s="240" t="s">
        <v>215</v>
      </c>
      <c r="AU660" s="240" t="s">
        <v>89</v>
      </c>
      <c r="AY660" s="18" t="s">
        <v>213</v>
      </c>
      <c r="BE660" s="241">
        <f>IF(N660="základní",J660,0)</f>
        <v>0</v>
      </c>
      <c r="BF660" s="241">
        <f>IF(N660="snížená",J660,0)</f>
        <v>0</v>
      </c>
      <c r="BG660" s="241">
        <f>IF(N660="zákl. přenesená",J660,0)</f>
        <v>0</v>
      </c>
      <c r="BH660" s="241">
        <f>IF(N660="sníž. přenesená",J660,0)</f>
        <v>0</v>
      </c>
      <c r="BI660" s="241">
        <f>IF(N660="nulová",J660,0)</f>
        <v>0</v>
      </c>
      <c r="BJ660" s="18" t="s">
        <v>21</v>
      </c>
      <c r="BK660" s="241">
        <f>ROUND(I660*H660,2)</f>
        <v>0</v>
      </c>
      <c r="BL660" s="18" t="s">
        <v>219</v>
      </c>
      <c r="BM660" s="240" t="s">
        <v>985</v>
      </c>
    </row>
    <row r="661" spans="1:51" s="13" customFormat="1" ht="12">
      <c r="A661" s="13"/>
      <c r="B661" s="242"/>
      <c r="C661" s="243"/>
      <c r="D661" s="244" t="s">
        <v>221</v>
      </c>
      <c r="E661" s="245" t="s">
        <v>1</v>
      </c>
      <c r="F661" s="246" t="s">
        <v>986</v>
      </c>
      <c r="G661" s="243"/>
      <c r="H661" s="247">
        <v>399.8</v>
      </c>
      <c r="I661" s="248"/>
      <c r="J661" s="243"/>
      <c r="K661" s="243"/>
      <c r="L661" s="249"/>
      <c r="M661" s="250"/>
      <c r="N661" s="251"/>
      <c r="O661" s="251"/>
      <c r="P661" s="251"/>
      <c r="Q661" s="251"/>
      <c r="R661" s="251"/>
      <c r="S661" s="251"/>
      <c r="T661" s="252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53" t="s">
        <v>221</v>
      </c>
      <c r="AU661" s="253" t="s">
        <v>89</v>
      </c>
      <c r="AV661" s="13" t="s">
        <v>89</v>
      </c>
      <c r="AW661" s="13" t="s">
        <v>36</v>
      </c>
      <c r="AX661" s="13" t="s">
        <v>21</v>
      </c>
      <c r="AY661" s="253" t="s">
        <v>213</v>
      </c>
    </row>
    <row r="662" spans="1:65" s="2" customFormat="1" ht="16.5" customHeight="1">
      <c r="A662" s="39"/>
      <c r="B662" s="40"/>
      <c r="C662" s="228" t="s">
        <v>987</v>
      </c>
      <c r="D662" s="228" t="s">
        <v>215</v>
      </c>
      <c r="E662" s="229" t="s">
        <v>988</v>
      </c>
      <c r="F662" s="230" t="s">
        <v>989</v>
      </c>
      <c r="G662" s="231" t="s">
        <v>990</v>
      </c>
      <c r="H662" s="232">
        <v>1</v>
      </c>
      <c r="I662" s="233"/>
      <c r="J662" s="234">
        <f>ROUND(I662*H662,2)</f>
        <v>0</v>
      </c>
      <c r="K662" s="235"/>
      <c r="L662" s="45"/>
      <c r="M662" s="236" t="s">
        <v>1</v>
      </c>
      <c r="N662" s="237" t="s">
        <v>45</v>
      </c>
      <c r="O662" s="92"/>
      <c r="P662" s="238">
        <f>O662*H662</f>
        <v>0</v>
      </c>
      <c r="Q662" s="238">
        <v>0</v>
      </c>
      <c r="R662" s="238">
        <f>Q662*H662</f>
        <v>0</v>
      </c>
      <c r="S662" s="238">
        <v>0</v>
      </c>
      <c r="T662" s="239">
        <f>S662*H662</f>
        <v>0</v>
      </c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R662" s="240" t="s">
        <v>219</v>
      </c>
      <c r="AT662" s="240" t="s">
        <v>215</v>
      </c>
      <c r="AU662" s="240" t="s">
        <v>89</v>
      </c>
      <c r="AY662" s="18" t="s">
        <v>213</v>
      </c>
      <c r="BE662" s="241">
        <f>IF(N662="základní",J662,0)</f>
        <v>0</v>
      </c>
      <c r="BF662" s="241">
        <f>IF(N662="snížená",J662,0)</f>
        <v>0</v>
      </c>
      <c r="BG662" s="241">
        <f>IF(N662="zákl. přenesená",J662,0)</f>
        <v>0</v>
      </c>
      <c r="BH662" s="241">
        <f>IF(N662="sníž. přenesená",J662,0)</f>
        <v>0</v>
      </c>
      <c r="BI662" s="241">
        <f>IF(N662="nulová",J662,0)</f>
        <v>0</v>
      </c>
      <c r="BJ662" s="18" t="s">
        <v>21</v>
      </c>
      <c r="BK662" s="241">
        <f>ROUND(I662*H662,2)</f>
        <v>0</v>
      </c>
      <c r="BL662" s="18" t="s">
        <v>219</v>
      </c>
      <c r="BM662" s="240" t="s">
        <v>991</v>
      </c>
    </row>
    <row r="663" spans="1:51" s="13" customFormat="1" ht="12">
      <c r="A663" s="13"/>
      <c r="B663" s="242"/>
      <c r="C663" s="243"/>
      <c r="D663" s="244" t="s">
        <v>221</v>
      </c>
      <c r="E663" s="245" t="s">
        <v>1</v>
      </c>
      <c r="F663" s="246" t="s">
        <v>992</v>
      </c>
      <c r="G663" s="243"/>
      <c r="H663" s="247">
        <v>1</v>
      </c>
      <c r="I663" s="248"/>
      <c r="J663" s="243"/>
      <c r="K663" s="243"/>
      <c r="L663" s="249"/>
      <c r="M663" s="250"/>
      <c r="N663" s="251"/>
      <c r="O663" s="251"/>
      <c r="P663" s="251"/>
      <c r="Q663" s="251"/>
      <c r="R663" s="251"/>
      <c r="S663" s="251"/>
      <c r="T663" s="252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53" t="s">
        <v>221</v>
      </c>
      <c r="AU663" s="253" t="s">
        <v>89</v>
      </c>
      <c r="AV663" s="13" t="s">
        <v>89</v>
      </c>
      <c r="AW663" s="13" t="s">
        <v>36</v>
      </c>
      <c r="AX663" s="13" t="s">
        <v>80</v>
      </c>
      <c r="AY663" s="253" t="s">
        <v>213</v>
      </c>
    </row>
    <row r="664" spans="1:51" s="14" customFormat="1" ht="12">
      <c r="A664" s="14"/>
      <c r="B664" s="254"/>
      <c r="C664" s="255"/>
      <c r="D664" s="244" t="s">
        <v>221</v>
      </c>
      <c r="E664" s="256" t="s">
        <v>1</v>
      </c>
      <c r="F664" s="257" t="s">
        <v>224</v>
      </c>
      <c r="G664" s="255"/>
      <c r="H664" s="258">
        <v>1</v>
      </c>
      <c r="I664" s="259"/>
      <c r="J664" s="255"/>
      <c r="K664" s="255"/>
      <c r="L664" s="260"/>
      <c r="M664" s="261"/>
      <c r="N664" s="262"/>
      <c r="O664" s="262"/>
      <c r="P664" s="262"/>
      <c r="Q664" s="262"/>
      <c r="R664" s="262"/>
      <c r="S664" s="262"/>
      <c r="T664" s="263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64" t="s">
        <v>221</v>
      </c>
      <c r="AU664" s="264" t="s">
        <v>89</v>
      </c>
      <c r="AV664" s="14" t="s">
        <v>219</v>
      </c>
      <c r="AW664" s="14" t="s">
        <v>36</v>
      </c>
      <c r="AX664" s="14" t="s">
        <v>21</v>
      </c>
      <c r="AY664" s="264" t="s">
        <v>213</v>
      </c>
    </row>
    <row r="665" spans="1:65" s="2" customFormat="1" ht="21.75" customHeight="1">
      <c r="A665" s="39"/>
      <c r="B665" s="40"/>
      <c r="C665" s="228" t="s">
        <v>993</v>
      </c>
      <c r="D665" s="228" t="s">
        <v>215</v>
      </c>
      <c r="E665" s="229" t="s">
        <v>994</v>
      </c>
      <c r="F665" s="230" t="s">
        <v>995</v>
      </c>
      <c r="G665" s="231" t="s">
        <v>244</v>
      </c>
      <c r="H665" s="232">
        <v>136.55</v>
      </c>
      <c r="I665" s="233"/>
      <c r="J665" s="234">
        <f>ROUND(I665*H665,2)</f>
        <v>0</v>
      </c>
      <c r="K665" s="235"/>
      <c r="L665" s="45"/>
      <c r="M665" s="236" t="s">
        <v>1</v>
      </c>
      <c r="N665" s="237" t="s">
        <v>45</v>
      </c>
      <c r="O665" s="92"/>
      <c r="P665" s="238">
        <f>O665*H665</f>
        <v>0</v>
      </c>
      <c r="Q665" s="238">
        <v>0</v>
      </c>
      <c r="R665" s="238">
        <f>Q665*H665</f>
        <v>0</v>
      </c>
      <c r="S665" s="238">
        <v>0</v>
      </c>
      <c r="T665" s="239">
        <f>S665*H665</f>
        <v>0</v>
      </c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R665" s="240" t="s">
        <v>219</v>
      </c>
      <c r="AT665" s="240" t="s">
        <v>215</v>
      </c>
      <c r="AU665" s="240" t="s">
        <v>89</v>
      </c>
      <c r="AY665" s="18" t="s">
        <v>213</v>
      </c>
      <c r="BE665" s="241">
        <f>IF(N665="základní",J665,0)</f>
        <v>0</v>
      </c>
      <c r="BF665" s="241">
        <f>IF(N665="snížená",J665,0)</f>
        <v>0</v>
      </c>
      <c r="BG665" s="241">
        <f>IF(N665="zákl. přenesená",J665,0)</f>
        <v>0</v>
      </c>
      <c r="BH665" s="241">
        <f>IF(N665="sníž. přenesená",J665,0)</f>
        <v>0</v>
      </c>
      <c r="BI665" s="241">
        <f>IF(N665="nulová",J665,0)</f>
        <v>0</v>
      </c>
      <c r="BJ665" s="18" t="s">
        <v>21</v>
      </c>
      <c r="BK665" s="241">
        <f>ROUND(I665*H665,2)</f>
        <v>0</v>
      </c>
      <c r="BL665" s="18" t="s">
        <v>219</v>
      </c>
      <c r="BM665" s="240" t="s">
        <v>996</v>
      </c>
    </row>
    <row r="666" spans="1:51" s="13" customFormat="1" ht="12">
      <c r="A666" s="13"/>
      <c r="B666" s="242"/>
      <c r="C666" s="243"/>
      <c r="D666" s="244" t="s">
        <v>221</v>
      </c>
      <c r="E666" s="245" t="s">
        <v>1</v>
      </c>
      <c r="F666" s="246" t="s">
        <v>997</v>
      </c>
      <c r="G666" s="243"/>
      <c r="H666" s="247">
        <v>136.55</v>
      </c>
      <c r="I666" s="248"/>
      <c r="J666" s="243"/>
      <c r="K666" s="243"/>
      <c r="L666" s="249"/>
      <c r="M666" s="250"/>
      <c r="N666" s="251"/>
      <c r="O666" s="251"/>
      <c r="P666" s="251"/>
      <c r="Q666" s="251"/>
      <c r="R666" s="251"/>
      <c r="S666" s="251"/>
      <c r="T666" s="252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53" t="s">
        <v>221</v>
      </c>
      <c r="AU666" s="253" t="s">
        <v>89</v>
      </c>
      <c r="AV666" s="13" t="s">
        <v>89</v>
      </c>
      <c r="AW666" s="13" t="s">
        <v>36</v>
      </c>
      <c r="AX666" s="13" t="s">
        <v>21</v>
      </c>
      <c r="AY666" s="253" t="s">
        <v>213</v>
      </c>
    </row>
    <row r="667" spans="1:65" s="2" customFormat="1" ht="21.75" customHeight="1">
      <c r="A667" s="39"/>
      <c r="B667" s="40"/>
      <c r="C667" s="228" t="s">
        <v>998</v>
      </c>
      <c r="D667" s="228" t="s">
        <v>215</v>
      </c>
      <c r="E667" s="229" t="s">
        <v>999</v>
      </c>
      <c r="F667" s="230" t="s">
        <v>1000</v>
      </c>
      <c r="G667" s="231" t="s">
        <v>244</v>
      </c>
      <c r="H667" s="232">
        <v>585</v>
      </c>
      <c r="I667" s="233"/>
      <c r="J667" s="234">
        <f>ROUND(I667*H667,2)</f>
        <v>0</v>
      </c>
      <c r="K667" s="235"/>
      <c r="L667" s="45"/>
      <c r="M667" s="236" t="s">
        <v>1</v>
      </c>
      <c r="N667" s="237" t="s">
        <v>45</v>
      </c>
      <c r="O667" s="92"/>
      <c r="P667" s="238">
        <f>O667*H667</f>
        <v>0</v>
      </c>
      <c r="Q667" s="238">
        <v>0</v>
      </c>
      <c r="R667" s="238">
        <f>Q667*H667</f>
        <v>0</v>
      </c>
      <c r="S667" s="238">
        <v>0</v>
      </c>
      <c r="T667" s="239">
        <f>S667*H667</f>
        <v>0</v>
      </c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R667" s="240" t="s">
        <v>219</v>
      </c>
      <c r="AT667" s="240" t="s">
        <v>215</v>
      </c>
      <c r="AU667" s="240" t="s">
        <v>89</v>
      </c>
      <c r="AY667" s="18" t="s">
        <v>213</v>
      </c>
      <c r="BE667" s="241">
        <f>IF(N667="základní",J667,0)</f>
        <v>0</v>
      </c>
      <c r="BF667" s="241">
        <f>IF(N667="snížená",J667,0)</f>
        <v>0</v>
      </c>
      <c r="BG667" s="241">
        <f>IF(N667="zákl. přenesená",J667,0)</f>
        <v>0</v>
      </c>
      <c r="BH667" s="241">
        <f>IF(N667="sníž. přenesená",J667,0)</f>
        <v>0</v>
      </c>
      <c r="BI667" s="241">
        <f>IF(N667="nulová",J667,0)</f>
        <v>0</v>
      </c>
      <c r="BJ667" s="18" t="s">
        <v>21</v>
      </c>
      <c r="BK667" s="241">
        <f>ROUND(I667*H667,2)</f>
        <v>0</v>
      </c>
      <c r="BL667" s="18" t="s">
        <v>219</v>
      </c>
      <c r="BM667" s="240" t="s">
        <v>1001</v>
      </c>
    </row>
    <row r="668" spans="1:51" s="13" customFormat="1" ht="12">
      <c r="A668" s="13"/>
      <c r="B668" s="242"/>
      <c r="C668" s="243"/>
      <c r="D668" s="244" t="s">
        <v>221</v>
      </c>
      <c r="E668" s="245" t="s">
        <v>1</v>
      </c>
      <c r="F668" s="246" t="s">
        <v>1002</v>
      </c>
      <c r="G668" s="243"/>
      <c r="H668" s="247">
        <v>585</v>
      </c>
      <c r="I668" s="248"/>
      <c r="J668" s="243"/>
      <c r="K668" s="243"/>
      <c r="L668" s="249"/>
      <c r="M668" s="250"/>
      <c r="N668" s="251"/>
      <c r="O668" s="251"/>
      <c r="P668" s="251"/>
      <c r="Q668" s="251"/>
      <c r="R668" s="251"/>
      <c r="S668" s="251"/>
      <c r="T668" s="252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53" t="s">
        <v>221</v>
      </c>
      <c r="AU668" s="253" t="s">
        <v>89</v>
      </c>
      <c r="AV668" s="13" t="s">
        <v>89</v>
      </c>
      <c r="AW668" s="13" t="s">
        <v>36</v>
      </c>
      <c r="AX668" s="13" t="s">
        <v>21</v>
      </c>
      <c r="AY668" s="253" t="s">
        <v>213</v>
      </c>
    </row>
    <row r="669" spans="1:65" s="2" customFormat="1" ht="16.5" customHeight="1">
      <c r="A669" s="39"/>
      <c r="B669" s="40"/>
      <c r="C669" s="228" t="s">
        <v>1003</v>
      </c>
      <c r="D669" s="228" t="s">
        <v>215</v>
      </c>
      <c r="E669" s="229" t="s">
        <v>1004</v>
      </c>
      <c r="F669" s="230" t="s">
        <v>1005</v>
      </c>
      <c r="G669" s="231" t="s">
        <v>244</v>
      </c>
      <c r="H669" s="232">
        <v>1029.824</v>
      </c>
      <c r="I669" s="233"/>
      <c r="J669" s="234">
        <f>ROUND(I669*H669,2)</f>
        <v>0</v>
      </c>
      <c r="K669" s="235"/>
      <c r="L669" s="45"/>
      <c r="M669" s="236" t="s">
        <v>1</v>
      </c>
      <c r="N669" s="237" t="s">
        <v>45</v>
      </c>
      <c r="O669" s="92"/>
      <c r="P669" s="238">
        <f>O669*H669</f>
        <v>0</v>
      </c>
      <c r="Q669" s="238">
        <v>0</v>
      </c>
      <c r="R669" s="238">
        <f>Q669*H669</f>
        <v>0</v>
      </c>
      <c r="S669" s="238">
        <v>0</v>
      </c>
      <c r="T669" s="239">
        <f>S669*H669</f>
        <v>0</v>
      </c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R669" s="240" t="s">
        <v>219</v>
      </c>
      <c r="AT669" s="240" t="s">
        <v>215</v>
      </c>
      <c r="AU669" s="240" t="s">
        <v>89</v>
      </c>
      <c r="AY669" s="18" t="s">
        <v>213</v>
      </c>
      <c r="BE669" s="241">
        <f>IF(N669="základní",J669,0)</f>
        <v>0</v>
      </c>
      <c r="BF669" s="241">
        <f>IF(N669="snížená",J669,0)</f>
        <v>0</v>
      </c>
      <c r="BG669" s="241">
        <f>IF(N669="zákl. přenesená",J669,0)</f>
        <v>0</v>
      </c>
      <c r="BH669" s="241">
        <f>IF(N669="sníž. přenesená",J669,0)</f>
        <v>0</v>
      </c>
      <c r="BI669" s="241">
        <f>IF(N669="nulová",J669,0)</f>
        <v>0</v>
      </c>
      <c r="BJ669" s="18" t="s">
        <v>21</v>
      </c>
      <c r="BK669" s="241">
        <f>ROUND(I669*H669,2)</f>
        <v>0</v>
      </c>
      <c r="BL669" s="18" t="s">
        <v>219</v>
      </c>
      <c r="BM669" s="240" t="s">
        <v>1006</v>
      </c>
    </row>
    <row r="670" spans="1:51" s="13" customFormat="1" ht="12">
      <c r="A670" s="13"/>
      <c r="B670" s="242"/>
      <c r="C670" s="243"/>
      <c r="D670" s="244" t="s">
        <v>221</v>
      </c>
      <c r="E670" s="245" t="s">
        <v>1</v>
      </c>
      <c r="F670" s="246" t="s">
        <v>1007</v>
      </c>
      <c r="G670" s="243"/>
      <c r="H670" s="247">
        <v>267.9</v>
      </c>
      <c r="I670" s="248"/>
      <c r="J670" s="243"/>
      <c r="K670" s="243"/>
      <c r="L670" s="249"/>
      <c r="M670" s="250"/>
      <c r="N670" s="251"/>
      <c r="O670" s="251"/>
      <c r="P670" s="251"/>
      <c r="Q670" s="251"/>
      <c r="R670" s="251"/>
      <c r="S670" s="251"/>
      <c r="T670" s="252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53" t="s">
        <v>221</v>
      </c>
      <c r="AU670" s="253" t="s">
        <v>89</v>
      </c>
      <c r="AV670" s="13" t="s">
        <v>89</v>
      </c>
      <c r="AW670" s="13" t="s">
        <v>36</v>
      </c>
      <c r="AX670" s="13" t="s">
        <v>80</v>
      </c>
      <c r="AY670" s="253" t="s">
        <v>213</v>
      </c>
    </row>
    <row r="671" spans="1:51" s="13" customFormat="1" ht="12">
      <c r="A671" s="13"/>
      <c r="B671" s="242"/>
      <c r="C671" s="243"/>
      <c r="D671" s="244" t="s">
        <v>221</v>
      </c>
      <c r="E671" s="245" t="s">
        <v>1</v>
      </c>
      <c r="F671" s="246" t="s">
        <v>1008</v>
      </c>
      <c r="G671" s="243"/>
      <c r="H671" s="247">
        <v>85.55</v>
      </c>
      <c r="I671" s="248"/>
      <c r="J671" s="243"/>
      <c r="K671" s="243"/>
      <c r="L671" s="249"/>
      <c r="M671" s="250"/>
      <c r="N671" s="251"/>
      <c r="O671" s="251"/>
      <c r="P671" s="251"/>
      <c r="Q671" s="251"/>
      <c r="R671" s="251"/>
      <c r="S671" s="251"/>
      <c r="T671" s="252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53" t="s">
        <v>221</v>
      </c>
      <c r="AU671" s="253" t="s">
        <v>89</v>
      </c>
      <c r="AV671" s="13" t="s">
        <v>89</v>
      </c>
      <c r="AW671" s="13" t="s">
        <v>36</v>
      </c>
      <c r="AX671" s="13" t="s">
        <v>80</v>
      </c>
      <c r="AY671" s="253" t="s">
        <v>213</v>
      </c>
    </row>
    <row r="672" spans="1:51" s="13" customFormat="1" ht="12">
      <c r="A672" s="13"/>
      <c r="B672" s="242"/>
      <c r="C672" s="243"/>
      <c r="D672" s="244" t="s">
        <v>221</v>
      </c>
      <c r="E672" s="245" t="s">
        <v>1</v>
      </c>
      <c r="F672" s="246" t="s">
        <v>1009</v>
      </c>
      <c r="G672" s="243"/>
      <c r="H672" s="247">
        <v>156.31</v>
      </c>
      <c r="I672" s="248"/>
      <c r="J672" s="243"/>
      <c r="K672" s="243"/>
      <c r="L672" s="249"/>
      <c r="M672" s="250"/>
      <c r="N672" s="251"/>
      <c r="O672" s="251"/>
      <c r="P672" s="251"/>
      <c r="Q672" s="251"/>
      <c r="R672" s="251"/>
      <c r="S672" s="251"/>
      <c r="T672" s="252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53" t="s">
        <v>221</v>
      </c>
      <c r="AU672" s="253" t="s">
        <v>89</v>
      </c>
      <c r="AV672" s="13" t="s">
        <v>89</v>
      </c>
      <c r="AW672" s="13" t="s">
        <v>36</v>
      </c>
      <c r="AX672" s="13" t="s">
        <v>80</v>
      </c>
      <c r="AY672" s="253" t="s">
        <v>213</v>
      </c>
    </row>
    <row r="673" spans="1:51" s="13" customFormat="1" ht="12">
      <c r="A673" s="13"/>
      <c r="B673" s="242"/>
      <c r="C673" s="243"/>
      <c r="D673" s="244" t="s">
        <v>221</v>
      </c>
      <c r="E673" s="245" t="s">
        <v>1</v>
      </c>
      <c r="F673" s="246" t="s">
        <v>1010</v>
      </c>
      <c r="G673" s="243"/>
      <c r="H673" s="247">
        <v>18.37</v>
      </c>
      <c r="I673" s="248"/>
      <c r="J673" s="243"/>
      <c r="K673" s="243"/>
      <c r="L673" s="249"/>
      <c r="M673" s="250"/>
      <c r="N673" s="251"/>
      <c r="O673" s="251"/>
      <c r="P673" s="251"/>
      <c r="Q673" s="251"/>
      <c r="R673" s="251"/>
      <c r="S673" s="251"/>
      <c r="T673" s="252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53" t="s">
        <v>221</v>
      </c>
      <c r="AU673" s="253" t="s">
        <v>89</v>
      </c>
      <c r="AV673" s="13" t="s">
        <v>89</v>
      </c>
      <c r="AW673" s="13" t="s">
        <v>36</v>
      </c>
      <c r="AX673" s="13" t="s">
        <v>80</v>
      </c>
      <c r="AY673" s="253" t="s">
        <v>213</v>
      </c>
    </row>
    <row r="674" spans="1:51" s="16" customFormat="1" ht="12">
      <c r="A674" s="16"/>
      <c r="B674" s="286"/>
      <c r="C674" s="287"/>
      <c r="D674" s="244" t="s">
        <v>221</v>
      </c>
      <c r="E674" s="288" t="s">
        <v>1</v>
      </c>
      <c r="F674" s="289" t="s">
        <v>741</v>
      </c>
      <c r="G674" s="287"/>
      <c r="H674" s="290">
        <v>528.13</v>
      </c>
      <c r="I674" s="291"/>
      <c r="J674" s="287"/>
      <c r="K674" s="287"/>
      <c r="L674" s="292"/>
      <c r="M674" s="293"/>
      <c r="N674" s="294"/>
      <c r="O674" s="294"/>
      <c r="P674" s="294"/>
      <c r="Q674" s="294"/>
      <c r="R674" s="294"/>
      <c r="S674" s="294"/>
      <c r="T674" s="295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T674" s="296" t="s">
        <v>221</v>
      </c>
      <c r="AU674" s="296" t="s">
        <v>89</v>
      </c>
      <c r="AV674" s="16" t="s">
        <v>231</v>
      </c>
      <c r="AW674" s="16" t="s">
        <v>36</v>
      </c>
      <c r="AX674" s="16" t="s">
        <v>80</v>
      </c>
      <c r="AY674" s="296" t="s">
        <v>213</v>
      </c>
    </row>
    <row r="675" spans="1:51" s="13" customFormat="1" ht="12">
      <c r="A675" s="13"/>
      <c r="B675" s="242"/>
      <c r="C675" s="243"/>
      <c r="D675" s="244" t="s">
        <v>221</v>
      </c>
      <c r="E675" s="245" t="s">
        <v>1</v>
      </c>
      <c r="F675" s="246" t="s">
        <v>1011</v>
      </c>
      <c r="G675" s="243"/>
      <c r="H675" s="247">
        <v>143.15</v>
      </c>
      <c r="I675" s="248"/>
      <c r="J675" s="243"/>
      <c r="K675" s="243"/>
      <c r="L675" s="249"/>
      <c r="M675" s="250"/>
      <c r="N675" s="251"/>
      <c r="O675" s="251"/>
      <c r="P675" s="251"/>
      <c r="Q675" s="251"/>
      <c r="R675" s="251"/>
      <c r="S675" s="251"/>
      <c r="T675" s="252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53" t="s">
        <v>221</v>
      </c>
      <c r="AU675" s="253" t="s">
        <v>89</v>
      </c>
      <c r="AV675" s="13" t="s">
        <v>89</v>
      </c>
      <c r="AW675" s="13" t="s">
        <v>36</v>
      </c>
      <c r="AX675" s="13" t="s">
        <v>80</v>
      </c>
      <c r="AY675" s="253" t="s">
        <v>213</v>
      </c>
    </row>
    <row r="676" spans="1:51" s="16" customFormat="1" ht="12">
      <c r="A676" s="16"/>
      <c r="B676" s="286"/>
      <c r="C676" s="287"/>
      <c r="D676" s="244" t="s">
        <v>221</v>
      </c>
      <c r="E676" s="288" t="s">
        <v>1</v>
      </c>
      <c r="F676" s="289" t="s">
        <v>741</v>
      </c>
      <c r="G676" s="287"/>
      <c r="H676" s="290">
        <v>143.15</v>
      </c>
      <c r="I676" s="291"/>
      <c r="J676" s="287"/>
      <c r="K676" s="287"/>
      <c r="L676" s="292"/>
      <c r="M676" s="293"/>
      <c r="N676" s="294"/>
      <c r="O676" s="294"/>
      <c r="P676" s="294"/>
      <c r="Q676" s="294"/>
      <c r="R676" s="294"/>
      <c r="S676" s="294"/>
      <c r="T676" s="295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  <c r="AT676" s="296" t="s">
        <v>221</v>
      </c>
      <c r="AU676" s="296" t="s">
        <v>89</v>
      </c>
      <c r="AV676" s="16" t="s">
        <v>231</v>
      </c>
      <c r="AW676" s="16" t="s">
        <v>36</v>
      </c>
      <c r="AX676" s="16" t="s">
        <v>80</v>
      </c>
      <c r="AY676" s="296" t="s">
        <v>213</v>
      </c>
    </row>
    <row r="677" spans="1:51" s="13" customFormat="1" ht="12">
      <c r="A677" s="13"/>
      <c r="B677" s="242"/>
      <c r="C677" s="243"/>
      <c r="D677" s="244" t="s">
        <v>221</v>
      </c>
      <c r="E677" s="245" t="s">
        <v>1</v>
      </c>
      <c r="F677" s="246" t="s">
        <v>1012</v>
      </c>
      <c r="G677" s="243"/>
      <c r="H677" s="247">
        <v>33.55</v>
      </c>
      <c r="I677" s="248"/>
      <c r="J677" s="243"/>
      <c r="K677" s="243"/>
      <c r="L677" s="249"/>
      <c r="M677" s="250"/>
      <c r="N677" s="251"/>
      <c r="O677" s="251"/>
      <c r="P677" s="251"/>
      <c r="Q677" s="251"/>
      <c r="R677" s="251"/>
      <c r="S677" s="251"/>
      <c r="T677" s="252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53" t="s">
        <v>221</v>
      </c>
      <c r="AU677" s="253" t="s">
        <v>89</v>
      </c>
      <c r="AV677" s="13" t="s">
        <v>89</v>
      </c>
      <c r="AW677" s="13" t="s">
        <v>36</v>
      </c>
      <c r="AX677" s="13" t="s">
        <v>80</v>
      </c>
      <c r="AY677" s="253" t="s">
        <v>213</v>
      </c>
    </row>
    <row r="678" spans="1:51" s="16" customFormat="1" ht="12">
      <c r="A678" s="16"/>
      <c r="B678" s="286"/>
      <c r="C678" s="287"/>
      <c r="D678" s="244" t="s">
        <v>221</v>
      </c>
      <c r="E678" s="288" t="s">
        <v>1</v>
      </c>
      <c r="F678" s="289" t="s">
        <v>741</v>
      </c>
      <c r="G678" s="287"/>
      <c r="H678" s="290">
        <v>33.55</v>
      </c>
      <c r="I678" s="291"/>
      <c r="J678" s="287"/>
      <c r="K678" s="287"/>
      <c r="L678" s="292"/>
      <c r="M678" s="293"/>
      <c r="N678" s="294"/>
      <c r="O678" s="294"/>
      <c r="P678" s="294"/>
      <c r="Q678" s="294"/>
      <c r="R678" s="294"/>
      <c r="S678" s="294"/>
      <c r="T678" s="295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  <c r="AT678" s="296" t="s">
        <v>221</v>
      </c>
      <c r="AU678" s="296" t="s">
        <v>89</v>
      </c>
      <c r="AV678" s="16" t="s">
        <v>231</v>
      </c>
      <c r="AW678" s="16" t="s">
        <v>36</v>
      </c>
      <c r="AX678" s="16" t="s">
        <v>80</v>
      </c>
      <c r="AY678" s="296" t="s">
        <v>213</v>
      </c>
    </row>
    <row r="679" spans="1:51" s="13" customFormat="1" ht="12">
      <c r="A679" s="13"/>
      <c r="B679" s="242"/>
      <c r="C679" s="243"/>
      <c r="D679" s="244" t="s">
        <v>221</v>
      </c>
      <c r="E679" s="245" t="s">
        <v>1</v>
      </c>
      <c r="F679" s="246" t="s">
        <v>1013</v>
      </c>
      <c r="G679" s="243"/>
      <c r="H679" s="247">
        <v>24.4</v>
      </c>
      <c r="I679" s="248"/>
      <c r="J679" s="243"/>
      <c r="K679" s="243"/>
      <c r="L679" s="249"/>
      <c r="M679" s="250"/>
      <c r="N679" s="251"/>
      <c r="O679" s="251"/>
      <c r="P679" s="251"/>
      <c r="Q679" s="251"/>
      <c r="R679" s="251"/>
      <c r="S679" s="251"/>
      <c r="T679" s="252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53" t="s">
        <v>221</v>
      </c>
      <c r="AU679" s="253" t="s">
        <v>89</v>
      </c>
      <c r="AV679" s="13" t="s">
        <v>89</v>
      </c>
      <c r="AW679" s="13" t="s">
        <v>36</v>
      </c>
      <c r="AX679" s="13" t="s">
        <v>80</v>
      </c>
      <c r="AY679" s="253" t="s">
        <v>213</v>
      </c>
    </row>
    <row r="680" spans="1:51" s="16" customFormat="1" ht="12">
      <c r="A680" s="16"/>
      <c r="B680" s="286"/>
      <c r="C680" s="287"/>
      <c r="D680" s="244" t="s">
        <v>221</v>
      </c>
      <c r="E680" s="288" t="s">
        <v>1</v>
      </c>
      <c r="F680" s="289" t="s">
        <v>741</v>
      </c>
      <c r="G680" s="287"/>
      <c r="H680" s="290">
        <v>24.4</v>
      </c>
      <c r="I680" s="291"/>
      <c r="J680" s="287"/>
      <c r="K680" s="287"/>
      <c r="L680" s="292"/>
      <c r="M680" s="293"/>
      <c r="N680" s="294"/>
      <c r="O680" s="294"/>
      <c r="P680" s="294"/>
      <c r="Q680" s="294"/>
      <c r="R680" s="294"/>
      <c r="S680" s="294"/>
      <c r="T680" s="295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  <c r="AT680" s="296" t="s">
        <v>221</v>
      </c>
      <c r="AU680" s="296" t="s">
        <v>89</v>
      </c>
      <c r="AV680" s="16" t="s">
        <v>231</v>
      </c>
      <c r="AW680" s="16" t="s">
        <v>36</v>
      </c>
      <c r="AX680" s="16" t="s">
        <v>80</v>
      </c>
      <c r="AY680" s="296" t="s">
        <v>213</v>
      </c>
    </row>
    <row r="681" spans="1:51" s="13" customFormat="1" ht="12">
      <c r="A681" s="13"/>
      <c r="B681" s="242"/>
      <c r="C681" s="243"/>
      <c r="D681" s="244" t="s">
        <v>221</v>
      </c>
      <c r="E681" s="245" t="s">
        <v>1</v>
      </c>
      <c r="F681" s="246" t="s">
        <v>1014</v>
      </c>
      <c r="G681" s="243"/>
      <c r="H681" s="247">
        <v>4.59</v>
      </c>
      <c r="I681" s="248"/>
      <c r="J681" s="243"/>
      <c r="K681" s="243"/>
      <c r="L681" s="249"/>
      <c r="M681" s="250"/>
      <c r="N681" s="251"/>
      <c r="O681" s="251"/>
      <c r="P681" s="251"/>
      <c r="Q681" s="251"/>
      <c r="R681" s="251"/>
      <c r="S681" s="251"/>
      <c r="T681" s="252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53" t="s">
        <v>221</v>
      </c>
      <c r="AU681" s="253" t="s">
        <v>89</v>
      </c>
      <c r="AV681" s="13" t="s">
        <v>89</v>
      </c>
      <c r="AW681" s="13" t="s">
        <v>36</v>
      </c>
      <c r="AX681" s="13" t="s">
        <v>80</v>
      </c>
      <c r="AY681" s="253" t="s">
        <v>213</v>
      </c>
    </row>
    <row r="682" spans="1:51" s="16" customFormat="1" ht="12">
      <c r="A682" s="16"/>
      <c r="B682" s="286"/>
      <c r="C682" s="287"/>
      <c r="D682" s="244" t="s">
        <v>221</v>
      </c>
      <c r="E682" s="288" t="s">
        <v>1</v>
      </c>
      <c r="F682" s="289" t="s">
        <v>741</v>
      </c>
      <c r="G682" s="287"/>
      <c r="H682" s="290">
        <v>4.59</v>
      </c>
      <c r="I682" s="291"/>
      <c r="J682" s="287"/>
      <c r="K682" s="287"/>
      <c r="L682" s="292"/>
      <c r="M682" s="293"/>
      <c r="N682" s="294"/>
      <c r="O682" s="294"/>
      <c r="P682" s="294"/>
      <c r="Q682" s="294"/>
      <c r="R682" s="294"/>
      <c r="S682" s="294"/>
      <c r="T682" s="295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  <c r="AT682" s="296" t="s">
        <v>221</v>
      </c>
      <c r="AU682" s="296" t="s">
        <v>89</v>
      </c>
      <c r="AV682" s="16" t="s">
        <v>231</v>
      </c>
      <c r="AW682" s="16" t="s">
        <v>36</v>
      </c>
      <c r="AX682" s="16" t="s">
        <v>80</v>
      </c>
      <c r="AY682" s="296" t="s">
        <v>213</v>
      </c>
    </row>
    <row r="683" spans="1:51" s="13" customFormat="1" ht="12">
      <c r="A683" s="13"/>
      <c r="B683" s="242"/>
      <c r="C683" s="243"/>
      <c r="D683" s="244" t="s">
        <v>221</v>
      </c>
      <c r="E683" s="245" t="s">
        <v>1</v>
      </c>
      <c r="F683" s="246" t="s">
        <v>1015</v>
      </c>
      <c r="G683" s="243"/>
      <c r="H683" s="247">
        <v>183.45</v>
      </c>
      <c r="I683" s="248"/>
      <c r="J683" s="243"/>
      <c r="K683" s="243"/>
      <c r="L683" s="249"/>
      <c r="M683" s="250"/>
      <c r="N683" s="251"/>
      <c r="O683" s="251"/>
      <c r="P683" s="251"/>
      <c r="Q683" s="251"/>
      <c r="R683" s="251"/>
      <c r="S683" s="251"/>
      <c r="T683" s="252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53" t="s">
        <v>221</v>
      </c>
      <c r="AU683" s="253" t="s">
        <v>89</v>
      </c>
      <c r="AV683" s="13" t="s">
        <v>89</v>
      </c>
      <c r="AW683" s="13" t="s">
        <v>36</v>
      </c>
      <c r="AX683" s="13" t="s">
        <v>80</v>
      </c>
      <c r="AY683" s="253" t="s">
        <v>213</v>
      </c>
    </row>
    <row r="684" spans="1:51" s="16" customFormat="1" ht="12">
      <c r="A684" s="16"/>
      <c r="B684" s="286"/>
      <c r="C684" s="287"/>
      <c r="D684" s="244" t="s">
        <v>221</v>
      </c>
      <c r="E684" s="288" t="s">
        <v>1</v>
      </c>
      <c r="F684" s="289" t="s">
        <v>741</v>
      </c>
      <c r="G684" s="287"/>
      <c r="H684" s="290">
        <v>183.45</v>
      </c>
      <c r="I684" s="291"/>
      <c r="J684" s="287"/>
      <c r="K684" s="287"/>
      <c r="L684" s="292"/>
      <c r="M684" s="293"/>
      <c r="N684" s="294"/>
      <c r="O684" s="294"/>
      <c r="P684" s="294"/>
      <c r="Q684" s="294"/>
      <c r="R684" s="294"/>
      <c r="S684" s="294"/>
      <c r="T684" s="295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T684" s="296" t="s">
        <v>221</v>
      </c>
      <c r="AU684" s="296" t="s">
        <v>89</v>
      </c>
      <c r="AV684" s="16" t="s">
        <v>231</v>
      </c>
      <c r="AW684" s="16" t="s">
        <v>36</v>
      </c>
      <c r="AX684" s="16" t="s">
        <v>80</v>
      </c>
      <c r="AY684" s="296" t="s">
        <v>213</v>
      </c>
    </row>
    <row r="685" spans="1:51" s="13" customFormat="1" ht="12">
      <c r="A685" s="13"/>
      <c r="B685" s="242"/>
      <c r="C685" s="243"/>
      <c r="D685" s="244" t="s">
        <v>221</v>
      </c>
      <c r="E685" s="245" t="s">
        <v>1</v>
      </c>
      <c r="F685" s="246" t="s">
        <v>1016</v>
      </c>
      <c r="G685" s="243"/>
      <c r="H685" s="247">
        <v>3.094</v>
      </c>
      <c r="I685" s="248"/>
      <c r="J685" s="243"/>
      <c r="K685" s="243"/>
      <c r="L685" s="249"/>
      <c r="M685" s="250"/>
      <c r="N685" s="251"/>
      <c r="O685" s="251"/>
      <c r="P685" s="251"/>
      <c r="Q685" s="251"/>
      <c r="R685" s="251"/>
      <c r="S685" s="251"/>
      <c r="T685" s="252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53" t="s">
        <v>221</v>
      </c>
      <c r="AU685" s="253" t="s">
        <v>89</v>
      </c>
      <c r="AV685" s="13" t="s">
        <v>89</v>
      </c>
      <c r="AW685" s="13" t="s">
        <v>36</v>
      </c>
      <c r="AX685" s="13" t="s">
        <v>80</v>
      </c>
      <c r="AY685" s="253" t="s">
        <v>213</v>
      </c>
    </row>
    <row r="686" spans="1:51" s="13" customFormat="1" ht="12">
      <c r="A686" s="13"/>
      <c r="B686" s="242"/>
      <c r="C686" s="243"/>
      <c r="D686" s="244" t="s">
        <v>221</v>
      </c>
      <c r="E686" s="245" t="s">
        <v>1</v>
      </c>
      <c r="F686" s="246" t="s">
        <v>1017</v>
      </c>
      <c r="G686" s="243"/>
      <c r="H686" s="247">
        <v>121.8</v>
      </c>
      <c r="I686" s="248"/>
      <c r="J686" s="243"/>
      <c r="K686" s="243"/>
      <c r="L686" s="249"/>
      <c r="M686" s="250"/>
      <c r="N686" s="251"/>
      <c r="O686" s="251"/>
      <c r="P686" s="251"/>
      <c r="Q686" s="251"/>
      <c r="R686" s="251"/>
      <c r="S686" s="251"/>
      <c r="T686" s="252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53" t="s">
        <v>221</v>
      </c>
      <c r="AU686" s="253" t="s">
        <v>89</v>
      </c>
      <c r="AV686" s="13" t="s">
        <v>89</v>
      </c>
      <c r="AW686" s="13" t="s">
        <v>36</v>
      </c>
      <c r="AX686" s="13" t="s">
        <v>80</v>
      </c>
      <c r="AY686" s="253" t="s">
        <v>213</v>
      </c>
    </row>
    <row r="687" spans="1:51" s="16" customFormat="1" ht="12">
      <c r="A687" s="16"/>
      <c r="B687" s="286"/>
      <c r="C687" s="287"/>
      <c r="D687" s="244" t="s">
        <v>221</v>
      </c>
      <c r="E687" s="288" t="s">
        <v>1</v>
      </c>
      <c r="F687" s="289" t="s">
        <v>741</v>
      </c>
      <c r="G687" s="287"/>
      <c r="H687" s="290">
        <v>124.894</v>
      </c>
      <c r="I687" s="291"/>
      <c r="J687" s="287"/>
      <c r="K687" s="287"/>
      <c r="L687" s="292"/>
      <c r="M687" s="293"/>
      <c r="N687" s="294"/>
      <c r="O687" s="294"/>
      <c r="P687" s="294"/>
      <c r="Q687" s="294"/>
      <c r="R687" s="294"/>
      <c r="S687" s="294"/>
      <c r="T687" s="295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T687" s="296" t="s">
        <v>221</v>
      </c>
      <c r="AU687" s="296" t="s">
        <v>89</v>
      </c>
      <c r="AV687" s="16" t="s">
        <v>231</v>
      </c>
      <c r="AW687" s="16" t="s">
        <v>36</v>
      </c>
      <c r="AX687" s="16" t="s">
        <v>80</v>
      </c>
      <c r="AY687" s="296" t="s">
        <v>213</v>
      </c>
    </row>
    <row r="688" spans="1:51" s="14" customFormat="1" ht="12">
      <c r="A688" s="14"/>
      <c r="B688" s="254"/>
      <c r="C688" s="255"/>
      <c r="D688" s="244" t="s">
        <v>221</v>
      </c>
      <c r="E688" s="256" t="s">
        <v>1</v>
      </c>
      <c r="F688" s="257" t="s">
        <v>224</v>
      </c>
      <c r="G688" s="255"/>
      <c r="H688" s="258">
        <v>1042.164</v>
      </c>
      <c r="I688" s="259"/>
      <c r="J688" s="255"/>
      <c r="K688" s="255"/>
      <c r="L688" s="260"/>
      <c r="M688" s="261"/>
      <c r="N688" s="262"/>
      <c r="O688" s="262"/>
      <c r="P688" s="262"/>
      <c r="Q688" s="262"/>
      <c r="R688" s="262"/>
      <c r="S688" s="262"/>
      <c r="T688" s="263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64" t="s">
        <v>221</v>
      </c>
      <c r="AU688" s="264" t="s">
        <v>89</v>
      </c>
      <c r="AV688" s="14" t="s">
        <v>219</v>
      </c>
      <c r="AW688" s="14" t="s">
        <v>36</v>
      </c>
      <c r="AX688" s="14" t="s">
        <v>80</v>
      </c>
      <c r="AY688" s="264" t="s">
        <v>213</v>
      </c>
    </row>
    <row r="689" spans="1:51" s="13" customFormat="1" ht="12">
      <c r="A689" s="13"/>
      <c r="B689" s="242"/>
      <c r="C689" s="243"/>
      <c r="D689" s="244" t="s">
        <v>221</v>
      </c>
      <c r="E689" s="245" t="s">
        <v>1</v>
      </c>
      <c r="F689" s="246" t="s">
        <v>1018</v>
      </c>
      <c r="G689" s="243"/>
      <c r="H689" s="247">
        <v>1029.564</v>
      </c>
      <c r="I689" s="248"/>
      <c r="J689" s="243"/>
      <c r="K689" s="243"/>
      <c r="L689" s="249"/>
      <c r="M689" s="250"/>
      <c r="N689" s="251"/>
      <c r="O689" s="251"/>
      <c r="P689" s="251"/>
      <c r="Q689" s="251"/>
      <c r="R689" s="251"/>
      <c r="S689" s="251"/>
      <c r="T689" s="252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53" t="s">
        <v>221</v>
      </c>
      <c r="AU689" s="253" t="s">
        <v>89</v>
      </c>
      <c r="AV689" s="13" t="s">
        <v>89</v>
      </c>
      <c r="AW689" s="13" t="s">
        <v>36</v>
      </c>
      <c r="AX689" s="13" t="s">
        <v>80</v>
      </c>
      <c r="AY689" s="253" t="s">
        <v>213</v>
      </c>
    </row>
    <row r="690" spans="1:51" s="13" customFormat="1" ht="12">
      <c r="A690" s="13"/>
      <c r="B690" s="242"/>
      <c r="C690" s="243"/>
      <c r="D690" s="244" t="s">
        <v>221</v>
      </c>
      <c r="E690" s="245" t="s">
        <v>1</v>
      </c>
      <c r="F690" s="246" t="s">
        <v>1019</v>
      </c>
      <c r="G690" s="243"/>
      <c r="H690" s="247">
        <v>-70.91</v>
      </c>
      <c r="I690" s="248"/>
      <c r="J690" s="243"/>
      <c r="K690" s="243"/>
      <c r="L690" s="249"/>
      <c r="M690" s="250"/>
      <c r="N690" s="251"/>
      <c r="O690" s="251"/>
      <c r="P690" s="251"/>
      <c r="Q690" s="251"/>
      <c r="R690" s="251"/>
      <c r="S690" s="251"/>
      <c r="T690" s="252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53" t="s">
        <v>221</v>
      </c>
      <c r="AU690" s="253" t="s">
        <v>89</v>
      </c>
      <c r="AV690" s="13" t="s">
        <v>89</v>
      </c>
      <c r="AW690" s="13" t="s">
        <v>36</v>
      </c>
      <c r="AX690" s="13" t="s">
        <v>80</v>
      </c>
      <c r="AY690" s="253" t="s">
        <v>213</v>
      </c>
    </row>
    <row r="691" spans="1:51" s="13" customFormat="1" ht="12">
      <c r="A691" s="13"/>
      <c r="B691" s="242"/>
      <c r="C691" s="243"/>
      <c r="D691" s="244" t="s">
        <v>221</v>
      </c>
      <c r="E691" s="245" t="s">
        <v>1</v>
      </c>
      <c r="F691" s="246" t="s">
        <v>1020</v>
      </c>
      <c r="G691" s="243"/>
      <c r="H691" s="247">
        <v>-305.09</v>
      </c>
      <c r="I691" s="248"/>
      <c r="J691" s="243"/>
      <c r="K691" s="243"/>
      <c r="L691" s="249"/>
      <c r="M691" s="250"/>
      <c r="N691" s="251"/>
      <c r="O691" s="251"/>
      <c r="P691" s="251"/>
      <c r="Q691" s="251"/>
      <c r="R691" s="251"/>
      <c r="S691" s="251"/>
      <c r="T691" s="252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53" t="s">
        <v>221</v>
      </c>
      <c r="AU691" s="253" t="s">
        <v>89</v>
      </c>
      <c r="AV691" s="13" t="s">
        <v>89</v>
      </c>
      <c r="AW691" s="13" t="s">
        <v>36</v>
      </c>
      <c r="AX691" s="13" t="s">
        <v>80</v>
      </c>
      <c r="AY691" s="253" t="s">
        <v>213</v>
      </c>
    </row>
    <row r="692" spans="1:51" s="16" customFormat="1" ht="12">
      <c r="A692" s="16"/>
      <c r="B692" s="286"/>
      <c r="C692" s="287"/>
      <c r="D692" s="244" t="s">
        <v>221</v>
      </c>
      <c r="E692" s="288" t="s">
        <v>1</v>
      </c>
      <c r="F692" s="289" t="s">
        <v>741</v>
      </c>
      <c r="G692" s="287"/>
      <c r="H692" s="290">
        <v>653.564</v>
      </c>
      <c r="I692" s="291"/>
      <c r="J692" s="287"/>
      <c r="K692" s="287"/>
      <c r="L692" s="292"/>
      <c r="M692" s="293"/>
      <c r="N692" s="294"/>
      <c r="O692" s="294"/>
      <c r="P692" s="294"/>
      <c r="Q692" s="294"/>
      <c r="R692" s="294"/>
      <c r="S692" s="294"/>
      <c r="T692" s="295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T692" s="296" t="s">
        <v>221</v>
      </c>
      <c r="AU692" s="296" t="s">
        <v>89</v>
      </c>
      <c r="AV692" s="16" t="s">
        <v>231</v>
      </c>
      <c r="AW692" s="16" t="s">
        <v>36</v>
      </c>
      <c r="AX692" s="16" t="s">
        <v>80</v>
      </c>
      <c r="AY692" s="296" t="s">
        <v>213</v>
      </c>
    </row>
    <row r="693" spans="1:51" s="13" customFormat="1" ht="12">
      <c r="A693" s="13"/>
      <c r="B693" s="242"/>
      <c r="C693" s="243"/>
      <c r="D693" s="244" t="s">
        <v>221</v>
      </c>
      <c r="E693" s="245" t="s">
        <v>1</v>
      </c>
      <c r="F693" s="246" t="s">
        <v>1021</v>
      </c>
      <c r="G693" s="243"/>
      <c r="H693" s="247">
        <v>53.05</v>
      </c>
      <c r="I693" s="248"/>
      <c r="J693" s="243"/>
      <c r="K693" s="243"/>
      <c r="L693" s="249"/>
      <c r="M693" s="250"/>
      <c r="N693" s="251"/>
      <c r="O693" s="251"/>
      <c r="P693" s="251"/>
      <c r="Q693" s="251"/>
      <c r="R693" s="251"/>
      <c r="S693" s="251"/>
      <c r="T693" s="252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53" t="s">
        <v>221</v>
      </c>
      <c r="AU693" s="253" t="s">
        <v>89</v>
      </c>
      <c r="AV693" s="13" t="s">
        <v>89</v>
      </c>
      <c r="AW693" s="13" t="s">
        <v>36</v>
      </c>
      <c r="AX693" s="13" t="s">
        <v>80</v>
      </c>
      <c r="AY693" s="253" t="s">
        <v>213</v>
      </c>
    </row>
    <row r="694" spans="1:51" s="16" customFormat="1" ht="12">
      <c r="A694" s="16"/>
      <c r="B694" s="286"/>
      <c r="C694" s="287"/>
      <c r="D694" s="244" t="s">
        <v>221</v>
      </c>
      <c r="E694" s="288" t="s">
        <v>1</v>
      </c>
      <c r="F694" s="289" t="s">
        <v>741</v>
      </c>
      <c r="G694" s="287"/>
      <c r="H694" s="290">
        <v>53.05</v>
      </c>
      <c r="I694" s="291"/>
      <c r="J694" s="287"/>
      <c r="K694" s="287"/>
      <c r="L694" s="292"/>
      <c r="M694" s="293"/>
      <c r="N694" s="294"/>
      <c r="O694" s="294"/>
      <c r="P694" s="294"/>
      <c r="Q694" s="294"/>
      <c r="R694" s="294"/>
      <c r="S694" s="294"/>
      <c r="T694" s="295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T694" s="296" t="s">
        <v>221</v>
      </c>
      <c r="AU694" s="296" t="s">
        <v>89</v>
      </c>
      <c r="AV694" s="16" t="s">
        <v>231</v>
      </c>
      <c r="AW694" s="16" t="s">
        <v>36</v>
      </c>
      <c r="AX694" s="16" t="s">
        <v>80</v>
      </c>
      <c r="AY694" s="296" t="s">
        <v>213</v>
      </c>
    </row>
    <row r="695" spans="1:51" s="13" customFormat="1" ht="12">
      <c r="A695" s="13"/>
      <c r="B695" s="242"/>
      <c r="C695" s="243"/>
      <c r="D695" s="244" t="s">
        <v>221</v>
      </c>
      <c r="E695" s="245" t="s">
        <v>1</v>
      </c>
      <c r="F695" s="246" t="s">
        <v>1022</v>
      </c>
      <c r="G695" s="243"/>
      <c r="H695" s="247">
        <v>183.45</v>
      </c>
      <c r="I695" s="248"/>
      <c r="J695" s="243"/>
      <c r="K695" s="243"/>
      <c r="L695" s="249"/>
      <c r="M695" s="250"/>
      <c r="N695" s="251"/>
      <c r="O695" s="251"/>
      <c r="P695" s="251"/>
      <c r="Q695" s="251"/>
      <c r="R695" s="251"/>
      <c r="S695" s="251"/>
      <c r="T695" s="252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53" t="s">
        <v>221</v>
      </c>
      <c r="AU695" s="253" t="s">
        <v>89</v>
      </c>
      <c r="AV695" s="13" t="s">
        <v>89</v>
      </c>
      <c r="AW695" s="13" t="s">
        <v>36</v>
      </c>
      <c r="AX695" s="13" t="s">
        <v>80</v>
      </c>
      <c r="AY695" s="253" t="s">
        <v>213</v>
      </c>
    </row>
    <row r="696" spans="1:51" s="16" customFormat="1" ht="12">
      <c r="A696" s="16"/>
      <c r="B696" s="286"/>
      <c r="C696" s="287"/>
      <c r="D696" s="244" t="s">
        <v>221</v>
      </c>
      <c r="E696" s="288" t="s">
        <v>1</v>
      </c>
      <c r="F696" s="289" t="s">
        <v>741</v>
      </c>
      <c r="G696" s="287"/>
      <c r="H696" s="290">
        <v>183.45</v>
      </c>
      <c r="I696" s="291"/>
      <c r="J696" s="287"/>
      <c r="K696" s="287"/>
      <c r="L696" s="292"/>
      <c r="M696" s="293"/>
      <c r="N696" s="294"/>
      <c r="O696" s="294"/>
      <c r="P696" s="294"/>
      <c r="Q696" s="294"/>
      <c r="R696" s="294"/>
      <c r="S696" s="294"/>
      <c r="T696" s="295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T696" s="296" t="s">
        <v>221</v>
      </c>
      <c r="AU696" s="296" t="s">
        <v>89</v>
      </c>
      <c r="AV696" s="16" t="s">
        <v>231</v>
      </c>
      <c r="AW696" s="16" t="s">
        <v>36</v>
      </c>
      <c r="AX696" s="16" t="s">
        <v>80</v>
      </c>
      <c r="AY696" s="296" t="s">
        <v>213</v>
      </c>
    </row>
    <row r="697" spans="1:51" s="13" customFormat="1" ht="12">
      <c r="A697" s="13"/>
      <c r="B697" s="242"/>
      <c r="C697" s="243"/>
      <c r="D697" s="244" t="s">
        <v>221</v>
      </c>
      <c r="E697" s="245" t="s">
        <v>1</v>
      </c>
      <c r="F697" s="246" t="s">
        <v>1023</v>
      </c>
      <c r="G697" s="243"/>
      <c r="H697" s="247">
        <v>121.76</v>
      </c>
      <c r="I697" s="248"/>
      <c r="J697" s="243"/>
      <c r="K697" s="243"/>
      <c r="L697" s="249"/>
      <c r="M697" s="250"/>
      <c r="N697" s="251"/>
      <c r="O697" s="251"/>
      <c r="P697" s="251"/>
      <c r="Q697" s="251"/>
      <c r="R697" s="251"/>
      <c r="S697" s="251"/>
      <c r="T697" s="252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53" t="s">
        <v>221</v>
      </c>
      <c r="AU697" s="253" t="s">
        <v>89</v>
      </c>
      <c r="AV697" s="13" t="s">
        <v>89</v>
      </c>
      <c r="AW697" s="13" t="s">
        <v>36</v>
      </c>
      <c r="AX697" s="13" t="s">
        <v>80</v>
      </c>
      <c r="AY697" s="253" t="s">
        <v>213</v>
      </c>
    </row>
    <row r="698" spans="1:51" s="16" customFormat="1" ht="12">
      <c r="A698" s="16"/>
      <c r="B698" s="286"/>
      <c r="C698" s="287"/>
      <c r="D698" s="244" t="s">
        <v>221</v>
      </c>
      <c r="E698" s="288" t="s">
        <v>1</v>
      </c>
      <c r="F698" s="289" t="s">
        <v>741</v>
      </c>
      <c r="G698" s="287"/>
      <c r="H698" s="290">
        <v>121.76</v>
      </c>
      <c r="I698" s="291"/>
      <c r="J698" s="287"/>
      <c r="K698" s="287"/>
      <c r="L698" s="292"/>
      <c r="M698" s="293"/>
      <c r="N698" s="294"/>
      <c r="O698" s="294"/>
      <c r="P698" s="294"/>
      <c r="Q698" s="294"/>
      <c r="R698" s="294"/>
      <c r="S698" s="294"/>
      <c r="T698" s="295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T698" s="296" t="s">
        <v>221</v>
      </c>
      <c r="AU698" s="296" t="s">
        <v>89</v>
      </c>
      <c r="AV698" s="16" t="s">
        <v>231</v>
      </c>
      <c r="AW698" s="16" t="s">
        <v>36</v>
      </c>
      <c r="AX698" s="16" t="s">
        <v>80</v>
      </c>
      <c r="AY698" s="296" t="s">
        <v>213</v>
      </c>
    </row>
    <row r="699" spans="1:51" s="13" customFormat="1" ht="12">
      <c r="A699" s="13"/>
      <c r="B699" s="242"/>
      <c r="C699" s="243"/>
      <c r="D699" s="244" t="s">
        <v>221</v>
      </c>
      <c r="E699" s="245" t="s">
        <v>1</v>
      </c>
      <c r="F699" s="246" t="s">
        <v>1024</v>
      </c>
      <c r="G699" s="243"/>
      <c r="H699" s="247">
        <v>18</v>
      </c>
      <c r="I699" s="248"/>
      <c r="J699" s="243"/>
      <c r="K699" s="243"/>
      <c r="L699" s="249"/>
      <c r="M699" s="250"/>
      <c r="N699" s="251"/>
      <c r="O699" s="251"/>
      <c r="P699" s="251"/>
      <c r="Q699" s="251"/>
      <c r="R699" s="251"/>
      <c r="S699" s="251"/>
      <c r="T699" s="252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53" t="s">
        <v>221</v>
      </c>
      <c r="AU699" s="253" t="s">
        <v>89</v>
      </c>
      <c r="AV699" s="13" t="s">
        <v>89</v>
      </c>
      <c r="AW699" s="13" t="s">
        <v>36</v>
      </c>
      <c r="AX699" s="13" t="s">
        <v>80</v>
      </c>
      <c r="AY699" s="253" t="s">
        <v>213</v>
      </c>
    </row>
    <row r="700" spans="1:51" s="16" customFormat="1" ht="12">
      <c r="A700" s="16"/>
      <c r="B700" s="286"/>
      <c r="C700" s="287"/>
      <c r="D700" s="244" t="s">
        <v>221</v>
      </c>
      <c r="E700" s="288" t="s">
        <v>1</v>
      </c>
      <c r="F700" s="289" t="s">
        <v>741</v>
      </c>
      <c r="G700" s="287"/>
      <c r="H700" s="290">
        <v>18</v>
      </c>
      <c r="I700" s="291"/>
      <c r="J700" s="287"/>
      <c r="K700" s="287"/>
      <c r="L700" s="292"/>
      <c r="M700" s="293"/>
      <c r="N700" s="294"/>
      <c r="O700" s="294"/>
      <c r="P700" s="294"/>
      <c r="Q700" s="294"/>
      <c r="R700" s="294"/>
      <c r="S700" s="294"/>
      <c r="T700" s="295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T700" s="296" t="s">
        <v>221</v>
      </c>
      <c r="AU700" s="296" t="s">
        <v>89</v>
      </c>
      <c r="AV700" s="16" t="s">
        <v>231</v>
      </c>
      <c r="AW700" s="16" t="s">
        <v>36</v>
      </c>
      <c r="AX700" s="16" t="s">
        <v>80</v>
      </c>
      <c r="AY700" s="296" t="s">
        <v>213</v>
      </c>
    </row>
    <row r="701" spans="1:51" s="14" customFormat="1" ht="12">
      <c r="A701" s="14"/>
      <c r="B701" s="254"/>
      <c r="C701" s="255"/>
      <c r="D701" s="244" t="s">
        <v>221</v>
      </c>
      <c r="E701" s="256" t="s">
        <v>1</v>
      </c>
      <c r="F701" s="257" t="s">
        <v>224</v>
      </c>
      <c r="G701" s="255"/>
      <c r="H701" s="258">
        <v>1029.824</v>
      </c>
      <c r="I701" s="259"/>
      <c r="J701" s="255"/>
      <c r="K701" s="255"/>
      <c r="L701" s="260"/>
      <c r="M701" s="261"/>
      <c r="N701" s="262"/>
      <c r="O701" s="262"/>
      <c r="P701" s="262"/>
      <c r="Q701" s="262"/>
      <c r="R701" s="262"/>
      <c r="S701" s="262"/>
      <c r="T701" s="263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64" t="s">
        <v>221</v>
      </c>
      <c r="AU701" s="264" t="s">
        <v>89</v>
      </c>
      <c r="AV701" s="14" t="s">
        <v>219</v>
      </c>
      <c r="AW701" s="14" t="s">
        <v>36</v>
      </c>
      <c r="AX701" s="14" t="s">
        <v>21</v>
      </c>
      <c r="AY701" s="264" t="s">
        <v>213</v>
      </c>
    </row>
    <row r="702" spans="1:65" s="2" customFormat="1" ht="33" customHeight="1">
      <c r="A702" s="39"/>
      <c r="B702" s="40"/>
      <c r="C702" s="228" t="s">
        <v>1025</v>
      </c>
      <c r="D702" s="228" t="s">
        <v>215</v>
      </c>
      <c r="E702" s="229" t="s">
        <v>1026</v>
      </c>
      <c r="F702" s="230" t="s">
        <v>1027</v>
      </c>
      <c r="G702" s="231" t="s">
        <v>218</v>
      </c>
      <c r="H702" s="232">
        <v>7.306</v>
      </c>
      <c r="I702" s="233"/>
      <c r="J702" s="234">
        <f>ROUND(I702*H702,2)</f>
        <v>0</v>
      </c>
      <c r="K702" s="235"/>
      <c r="L702" s="45"/>
      <c r="M702" s="236" t="s">
        <v>1</v>
      </c>
      <c r="N702" s="237" t="s">
        <v>45</v>
      </c>
      <c r="O702" s="92"/>
      <c r="P702" s="238">
        <f>O702*H702</f>
        <v>0</v>
      </c>
      <c r="Q702" s="238">
        <v>2.25634</v>
      </c>
      <c r="R702" s="238">
        <f>Q702*H702</f>
        <v>16.48482004</v>
      </c>
      <c r="S702" s="238">
        <v>0</v>
      </c>
      <c r="T702" s="239">
        <f>S702*H702</f>
        <v>0</v>
      </c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R702" s="240" t="s">
        <v>219</v>
      </c>
      <c r="AT702" s="240" t="s">
        <v>215</v>
      </c>
      <c r="AU702" s="240" t="s">
        <v>89</v>
      </c>
      <c r="AY702" s="18" t="s">
        <v>213</v>
      </c>
      <c r="BE702" s="241">
        <f>IF(N702="základní",J702,0)</f>
        <v>0</v>
      </c>
      <c r="BF702" s="241">
        <f>IF(N702="snížená",J702,0)</f>
        <v>0</v>
      </c>
      <c r="BG702" s="241">
        <f>IF(N702="zákl. přenesená",J702,0)</f>
        <v>0</v>
      </c>
      <c r="BH702" s="241">
        <f>IF(N702="sníž. přenesená",J702,0)</f>
        <v>0</v>
      </c>
      <c r="BI702" s="241">
        <f>IF(N702="nulová",J702,0)</f>
        <v>0</v>
      </c>
      <c r="BJ702" s="18" t="s">
        <v>21</v>
      </c>
      <c r="BK702" s="241">
        <f>ROUND(I702*H702,2)</f>
        <v>0</v>
      </c>
      <c r="BL702" s="18" t="s">
        <v>219</v>
      </c>
      <c r="BM702" s="240" t="s">
        <v>1028</v>
      </c>
    </row>
    <row r="703" spans="1:51" s="13" customFormat="1" ht="12">
      <c r="A703" s="13"/>
      <c r="B703" s="242"/>
      <c r="C703" s="243"/>
      <c r="D703" s="244" t="s">
        <v>221</v>
      </c>
      <c r="E703" s="245" t="s">
        <v>1</v>
      </c>
      <c r="F703" s="246" t="s">
        <v>1029</v>
      </c>
      <c r="G703" s="243"/>
      <c r="H703" s="247">
        <v>7.306</v>
      </c>
      <c r="I703" s="248"/>
      <c r="J703" s="243"/>
      <c r="K703" s="243"/>
      <c r="L703" s="249"/>
      <c r="M703" s="250"/>
      <c r="N703" s="251"/>
      <c r="O703" s="251"/>
      <c r="P703" s="251"/>
      <c r="Q703" s="251"/>
      <c r="R703" s="251"/>
      <c r="S703" s="251"/>
      <c r="T703" s="252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53" t="s">
        <v>221</v>
      </c>
      <c r="AU703" s="253" t="s">
        <v>89</v>
      </c>
      <c r="AV703" s="13" t="s">
        <v>89</v>
      </c>
      <c r="AW703" s="13" t="s">
        <v>36</v>
      </c>
      <c r="AX703" s="13" t="s">
        <v>21</v>
      </c>
      <c r="AY703" s="253" t="s">
        <v>213</v>
      </c>
    </row>
    <row r="704" spans="1:65" s="2" customFormat="1" ht="33" customHeight="1">
      <c r="A704" s="39"/>
      <c r="B704" s="40"/>
      <c r="C704" s="228" t="s">
        <v>1030</v>
      </c>
      <c r="D704" s="228" t="s">
        <v>215</v>
      </c>
      <c r="E704" s="229" t="s">
        <v>1031</v>
      </c>
      <c r="F704" s="230" t="s">
        <v>1032</v>
      </c>
      <c r="G704" s="231" t="s">
        <v>218</v>
      </c>
      <c r="H704" s="232">
        <v>43.57</v>
      </c>
      <c r="I704" s="233"/>
      <c r="J704" s="234">
        <f>ROUND(I704*H704,2)</f>
        <v>0</v>
      </c>
      <c r="K704" s="235"/>
      <c r="L704" s="45"/>
      <c r="M704" s="236" t="s">
        <v>1</v>
      </c>
      <c r="N704" s="237" t="s">
        <v>45</v>
      </c>
      <c r="O704" s="92"/>
      <c r="P704" s="238">
        <f>O704*H704</f>
        <v>0</v>
      </c>
      <c r="Q704" s="238">
        <v>2.25634</v>
      </c>
      <c r="R704" s="238">
        <f>Q704*H704</f>
        <v>98.30873379999998</v>
      </c>
      <c r="S704" s="238">
        <v>0</v>
      </c>
      <c r="T704" s="239">
        <f>S704*H704</f>
        <v>0</v>
      </c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R704" s="240" t="s">
        <v>219</v>
      </c>
      <c r="AT704" s="240" t="s">
        <v>215</v>
      </c>
      <c r="AU704" s="240" t="s">
        <v>89</v>
      </c>
      <c r="AY704" s="18" t="s">
        <v>213</v>
      </c>
      <c r="BE704" s="241">
        <f>IF(N704="základní",J704,0)</f>
        <v>0</v>
      </c>
      <c r="BF704" s="241">
        <f>IF(N704="snížená",J704,0)</f>
        <v>0</v>
      </c>
      <c r="BG704" s="241">
        <f>IF(N704="zákl. přenesená",J704,0)</f>
        <v>0</v>
      </c>
      <c r="BH704" s="241">
        <f>IF(N704="sníž. přenesená",J704,0)</f>
        <v>0</v>
      </c>
      <c r="BI704" s="241">
        <f>IF(N704="nulová",J704,0)</f>
        <v>0</v>
      </c>
      <c r="BJ704" s="18" t="s">
        <v>21</v>
      </c>
      <c r="BK704" s="241">
        <f>ROUND(I704*H704,2)</f>
        <v>0</v>
      </c>
      <c r="BL704" s="18" t="s">
        <v>219</v>
      </c>
      <c r="BM704" s="240" t="s">
        <v>1033</v>
      </c>
    </row>
    <row r="705" spans="1:51" s="15" customFormat="1" ht="12">
      <c r="A705" s="15"/>
      <c r="B705" s="265"/>
      <c r="C705" s="266"/>
      <c r="D705" s="244" t="s">
        <v>221</v>
      </c>
      <c r="E705" s="267" t="s">
        <v>1</v>
      </c>
      <c r="F705" s="268" t="s">
        <v>1034</v>
      </c>
      <c r="G705" s="266"/>
      <c r="H705" s="267" t="s">
        <v>1</v>
      </c>
      <c r="I705" s="269"/>
      <c r="J705" s="266"/>
      <c r="K705" s="266"/>
      <c r="L705" s="270"/>
      <c r="M705" s="271"/>
      <c r="N705" s="272"/>
      <c r="O705" s="272"/>
      <c r="P705" s="272"/>
      <c r="Q705" s="272"/>
      <c r="R705" s="272"/>
      <c r="S705" s="272"/>
      <c r="T705" s="273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T705" s="274" t="s">
        <v>221</v>
      </c>
      <c r="AU705" s="274" t="s">
        <v>89</v>
      </c>
      <c r="AV705" s="15" t="s">
        <v>21</v>
      </c>
      <c r="AW705" s="15" t="s">
        <v>36</v>
      </c>
      <c r="AX705" s="15" t="s">
        <v>80</v>
      </c>
      <c r="AY705" s="274" t="s">
        <v>213</v>
      </c>
    </row>
    <row r="706" spans="1:51" s="13" customFormat="1" ht="12">
      <c r="A706" s="13"/>
      <c r="B706" s="242"/>
      <c r="C706" s="243"/>
      <c r="D706" s="244" t="s">
        <v>221</v>
      </c>
      <c r="E706" s="245" t="s">
        <v>1</v>
      </c>
      <c r="F706" s="246" t="s">
        <v>1035</v>
      </c>
      <c r="G706" s="243"/>
      <c r="H706" s="247">
        <v>39.214</v>
      </c>
      <c r="I706" s="248"/>
      <c r="J706" s="243"/>
      <c r="K706" s="243"/>
      <c r="L706" s="249"/>
      <c r="M706" s="250"/>
      <c r="N706" s="251"/>
      <c r="O706" s="251"/>
      <c r="P706" s="251"/>
      <c r="Q706" s="251"/>
      <c r="R706" s="251"/>
      <c r="S706" s="251"/>
      <c r="T706" s="252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53" t="s">
        <v>221</v>
      </c>
      <c r="AU706" s="253" t="s">
        <v>89</v>
      </c>
      <c r="AV706" s="13" t="s">
        <v>89</v>
      </c>
      <c r="AW706" s="13" t="s">
        <v>36</v>
      </c>
      <c r="AX706" s="13" t="s">
        <v>80</v>
      </c>
      <c r="AY706" s="253" t="s">
        <v>213</v>
      </c>
    </row>
    <row r="707" spans="1:51" s="13" customFormat="1" ht="12">
      <c r="A707" s="13"/>
      <c r="B707" s="242"/>
      <c r="C707" s="243"/>
      <c r="D707" s="244" t="s">
        <v>221</v>
      </c>
      <c r="E707" s="245" t="s">
        <v>1</v>
      </c>
      <c r="F707" s="246" t="s">
        <v>1036</v>
      </c>
      <c r="G707" s="243"/>
      <c r="H707" s="247">
        <v>3.186</v>
      </c>
      <c r="I707" s="248"/>
      <c r="J707" s="243"/>
      <c r="K707" s="243"/>
      <c r="L707" s="249"/>
      <c r="M707" s="250"/>
      <c r="N707" s="251"/>
      <c r="O707" s="251"/>
      <c r="P707" s="251"/>
      <c r="Q707" s="251"/>
      <c r="R707" s="251"/>
      <c r="S707" s="251"/>
      <c r="T707" s="252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53" t="s">
        <v>221</v>
      </c>
      <c r="AU707" s="253" t="s">
        <v>89</v>
      </c>
      <c r="AV707" s="13" t="s">
        <v>89</v>
      </c>
      <c r="AW707" s="13" t="s">
        <v>36</v>
      </c>
      <c r="AX707" s="13" t="s">
        <v>80</v>
      </c>
      <c r="AY707" s="253" t="s">
        <v>213</v>
      </c>
    </row>
    <row r="708" spans="1:51" s="13" customFormat="1" ht="12">
      <c r="A708" s="13"/>
      <c r="B708" s="242"/>
      <c r="C708" s="243"/>
      <c r="D708" s="244" t="s">
        <v>221</v>
      </c>
      <c r="E708" s="245" t="s">
        <v>1</v>
      </c>
      <c r="F708" s="246" t="s">
        <v>1037</v>
      </c>
      <c r="G708" s="243"/>
      <c r="H708" s="247">
        <v>1.17</v>
      </c>
      <c r="I708" s="248"/>
      <c r="J708" s="243"/>
      <c r="K708" s="243"/>
      <c r="L708" s="249"/>
      <c r="M708" s="250"/>
      <c r="N708" s="251"/>
      <c r="O708" s="251"/>
      <c r="P708" s="251"/>
      <c r="Q708" s="251"/>
      <c r="R708" s="251"/>
      <c r="S708" s="251"/>
      <c r="T708" s="252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53" t="s">
        <v>221</v>
      </c>
      <c r="AU708" s="253" t="s">
        <v>89</v>
      </c>
      <c r="AV708" s="13" t="s">
        <v>89</v>
      </c>
      <c r="AW708" s="13" t="s">
        <v>36</v>
      </c>
      <c r="AX708" s="13" t="s">
        <v>80</v>
      </c>
      <c r="AY708" s="253" t="s">
        <v>213</v>
      </c>
    </row>
    <row r="709" spans="1:51" s="14" customFormat="1" ht="12">
      <c r="A709" s="14"/>
      <c r="B709" s="254"/>
      <c r="C709" s="255"/>
      <c r="D709" s="244" t="s">
        <v>221</v>
      </c>
      <c r="E709" s="256" t="s">
        <v>1</v>
      </c>
      <c r="F709" s="257" t="s">
        <v>224</v>
      </c>
      <c r="G709" s="255"/>
      <c r="H709" s="258">
        <v>43.57</v>
      </c>
      <c r="I709" s="259"/>
      <c r="J709" s="255"/>
      <c r="K709" s="255"/>
      <c r="L709" s="260"/>
      <c r="M709" s="261"/>
      <c r="N709" s="262"/>
      <c r="O709" s="262"/>
      <c r="P709" s="262"/>
      <c r="Q709" s="262"/>
      <c r="R709" s="262"/>
      <c r="S709" s="262"/>
      <c r="T709" s="263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T709" s="264" t="s">
        <v>221</v>
      </c>
      <c r="AU709" s="264" t="s">
        <v>89</v>
      </c>
      <c r="AV709" s="14" t="s">
        <v>219</v>
      </c>
      <c r="AW709" s="14" t="s">
        <v>36</v>
      </c>
      <c r="AX709" s="14" t="s">
        <v>21</v>
      </c>
      <c r="AY709" s="264" t="s">
        <v>213</v>
      </c>
    </row>
    <row r="710" spans="1:65" s="2" customFormat="1" ht="21.75" customHeight="1">
      <c r="A710" s="39"/>
      <c r="B710" s="40"/>
      <c r="C710" s="228" t="s">
        <v>1038</v>
      </c>
      <c r="D710" s="228" t="s">
        <v>215</v>
      </c>
      <c r="E710" s="229" t="s">
        <v>1039</v>
      </c>
      <c r="F710" s="230" t="s">
        <v>1040</v>
      </c>
      <c r="G710" s="231" t="s">
        <v>218</v>
      </c>
      <c r="H710" s="232">
        <v>22.014</v>
      </c>
      <c r="I710" s="233"/>
      <c r="J710" s="234">
        <f>ROUND(I710*H710,2)</f>
        <v>0</v>
      </c>
      <c r="K710" s="235"/>
      <c r="L710" s="45"/>
      <c r="M710" s="236" t="s">
        <v>1</v>
      </c>
      <c r="N710" s="237" t="s">
        <v>45</v>
      </c>
      <c r="O710" s="92"/>
      <c r="P710" s="238">
        <f>O710*H710</f>
        <v>0</v>
      </c>
      <c r="Q710" s="238">
        <v>2.25634</v>
      </c>
      <c r="R710" s="238">
        <f>Q710*H710</f>
        <v>49.67106876</v>
      </c>
      <c r="S710" s="238">
        <v>0</v>
      </c>
      <c r="T710" s="239">
        <f>S710*H710</f>
        <v>0</v>
      </c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R710" s="240" t="s">
        <v>219</v>
      </c>
      <c r="AT710" s="240" t="s">
        <v>215</v>
      </c>
      <c r="AU710" s="240" t="s">
        <v>89</v>
      </c>
      <c r="AY710" s="18" t="s">
        <v>213</v>
      </c>
      <c r="BE710" s="241">
        <f>IF(N710="základní",J710,0)</f>
        <v>0</v>
      </c>
      <c r="BF710" s="241">
        <f>IF(N710="snížená",J710,0)</f>
        <v>0</v>
      </c>
      <c r="BG710" s="241">
        <f>IF(N710="zákl. přenesená",J710,0)</f>
        <v>0</v>
      </c>
      <c r="BH710" s="241">
        <f>IF(N710="sníž. přenesená",J710,0)</f>
        <v>0</v>
      </c>
      <c r="BI710" s="241">
        <f>IF(N710="nulová",J710,0)</f>
        <v>0</v>
      </c>
      <c r="BJ710" s="18" t="s">
        <v>21</v>
      </c>
      <c r="BK710" s="241">
        <f>ROUND(I710*H710,2)</f>
        <v>0</v>
      </c>
      <c r="BL710" s="18" t="s">
        <v>219</v>
      </c>
      <c r="BM710" s="240" t="s">
        <v>1041</v>
      </c>
    </row>
    <row r="711" spans="1:51" s="13" customFormat="1" ht="12">
      <c r="A711" s="13"/>
      <c r="B711" s="242"/>
      <c r="C711" s="243"/>
      <c r="D711" s="244" t="s">
        <v>221</v>
      </c>
      <c r="E711" s="245" t="s">
        <v>1</v>
      </c>
      <c r="F711" s="246" t="s">
        <v>1042</v>
      </c>
      <c r="G711" s="243"/>
      <c r="H711" s="247">
        <v>22.014</v>
      </c>
      <c r="I711" s="248"/>
      <c r="J711" s="243"/>
      <c r="K711" s="243"/>
      <c r="L711" s="249"/>
      <c r="M711" s="250"/>
      <c r="N711" s="251"/>
      <c r="O711" s="251"/>
      <c r="P711" s="251"/>
      <c r="Q711" s="251"/>
      <c r="R711" s="251"/>
      <c r="S711" s="251"/>
      <c r="T711" s="252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T711" s="253" t="s">
        <v>221</v>
      </c>
      <c r="AU711" s="253" t="s">
        <v>89</v>
      </c>
      <c r="AV711" s="13" t="s">
        <v>89</v>
      </c>
      <c r="AW711" s="13" t="s">
        <v>36</v>
      </c>
      <c r="AX711" s="13" t="s">
        <v>21</v>
      </c>
      <c r="AY711" s="253" t="s">
        <v>213</v>
      </c>
    </row>
    <row r="712" spans="1:65" s="2" customFormat="1" ht="33" customHeight="1">
      <c r="A712" s="39"/>
      <c r="B712" s="40"/>
      <c r="C712" s="228" t="s">
        <v>590</v>
      </c>
      <c r="D712" s="228" t="s">
        <v>215</v>
      </c>
      <c r="E712" s="229" t="s">
        <v>1043</v>
      </c>
      <c r="F712" s="230" t="s">
        <v>1044</v>
      </c>
      <c r="G712" s="231" t="s">
        <v>218</v>
      </c>
      <c r="H712" s="232">
        <v>1.509</v>
      </c>
      <c r="I712" s="233"/>
      <c r="J712" s="234">
        <f>ROUND(I712*H712,2)</f>
        <v>0</v>
      </c>
      <c r="K712" s="235"/>
      <c r="L712" s="45"/>
      <c r="M712" s="236" t="s">
        <v>1</v>
      </c>
      <c r="N712" s="237" t="s">
        <v>45</v>
      </c>
      <c r="O712" s="92"/>
      <c r="P712" s="238">
        <f>O712*H712</f>
        <v>0</v>
      </c>
      <c r="Q712" s="238">
        <v>2.25634</v>
      </c>
      <c r="R712" s="238">
        <f>Q712*H712</f>
        <v>3.4048170599999996</v>
      </c>
      <c r="S712" s="238">
        <v>0</v>
      </c>
      <c r="T712" s="239">
        <f>S712*H712</f>
        <v>0</v>
      </c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R712" s="240" t="s">
        <v>219</v>
      </c>
      <c r="AT712" s="240" t="s">
        <v>215</v>
      </c>
      <c r="AU712" s="240" t="s">
        <v>89</v>
      </c>
      <c r="AY712" s="18" t="s">
        <v>213</v>
      </c>
      <c r="BE712" s="241">
        <f>IF(N712="základní",J712,0)</f>
        <v>0</v>
      </c>
      <c r="BF712" s="241">
        <f>IF(N712="snížená",J712,0)</f>
        <v>0</v>
      </c>
      <c r="BG712" s="241">
        <f>IF(N712="zákl. přenesená",J712,0)</f>
        <v>0</v>
      </c>
      <c r="BH712" s="241">
        <f>IF(N712="sníž. přenesená",J712,0)</f>
        <v>0</v>
      </c>
      <c r="BI712" s="241">
        <f>IF(N712="nulová",J712,0)</f>
        <v>0</v>
      </c>
      <c r="BJ712" s="18" t="s">
        <v>21</v>
      </c>
      <c r="BK712" s="241">
        <f>ROUND(I712*H712,2)</f>
        <v>0</v>
      </c>
      <c r="BL712" s="18" t="s">
        <v>219</v>
      </c>
      <c r="BM712" s="240" t="s">
        <v>1045</v>
      </c>
    </row>
    <row r="713" spans="1:51" s="13" customFormat="1" ht="12">
      <c r="A713" s="13"/>
      <c r="B713" s="242"/>
      <c r="C713" s="243"/>
      <c r="D713" s="244" t="s">
        <v>221</v>
      </c>
      <c r="E713" s="245" t="s">
        <v>1</v>
      </c>
      <c r="F713" s="246" t="s">
        <v>1046</v>
      </c>
      <c r="G713" s="243"/>
      <c r="H713" s="247">
        <v>1.509</v>
      </c>
      <c r="I713" s="248"/>
      <c r="J713" s="243"/>
      <c r="K713" s="243"/>
      <c r="L713" s="249"/>
      <c r="M713" s="250"/>
      <c r="N713" s="251"/>
      <c r="O713" s="251"/>
      <c r="P713" s="251"/>
      <c r="Q713" s="251"/>
      <c r="R713" s="251"/>
      <c r="S713" s="251"/>
      <c r="T713" s="252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53" t="s">
        <v>221</v>
      </c>
      <c r="AU713" s="253" t="s">
        <v>89</v>
      </c>
      <c r="AV713" s="13" t="s">
        <v>89</v>
      </c>
      <c r="AW713" s="13" t="s">
        <v>36</v>
      </c>
      <c r="AX713" s="13" t="s">
        <v>21</v>
      </c>
      <c r="AY713" s="253" t="s">
        <v>213</v>
      </c>
    </row>
    <row r="714" spans="1:65" s="2" customFormat="1" ht="21.75" customHeight="1">
      <c r="A714" s="39"/>
      <c r="B714" s="40"/>
      <c r="C714" s="228" t="s">
        <v>1047</v>
      </c>
      <c r="D714" s="228" t="s">
        <v>215</v>
      </c>
      <c r="E714" s="229" t="s">
        <v>1048</v>
      </c>
      <c r="F714" s="230" t="s">
        <v>1049</v>
      </c>
      <c r="G714" s="231" t="s">
        <v>218</v>
      </c>
      <c r="H714" s="232">
        <v>43.57</v>
      </c>
      <c r="I714" s="233"/>
      <c r="J714" s="234">
        <f>ROUND(I714*H714,2)</f>
        <v>0</v>
      </c>
      <c r="K714" s="235"/>
      <c r="L714" s="45"/>
      <c r="M714" s="236" t="s">
        <v>1</v>
      </c>
      <c r="N714" s="237" t="s">
        <v>45</v>
      </c>
      <c r="O714" s="92"/>
      <c r="P714" s="238">
        <f>O714*H714</f>
        <v>0</v>
      </c>
      <c r="Q714" s="238">
        <v>0</v>
      </c>
      <c r="R714" s="238">
        <f>Q714*H714</f>
        <v>0</v>
      </c>
      <c r="S714" s="238">
        <v>0</v>
      </c>
      <c r="T714" s="239">
        <f>S714*H714</f>
        <v>0</v>
      </c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R714" s="240" t="s">
        <v>219</v>
      </c>
      <c r="AT714" s="240" t="s">
        <v>215</v>
      </c>
      <c r="AU714" s="240" t="s">
        <v>89</v>
      </c>
      <c r="AY714" s="18" t="s">
        <v>213</v>
      </c>
      <c r="BE714" s="241">
        <f>IF(N714="základní",J714,0)</f>
        <v>0</v>
      </c>
      <c r="BF714" s="241">
        <f>IF(N714="snížená",J714,0)</f>
        <v>0</v>
      </c>
      <c r="BG714" s="241">
        <f>IF(N714="zákl. přenesená",J714,0)</f>
        <v>0</v>
      </c>
      <c r="BH714" s="241">
        <f>IF(N714="sníž. přenesená",J714,0)</f>
        <v>0</v>
      </c>
      <c r="BI714" s="241">
        <f>IF(N714="nulová",J714,0)</f>
        <v>0</v>
      </c>
      <c r="BJ714" s="18" t="s">
        <v>21</v>
      </c>
      <c r="BK714" s="241">
        <f>ROUND(I714*H714,2)</f>
        <v>0</v>
      </c>
      <c r="BL714" s="18" t="s">
        <v>219</v>
      </c>
      <c r="BM714" s="240" t="s">
        <v>1050</v>
      </c>
    </row>
    <row r="715" spans="1:51" s="13" customFormat="1" ht="12">
      <c r="A715" s="13"/>
      <c r="B715" s="242"/>
      <c r="C715" s="243"/>
      <c r="D715" s="244" t="s">
        <v>221</v>
      </c>
      <c r="E715" s="245" t="s">
        <v>1</v>
      </c>
      <c r="F715" s="246" t="s">
        <v>1051</v>
      </c>
      <c r="G715" s="243"/>
      <c r="H715" s="247">
        <v>43.57</v>
      </c>
      <c r="I715" s="248"/>
      <c r="J715" s="243"/>
      <c r="K715" s="243"/>
      <c r="L715" s="249"/>
      <c r="M715" s="250"/>
      <c r="N715" s="251"/>
      <c r="O715" s="251"/>
      <c r="P715" s="251"/>
      <c r="Q715" s="251"/>
      <c r="R715" s="251"/>
      <c r="S715" s="251"/>
      <c r="T715" s="252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T715" s="253" t="s">
        <v>221</v>
      </c>
      <c r="AU715" s="253" t="s">
        <v>89</v>
      </c>
      <c r="AV715" s="13" t="s">
        <v>89</v>
      </c>
      <c r="AW715" s="13" t="s">
        <v>36</v>
      </c>
      <c r="AX715" s="13" t="s">
        <v>21</v>
      </c>
      <c r="AY715" s="253" t="s">
        <v>213</v>
      </c>
    </row>
    <row r="716" spans="1:65" s="2" customFormat="1" ht="33" customHeight="1">
      <c r="A716" s="39"/>
      <c r="B716" s="40"/>
      <c r="C716" s="228" t="s">
        <v>1052</v>
      </c>
      <c r="D716" s="228" t="s">
        <v>215</v>
      </c>
      <c r="E716" s="229" t="s">
        <v>1053</v>
      </c>
      <c r="F716" s="230" t="s">
        <v>1054</v>
      </c>
      <c r="G716" s="231" t="s">
        <v>218</v>
      </c>
      <c r="H716" s="232">
        <v>22.014</v>
      </c>
      <c r="I716" s="233"/>
      <c r="J716" s="234">
        <f>ROUND(I716*H716,2)</f>
        <v>0</v>
      </c>
      <c r="K716" s="235"/>
      <c r="L716" s="45"/>
      <c r="M716" s="236" t="s">
        <v>1</v>
      </c>
      <c r="N716" s="237" t="s">
        <v>45</v>
      </c>
      <c r="O716" s="92"/>
      <c r="P716" s="238">
        <f>O716*H716</f>
        <v>0</v>
      </c>
      <c r="Q716" s="238">
        <v>0.0303</v>
      </c>
      <c r="R716" s="238">
        <f>Q716*H716</f>
        <v>0.6670242</v>
      </c>
      <c r="S716" s="238">
        <v>0</v>
      </c>
      <c r="T716" s="239">
        <f>S716*H716</f>
        <v>0</v>
      </c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R716" s="240" t="s">
        <v>219</v>
      </c>
      <c r="AT716" s="240" t="s">
        <v>215</v>
      </c>
      <c r="AU716" s="240" t="s">
        <v>89</v>
      </c>
      <c r="AY716" s="18" t="s">
        <v>213</v>
      </c>
      <c r="BE716" s="241">
        <f>IF(N716="základní",J716,0)</f>
        <v>0</v>
      </c>
      <c r="BF716" s="241">
        <f>IF(N716="snížená",J716,0)</f>
        <v>0</v>
      </c>
      <c r="BG716" s="241">
        <f>IF(N716="zákl. přenesená",J716,0)</f>
        <v>0</v>
      </c>
      <c r="BH716" s="241">
        <f>IF(N716="sníž. přenesená",J716,0)</f>
        <v>0</v>
      </c>
      <c r="BI716" s="241">
        <f>IF(N716="nulová",J716,0)</f>
        <v>0</v>
      </c>
      <c r="BJ716" s="18" t="s">
        <v>21</v>
      </c>
      <c r="BK716" s="241">
        <f>ROUND(I716*H716,2)</f>
        <v>0</v>
      </c>
      <c r="BL716" s="18" t="s">
        <v>219</v>
      </c>
      <c r="BM716" s="240" t="s">
        <v>1055</v>
      </c>
    </row>
    <row r="717" spans="1:51" s="13" customFormat="1" ht="12">
      <c r="A717" s="13"/>
      <c r="B717" s="242"/>
      <c r="C717" s="243"/>
      <c r="D717" s="244" t="s">
        <v>221</v>
      </c>
      <c r="E717" s="245" t="s">
        <v>1</v>
      </c>
      <c r="F717" s="246" t="s">
        <v>1056</v>
      </c>
      <c r="G717" s="243"/>
      <c r="H717" s="247">
        <v>22.014</v>
      </c>
      <c r="I717" s="248"/>
      <c r="J717" s="243"/>
      <c r="K717" s="243"/>
      <c r="L717" s="249"/>
      <c r="M717" s="250"/>
      <c r="N717" s="251"/>
      <c r="O717" s="251"/>
      <c r="P717" s="251"/>
      <c r="Q717" s="251"/>
      <c r="R717" s="251"/>
      <c r="S717" s="251"/>
      <c r="T717" s="252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253" t="s">
        <v>221</v>
      </c>
      <c r="AU717" s="253" t="s">
        <v>89</v>
      </c>
      <c r="AV717" s="13" t="s">
        <v>89</v>
      </c>
      <c r="AW717" s="13" t="s">
        <v>36</v>
      </c>
      <c r="AX717" s="13" t="s">
        <v>21</v>
      </c>
      <c r="AY717" s="253" t="s">
        <v>213</v>
      </c>
    </row>
    <row r="718" spans="1:65" s="2" customFormat="1" ht="16.5" customHeight="1">
      <c r="A718" s="39"/>
      <c r="B718" s="40"/>
      <c r="C718" s="228" t="s">
        <v>1057</v>
      </c>
      <c r="D718" s="228" t="s">
        <v>215</v>
      </c>
      <c r="E718" s="229" t="s">
        <v>1058</v>
      </c>
      <c r="F718" s="230" t="s">
        <v>1059</v>
      </c>
      <c r="G718" s="231" t="s">
        <v>279</v>
      </c>
      <c r="H718" s="232">
        <v>3.623</v>
      </c>
      <c r="I718" s="233"/>
      <c r="J718" s="234">
        <f>ROUND(I718*H718,2)</f>
        <v>0</v>
      </c>
      <c r="K718" s="235"/>
      <c r="L718" s="45"/>
      <c r="M718" s="236" t="s">
        <v>1</v>
      </c>
      <c r="N718" s="237" t="s">
        <v>45</v>
      </c>
      <c r="O718" s="92"/>
      <c r="P718" s="238">
        <f>O718*H718</f>
        <v>0</v>
      </c>
      <c r="Q718" s="238">
        <v>1.05306</v>
      </c>
      <c r="R718" s="238">
        <f>Q718*H718</f>
        <v>3.8152363800000004</v>
      </c>
      <c r="S718" s="238">
        <v>0</v>
      </c>
      <c r="T718" s="239">
        <f>S718*H718</f>
        <v>0</v>
      </c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R718" s="240" t="s">
        <v>219</v>
      </c>
      <c r="AT718" s="240" t="s">
        <v>215</v>
      </c>
      <c r="AU718" s="240" t="s">
        <v>89</v>
      </c>
      <c r="AY718" s="18" t="s">
        <v>213</v>
      </c>
      <c r="BE718" s="241">
        <f>IF(N718="základní",J718,0)</f>
        <v>0</v>
      </c>
      <c r="BF718" s="241">
        <f>IF(N718="snížená",J718,0)</f>
        <v>0</v>
      </c>
      <c r="BG718" s="241">
        <f>IF(N718="zákl. přenesená",J718,0)</f>
        <v>0</v>
      </c>
      <c r="BH718" s="241">
        <f>IF(N718="sníž. přenesená",J718,0)</f>
        <v>0</v>
      </c>
      <c r="BI718" s="241">
        <f>IF(N718="nulová",J718,0)</f>
        <v>0</v>
      </c>
      <c r="BJ718" s="18" t="s">
        <v>21</v>
      </c>
      <c r="BK718" s="241">
        <f>ROUND(I718*H718,2)</f>
        <v>0</v>
      </c>
      <c r="BL718" s="18" t="s">
        <v>219</v>
      </c>
      <c r="BM718" s="240" t="s">
        <v>1060</v>
      </c>
    </row>
    <row r="719" spans="1:51" s="13" customFormat="1" ht="12">
      <c r="A719" s="13"/>
      <c r="B719" s="242"/>
      <c r="C719" s="243"/>
      <c r="D719" s="244" t="s">
        <v>221</v>
      </c>
      <c r="E719" s="245" t="s">
        <v>1</v>
      </c>
      <c r="F719" s="246" t="s">
        <v>1061</v>
      </c>
      <c r="G719" s="243"/>
      <c r="H719" s="247">
        <v>653.564</v>
      </c>
      <c r="I719" s="248"/>
      <c r="J719" s="243"/>
      <c r="K719" s="243"/>
      <c r="L719" s="249"/>
      <c r="M719" s="250"/>
      <c r="N719" s="251"/>
      <c r="O719" s="251"/>
      <c r="P719" s="251"/>
      <c r="Q719" s="251"/>
      <c r="R719" s="251"/>
      <c r="S719" s="251"/>
      <c r="T719" s="252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53" t="s">
        <v>221</v>
      </c>
      <c r="AU719" s="253" t="s">
        <v>89</v>
      </c>
      <c r="AV719" s="13" t="s">
        <v>89</v>
      </c>
      <c r="AW719" s="13" t="s">
        <v>36</v>
      </c>
      <c r="AX719" s="13" t="s">
        <v>80</v>
      </c>
      <c r="AY719" s="253" t="s">
        <v>213</v>
      </c>
    </row>
    <row r="720" spans="1:51" s="13" customFormat="1" ht="12">
      <c r="A720" s="13"/>
      <c r="B720" s="242"/>
      <c r="C720" s="243"/>
      <c r="D720" s="244" t="s">
        <v>221</v>
      </c>
      <c r="E720" s="245" t="s">
        <v>1</v>
      </c>
      <c r="F720" s="246" t="s">
        <v>1062</v>
      </c>
      <c r="G720" s="243"/>
      <c r="H720" s="247">
        <v>53.1</v>
      </c>
      <c r="I720" s="248"/>
      <c r="J720" s="243"/>
      <c r="K720" s="243"/>
      <c r="L720" s="249"/>
      <c r="M720" s="250"/>
      <c r="N720" s="251"/>
      <c r="O720" s="251"/>
      <c r="P720" s="251"/>
      <c r="Q720" s="251"/>
      <c r="R720" s="251"/>
      <c r="S720" s="251"/>
      <c r="T720" s="252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53" t="s">
        <v>221</v>
      </c>
      <c r="AU720" s="253" t="s">
        <v>89</v>
      </c>
      <c r="AV720" s="13" t="s">
        <v>89</v>
      </c>
      <c r="AW720" s="13" t="s">
        <v>36</v>
      </c>
      <c r="AX720" s="13" t="s">
        <v>80</v>
      </c>
      <c r="AY720" s="253" t="s">
        <v>213</v>
      </c>
    </row>
    <row r="721" spans="1:51" s="13" customFormat="1" ht="12">
      <c r="A721" s="13"/>
      <c r="B721" s="242"/>
      <c r="C721" s="243"/>
      <c r="D721" s="244" t="s">
        <v>221</v>
      </c>
      <c r="E721" s="245" t="s">
        <v>1</v>
      </c>
      <c r="F721" s="246" t="s">
        <v>1024</v>
      </c>
      <c r="G721" s="243"/>
      <c r="H721" s="247">
        <v>18</v>
      </c>
      <c r="I721" s="248"/>
      <c r="J721" s="243"/>
      <c r="K721" s="243"/>
      <c r="L721" s="249"/>
      <c r="M721" s="250"/>
      <c r="N721" s="251"/>
      <c r="O721" s="251"/>
      <c r="P721" s="251"/>
      <c r="Q721" s="251"/>
      <c r="R721" s="251"/>
      <c r="S721" s="251"/>
      <c r="T721" s="252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53" t="s">
        <v>221</v>
      </c>
      <c r="AU721" s="253" t="s">
        <v>89</v>
      </c>
      <c r="AV721" s="13" t="s">
        <v>89</v>
      </c>
      <c r="AW721" s="13" t="s">
        <v>36</v>
      </c>
      <c r="AX721" s="13" t="s">
        <v>80</v>
      </c>
      <c r="AY721" s="253" t="s">
        <v>213</v>
      </c>
    </row>
    <row r="722" spans="1:51" s="16" customFormat="1" ht="12">
      <c r="A722" s="16"/>
      <c r="B722" s="286"/>
      <c r="C722" s="287"/>
      <c r="D722" s="244" t="s">
        <v>221</v>
      </c>
      <c r="E722" s="288" t="s">
        <v>1</v>
      </c>
      <c r="F722" s="289" t="s">
        <v>741</v>
      </c>
      <c r="G722" s="287"/>
      <c r="H722" s="290">
        <v>724.664</v>
      </c>
      <c r="I722" s="291"/>
      <c r="J722" s="287"/>
      <c r="K722" s="287"/>
      <c r="L722" s="292"/>
      <c r="M722" s="293"/>
      <c r="N722" s="294"/>
      <c r="O722" s="294"/>
      <c r="P722" s="294"/>
      <c r="Q722" s="294"/>
      <c r="R722" s="294"/>
      <c r="S722" s="294"/>
      <c r="T722" s="295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T722" s="296" t="s">
        <v>221</v>
      </c>
      <c r="AU722" s="296" t="s">
        <v>89</v>
      </c>
      <c r="AV722" s="16" t="s">
        <v>231</v>
      </c>
      <c r="AW722" s="16" t="s">
        <v>36</v>
      </c>
      <c r="AX722" s="16" t="s">
        <v>80</v>
      </c>
      <c r="AY722" s="296" t="s">
        <v>213</v>
      </c>
    </row>
    <row r="723" spans="1:51" s="13" customFormat="1" ht="12">
      <c r="A723" s="13"/>
      <c r="B723" s="242"/>
      <c r="C723" s="243"/>
      <c r="D723" s="244" t="s">
        <v>221</v>
      </c>
      <c r="E723" s="245" t="s">
        <v>1</v>
      </c>
      <c r="F723" s="246" t="s">
        <v>1063</v>
      </c>
      <c r="G723" s="243"/>
      <c r="H723" s="247">
        <v>3.623</v>
      </c>
      <c r="I723" s="248"/>
      <c r="J723" s="243"/>
      <c r="K723" s="243"/>
      <c r="L723" s="249"/>
      <c r="M723" s="250"/>
      <c r="N723" s="251"/>
      <c r="O723" s="251"/>
      <c r="P723" s="251"/>
      <c r="Q723" s="251"/>
      <c r="R723" s="251"/>
      <c r="S723" s="251"/>
      <c r="T723" s="252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T723" s="253" t="s">
        <v>221</v>
      </c>
      <c r="AU723" s="253" t="s">
        <v>89</v>
      </c>
      <c r="AV723" s="13" t="s">
        <v>89</v>
      </c>
      <c r="AW723" s="13" t="s">
        <v>36</v>
      </c>
      <c r="AX723" s="13" t="s">
        <v>21</v>
      </c>
      <c r="AY723" s="253" t="s">
        <v>213</v>
      </c>
    </row>
    <row r="724" spans="1:65" s="2" customFormat="1" ht="21.75" customHeight="1">
      <c r="A724" s="39"/>
      <c r="B724" s="40"/>
      <c r="C724" s="228" t="s">
        <v>1064</v>
      </c>
      <c r="D724" s="228" t="s">
        <v>215</v>
      </c>
      <c r="E724" s="229" t="s">
        <v>1065</v>
      </c>
      <c r="F724" s="230" t="s">
        <v>1066</v>
      </c>
      <c r="G724" s="231" t="s">
        <v>244</v>
      </c>
      <c r="H724" s="232">
        <v>11.544</v>
      </c>
      <c r="I724" s="233"/>
      <c r="J724" s="234">
        <f>ROUND(I724*H724,2)</f>
        <v>0</v>
      </c>
      <c r="K724" s="235"/>
      <c r="L724" s="45"/>
      <c r="M724" s="236" t="s">
        <v>1</v>
      </c>
      <c r="N724" s="237" t="s">
        <v>45</v>
      </c>
      <c r="O724" s="92"/>
      <c r="P724" s="238">
        <f>O724*H724</f>
        <v>0</v>
      </c>
      <c r="Q724" s="238">
        <v>0.042</v>
      </c>
      <c r="R724" s="238">
        <f>Q724*H724</f>
        <v>0.48484800000000006</v>
      </c>
      <c r="S724" s="238">
        <v>0</v>
      </c>
      <c r="T724" s="239">
        <f>S724*H724</f>
        <v>0</v>
      </c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R724" s="240" t="s">
        <v>219</v>
      </c>
      <c r="AT724" s="240" t="s">
        <v>215</v>
      </c>
      <c r="AU724" s="240" t="s">
        <v>89</v>
      </c>
      <c r="AY724" s="18" t="s">
        <v>213</v>
      </c>
      <c r="BE724" s="241">
        <f>IF(N724="základní",J724,0)</f>
        <v>0</v>
      </c>
      <c r="BF724" s="241">
        <f>IF(N724="snížená",J724,0)</f>
        <v>0</v>
      </c>
      <c r="BG724" s="241">
        <f>IF(N724="zákl. přenesená",J724,0)</f>
        <v>0</v>
      </c>
      <c r="BH724" s="241">
        <f>IF(N724="sníž. přenesená",J724,0)</f>
        <v>0</v>
      </c>
      <c r="BI724" s="241">
        <f>IF(N724="nulová",J724,0)</f>
        <v>0</v>
      </c>
      <c r="BJ724" s="18" t="s">
        <v>21</v>
      </c>
      <c r="BK724" s="241">
        <f>ROUND(I724*H724,2)</f>
        <v>0</v>
      </c>
      <c r="BL724" s="18" t="s">
        <v>219</v>
      </c>
      <c r="BM724" s="240" t="s">
        <v>1067</v>
      </c>
    </row>
    <row r="725" spans="1:51" s="13" customFormat="1" ht="12">
      <c r="A725" s="13"/>
      <c r="B725" s="242"/>
      <c r="C725" s="243"/>
      <c r="D725" s="244" t="s">
        <v>221</v>
      </c>
      <c r="E725" s="245" t="s">
        <v>1</v>
      </c>
      <c r="F725" s="246" t="s">
        <v>1068</v>
      </c>
      <c r="G725" s="243"/>
      <c r="H725" s="247">
        <v>11.544</v>
      </c>
      <c r="I725" s="248"/>
      <c r="J725" s="243"/>
      <c r="K725" s="243"/>
      <c r="L725" s="249"/>
      <c r="M725" s="250"/>
      <c r="N725" s="251"/>
      <c r="O725" s="251"/>
      <c r="P725" s="251"/>
      <c r="Q725" s="251"/>
      <c r="R725" s="251"/>
      <c r="S725" s="251"/>
      <c r="T725" s="252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253" t="s">
        <v>221</v>
      </c>
      <c r="AU725" s="253" t="s">
        <v>89</v>
      </c>
      <c r="AV725" s="13" t="s">
        <v>89</v>
      </c>
      <c r="AW725" s="13" t="s">
        <v>36</v>
      </c>
      <c r="AX725" s="13" t="s">
        <v>21</v>
      </c>
      <c r="AY725" s="253" t="s">
        <v>213</v>
      </c>
    </row>
    <row r="726" spans="1:65" s="2" customFormat="1" ht="33" customHeight="1">
      <c r="A726" s="39"/>
      <c r="B726" s="40"/>
      <c r="C726" s="228" t="s">
        <v>1069</v>
      </c>
      <c r="D726" s="228" t="s">
        <v>215</v>
      </c>
      <c r="E726" s="229" t="s">
        <v>1070</v>
      </c>
      <c r="F726" s="230" t="s">
        <v>1071</v>
      </c>
      <c r="G726" s="231" t="s">
        <v>244</v>
      </c>
      <c r="H726" s="232">
        <v>133.37</v>
      </c>
      <c r="I726" s="233"/>
      <c r="J726" s="234">
        <f>ROUND(I726*H726,2)</f>
        <v>0</v>
      </c>
      <c r="K726" s="235"/>
      <c r="L726" s="45"/>
      <c r="M726" s="236" t="s">
        <v>1</v>
      </c>
      <c r="N726" s="237" t="s">
        <v>45</v>
      </c>
      <c r="O726" s="92"/>
      <c r="P726" s="238">
        <f>O726*H726</f>
        <v>0</v>
      </c>
      <c r="Q726" s="238">
        <v>0.0016</v>
      </c>
      <c r="R726" s="238">
        <f>Q726*H726</f>
        <v>0.21339200000000003</v>
      </c>
      <c r="S726" s="238">
        <v>0</v>
      </c>
      <c r="T726" s="239">
        <f>S726*H726</f>
        <v>0</v>
      </c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R726" s="240" t="s">
        <v>219</v>
      </c>
      <c r="AT726" s="240" t="s">
        <v>215</v>
      </c>
      <c r="AU726" s="240" t="s">
        <v>89</v>
      </c>
      <c r="AY726" s="18" t="s">
        <v>213</v>
      </c>
      <c r="BE726" s="241">
        <f>IF(N726="základní",J726,0)</f>
        <v>0</v>
      </c>
      <c r="BF726" s="241">
        <f>IF(N726="snížená",J726,0)</f>
        <v>0</v>
      </c>
      <c r="BG726" s="241">
        <f>IF(N726="zákl. přenesená",J726,0)</f>
        <v>0</v>
      </c>
      <c r="BH726" s="241">
        <f>IF(N726="sníž. přenesená",J726,0)</f>
        <v>0</v>
      </c>
      <c r="BI726" s="241">
        <f>IF(N726="nulová",J726,0)</f>
        <v>0</v>
      </c>
      <c r="BJ726" s="18" t="s">
        <v>21</v>
      </c>
      <c r="BK726" s="241">
        <f>ROUND(I726*H726,2)</f>
        <v>0</v>
      </c>
      <c r="BL726" s="18" t="s">
        <v>219</v>
      </c>
      <c r="BM726" s="240" t="s">
        <v>1072</v>
      </c>
    </row>
    <row r="727" spans="1:51" s="13" customFormat="1" ht="12">
      <c r="A727" s="13"/>
      <c r="B727" s="242"/>
      <c r="C727" s="243"/>
      <c r="D727" s="244" t="s">
        <v>221</v>
      </c>
      <c r="E727" s="245" t="s">
        <v>1</v>
      </c>
      <c r="F727" s="246" t="s">
        <v>1073</v>
      </c>
      <c r="G727" s="243"/>
      <c r="H727" s="247">
        <v>121.76</v>
      </c>
      <c r="I727" s="248"/>
      <c r="J727" s="243"/>
      <c r="K727" s="243"/>
      <c r="L727" s="249"/>
      <c r="M727" s="250"/>
      <c r="N727" s="251"/>
      <c r="O727" s="251"/>
      <c r="P727" s="251"/>
      <c r="Q727" s="251"/>
      <c r="R727" s="251"/>
      <c r="S727" s="251"/>
      <c r="T727" s="252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53" t="s">
        <v>221</v>
      </c>
      <c r="AU727" s="253" t="s">
        <v>89</v>
      </c>
      <c r="AV727" s="13" t="s">
        <v>89</v>
      </c>
      <c r="AW727" s="13" t="s">
        <v>36</v>
      </c>
      <c r="AX727" s="13" t="s">
        <v>80</v>
      </c>
      <c r="AY727" s="253" t="s">
        <v>213</v>
      </c>
    </row>
    <row r="728" spans="1:51" s="13" customFormat="1" ht="12">
      <c r="A728" s="13"/>
      <c r="B728" s="242"/>
      <c r="C728" s="243"/>
      <c r="D728" s="244" t="s">
        <v>221</v>
      </c>
      <c r="E728" s="245" t="s">
        <v>1</v>
      </c>
      <c r="F728" s="246" t="s">
        <v>1074</v>
      </c>
      <c r="G728" s="243"/>
      <c r="H728" s="247">
        <v>11.61</v>
      </c>
      <c r="I728" s="248"/>
      <c r="J728" s="243"/>
      <c r="K728" s="243"/>
      <c r="L728" s="249"/>
      <c r="M728" s="250"/>
      <c r="N728" s="251"/>
      <c r="O728" s="251"/>
      <c r="P728" s="251"/>
      <c r="Q728" s="251"/>
      <c r="R728" s="251"/>
      <c r="S728" s="251"/>
      <c r="T728" s="252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253" t="s">
        <v>221</v>
      </c>
      <c r="AU728" s="253" t="s">
        <v>89</v>
      </c>
      <c r="AV728" s="13" t="s">
        <v>89</v>
      </c>
      <c r="AW728" s="13" t="s">
        <v>36</v>
      </c>
      <c r="AX728" s="13" t="s">
        <v>80</v>
      </c>
      <c r="AY728" s="253" t="s">
        <v>213</v>
      </c>
    </row>
    <row r="729" spans="1:51" s="14" customFormat="1" ht="12">
      <c r="A729" s="14"/>
      <c r="B729" s="254"/>
      <c r="C729" s="255"/>
      <c r="D729" s="244" t="s">
        <v>221</v>
      </c>
      <c r="E729" s="256" t="s">
        <v>1</v>
      </c>
      <c r="F729" s="257" t="s">
        <v>224</v>
      </c>
      <c r="G729" s="255"/>
      <c r="H729" s="258">
        <v>133.37</v>
      </c>
      <c r="I729" s="259"/>
      <c r="J729" s="255"/>
      <c r="K729" s="255"/>
      <c r="L729" s="260"/>
      <c r="M729" s="261"/>
      <c r="N729" s="262"/>
      <c r="O729" s="262"/>
      <c r="P729" s="262"/>
      <c r="Q729" s="262"/>
      <c r="R729" s="262"/>
      <c r="S729" s="262"/>
      <c r="T729" s="263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T729" s="264" t="s">
        <v>221</v>
      </c>
      <c r="AU729" s="264" t="s">
        <v>89</v>
      </c>
      <c r="AV729" s="14" t="s">
        <v>219</v>
      </c>
      <c r="AW729" s="14" t="s">
        <v>36</v>
      </c>
      <c r="AX729" s="14" t="s">
        <v>21</v>
      </c>
      <c r="AY729" s="264" t="s">
        <v>213</v>
      </c>
    </row>
    <row r="730" spans="1:65" s="2" customFormat="1" ht="16.5" customHeight="1">
      <c r="A730" s="39"/>
      <c r="B730" s="40"/>
      <c r="C730" s="275" t="s">
        <v>1075</v>
      </c>
      <c r="D730" s="275" t="s">
        <v>292</v>
      </c>
      <c r="E730" s="276" t="s">
        <v>1076</v>
      </c>
      <c r="F730" s="277" t="s">
        <v>1077</v>
      </c>
      <c r="G730" s="278" t="s">
        <v>244</v>
      </c>
      <c r="H730" s="279">
        <v>134.704</v>
      </c>
      <c r="I730" s="280"/>
      <c r="J730" s="281">
        <f>ROUND(I730*H730,2)</f>
        <v>0</v>
      </c>
      <c r="K730" s="282"/>
      <c r="L730" s="283"/>
      <c r="M730" s="284" t="s">
        <v>1</v>
      </c>
      <c r="N730" s="285" t="s">
        <v>45</v>
      </c>
      <c r="O730" s="92"/>
      <c r="P730" s="238">
        <f>O730*H730</f>
        <v>0</v>
      </c>
      <c r="Q730" s="238">
        <v>0.108</v>
      </c>
      <c r="R730" s="238">
        <f>Q730*H730</f>
        <v>14.548032000000001</v>
      </c>
      <c r="S730" s="238">
        <v>0</v>
      </c>
      <c r="T730" s="239">
        <f>S730*H730</f>
        <v>0</v>
      </c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R730" s="240" t="s">
        <v>257</v>
      </c>
      <c r="AT730" s="240" t="s">
        <v>292</v>
      </c>
      <c r="AU730" s="240" t="s">
        <v>89</v>
      </c>
      <c r="AY730" s="18" t="s">
        <v>213</v>
      </c>
      <c r="BE730" s="241">
        <f>IF(N730="základní",J730,0)</f>
        <v>0</v>
      </c>
      <c r="BF730" s="241">
        <f>IF(N730="snížená",J730,0)</f>
        <v>0</v>
      </c>
      <c r="BG730" s="241">
        <f>IF(N730="zákl. přenesená",J730,0)</f>
        <v>0</v>
      </c>
      <c r="BH730" s="241">
        <f>IF(N730="sníž. přenesená",J730,0)</f>
        <v>0</v>
      </c>
      <c r="BI730" s="241">
        <f>IF(N730="nulová",J730,0)</f>
        <v>0</v>
      </c>
      <c r="BJ730" s="18" t="s">
        <v>21</v>
      </c>
      <c r="BK730" s="241">
        <f>ROUND(I730*H730,2)</f>
        <v>0</v>
      </c>
      <c r="BL730" s="18" t="s">
        <v>219</v>
      </c>
      <c r="BM730" s="240" t="s">
        <v>1078</v>
      </c>
    </row>
    <row r="731" spans="1:51" s="13" customFormat="1" ht="12">
      <c r="A731" s="13"/>
      <c r="B731" s="242"/>
      <c r="C731" s="243"/>
      <c r="D731" s="244" t="s">
        <v>221</v>
      </c>
      <c r="E731" s="245" t="s">
        <v>1</v>
      </c>
      <c r="F731" s="246" t="s">
        <v>1079</v>
      </c>
      <c r="G731" s="243"/>
      <c r="H731" s="247">
        <v>134.704</v>
      </c>
      <c r="I731" s="248"/>
      <c r="J731" s="243"/>
      <c r="K731" s="243"/>
      <c r="L731" s="249"/>
      <c r="M731" s="250"/>
      <c r="N731" s="251"/>
      <c r="O731" s="251"/>
      <c r="P731" s="251"/>
      <c r="Q731" s="251"/>
      <c r="R731" s="251"/>
      <c r="S731" s="251"/>
      <c r="T731" s="252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T731" s="253" t="s">
        <v>221</v>
      </c>
      <c r="AU731" s="253" t="s">
        <v>89</v>
      </c>
      <c r="AV731" s="13" t="s">
        <v>89</v>
      </c>
      <c r="AW731" s="13" t="s">
        <v>36</v>
      </c>
      <c r="AX731" s="13" t="s">
        <v>21</v>
      </c>
      <c r="AY731" s="253" t="s">
        <v>213</v>
      </c>
    </row>
    <row r="732" spans="1:65" s="2" customFormat="1" ht="21.75" customHeight="1">
      <c r="A732" s="39"/>
      <c r="B732" s="40"/>
      <c r="C732" s="228" t="s">
        <v>1080</v>
      </c>
      <c r="D732" s="228" t="s">
        <v>215</v>
      </c>
      <c r="E732" s="229" t="s">
        <v>1081</v>
      </c>
      <c r="F732" s="230" t="s">
        <v>1082</v>
      </c>
      <c r="G732" s="231" t="s">
        <v>371</v>
      </c>
      <c r="H732" s="232">
        <v>5</v>
      </c>
      <c r="I732" s="233"/>
      <c r="J732" s="234">
        <f>ROUND(I732*H732,2)</f>
        <v>0</v>
      </c>
      <c r="K732" s="235"/>
      <c r="L732" s="45"/>
      <c r="M732" s="236" t="s">
        <v>1</v>
      </c>
      <c r="N732" s="237" t="s">
        <v>45</v>
      </c>
      <c r="O732" s="92"/>
      <c r="P732" s="238">
        <f>O732*H732</f>
        <v>0</v>
      </c>
      <c r="Q732" s="238">
        <v>0</v>
      </c>
      <c r="R732" s="238">
        <f>Q732*H732</f>
        <v>0</v>
      </c>
      <c r="S732" s="238">
        <v>0</v>
      </c>
      <c r="T732" s="239">
        <f>S732*H732</f>
        <v>0</v>
      </c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R732" s="240" t="s">
        <v>219</v>
      </c>
      <c r="AT732" s="240" t="s">
        <v>215</v>
      </c>
      <c r="AU732" s="240" t="s">
        <v>89</v>
      </c>
      <c r="AY732" s="18" t="s">
        <v>213</v>
      </c>
      <c r="BE732" s="241">
        <f>IF(N732="základní",J732,0)</f>
        <v>0</v>
      </c>
      <c r="BF732" s="241">
        <f>IF(N732="snížená",J732,0)</f>
        <v>0</v>
      </c>
      <c r="BG732" s="241">
        <f>IF(N732="zákl. přenesená",J732,0)</f>
        <v>0</v>
      </c>
      <c r="BH732" s="241">
        <f>IF(N732="sníž. přenesená",J732,0)</f>
        <v>0</v>
      </c>
      <c r="BI732" s="241">
        <f>IF(N732="nulová",J732,0)</f>
        <v>0</v>
      </c>
      <c r="BJ732" s="18" t="s">
        <v>21</v>
      </c>
      <c r="BK732" s="241">
        <f>ROUND(I732*H732,2)</f>
        <v>0</v>
      </c>
      <c r="BL732" s="18" t="s">
        <v>219</v>
      </c>
      <c r="BM732" s="240" t="s">
        <v>1083</v>
      </c>
    </row>
    <row r="733" spans="1:51" s="13" customFormat="1" ht="12">
      <c r="A733" s="13"/>
      <c r="B733" s="242"/>
      <c r="C733" s="243"/>
      <c r="D733" s="244" t="s">
        <v>221</v>
      </c>
      <c r="E733" s="245" t="s">
        <v>1</v>
      </c>
      <c r="F733" s="246" t="s">
        <v>1084</v>
      </c>
      <c r="G733" s="243"/>
      <c r="H733" s="247">
        <v>5</v>
      </c>
      <c r="I733" s="248"/>
      <c r="J733" s="243"/>
      <c r="K733" s="243"/>
      <c r="L733" s="249"/>
      <c r="M733" s="250"/>
      <c r="N733" s="251"/>
      <c r="O733" s="251"/>
      <c r="P733" s="251"/>
      <c r="Q733" s="251"/>
      <c r="R733" s="251"/>
      <c r="S733" s="251"/>
      <c r="T733" s="252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T733" s="253" t="s">
        <v>221</v>
      </c>
      <c r="AU733" s="253" t="s">
        <v>89</v>
      </c>
      <c r="AV733" s="13" t="s">
        <v>89</v>
      </c>
      <c r="AW733" s="13" t="s">
        <v>36</v>
      </c>
      <c r="AX733" s="13" t="s">
        <v>21</v>
      </c>
      <c r="AY733" s="253" t="s">
        <v>213</v>
      </c>
    </row>
    <row r="734" spans="1:65" s="2" customFormat="1" ht="33" customHeight="1">
      <c r="A734" s="39"/>
      <c r="B734" s="40"/>
      <c r="C734" s="275" t="s">
        <v>1085</v>
      </c>
      <c r="D734" s="275" t="s">
        <v>292</v>
      </c>
      <c r="E734" s="276" t="s">
        <v>1086</v>
      </c>
      <c r="F734" s="277" t="s">
        <v>1087</v>
      </c>
      <c r="G734" s="278" t="s">
        <v>371</v>
      </c>
      <c r="H734" s="279">
        <v>4</v>
      </c>
      <c r="I734" s="280"/>
      <c r="J734" s="281">
        <f>ROUND(I734*H734,2)</f>
        <v>0</v>
      </c>
      <c r="K734" s="282"/>
      <c r="L734" s="283"/>
      <c r="M734" s="284" t="s">
        <v>1</v>
      </c>
      <c r="N734" s="285" t="s">
        <v>45</v>
      </c>
      <c r="O734" s="92"/>
      <c r="P734" s="238">
        <f>O734*H734</f>
        <v>0</v>
      </c>
      <c r="Q734" s="238">
        <v>0.01521</v>
      </c>
      <c r="R734" s="238">
        <f>Q734*H734</f>
        <v>0.06084</v>
      </c>
      <c r="S734" s="238">
        <v>0</v>
      </c>
      <c r="T734" s="239">
        <f>S734*H734</f>
        <v>0</v>
      </c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R734" s="240" t="s">
        <v>257</v>
      </c>
      <c r="AT734" s="240" t="s">
        <v>292</v>
      </c>
      <c r="AU734" s="240" t="s">
        <v>89</v>
      </c>
      <c r="AY734" s="18" t="s">
        <v>213</v>
      </c>
      <c r="BE734" s="241">
        <f>IF(N734="základní",J734,0)</f>
        <v>0</v>
      </c>
      <c r="BF734" s="241">
        <f>IF(N734="snížená",J734,0)</f>
        <v>0</v>
      </c>
      <c r="BG734" s="241">
        <f>IF(N734="zákl. přenesená",J734,0)</f>
        <v>0</v>
      </c>
      <c r="BH734" s="241">
        <f>IF(N734="sníž. přenesená",J734,0)</f>
        <v>0</v>
      </c>
      <c r="BI734" s="241">
        <f>IF(N734="nulová",J734,0)</f>
        <v>0</v>
      </c>
      <c r="BJ734" s="18" t="s">
        <v>21</v>
      </c>
      <c r="BK734" s="241">
        <f>ROUND(I734*H734,2)</f>
        <v>0</v>
      </c>
      <c r="BL734" s="18" t="s">
        <v>219</v>
      </c>
      <c r="BM734" s="240" t="s">
        <v>1088</v>
      </c>
    </row>
    <row r="735" spans="1:51" s="13" customFormat="1" ht="12">
      <c r="A735" s="13"/>
      <c r="B735" s="242"/>
      <c r="C735" s="243"/>
      <c r="D735" s="244" t="s">
        <v>221</v>
      </c>
      <c r="E735" s="245" t="s">
        <v>1</v>
      </c>
      <c r="F735" s="246" t="s">
        <v>1089</v>
      </c>
      <c r="G735" s="243"/>
      <c r="H735" s="247">
        <v>4</v>
      </c>
      <c r="I735" s="248"/>
      <c r="J735" s="243"/>
      <c r="K735" s="243"/>
      <c r="L735" s="249"/>
      <c r="M735" s="250"/>
      <c r="N735" s="251"/>
      <c r="O735" s="251"/>
      <c r="P735" s="251"/>
      <c r="Q735" s="251"/>
      <c r="R735" s="251"/>
      <c r="S735" s="251"/>
      <c r="T735" s="252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T735" s="253" t="s">
        <v>221</v>
      </c>
      <c r="AU735" s="253" t="s">
        <v>89</v>
      </c>
      <c r="AV735" s="13" t="s">
        <v>89</v>
      </c>
      <c r="AW735" s="13" t="s">
        <v>36</v>
      </c>
      <c r="AX735" s="13" t="s">
        <v>21</v>
      </c>
      <c r="AY735" s="253" t="s">
        <v>213</v>
      </c>
    </row>
    <row r="736" spans="1:65" s="2" customFormat="1" ht="33" customHeight="1">
      <c r="A736" s="39"/>
      <c r="B736" s="40"/>
      <c r="C736" s="275" t="s">
        <v>1090</v>
      </c>
      <c r="D736" s="275" t="s">
        <v>292</v>
      </c>
      <c r="E736" s="276" t="s">
        <v>1091</v>
      </c>
      <c r="F736" s="277" t="s">
        <v>1092</v>
      </c>
      <c r="G736" s="278" t="s">
        <v>371</v>
      </c>
      <c r="H736" s="279">
        <v>1</v>
      </c>
      <c r="I736" s="280"/>
      <c r="J736" s="281">
        <f>ROUND(I736*H736,2)</f>
        <v>0</v>
      </c>
      <c r="K736" s="282"/>
      <c r="L736" s="283"/>
      <c r="M736" s="284" t="s">
        <v>1</v>
      </c>
      <c r="N736" s="285" t="s">
        <v>45</v>
      </c>
      <c r="O736" s="92"/>
      <c r="P736" s="238">
        <f>O736*H736</f>
        <v>0</v>
      </c>
      <c r="Q736" s="238">
        <v>0.01553</v>
      </c>
      <c r="R736" s="238">
        <f>Q736*H736</f>
        <v>0.01553</v>
      </c>
      <c r="S736" s="238">
        <v>0</v>
      </c>
      <c r="T736" s="239">
        <f>S736*H736</f>
        <v>0</v>
      </c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R736" s="240" t="s">
        <v>257</v>
      </c>
      <c r="AT736" s="240" t="s">
        <v>292</v>
      </c>
      <c r="AU736" s="240" t="s">
        <v>89</v>
      </c>
      <c r="AY736" s="18" t="s">
        <v>213</v>
      </c>
      <c r="BE736" s="241">
        <f>IF(N736="základní",J736,0)</f>
        <v>0</v>
      </c>
      <c r="BF736" s="241">
        <f>IF(N736="snížená",J736,0)</f>
        <v>0</v>
      </c>
      <c r="BG736" s="241">
        <f>IF(N736="zákl. přenesená",J736,0)</f>
        <v>0</v>
      </c>
      <c r="BH736" s="241">
        <f>IF(N736="sníž. přenesená",J736,0)</f>
        <v>0</v>
      </c>
      <c r="BI736" s="241">
        <f>IF(N736="nulová",J736,0)</f>
        <v>0</v>
      </c>
      <c r="BJ736" s="18" t="s">
        <v>21</v>
      </c>
      <c r="BK736" s="241">
        <f>ROUND(I736*H736,2)</f>
        <v>0</v>
      </c>
      <c r="BL736" s="18" t="s">
        <v>219</v>
      </c>
      <c r="BM736" s="240" t="s">
        <v>1093</v>
      </c>
    </row>
    <row r="737" spans="1:51" s="13" customFormat="1" ht="12">
      <c r="A737" s="13"/>
      <c r="B737" s="242"/>
      <c r="C737" s="243"/>
      <c r="D737" s="244" t="s">
        <v>221</v>
      </c>
      <c r="E737" s="245" t="s">
        <v>1</v>
      </c>
      <c r="F737" s="246" t="s">
        <v>1094</v>
      </c>
      <c r="G737" s="243"/>
      <c r="H737" s="247">
        <v>1</v>
      </c>
      <c r="I737" s="248"/>
      <c r="J737" s="243"/>
      <c r="K737" s="243"/>
      <c r="L737" s="249"/>
      <c r="M737" s="250"/>
      <c r="N737" s="251"/>
      <c r="O737" s="251"/>
      <c r="P737" s="251"/>
      <c r="Q737" s="251"/>
      <c r="R737" s="251"/>
      <c r="S737" s="251"/>
      <c r="T737" s="252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53" t="s">
        <v>221</v>
      </c>
      <c r="AU737" s="253" t="s">
        <v>89</v>
      </c>
      <c r="AV737" s="13" t="s">
        <v>89</v>
      </c>
      <c r="AW737" s="13" t="s">
        <v>36</v>
      </c>
      <c r="AX737" s="13" t="s">
        <v>21</v>
      </c>
      <c r="AY737" s="253" t="s">
        <v>213</v>
      </c>
    </row>
    <row r="738" spans="1:65" s="2" customFormat="1" ht="21.75" customHeight="1">
      <c r="A738" s="39"/>
      <c r="B738" s="40"/>
      <c r="C738" s="228" t="s">
        <v>1095</v>
      </c>
      <c r="D738" s="228" t="s">
        <v>215</v>
      </c>
      <c r="E738" s="229" t="s">
        <v>1096</v>
      </c>
      <c r="F738" s="230" t="s">
        <v>1097</v>
      </c>
      <c r="G738" s="231" t="s">
        <v>371</v>
      </c>
      <c r="H738" s="232">
        <v>2</v>
      </c>
      <c r="I738" s="233"/>
      <c r="J738" s="234">
        <f>ROUND(I738*H738,2)</f>
        <v>0</v>
      </c>
      <c r="K738" s="235"/>
      <c r="L738" s="45"/>
      <c r="M738" s="236" t="s">
        <v>1</v>
      </c>
      <c r="N738" s="237" t="s">
        <v>45</v>
      </c>
      <c r="O738" s="92"/>
      <c r="P738" s="238">
        <f>O738*H738</f>
        <v>0</v>
      </c>
      <c r="Q738" s="238">
        <v>0.4417</v>
      </c>
      <c r="R738" s="238">
        <f>Q738*H738</f>
        <v>0.8834</v>
      </c>
      <c r="S738" s="238">
        <v>0</v>
      </c>
      <c r="T738" s="239">
        <f>S738*H738</f>
        <v>0</v>
      </c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R738" s="240" t="s">
        <v>219</v>
      </c>
      <c r="AT738" s="240" t="s">
        <v>215</v>
      </c>
      <c r="AU738" s="240" t="s">
        <v>89</v>
      </c>
      <c r="AY738" s="18" t="s">
        <v>213</v>
      </c>
      <c r="BE738" s="241">
        <f>IF(N738="základní",J738,0)</f>
        <v>0</v>
      </c>
      <c r="BF738" s="241">
        <f>IF(N738="snížená",J738,0)</f>
        <v>0</v>
      </c>
      <c r="BG738" s="241">
        <f>IF(N738="zákl. přenesená",J738,0)</f>
        <v>0</v>
      </c>
      <c r="BH738" s="241">
        <f>IF(N738="sníž. přenesená",J738,0)</f>
        <v>0</v>
      </c>
      <c r="BI738" s="241">
        <f>IF(N738="nulová",J738,0)</f>
        <v>0</v>
      </c>
      <c r="BJ738" s="18" t="s">
        <v>21</v>
      </c>
      <c r="BK738" s="241">
        <f>ROUND(I738*H738,2)</f>
        <v>0</v>
      </c>
      <c r="BL738" s="18" t="s">
        <v>219</v>
      </c>
      <c r="BM738" s="240" t="s">
        <v>1098</v>
      </c>
    </row>
    <row r="739" spans="1:51" s="13" customFormat="1" ht="12">
      <c r="A739" s="13"/>
      <c r="B739" s="242"/>
      <c r="C739" s="243"/>
      <c r="D739" s="244" t="s">
        <v>221</v>
      </c>
      <c r="E739" s="245" t="s">
        <v>1</v>
      </c>
      <c r="F739" s="246" t="s">
        <v>1099</v>
      </c>
      <c r="G739" s="243"/>
      <c r="H739" s="247">
        <v>2</v>
      </c>
      <c r="I739" s="248"/>
      <c r="J739" s="243"/>
      <c r="K739" s="243"/>
      <c r="L739" s="249"/>
      <c r="M739" s="250"/>
      <c r="N739" s="251"/>
      <c r="O739" s="251"/>
      <c r="P739" s="251"/>
      <c r="Q739" s="251"/>
      <c r="R739" s="251"/>
      <c r="S739" s="251"/>
      <c r="T739" s="252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53" t="s">
        <v>221</v>
      </c>
      <c r="AU739" s="253" t="s">
        <v>89</v>
      </c>
      <c r="AV739" s="13" t="s">
        <v>89</v>
      </c>
      <c r="AW739" s="13" t="s">
        <v>36</v>
      </c>
      <c r="AX739" s="13" t="s">
        <v>21</v>
      </c>
      <c r="AY739" s="253" t="s">
        <v>213</v>
      </c>
    </row>
    <row r="740" spans="1:65" s="2" customFormat="1" ht="33" customHeight="1">
      <c r="A740" s="39"/>
      <c r="B740" s="40"/>
      <c r="C740" s="275" t="s">
        <v>1100</v>
      </c>
      <c r="D740" s="275" t="s">
        <v>292</v>
      </c>
      <c r="E740" s="276" t="s">
        <v>1101</v>
      </c>
      <c r="F740" s="277" t="s">
        <v>1102</v>
      </c>
      <c r="G740" s="278" t="s">
        <v>371</v>
      </c>
      <c r="H740" s="279">
        <v>2</v>
      </c>
      <c r="I740" s="280"/>
      <c r="J740" s="281">
        <f>ROUND(I740*H740,2)</f>
        <v>0</v>
      </c>
      <c r="K740" s="282"/>
      <c r="L740" s="283"/>
      <c r="M740" s="284" t="s">
        <v>1</v>
      </c>
      <c r="N740" s="285" t="s">
        <v>45</v>
      </c>
      <c r="O740" s="92"/>
      <c r="P740" s="238">
        <f>O740*H740</f>
        <v>0</v>
      </c>
      <c r="Q740" s="238">
        <v>0.01868</v>
      </c>
      <c r="R740" s="238">
        <f>Q740*H740</f>
        <v>0.03736</v>
      </c>
      <c r="S740" s="238">
        <v>0</v>
      </c>
      <c r="T740" s="239">
        <f>S740*H740</f>
        <v>0</v>
      </c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R740" s="240" t="s">
        <v>257</v>
      </c>
      <c r="AT740" s="240" t="s">
        <v>292</v>
      </c>
      <c r="AU740" s="240" t="s">
        <v>89</v>
      </c>
      <c r="AY740" s="18" t="s">
        <v>213</v>
      </c>
      <c r="BE740" s="241">
        <f>IF(N740="základní",J740,0)</f>
        <v>0</v>
      </c>
      <c r="BF740" s="241">
        <f>IF(N740="snížená",J740,0)</f>
        <v>0</v>
      </c>
      <c r="BG740" s="241">
        <f>IF(N740="zákl. přenesená",J740,0)</f>
        <v>0</v>
      </c>
      <c r="BH740" s="241">
        <f>IF(N740="sníž. přenesená",J740,0)</f>
        <v>0</v>
      </c>
      <c r="BI740" s="241">
        <f>IF(N740="nulová",J740,0)</f>
        <v>0</v>
      </c>
      <c r="BJ740" s="18" t="s">
        <v>21</v>
      </c>
      <c r="BK740" s="241">
        <f>ROUND(I740*H740,2)</f>
        <v>0</v>
      </c>
      <c r="BL740" s="18" t="s">
        <v>219</v>
      </c>
      <c r="BM740" s="240" t="s">
        <v>1103</v>
      </c>
    </row>
    <row r="741" spans="1:51" s="13" customFormat="1" ht="12">
      <c r="A741" s="13"/>
      <c r="B741" s="242"/>
      <c r="C741" s="243"/>
      <c r="D741" s="244" t="s">
        <v>221</v>
      </c>
      <c r="E741" s="245" t="s">
        <v>1</v>
      </c>
      <c r="F741" s="246" t="s">
        <v>1104</v>
      </c>
      <c r="G741" s="243"/>
      <c r="H741" s="247">
        <v>2</v>
      </c>
      <c r="I741" s="248"/>
      <c r="J741" s="243"/>
      <c r="K741" s="243"/>
      <c r="L741" s="249"/>
      <c r="M741" s="250"/>
      <c r="N741" s="251"/>
      <c r="O741" s="251"/>
      <c r="P741" s="251"/>
      <c r="Q741" s="251"/>
      <c r="R741" s="251"/>
      <c r="S741" s="251"/>
      <c r="T741" s="252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53" t="s">
        <v>221</v>
      </c>
      <c r="AU741" s="253" t="s">
        <v>89</v>
      </c>
      <c r="AV741" s="13" t="s">
        <v>89</v>
      </c>
      <c r="AW741" s="13" t="s">
        <v>36</v>
      </c>
      <c r="AX741" s="13" t="s">
        <v>21</v>
      </c>
      <c r="AY741" s="253" t="s">
        <v>213</v>
      </c>
    </row>
    <row r="742" spans="1:65" s="2" customFormat="1" ht="21.75" customHeight="1">
      <c r="A742" s="39"/>
      <c r="B742" s="40"/>
      <c r="C742" s="228" t="s">
        <v>1105</v>
      </c>
      <c r="D742" s="228" t="s">
        <v>215</v>
      </c>
      <c r="E742" s="229" t="s">
        <v>1106</v>
      </c>
      <c r="F742" s="230" t="s">
        <v>1107</v>
      </c>
      <c r="G742" s="231" t="s">
        <v>371</v>
      </c>
      <c r="H742" s="232">
        <v>3</v>
      </c>
      <c r="I742" s="233"/>
      <c r="J742" s="234">
        <f>ROUND(I742*H742,2)</f>
        <v>0</v>
      </c>
      <c r="K742" s="235"/>
      <c r="L742" s="45"/>
      <c r="M742" s="236" t="s">
        <v>1</v>
      </c>
      <c r="N742" s="237" t="s">
        <v>45</v>
      </c>
      <c r="O742" s="92"/>
      <c r="P742" s="238">
        <f>O742*H742</f>
        <v>0</v>
      </c>
      <c r="Q742" s="238">
        <v>0.54769</v>
      </c>
      <c r="R742" s="238">
        <f>Q742*H742</f>
        <v>1.64307</v>
      </c>
      <c r="S742" s="238">
        <v>0</v>
      </c>
      <c r="T742" s="239">
        <f>S742*H742</f>
        <v>0</v>
      </c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R742" s="240" t="s">
        <v>219</v>
      </c>
      <c r="AT742" s="240" t="s">
        <v>215</v>
      </c>
      <c r="AU742" s="240" t="s">
        <v>89</v>
      </c>
      <c r="AY742" s="18" t="s">
        <v>213</v>
      </c>
      <c r="BE742" s="241">
        <f>IF(N742="základní",J742,0)</f>
        <v>0</v>
      </c>
      <c r="BF742" s="241">
        <f>IF(N742="snížená",J742,0)</f>
        <v>0</v>
      </c>
      <c r="BG742" s="241">
        <f>IF(N742="zákl. přenesená",J742,0)</f>
        <v>0</v>
      </c>
      <c r="BH742" s="241">
        <f>IF(N742="sníž. přenesená",J742,0)</f>
        <v>0</v>
      </c>
      <c r="BI742" s="241">
        <f>IF(N742="nulová",J742,0)</f>
        <v>0</v>
      </c>
      <c r="BJ742" s="18" t="s">
        <v>21</v>
      </c>
      <c r="BK742" s="241">
        <f>ROUND(I742*H742,2)</f>
        <v>0</v>
      </c>
      <c r="BL742" s="18" t="s">
        <v>219</v>
      </c>
      <c r="BM742" s="240" t="s">
        <v>1108</v>
      </c>
    </row>
    <row r="743" spans="1:51" s="13" customFormat="1" ht="12">
      <c r="A743" s="13"/>
      <c r="B743" s="242"/>
      <c r="C743" s="243"/>
      <c r="D743" s="244" t="s">
        <v>221</v>
      </c>
      <c r="E743" s="245" t="s">
        <v>1</v>
      </c>
      <c r="F743" s="246" t="s">
        <v>1109</v>
      </c>
      <c r="G743" s="243"/>
      <c r="H743" s="247">
        <v>1</v>
      </c>
      <c r="I743" s="248"/>
      <c r="J743" s="243"/>
      <c r="K743" s="243"/>
      <c r="L743" s="249"/>
      <c r="M743" s="250"/>
      <c r="N743" s="251"/>
      <c r="O743" s="251"/>
      <c r="P743" s="251"/>
      <c r="Q743" s="251"/>
      <c r="R743" s="251"/>
      <c r="S743" s="251"/>
      <c r="T743" s="252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53" t="s">
        <v>221</v>
      </c>
      <c r="AU743" s="253" t="s">
        <v>89</v>
      </c>
      <c r="AV743" s="13" t="s">
        <v>89</v>
      </c>
      <c r="AW743" s="13" t="s">
        <v>36</v>
      </c>
      <c r="AX743" s="13" t="s">
        <v>80</v>
      </c>
      <c r="AY743" s="253" t="s">
        <v>213</v>
      </c>
    </row>
    <row r="744" spans="1:51" s="13" customFormat="1" ht="12">
      <c r="A744" s="13"/>
      <c r="B744" s="242"/>
      <c r="C744" s="243"/>
      <c r="D744" s="244" t="s">
        <v>221</v>
      </c>
      <c r="E744" s="245" t="s">
        <v>1</v>
      </c>
      <c r="F744" s="246" t="s">
        <v>1110</v>
      </c>
      <c r="G744" s="243"/>
      <c r="H744" s="247">
        <v>1</v>
      </c>
      <c r="I744" s="248"/>
      <c r="J744" s="243"/>
      <c r="K744" s="243"/>
      <c r="L744" s="249"/>
      <c r="M744" s="250"/>
      <c r="N744" s="251"/>
      <c r="O744" s="251"/>
      <c r="P744" s="251"/>
      <c r="Q744" s="251"/>
      <c r="R744" s="251"/>
      <c r="S744" s="251"/>
      <c r="T744" s="252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T744" s="253" t="s">
        <v>221</v>
      </c>
      <c r="AU744" s="253" t="s">
        <v>89</v>
      </c>
      <c r="AV744" s="13" t="s">
        <v>89</v>
      </c>
      <c r="AW744" s="13" t="s">
        <v>36</v>
      </c>
      <c r="AX744" s="13" t="s">
        <v>80</v>
      </c>
      <c r="AY744" s="253" t="s">
        <v>213</v>
      </c>
    </row>
    <row r="745" spans="1:51" s="13" customFormat="1" ht="12">
      <c r="A745" s="13"/>
      <c r="B745" s="242"/>
      <c r="C745" s="243"/>
      <c r="D745" s="244" t="s">
        <v>221</v>
      </c>
      <c r="E745" s="245" t="s">
        <v>1</v>
      </c>
      <c r="F745" s="246" t="s">
        <v>1111</v>
      </c>
      <c r="G745" s="243"/>
      <c r="H745" s="247">
        <v>1</v>
      </c>
      <c r="I745" s="248"/>
      <c r="J745" s="243"/>
      <c r="K745" s="243"/>
      <c r="L745" s="249"/>
      <c r="M745" s="250"/>
      <c r="N745" s="251"/>
      <c r="O745" s="251"/>
      <c r="P745" s="251"/>
      <c r="Q745" s="251"/>
      <c r="R745" s="251"/>
      <c r="S745" s="251"/>
      <c r="T745" s="252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T745" s="253" t="s">
        <v>221</v>
      </c>
      <c r="AU745" s="253" t="s">
        <v>89</v>
      </c>
      <c r="AV745" s="13" t="s">
        <v>89</v>
      </c>
      <c r="AW745" s="13" t="s">
        <v>36</v>
      </c>
      <c r="AX745" s="13" t="s">
        <v>80</v>
      </c>
      <c r="AY745" s="253" t="s">
        <v>213</v>
      </c>
    </row>
    <row r="746" spans="1:51" s="14" customFormat="1" ht="12">
      <c r="A746" s="14"/>
      <c r="B746" s="254"/>
      <c r="C746" s="255"/>
      <c r="D746" s="244" t="s">
        <v>221</v>
      </c>
      <c r="E746" s="256" t="s">
        <v>1</v>
      </c>
      <c r="F746" s="257" t="s">
        <v>224</v>
      </c>
      <c r="G746" s="255"/>
      <c r="H746" s="258">
        <v>3</v>
      </c>
      <c r="I746" s="259"/>
      <c r="J746" s="255"/>
      <c r="K746" s="255"/>
      <c r="L746" s="260"/>
      <c r="M746" s="261"/>
      <c r="N746" s="262"/>
      <c r="O746" s="262"/>
      <c r="P746" s="262"/>
      <c r="Q746" s="262"/>
      <c r="R746" s="262"/>
      <c r="S746" s="262"/>
      <c r="T746" s="263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T746" s="264" t="s">
        <v>221</v>
      </c>
      <c r="AU746" s="264" t="s">
        <v>89</v>
      </c>
      <c r="AV746" s="14" t="s">
        <v>219</v>
      </c>
      <c r="AW746" s="14" t="s">
        <v>36</v>
      </c>
      <c r="AX746" s="14" t="s">
        <v>21</v>
      </c>
      <c r="AY746" s="264" t="s">
        <v>213</v>
      </c>
    </row>
    <row r="747" spans="1:65" s="2" customFormat="1" ht="33" customHeight="1">
      <c r="A747" s="39"/>
      <c r="B747" s="40"/>
      <c r="C747" s="275" t="s">
        <v>1112</v>
      </c>
      <c r="D747" s="275" t="s">
        <v>292</v>
      </c>
      <c r="E747" s="276" t="s">
        <v>1113</v>
      </c>
      <c r="F747" s="277" t="s">
        <v>1114</v>
      </c>
      <c r="G747" s="278" t="s">
        <v>371</v>
      </c>
      <c r="H747" s="279">
        <v>2</v>
      </c>
      <c r="I747" s="280"/>
      <c r="J747" s="281">
        <f>ROUND(I747*H747,2)</f>
        <v>0</v>
      </c>
      <c r="K747" s="282"/>
      <c r="L747" s="283"/>
      <c r="M747" s="284" t="s">
        <v>1</v>
      </c>
      <c r="N747" s="285" t="s">
        <v>45</v>
      </c>
      <c r="O747" s="92"/>
      <c r="P747" s="238">
        <f>O747*H747</f>
        <v>0</v>
      </c>
      <c r="Q747" s="238">
        <v>0.0195</v>
      </c>
      <c r="R747" s="238">
        <f>Q747*H747</f>
        <v>0.039</v>
      </c>
      <c r="S747" s="238">
        <v>0</v>
      </c>
      <c r="T747" s="239">
        <f>S747*H747</f>
        <v>0</v>
      </c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R747" s="240" t="s">
        <v>257</v>
      </c>
      <c r="AT747" s="240" t="s">
        <v>292</v>
      </c>
      <c r="AU747" s="240" t="s">
        <v>89</v>
      </c>
      <c r="AY747" s="18" t="s">
        <v>213</v>
      </c>
      <c r="BE747" s="241">
        <f>IF(N747="základní",J747,0)</f>
        <v>0</v>
      </c>
      <c r="BF747" s="241">
        <f>IF(N747="snížená",J747,0)</f>
        <v>0</v>
      </c>
      <c r="BG747" s="241">
        <f>IF(N747="zákl. přenesená",J747,0)</f>
        <v>0</v>
      </c>
      <c r="BH747" s="241">
        <f>IF(N747="sníž. přenesená",J747,0)</f>
        <v>0</v>
      </c>
      <c r="BI747" s="241">
        <f>IF(N747="nulová",J747,0)</f>
        <v>0</v>
      </c>
      <c r="BJ747" s="18" t="s">
        <v>21</v>
      </c>
      <c r="BK747" s="241">
        <f>ROUND(I747*H747,2)</f>
        <v>0</v>
      </c>
      <c r="BL747" s="18" t="s">
        <v>219</v>
      </c>
      <c r="BM747" s="240" t="s">
        <v>1115</v>
      </c>
    </row>
    <row r="748" spans="1:51" s="13" customFormat="1" ht="12">
      <c r="A748" s="13"/>
      <c r="B748" s="242"/>
      <c r="C748" s="243"/>
      <c r="D748" s="244" t="s">
        <v>221</v>
      </c>
      <c r="E748" s="245" t="s">
        <v>1</v>
      </c>
      <c r="F748" s="246" t="s">
        <v>1116</v>
      </c>
      <c r="G748" s="243"/>
      <c r="H748" s="247">
        <v>1</v>
      </c>
      <c r="I748" s="248"/>
      <c r="J748" s="243"/>
      <c r="K748" s="243"/>
      <c r="L748" s="249"/>
      <c r="M748" s="250"/>
      <c r="N748" s="251"/>
      <c r="O748" s="251"/>
      <c r="P748" s="251"/>
      <c r="Q748" s="251"/>
      <c r="R748" s="251"/>
      <c r="S748" s="251"/>
      <c r="T748" s="252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53" t="s">
        <v>221</v>
      </c>
      <c r="AU748" s="253" t="s">
        <v>89</v>
      </c>
      <c r="AV748" s="13" t="s">
        <v>89</v>
      </c>
      <c r="AW748" s="13" t="s">
        <v>36</v>
      </c>
      <c r="AX748" s="13" t="s">
        <v>80</v>
      </c>
      <c r="AY748" s="253" t="s">
        <v>213</v>
      </c>
    </row>
    <row r="749" spans="1:51" s="13" customFormat="1" ht="12">
      <c r="A749" s="13"/>
      <c r="B749" s="242"/>
      <c r="C749" s="243"/>
      <c r="D749" s="244" t="s">
        <v>221</v>
      </c>
      <c r="E749" s="245" t="s">
        <v>1</v>
      </c>
      <c r="F749" s="246" t="s">
        <v>1111</v>
      </c>
      <c r="G749" s="243"/>
      <c r="H749" s="247">
        <v>1</v>
      </c>
      <c r="I749" s="248"/>
      <c r="J749" s="243"/>
      <c r="K749" s="243"/>
      <c r="L749" s="249"/>
      <c r="M749" s="250"/>
      <c r="N749" s="251"/>
      <c r="O749" s="251"/>
      <c r="P749" s="251"/>
      <c r="Q749" s="251"/>
      <c r="R749" s="251"/>
      <c r="S749" s="251"/>
      <c r="T749" s="252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T749" s="253" t="s">
        <v>221</v>
      </c>
      <c r="AU749" s="253" t="s">
        <v>89</v>
      </c>
      <c r="AV749" s="13" t="s">
        <v>89</v>
      </c>
      <c r="AW749" s="13" t="s">
        <v>36</v>
      </c>
      <c r="AX749" s="13" t="s">
        <v>80</v>
      </c>
      <c r="AY749" s="253" t="s">
        <v>213</v>
      </c>
    </row>
    <row r="750" spans="1:51" s="14" customFormat="1" ht="12">
      <c r="A750" s="14"/>
      <c r="B750" s="254"/>
      <c r="C750" s="255"/>
      <c r="D750" s="244" t="s">
        <v>221</v>
      </c>
      <c r="E750" s="256" t="s">
        <v>1</v>
      </c>
      <c r="F750" s="257" t="s">
        <v>224</v>
      </c>
      <c r="G750" s="255"/>
      <c r="H750" s="258">
        <v>2</v>
      </c>
      <c r="I750" s="259"/>
      <c r="J750" s="255"/>
      <c r="K750" s="255"/>
      <c r="L750" s="260"/>
      <c r="M750" s="261"/>
      <c r="N750" s="262"/>
      <c r="O750" s="262"/>
      <c r="P750" s="262"/>
      <c r="Q750" s="262"/>
      <c r="R750" s="262"/>
      <c r="S750" s="262"/>
      <c r="T750" s="263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T750" s="264" t="s">
        <v>221</v>
      </c>
      <c r="AU750" s="264" t="s">
        <v>89</v>
      </c>
      <c r="AV750" s="14" t="s">
        <v>219</v>
      </c>
      <c r="AW750" s="14" t="s">
        <v>36</v>
      </c>
      <c r="AX750" s="14" t="s">
        <v>21</v>
      </c>
      <c r="AY750" s="264" t="s">
        <v>213</v>
      </c>
    </row>
    <row r="751" spans="1:65" s="2" customFormat="1" ht="33" customHeight="1">
      <c r="A751" s="39"/>
      <c r="B751" s="40"/>
      <c r="C751" s="275" t="s">
        <v>1117</v>
      </c>
      <c r="D751" s="275" t="s">
        <v>292</v>
      </c>
      <c r="E751" s="276" t="s">
        <v>1118</v>
      </c>
      <c r="F751" s="277" t="s">
        <v>1119</v>
      </c>
      <c r="G751" s="278" t="s">
        <v>371</v>
      </c>
      <c r="H751" s="279">
        <v>1</v>
      </c>
      <c r="I751" s="280"/>
      <c r="J751" s="281">
        <f>ROUND(I751*H751,2)</f>
        <v>0</v>
      </c>
      <c r="K751" s="282"/>
      <c r="L751" s="283"/>
      <c r="M751" s="284" t="s">
        <v>1</v>
      </c>
      <c r="N751" s="285" t="s">
        <v>45</v>
      </c>
      <c r="O751" s="92"/>
      <c r="P751" s="238">
        <f>O751*H751</f>
        <v>0</v>
      </c>
      <c r="Q751" s="238">
        <v>0.01868</v>
      </c>
      <c r="R751" s="238">
        <f>Q751*H751</f>
        <v>0.01868</v>
      </c>
      <c r="S751" s="238">
        <v>0</v>
      </c>
      <c r="T751" s="239">
        <f>S751*H751</f>
        <v>0</v>
      </c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R751" s="240" t="s">
        <v>257</v>
      </c>
      <c r="AT751" s="240" t="s">
        <v>292</v>
      </c>
      <c r="AU751" s="240" t="s">
        <v>89</v>
      </c>
      <c r="AY751" s="18" t="s">
        <v>213</v>
      </c>
      <c r="BE751" s="241">
        <f>IF(N751="základní",J751,0)</f>
        <v>0</v>
      </c>
      <c r="BF751" s="241">
        <f>IF(N751="snížená",J751,0)</f>
        <v>0</v>
      </c>
      <c r="BG751" s="241">
        <f>IF(N751="zákl. přenesená",J751,0)</f>
        <v>0</v>
      </c>
      <c r="BH751" s="241">
        <f>IF(N751="sníž. přenesená",J751,0)</f>
        <v>0</v>
      </c>
      <c r="BI751" s="241">
        <f>IF(N751="nulová",J751,0)</f>
        <v>0</v>
      </c>
      <c r="BJ751" s="18" t="s">
        <v>21</v>
      </c>
      <c r="BK751" s="241">
        <f>ROUND(I751*H751,2)</f>
        <v>0</v>
      </c>
      <c r="BL751" s="18" t="s">
        <v>219</v>
      </c>
      <c r="BM751" s="240" t="s">
        <v>1120</v>
      </c>
    </row>
    <row r="752" spans="1:51" s="13" customFormat="1" ht="12">
      <c r="A752" s="13"/>
      <c r="B752" s="242"/>
      <c r="C752" s="243"/>
      <c r="D752" s="244" t="s">
        <v>221</v>
      </c>
      <c r="E752" s="245" t="s">
        <v>1</v>
      </c>
      <c r="F752" s="246" t="s">
        <v>1109</v>
      </c>
      <c r="G752" s="243"/>
      <c r="H752" s="247">
        <v>1</v>
      </c>
      <c r="I752" s="248"/>
      <c r="J752" s="243"/>
      <c r="K752" s="243"/>
      <c r="L752" s="249"/>
      <c r="M752" s="250"/>
      <c r="N752" s="251"/>
      <c r="O752" s="251"/>
      <c r="P752" s="251"/>
      <c r="Q752" s="251"/>
      <c r="R752" s="251"/>
      <c r="S752" s="251"/>
      <c r="T752" s="252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53" t="s">
        <v>221</v>
      </c>
      <c r="AU752" s="253" t="s">
        <v>89</v>
      </c>
      <c r="AV752" s="13" t="s">
        <v>89</v>
      </c>
      <c r="AW752" s="13" t="s">
        <v>36</v>
      </c>
      <c r="AX752" s="13" t="s">
        <v>21</v>
      </c>
      <c r="AY752" s="253" t="s">
        <v>213</v>
      </c>
    </row>
    <row r="753" spans="1:65" s="2" customFormat="1" ht="21.75" customHeight="1">
      <c r="A753" s="39"/>
      <c r="B753" s="40"/>
      <c r="C753" s="228" t="s">
        <v>1121</v>
      </c>
      <c r="D753" s="228" t="s">
        <v>215</v>
      </c>
      <c r="E753" s="229" t="s">
        <v>1122</v>
      </c>
      <c r="F753" s="230" t="s">
        <v>1123</v>
      </c>
      <c r="G753" s="231" t="s">
        <v>371</v>
      </c>
      <c r="H753" s="232">
        <v>17</v>
      </c>
      <c r="I753" s="233"/>
      <c r="J753" s="234">
        <f>ROUND(I753*H753,2)</f>
        <v>0</v>
      </c>
      <c r="K753" s="235"/>
      <c r="L753" s="45"/>
      <c r="M753" s="236" t="s">
        <v>1</v>
      </c>
      <c r="N753" s="237" t="s">
        <v>45</v>
      </c>
      <c r="O753" s="92"/>
      <c r="P753" s="238">
        <f>O753*H753</f>
        <v>0</v>
      </c>
      <c r="Q753" s="238">
        <v>0</v>
      </c>
      <c r="R753" s="238">
        <f>Q753*H753</f>
        <v>0</v>
      </c>
      <c r="S753" s="238">
        <v>0</v>
      </c>
      <c r="T753" s="239">
        <f>S753*H753</f>
        <v>0</v>
      </c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R753" s="240" t="s">
        <v>219</v>
      </c>
      <c r="AT753" s="240" t="s">
        <v>215</v>
      </c>
      <c r="AU753" s="240" t="s">
        <v>89</v>
      </c>
      <c r="AY753" s="18" t="s">
        <v>213</v>
      </c>
      <c r="BE753" s="241">
        <f>IF(N753="základní",J753,0)</f>
        <v>0</v>
      </c>
      <c r="BF753" s="241">
        <f>IF(N753="snížená",J753,0)</f>
        <v>0</v>
      </c>
      <c r="BG753" s="241">
        <f>IF(N753="zákl. přenesená",J753,0)</f>
        <v>0</v>
      </c>
      <c r="BH753" s="241">
        <f>IF(N753="sníž. přenesená",J753,0)</f>
        <v>0</v>
      </c>
      <c r="BI753" s="241">
        <f>IF(N753="nulová",J753,0)</f>
        <v>0</v>
      </c>
      <c r="BJ753" s="18" t="s">
        <v>21</v>
      </c>
      <c r="BK753" s="241">
        <f>ROUND(I753*H753,2)</f>
        <v>0</v>
      </c>
      <c r="BL753" s="18" t="s">
        <v>219</v>
      </c>
      <c r="BM753" s="240" t="s">
        <v>1124</v>
      </c>
    </row>
    <row r="754" spans="1:51" s="15" customFormat="1" ht="12">
      <c r="A754" s="15"/>
      <c r="B754" s="265"/>
      <c r="C754" s="266"/>
      <c r="D754" s="244" t="s">
        <v>221</v>
      </c>
      <c r="E754" s="267" t="s">
        <v>1</v>
      </c>
      <c r="F754" s="268" t="s">
        <v>1125</v>
      </c>
      <c r="G754" s="266"/>
      <c r="H754" s="267" t="s">
        <v>1</v>
      </c>
      <c r="I754" s="269"/>
      <c r="J754" s="266"/>
      <c r="K754" s="266"/>
      <c r="L754" s="270"/>
      <c r="M754" s="271"/>
      <c r="N754" s="272"/>
      <c r="O754" s="272"/>
      <c r="P754" s="272"/>
      <c r="Q754" s="272"/>
      <c r="R754" s="272"/>
      <c r="S754" s="272"/>
      <c r="T754" s="273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T754" s="274" t="s">
        <v>221</v>
      </c>
      <c r="AU754" s="274" t="s">
        <v>89</v>
      </c>
      <c r="AV754" s="15" t="s">
        <v>21</v>
      </c>
      <c r="AW754" s="15" t="s">
        <v>36</v>
      </c>
      <c r="AX754" s="15" t="s">
        <v>80</v>
      </c>
      <c r="AY754" s="274" t="s">
        <v>213</v>
      </c>
    </row>
    <row r="755" spans="1:51" s="13" customFormat="1" ht="12">
      <c r="A755" s="13"/>
      <c r="B755" s="242"/>
      <c r="C755" s="243"/>
      <c r="D755" s="244" t="s">
        <v>221</v>
      </c>
      <c r="E755" s="245" t="s">
        <v>1</v>
      </c>
      <c r="F755" s="246" t="s">
        <v>1126</v>
      </c>
      <c r="G755" s="243"/>
      <c r="H755" s="247">
        <v>1</v>
      </c>
      <c r="I755" s="248"/>
      <c r="J755" s="243"/>
      <c r="K755" s="243"/>
      <c r="L755" s="249"/>
      <c r="M755" s="250"/>
      <c r="N755" s="251"/>
      <c r="O755" s="251"/>
      <c r="P755" s="251"/>
      <c r="Q755" s="251"/>
      <c r="R755" s="251"/>
      <c r="S755" s="251"/>
      <c r="T755" s="252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T755" s="253" t="s">
        <v>221</v>
      </c>
      <c r="AU755" s="253" t="s">
        <v>89</v>
      </c>
      <c r="AV755" s="13" t="s">
        <v>89</v>
      </c>
      <c r="AW755" s="13" t="s">
        <v>36</v>
      </c>
      <c r="AX755" s="13" t="s">
        <v>80</v>
      </c>
      <c r="AY755" s="253" t="s">
        <v>213</v>
      </c>
    </row>
    <row r="756" spans="1:51" s="13" customFormat="1" ht="12">
      <c r="A756" s="13"/>
      <c r="B756" s="242"/>
      <c r="C756" s="243"/>
      <c r="D756" s="244" t="s">
        <v>221</v>
      </c>
      <c r="E756" s="245" t="s">
        <v>1</v>
      </c>
      <c r="F756" s="246" t="s">
        <v>1127</v>
      </c>
      <c r="G756" s="243"/>
      <c r="H756" s="247">
        <v>2</v>
      </c>
      <c r="I756" s="248"/>
      <c r="J756" s="243"/>
      <c r="K756" s="243"/>
      <c r="L756" s="249"/>
      <c r="M756" s="250"/>
      <c r="N756" s="251"/>
      <c r="O756" s="251"/>
      <c r="P756" s="251"/>
      <c r="Q756" s="251"/>
      <c r="R756" s="251"/>
      <c r="S756" s="251"/>
      <c r="T756" s="252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53" t="s">
        <v>221</v>
      </c>
      <c r="AU756" s="253" t="s">
        <v>89</v>
      </c>
      <c r="AV756" s="13" t="s">
        <v>89</v>
      </c>
      <c r="AW756" s="13" t="s">
        <v>36</v>
      </c>
      <c r="AX756" s="13" t="s">
        <v>80</v>
      </c>
      <c r="AY756" s="253" t="s">
        <v>213</v>
      </c>
    </row>
    <row r="757" spans="1:51" s="13" customFormat="1" ht="12">
      <c r="A757" s="13"/>
      <c r="B757" s="242"/>
      <c r="C757" s="243"/>
      <c r="D757" s="244" t="s">
        <v>221</v>
      </c>
      <c r="E757" s="245" t="s">
        <v>1</v>
      </c>
      <c r="F757" s="246" t="s">
        <v>1128</v>
      </c>
      <c r="G757" s="243"/>
      <c r="H757" s="247">
        <v>4</v>
      </c>
      <c r="I757" s="248"/>
      <c r="J757" s="243"/>
      <c r="K757" s="243"/>
      <c r="L757" s="249"/>
      <c r="M757" s="250"/>
      <c r="N757" s="251"/>
      <c r="O757" s="251"/>
      <c r="P757" s="251"/>
      <c r="Q757" s="251"/>
      <c r="R757" s="251"/>
      <c r="S757" s="251"/>
      <c r="T757" s="252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T757" s="253" t="s">
        <v>221</v>
      </c>
      <c r="AU757" s="253" t="s">
        <v>89</v>
      </c>
      <c r="AV757" s="13" t="s">
        <v>89</v>
      </c>
      <c r="AW757" s="13" t="s">
        <v>36</v>
      </c>
      <c r="AX757" s="13" t="s">
        <v>80</v>
      </c>
      <c r="AY757" s="253" t="s">
        <v>213</v>
      </c>
    </row>
    <row r="758" spans="1:51" s="13" customFormat="1" ht="12">
      <c r="A758" s="13"/>
      <c r="B758" s="242"/>
      <c r="C758" s="243"/>
      <c r="D758" s="244" t="s">
        <v>221</v>
      </c>
      <c r="E758" s="245" t="s">
        <v>1</v>
      </c>
      <c r="F758" s="246" t="s">
        <v>1129</v>
      </c>
      <c r="G758" s="243"/>
      <c r="H758" s="247">
        <v>4</v>
      </c>
      <c r="I758" s="248"/>
      <c r="J758" s="243"/>
      <c r="K758" s="243"/>
      <c r="L758" s="249"/>
      <c r="M758" s="250"/>
      <c r="N758" s="251"/>
      <c r="O758" s="251"/>
      <c r="P758" s="251"/>
      <c r="Q758" s="251"/>
      <c r="R758" s="251"/>
      <c r="S758" s="251"/>
      <c r="T758" s="252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53" t="s">
        <v>221</v>
      </c>
      <c r="AU758" s="253" t="s">
        <v>89</v>
      </c>
      <c r="AV758" s="13" t="s">
        <v>89</v>
      </c>
      <c r="AW758" s="13" t="s">
        <v>36</v>
      </c>
      <c r="AX758" s="13" t="s">
        <v>80</v>
      </c>
      <c r="AY758" s="253" t="s">
        <v>213</v>
      </c>
    </row>
    <row r="759" spans="1:51" s="13" customFormat="1" ht="12">
      <c r="A759" s="13"/>
      <c r="B759" s="242"/>
      <c r="C759" s="243"/>
      <c r="D759" s="244" t="s">
        <v>221</v>
      </c>
      <c r="E759" s="245" t="s">
        <v>1</v>
      </c>
      <c r="F759" s="246" t="s">
        <v>1130</v>
      </c>
      <c r="G759" s="243"/>
      <c r="H759" s="247">
        <v>6</v>
      </c>
      <c r="I759" s="248"/>
      <c r="J759" s="243"/>
      <c r="K759" s="243"/>
      <c r="L759" s="249"/>
      <c r="M759" s="250"/>
      <c r="N759" s="251"/>
      <c r="O759" s="251"/>
      <c r="P759" s="251"/>
      <c r="Q759" s="251"/>
      <c r="R759" s="251"/>
      <c r="S759" s="251"/>
      <c r="T759" s="252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T759" s="253" t="s">
        <v>221</v>
      </c>
      <c r="AU759" s="253" t="s">
        <v>89</v>
      </c>
      <c r="AV759" s="13" t="s">
        <v>89</v>
      </c>
      <c r="AW759" s="13" t="s">
        <v>36</v>
      </c>
      <c r="AX759" s="13" t="s">
        <v>80</v>
      </c>
      <c r="AY759" s="253" t="s">
        <v>213</v>
      </c>
    </row>
    <row r="760" spans="1:51" s="14" customFormat="1" ht="12">
      <c r="A760" s="14"/>
      <c r="B760" s="254"/>
      <c r="C760" s="255"/>
      <c r="D760" s="244" t="s">
        <v>221</v>
      </c>
      <c r="E760" s="256" t="s">
        <v>1</v>
      </c>
      <c r="F760" s="257" t="s">
        <v>224</v>
      </c>
      <c r="G760" s="255"/>
      <c r="H760" s="258">
        <v>17</v>
      </c>
      <c r="I760" s="259"/>
      <c r="J760" s="255"/>
      <c r="K760" s="255"/>
      <c r="L760" s="260"/>
      <c r="M760" s="261"/>
      <c r="N760" s="262"/>
      <c r="O760" s="262"/>
      <c r="P760" s="262"/>
      <c r="Q760" s="262"/>
      <c r="R760" s="262"/>
      <c r="S760" s="262"/>
      <c r="T760" s="263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T760" s="264" t="s">
        <v>221</v>
      </c>
      <c r="AU760" s="264" t="s">
        <v>89</v>
      </c>
      <c r="AV760" s="14" t="s">
        <v>219</v>
      </c>
      <c r="AW760" s="14" t="s">
        <v>36</v>
      </c>
      <c r="AX760" s="14" t="s">
        <v>21</v>
      </c>
      <c r="AY760" s="264" t="s">
        <v>213</v>
      </c>
    </row>
    <row r="761" spans="1:65" s="2" customFormat="1" ht="21.75" customHeight="1">
      <c r="A761" s="39"/>
      <c r="B761" s="40"/>
      <c r="C761" s="275" t="s">
        <v>1131</v>
      </c>
      <c r="D761" s="275" t="s">
        <v>292</v>
      </c>
      <c r="E761" s="276" t="s">
        <v>1132</v>
      </c>
      <c r="F761" s="277" t="s">
        <v>1133</v>
      </c>
      <c r="G761" s="278" t="s">
        <v>371</v>
      </c>
      <c r="H761" s="279">
        <v>4</v>
      </c>
      <c r="I761" s="280"/>
      <c r="J761" s="281">
        <f>ROUND(I761*H761,2)</f>
        <v>0</v>
      </c>
      <c r="K761" s="282"/>
      <c r="L761" s="283"/>
      <c r="M761" s="284" t="s">
        <v>1</v>
      </c>
      <c r="N761" s="285" t="s">
        <v>45</v>
      </c>
      <c r="O761" s="92"/>
      <c r="P761" s="238">
        <f>O761*H761</f>
        <v>0</v>
      </c>
      <c r="Q761" s="238">
        <v>0.01225</v>
      </c>
      <c r="R761" s="238">
        <f>Q761*H761</f>
        <v>0.049</v>
      </c>
      <c r="S761" s="238">
        <v>0</v>
      </c>
      <c r="T761" s="239">
        <f>S761*H761</f>
        <v>0</v>
      </c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R761" s="240" t="s">
        <v>257</v>
      </c>
      <c r="AT761" s="240" t="s">
        <v>292</v>
      </c>
      <c r="AU761" s="240" t="s">
        <v>89</v>
      </c>
      <c r="AY761" s="18" t="s">
        <v>213</v>
      </c>
      <c r="BE761" s="241">
        <f>IF(N761="základní",J761,0)</f>
        <v>0</v>
      </c>
      <c r="BF761" s="241">
        <f>IF(N761="snížená",J761,0)</f>
        <v>0</v>
      </c>
      <c r="BG761" s="241">
        <f>IF(N761="zákl. přenesená",J761,0)</f>
        <v>0</v>
      </c>
      <c r="BH761" s="241">
        <f>IF(N761="sníž. přenesená",J761,0)</f>
        <v>0</v>
      </c>
      <c r="BI761" s="241">
        <f>IF(N761="nulová",J761,0)</f>
        <v>0</v>
      </c>
      <c r="BJ761" s="18" t="s">
        <v>21</v>
      </c>
      <c r="BK761" s="241">
        <f>ROUND(I761*H761,2)</f>
        <v>0</v>
      </c>
      <c r="BL761" s="18" t="s">
        <v>219</v>
      </c>
      <c r="BM761" s="240" t="s">
        <v>1134</v>
      </c>
    </row>
    <row r="762" spans="1:51" s="13" customFormat="1" ht="12">
      <c r="A762" s="13"/>
      <c r="B762" s="242"/>
      <c r="C762" s="243"/>
      <c r="D762" s="244" t="s">
        <v>221</v>
      </c>
      <c r="E762" s="245" t="s">
        <v>1</v>
      </c>
      <c r="F762" s="246" t="s">
        <v>1135</v>
      </c>
      <c r="G762" s="243"/>
      <c r="H762" s="247">
        <v>4</v>
      </c>
      <c r="I762" s="248"/>
      <c r="J762" s="243"/>
      <c r="K762" s="243"/>
      <c r="L762" s="249"/>
      <c r="M762" s="250"/>
      <c r="N762" s="251"/>
      <c r="O762" s="251"/>
      <c r="P762" s="251"/>
      <c r="Q762" s="251"/>
      <c r="R762" s="251"/>
      <c r="S762" s="251"/>
      <c r="T762" s="252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T762" s="253" t="s">
        <v>221</v>
      </c>
      <c r="AU762" s="253" t="s">
        <v>89</v>
      </c>
      <c r="AV762" s="13" t="s">
        <v>89</v>
      </c>
      <c r="AW762" s="13" t="s">
        <v>36</v>
      </c>
      <c r="AX762" s="13" t="s">
        <v>21</v>
      </c>
      <c r="AY762" s="253" t="s">
        <v>213</v>
      </c>
    </row>
    <row r="763" spans="1:65" s="2" customFormat="1" ht="21.75" customHeight="1">
      <c r="A763" s="39"/>
      <c r="B763" s="40"/>
      <c r="C763" s="275" t="s">
        <v>1136</v>
      </c>
      <c r="D763" s="275" t="s">
        <v>292</v>
      </c>
      <c r="E763" s="276" t="s">
        <v>1137</v>
      </c>
      <c r="F763" s="277" t="s">
        <v>1138</v>
      </c>
      <c r="G763" s="278" t="s">
        <v>371</v>
      </c>
      <c r="H763" s="279">
        <v>1</v>
      </c>
      <c r="I763" s="280"/>
      <c r="J763" s="281">
        <f>ROUND(I763*H763,2)</f>
        <v>0</v>
      </c>
      <c r="K763" s="282"/>
      <c r="L763" s="283"/>
      <c r="M763" s="284" t="s">
        <v>1</v>
      </c>
      <c r="N763" s="285" t="s">
        <v>45</v>
      </c>
      <c r="O763" s="92"/>
      <c r="P763" s="238">
        <f>O763*H763</f>
        <v>0</v>
      </c>
      <c r="Q763" s="238">
        <v>0.01272</v>
      </c>
      <c r="R763" s="238">
        <f>Q763*H763</f>
        <v>0.01272</v>
      </c>
      <c r="S763" s="238">
        <v>0</v>
      </c>
      <c r="T763" s="239">
        <f>S763*H763</f>
        <v>0</v>
      </c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R763" s="240" t="s">
        <v>257</v>
      </c>
      <c r="AT763" s="240" t="s">
        <v>292</v>
      </c>
      <c r="AU763" s="240" t="s">
        <v>89</v>
      </c>
      <c r="AY763" s="18" t="s">
        <v>213</v>
      </c>
      <c r="BE763" s="241">
        <f>IF(N763="základní",J763,0)</f>
        <v>0</v>
      </c>
      <c r="BF763" s="241">
        <f>IF(N763="snížená",J763,0)</f>
        <v>0</v>
      </c>
      <c r="BG763" s="241">
        <f>IF(N763="zákl. přenesená",J763,0)</f>
        <v>0</v>
      </c>
      <c r="BH763" s="241">
        <f>IF(N763="sníž. přenesená",J763,0)</f>
        <v>0</v>
      </c>
      <c r="BI763" s="241">
        <f>IF(N763="nulová",J763,0)</f>
        <v>0</v>
      </c>
      <c r="BJ763" s="18" t="s">
        <v>21</v>
      </c>
      <c r="BK763" s="241">
        <f>ROUND(I763*H763,2)</f>
        <v>0</v>
      </c>
      <c r="BL763" s="18" t="s">
        <v>219</v>
      </c>
      <c r="BM763" s="240" t="s">
        <v>1139</v>
      </c>
    </row>
    <row r="764" spans="1:51" s="13" customFormat="1" ht="12">
      <c r="A764" s="13"/>
      <c r="B764" s="242"/>
      <c r="C764" s="243"/>
      <c r="D764" s="244" t="s">
        <v>221</v>
      </c>
      <c r="E764" s="245" t="s">
        <v>1</v>
      </c>
      <c r="F764" s="246" t="s">
        <v>1140</v>
      </c>
      <c r="G764" s="243"/>
      <c r="H764" s="247">
        <v>1</v>
      </c>
      <c r="I764" s="248"/>
      <c r="J764" s="243"/>
      <c r="K764" s="243"/>
      <c r="L764" s="249"/>
      <c r="M764" s="250"/>
      <c r="N764" s="251"/>
      <c r="O764" s="251"/>
      <c r="P764" s="251"/>
      <c r="Q764" s="251"/>
      <c r="R764" s="251"/>
      <c r="S764" s="251"/>
      <c r="T764" s="252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T764" s="253" t="s">
        <v>221</v>
      </c>
      <c r="AU764" s="253" t="s">
        <v>89</v>
      </c>
      <c r="AV764" s="13" t="s">
        <v>89</v>
      </c>
      <c r="AW764" s="13" t="s">
        <v>36</v>
      </c>
      <c r="AX764" s="13" t="s">
        <v>21</v>
      </c>
      <c r="AY764" s="253" t="s">
        <v>213</v>
      </c>
    </row>
    <row r="765" spans="1:65" s="2" customFormat="1" ht="21.75" customHeight="1">
      <c r="A765" s="39"/>
      <c r="B765" s="40"/>
      <c r="C765" s="275" t="s">
        <v>1141</v>
      </c>
      <c r="D765" s="275" t="s">
        <v>292</v>
      </c>
      <c r="E765" s="276" t="s">
        <v>1142</v>
      </c>
      <c r="F765" s="277" t="s">
        <v>1143</v>
      </c>
      <c r="G765" s="278" t="s">
        <v>371</v>
      </c>
      <c r="H765" s="279">
        <v>2</v>
      </c>
      <c r="I765" s="280"/>
      <c r="J765" s="281">
        <f>ROUND(I765*H765,2)</f>
        <v>0</v>
      </c>
      <c r="K765" s="282"/>
      <c r="L765" s="283"/>
      <c r="M765" s="284" t="s">
        <v>1</v>
      </c>
      <c r="N765" s="285" t="s">
        <v>45</v>
      </c>
      <c r="O765" s="92"/>
      <c r="P765" s="238">
        <f>O765*H765</f>
        <v>0</v>
      </c>
      <c r="Q765" s="238">
        <v>0.01489</v>
      </c>
      <c r="R765" s="238">
        <f>Q765*H765</f>
        <v>0.02978</v>
      </c>
      <c r="S765" s="238">
        <v>0</v>
      </c>
      <c r="T765" s="239">
        <f>S765*H765</f>
        <v>0</v>
      </c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R765" s="240" t="s">
        <v>257</v>
      </c>
      <c r="AT765" s="240" t="s">
        <v>292</v>
      </c>
      <c r="AU765" s="240" t="s">
        <v>89</v>
      </c>
      <c r="AY765" s="18" t="s">
        <v>213</v>
      </c>
      <c r="BE765" s="241">
        <f>IF(N765="základní",J765,0)</f>
        <v>0</v>
      </c>
      <c r="BF765" s="241">
        <f>IF(N765="snížená",J765,0)</f>
        <v>0</v>
      </c>
      <c r="BG765" s="241">
        <f>IF(N765="zákl. přenesená",J765,0)</f>
        <v>0</v>
      </c>
      <c r="BH765" s="241">
        <f>IF(N765="sníž. přenesená",J765,0)</f>
        <v>0</v>
      </c>
      <c r="BI765" s="241">
        <f>IF(N765="nulová",J765,0)</f>
        <v>0</v>
      </c>
      <c r="BJ765" s="18" t="s">
        <v>21</v>
      </c>
      <c r="BK765" s="241">
        <f>ROUND(I765*H765,2)</f>
        <v>0</v>
      </c>
      <c r="BL765" s="18" t="s">
        <v>219</v>
      </c>
      <c r="BM765" s="240" t="s">
        <v>1144</v>
      </c>
    </row>
    <row r="766" spans="1:51" s="13" customFormat="1" ht="12">
      <c r="A766" s="13"/>
      <c r="B766" s="242"/>
      <c r="C766" s="243"/>
      <c r="D766" s="244" t="s">
        <v>221</v>
      </c>
      <c r="E766" s="245" t="s">
        <v>1</v>
      </c>
      <c r="F766" s="246" t="s">
        <v>1145</v>
      </c>
      <c r="G766" s="243"/>
      <c r="H766" s="247">
        <v>2</v>
      </c>
      <c r="I766" s="248"/>
      <c r="J766" s="243"/>
      <c r="K766" s="243"/>
      <c r="L766" s="249"/>
      <c r="M766" s="250"/>
      <c r="N766" s="251"/>
      <c r="O766" s="251"/>
      <c r="P766" s="251"/>
      <c r="Q766" s="251"/>
      <c r="R766" s="251"/>
      <c r="S766" s="251"/>
      <c r="T766" s="252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253" t="s">
        <v>221</v>
      </c>
      <c r="AU766" s="253" t="s">
        <v>89</v>
      </c>
      <c r="AV766" s="13" t="s">
        <v>89</v>
      </c>
      <c r="AW766" s="13" t="s">
        <v>36</v>
      </c>
      <c r="AX766" s="13" t="s">
        <v>21</v>
      </c>
      <c r="AY766" s="253" t="s">
        <v>213</v>
      </c>
    </row>
    <row r="767" spans="1:65" s="2" customFormat="1" ht="21.75" customHeight="1">
      <c r="A767" s="39"/>
      <c r="B767" s="40"/>
      <c r="C767" s="275" t="s">
        <v>1146</v>
      </c>
      <c r="D767" s="275" t="s">
        <v>292</v>
      </c>
      <c r="E767" s="276" t="s">
        <v>1147</v>
      </c>
      <c r="F767" s="277" t="s">
        <v>1148</v>
      </c>
      <c r="G767" s="278" t="s">
        <v>371</v>
      </c>
      <c r="H767" s="279">
        <v>9</v>
      </c>
      <c r="I767" s="280"/>
      <c r="J767" s="281">
        <f>ROUND(I767*H767,2)</f>
        <v>0</v>
      </c>
      <c r="K767" s="282"/>
      <c r="L767" s="283"/>
      <c r="M767" s="284" t="s">
        <v>1</v>
      </c>
      <c r="N767" s="285" t="s">
        <v>45</v>
      </c>
      <c r="O767" s="92"/>
      <c r="P767" s="238">
        <f>O767*H767</f>
        <v>0</v>
      </c>
      <c r="Q767" s="238">
        <v>0.01521</v>
      </c>
      <c r="R767" s="238">
        <f>Q767*H767</f>
        <v>0.13688999999999998</v>
      </c>
      <c r="S767" s="238">
        <v>0</v>
      </c>
      <c r="T767" s="239">
        <f>S767*H767</f>
        <v>0</v>
      </c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R767" s="240" t="s">
        <v>257</v>
      </c>
      <c r="AT767" s="240" t="s">
        <v>292</v>
      </c>
      <c r="AU767" s="240" t="s">
        <v>89</v>
      </c>
      <c r="AY767" s="18" t="s">
        <v>213</v>
      </c>
      <c r="BE767" s="241">
        <f>IF(N767="základní",J767,0)</f>
        <v>0</v>
      </c>
      <c r="BF767" s="241">
        <f>IF(N767="snížená",J767,0)</f>
        <v>0</v>
      </c>
      <c r="BG767" s="241">
        <f>IF(N767="zákl. přenesená",J767,0)</f>
        <v>0</v>
      </c>
      <c r="BH767" s="241">
        <f>IF(N767="sníž. přenesená",J767,0)</f>
        <v>0</v>
      </c>
      <c r="BI767" s="241">
        <f>IF(N767="nulová",J767,0)</f>
        <v>0</v>
      </c>
      <c r="BJ767" s="18" t="s">
        <v>21</v>
      </c>
      <c r="BK767" s="241">
        <f>ROUND(I767*H767,2)</f>
        <v>0</v>
      </c>
      <c r="BL767" s="18" t="s">
        <v>219</v>
      </c>
      <c r="BM767" s="240" t="s">
        <v>1149</v>
      </c>
    </row>
    <row r="768" spans="1:51" s="13" customFormat="1" ht="12">
      <c r="A768" s="13"/>
      <c r="B768" s="242"/>
      <c r="C768" s="243"/>
      <c r="D768" s="244" t="s">
        <v>221</v>
      </c>
      <c r="E768" s="245" t="s">
        <v>1</v>
      </c>
      <c r="F768" s="246" t="s">
        <v>1150</v>
      </c>
      <c r="G768" s="243"/>
      <c r="H768" s="247">
        <v>4</v>
      </c>
      <c r="I768" s="248"/>
      <c r="J768" s="243"/>
      <c r="K768" s="243"/>
      <c r="L768" s="249"/>
      <c r="M768" s="250"/>
      <c r="N768" s="251"/>
      <c r="O768" s="251"/>
      <c r="P768" s="251"/>
      <c r="Q768" s="251"/>
      <c r="R768" s="251"/>
      <c r="S768" s="251"/>
      <c r="T768" s="252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253" t="s">
        <v>221</v>
      </c>
      <c r="AU768" s="253" t="s">
        <v>89</v>
      </c>
      <c r="AV768" s="13" t="s">
        <v>89</v>
      </c>
      <c r="AW768" s="13" t="s">
        <v>36</v>
      </c>
      <c r="AX768" s="13" t="s">
        <v>80</v>
      </c>
      <c r="AY768" s="253" t="s">
        <v>213</v>
      </c>
    </row>
    <row r="769" spans="1:51" s="13" customFormat="1" ht="12">
      <c r="A769" s="13"/>
      <c r="B769" s="242"/>
      <c r="C769" s="243"/>
      <c r="D769" s="244" t="s">
        <v>221</v>
      </c>
      <c r="E769" s="245" t="s">
        <v>1</v>
      </c>
      <c r="F769" s="246" t="s">
        <v>1151</v>
      </c>
      <c r="G769" s="243"/>
      <c r="H769" s="247">
        <v>5</v>
      </c>
      <c r="I769" s="248"/>
      <c r="J769" s="243"/>
      <c r="K769" s="243"/>
      <c r="L769" s="249"/>
      <c r="M769" s="250"/>
      <c r="N769" s="251"/>
      <c r="O769" s="251"/>
      <c r="P769" s="251"/>
      <c r="Q769" s="251"/>
      <c r="R769" s="251"/>
      <c r="S769" s="251"/>
      <c r="T769" s="252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T769" s="253" t="s">
        <v>221</v>
      </c>
      <c r="AU769" s="253" t="s">
        <v>89</v>
      </c>
      <c r="AV769" s="13" t="s">
        <v>89</v>
      </c>
      <c r="AW769" s="13" t="s">
        <v>36</v>
      </c>
      <c r="AX769" s="13" t="s">
        <v>80</v>
      </c>
      <c r="AY769" s="253" t="s">
        <v>213</v>
      </c>
    </row>
    <row r="770" spans="1:51" s="14" customFormat="1" ht="12">
      <c r="A770" s="14"/>
      <c r="B770" s="254"/>
      <c r="C770" s="255"/>
      <c r="D770" s="244" t="s">
        <v>221</v>
      </c>
      <c r="E770" s="256" t="s">
        <v>1</v>
      </c>
      <c r="F770" s="257" t="s">
        <v>224</v>
      </c>
      <c r="G770" s="255"/>
      <c r="H770" s="258">
        <v>9</v>
      </c>
      <c r="I770" s="259"/>
      <c r="J770" s="255"/>
      <c r="K770" s="255"/>
      <c r="L770" s="260"/>
      <c r="M770" s="261"/>
      <c r="N770" s="262"/>
      <c r="O770" s="262"/>
      <c r="P770" s="262"/>
      <c r="Q770" s="262"/>
      <c r="R770" s="262"/>
      <c r="S770" s="262"/>
      <c r="T770" s="263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T770" s="264" t="s">
        <v>221</v>
      </c>
      <c r="AU770" s="264" t="s">
        <v>89</v>
      </c>
      <c r="AV770" s="14" t="s">
        <v>219</v>
      </c>
      <c r="AW770" s="14" t="s">
        <v>36</v>
      </c>
      <c r="AX770" s="14" t="s">
        <v>21</v>
      </c>
      <c r="AY770" s="264" t="s">
        <v>213</v>
      </c>
    </row>
    <row r="771" spans="1:65" s="2" customFormat="1" ht="21.75" customHeight="1">
      <c r="A771" s="39"/>
      <c r="B771" s="40"/>
      <c r="C771" s="275" t="s">
        <v>1152</v>
      </c>
      <c r="D771" s="275" t="s">
        <v>292</v>
      </c>
      <c r="E771" s="276" t="s">
        <v>1153</v>
      </c>
      <c r="F771" s="277" t="s">
        <v>1154</v>
      </c>
      <c r="G771" s="278" t="s">
        <v>371</v>
      </c>
      <c r="H771" s="279">
        <v>2</v>
      </c>
      <c r="I771" s="280"/>
      <c r="J771" s="281">
        <f>ROUND(I771*H771,2)</f>
        <v>0</v>
      </c>
      <c r="K771" s="282"/>
      <c r="L771" s="283"/>
      <c r="M771" s="284" t="s">
        <v>1</v>
      </c>
      <c r="N771" s="285" t="s">
        <v>45</v>
      </c>
      <c r="O771" s="92"/>
      <c r="P771" s="238">
        <f>O771*H771</f>
        <v>0</v>
      </c>
      <c r="Q771" s="238">
        <v>0.01553</v>
      </c>
      <c r="R771" s="238">
        <f>Q771*H771</f>
        <v>0.03106</v>
      </c>
      <c r="S771" s="238">
        <v>0</v>
      </c>
      <c r="T771" s="239">
        <f>S771*H771</f>
        <v>0</v>
      </c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R771" s="240" t="s">
        <v>257</v>
      </c>
      <c r="AT771" s="240" t="s">
        <v>292</v>
      </c>
      <c r="AU771" s="240" t="s">
        <v>89</v>
      </c>
      <c r="AY771" s="18" t="s">
        <v>213</v>
      </c>
      <c r="BE771" s="241">
        <f>IF(N771="základní",J771,0)</f>
        <v>0</v>
      </c>
      <c r="BF771" s="241">
        <f>IF(N771="snížená",J771,0)</f>
        <v>0</v>
      </c>
      <c r="BG771" s="241">
        <f>IF(N771="zákl. přenesená",J771,0)</f>
        <v>0</v>
      </c>
      <c r="BH771" s="241">
        <f>IF(N771="sníž. přenesená",J771,0)</f>
        <v>0</v>
      </c>
      <c r="BI771" s="241">
        <f>IF(N771="nulová",J771,0)</f>
        <v>0</v>
      </c>
      <c r="BJ771" s="18" t="s">
        <v>21</v>
      </c>
      <c r="BK771" s="241">
        <f>ROUND(I771*H771,2)</f>
        <v>0</v>
      </c>
      <c r="BL771" s="18" t="s">
        <v>219</v>
      </c>
      <c r="BM771" s="240" t="s">
        <v>1155</v>
      </c>
    </row>
    <row r="772" spans="1:51" s="13" customFormat="1" ht="12">
      <c r="A772" s="13"/>
      <c r="B772" s="242"/>
      <c r="C772" s="243"/>
      <c r="D772" s="244" t="s">
        <v>221</v>
      </c>
      <c r="E772" s="245" t="s">
        <v>1</v>
      </c>
      <c r="F772" s="246" t="s">
        <v>1156</v>
      </c>
      <c r="G772" s="243"/>
      <c r="H772" s="247">
        <v>2</v>
      </c>
      <c r="I772" s="248"/>
      <c r="J772" s="243"/>
      <c r="K772" s="243"/>
      <c r="L772" s="249"/>
      <c r="M772" s="250"/>
      <c r="N772" s="251"/>
      <c r="O772" s="251"/>
      <c r="P772" s="251"/>
      <c r="Q772" s="251"/>
      <c r="R772" s="251"/>
      <c r="S772" s="251"/>
      <c r="T772" s="252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T772" s="253" t="s">
        <v>221</v>
      </c>
      <c r="AU772" s="253" t="s">
        <v>89</v>
      </c>
      <c r="AV772" s="13" t="s">
        <v>89</v>
      </c>
      <c r="AW772" s="13" t="s">
        <v>36</v>
      </c>
      <c r="AX772" s="13" t="s">
        <v>21</v>
      </c>
      <c r="AY772" s="253" t="s">
        <v>213</v>
      </c>
    </row>
    <row r="773" spans="1:65" s="2" customFormat="1" ht="21.75" customHeight="1">
      <c r="A773" s="39"/>
      <c r="B773" s="40"/>
      <c r="C773" s="275" t="s">
        <v>1157</v>
      </c>
      <c r="D773" s="275" t="s">
        <v>292</v>
      </c>
      <c r="E773" s="276" t="s">
        <v>1158</v>
      </c>
      <c r="F773" s="277" t="s">
        <v>1159</v>
      </c>
      <c r="G773" s="278" t="s">
        <v>371</v>
      </c>
      <c r="H773" s="279">
        <v>1</v>
      </c>
      <c r="I773" s="280"/>
      <c r="J773" s="281">
        <f>ROUND(I773*H773,2)</f>
        <v>0</v>
      </c>
      <c r="K773" s="282"/>
      <c r="L773" s="283"/>
      <c r="M773" s="284" t="s">
        <v>1</v>
      </c>
      <c r="N773" s="285" t="s">
        <v>45</v>
      </c>
      <c r="O773" s="92"/>
      <c r="P773" s="238">
        <f>O773*H773</f>
        <v>0</v>
      </c>
      <c r="Q773" s="238">
        <v>0.0195</v>
      </c>
      <c r="R773" s="238">
        <f>Q773*H773</f>
        <v>0.0195</v>
      </c>
      <c r="S773" s="238">
        <v>0</v>
      </c>
      <c r="T773" s="239">
        <f>S773*H773</f>
        <v>0</v>
      </c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R773" s="240" t="s">
        <v>257</v>
      </c>
      <c r="AT773" s="240" t="s">
        <v>292</v>
      </c>
      <c r="AU773" s="240" t="s">
        <v>89</v>
      </c>
      <c r="AY773" s="18" t="s">
        <v>213</v>
      </c>
      <c r="BE773" s="241">
        <f>IF(N773="základní",J773,0)</f>
        <v>0</v>
      </c>
      <c r="BF773" s="241">
        <f>IF(N773="snížená",J773,0)</f>
        <v>0</v>
      </c>
      <c r="BG773" s="241">
        <f>IF(N773="zákl. přenesená",J773,0)</f>
        <v>0</v>
      </c>
      <c r="BH773" s="241">
        <f>IF(N773="sníž. přenesená",J773,0)</f>
        <v>0</v>
      </c>
      <c r="BI773" s="241">
        <f>IF(N773="nulová",J773,0)</f>
        <v>0</v>
      </c>
      <c r="BJ773" s="18" t="s">
        <v>21</v>
      </c>
      <c r="BK773" s="241">
        <f>ROUND(I773*H773,2)</f>
        <v>0</v>
      </c>
      <c r="BL773" s="18" t="s">
        <v>219</v>
      </c>
      <c r="BM773" s="240" t="s">
        <v>1160</v>
      </c>
    </row>
    <row r="774" spans="1:51" s="13" customFormat="1" ht="12">
      <c r="A774" s="13"/>
      <c r="B774" s="242"/>
      <c r="C774" s="243"/>
      <c r="D774" s="244" t="s">
        <v>221</v>
      </c>
      <c r="E774" s="245" t="s">
        <v>1</v>
      </c>
      <c r="F774" s="246" t="s">
        <v>1161</v>
      </c>
      <c r="G774" s="243"/>
      <c r="H774" s="247">
        <v>1</v>
      </c>
      <c r="I774" s="248"/>
      <c r="J774" s="243"/>
      <c r="K774" s="243"/>
      <c r="L774" s="249"/>
      <c r="M774" s="250"/>
      <c r="N774" s="251"/>
      <c r="O774" s="251"/>
      <c r="P774" s="251"/>
      <c r="Q774" s="251"/>
      <c r="R774" s="251"/>
      <c r="S774" s="251"/>
      <c r="T774" s="252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253" t="s">
        <v>221</v>
      </c>
      <c r="AU774" s="253" t="s">
        <v>89</v>
      </c>
      <c r="AV774" s="13" t="s">
        <v>89</v>
      </c>
      <c r="AW774" s="13" t="s">
        <v>36</v>
      </c>
      <c r="AX774" s="13" t="s">
        <v>21</v>
      </c>
      <c r="AY774" s="253" t="s">
        <v>213</v>
      </c>
    </row>
    <row r="775" spans="1:65" s="2" customFormat="1" ht="21.75" customHeight="1">
      <c r="A775" s="39"/>
      <c r="B775" s="40"/>
      <c r="C775" s="275" t="s">
        <v>1162</v>
      </c>
      <c r="D775" s="275" t="s">
        <v>292</v>
      </c>
      <c r="E775" s="276" t="s">
        <v>1163</v>
      </c>
      <c r="F775" s="277" t="s">
        <v>1164</v>
      </c>
      <c r="G775" s="278" t="s">
        <v>371</v>
      </c>
      <c r="H775" s="279">
        <v>2</v>
      </c>
      <c r="I775" s="280"/>
      <c r="J775" s="281">
        <f>ROUND(I775*H775,2)</f>
        <v>0</v>
      </c>
      <c r="K775" s="282"/>
      <c r="L775" s="283"/>
      <c r="M775" s="284" t="s">
        <v>1</v>
      </c>
      <c r="N775" s="285" t="s">
        <v>45</v>
      </c>
      <c r="O775" s="92"/>
      <c r="P775" s="238">
        <f>O775*H775</f>
        <v>0</v>
      </c>
      <c r="Q775" s="238">
        <v>0.0187</v>
      </c>
      <c r="R775" s="238">
        <f>Q775*H775</f>
        <v>0.0374</v>
      </c>
      <c r="S775" s="238">
        <v>0</v>
      </c>
      <c r="T775" s="239">
        <f>S775*H775</f>
        <v>0</v>
      </c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R775" s="240" t="s">
        <v>257</v>
      </c>
      <c r="AT775" s="240" t="s">
        <v>292</v>
      </c>
      <c r="AU775" s="240" t="s">
        <v>89</v>
      </c>
      <c r="AY775" s="18" t="s">
        <v>213</v>
      </c>
      <c r="BE775" s="241">
        <f>IF(N775="základní",J775,0)</f>
        <v>0</v>
      </c>
      <c r="BF775" s="241">
        <f>IF(N775="snížená",J775,0)</f>
        <v>0</v>
      </c>
      <c r="BG775" s="241">
        <f>IF(N775="zákl. přenesená",J775,0)</f>
        <v>0</v>
      </c>
      <c r="BH775" s="241">
        <f>IF(N775="sníž. přenesená",J775,0)</f>
        <v>0</v>
      </c>
      <c r="BI775" s="241">
        <f>IF(N775="nulová",J775,0)</f>
        <v>0</v>
      </c>
      <c r="BJ775" s="18" t="s">
        <v>21</v>
      </c>
      <c r="BK775" s="241">
        <f>ROUND(I775*H775,2)</f>
        <v>0</v>
      </c>
      <c r="BL775" s="18" t="s">
        <v>219</v>
      </c>
      <c r="BM775" s="240" t="s">
        <v>1165</v>
      </c>
    </row>
    <row r="776" spans="1:51" s="13" customFormat="1" ht="12">
      <c r="A776" s="13"/>
      <c r="B776" s="242"/>
      <c r="C776" s="243"/>
      <c r="D776" s="244" t="s">
        <v>221</v>
      </c>
      <c r="E776" s="245" t="s">
        <v>1</v>
      </c>
      <c r="F776" s="246" t="s">
        <v>1166</v>
      </c>
      <c r="G776" s="243"/>
      <c r="H776" s="247">
        <v>2</v>
      </c>
      <c r="I776" s="248"/>
      <c r="J776" s="243"/>
      <c r="K776" s="243"/>
      <c r="L776" s="249"/>
      <c r="M776" s="250"/>
      <c r="N776" s="251"/>
      <c r="O776" s="251"/>
      <c r="P776" s="251"/>
      <c r="Q776" s="251"/>
      <c r="R776" s="251"/>
      <c r="S776" s="251"/>
      <c r="T776" s="252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T776" s="253" t="s">
        <v>221</v>
      </c>
      <c r="AU776" s="253" t="s">
        <v>89</v>
      </c>
      <c r="AV776" s="13" t="s">
        <v>89</v>
      </c>
      <c r="AW776" s="13" t="s">
        <v>36</v>
      </c>
      <c r="AX776" s="13" t="s">
        <v>21</v>
      </c>
      <c r="AY776" s="253" t="s">
        <v>213</v>
      </c>
    </row>
    <row r="777" spans="1:65" s="2" customFormat="1" ht="21.75" customHeight="1">
      <c r="A777" s="39"/>
      <c r="B777" s="40"/>
      <c r="C777" s="275" t="s">
        <v>1167</v>
      </c>
      <c r="D777" s="275" t="s">
        <v>292</v>
      </c>
      <c r="E777" s="276" t="s">
        <v>1168</v>
      </c>
      <c r="F777" s="277" t="s">
        <v>1169</v>
      </c>
      <c r="G777" s="278" t="s">
        <v>371</v>
      </c>
      <c r="H777" s="279">
        <v>2</v>
      </c>
      <c r="I777" s="280"/>
      <c r="J777" s="281">
        <f>ROUND(I777*H777,2)</f>
        <v>0</v>
      </c>
      <c r="K777" s="282"/>
      <c r="L777" s="283"/>
      <c r="M777" s="284" t="s">
        <v>1</v>
      </c>
      <c r="N777" s="285" t="s">
        <v>45</v>
      </c>
      <c r="O777" s="92"/>
      <c r="P777" s="238">
        <f>O777*H777</f>
        <v>0</v>
      </c>
      <c r="Q777" s="238">
        <v>0.01786</v>
      </c>
      <c r="R777" s="238">
        <f>Q777*H777</f>
        <v>0.03572</v>
      </c>
      <c r="S777" s="238">
        <v>0</v>
      </c>
      <c r="T777" s="239">
        <f>S777*H777</f>
        <v>0</v>
      </c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R777" s="240" t="s">
        <v>257</v>
      </c>
      <c r="AT777" s="240" t="s">
        <v>292</v>
      </c>
      <c r="AU777" s="240" t="s">
        <v>89</v>
      </c>
      <c r="AY777" s="18" t="s">
        <v>213</v>
      </c>
      <c r="BE777" s="241">
        <f>IF(N777="základní",J777,0)</f>
        <v>0</v>
      </c>
      <c r="BF777" s="241">
        <f>IF(N777="snížená",J777,0)</f>
        <v>0</v>
      </c>
      <c r="BG777" s="241">
        <f>IF(N777="zákl. přenesená",J777,0)</f>
        <v>0</v>
      </c>
      <c r="BH777" s="241">
        <f>IF(N777="sníž. přenesená",J777,0)</f>
        <v>0</v>
      </c>
      <c r="BI777" s="241">
        <f>IF(N777="nulová",J777,0)</f>
        <v>0</v>
      </c>
      <c r="BJ777" s="18" t="s">
        <v>21</v>
      </c>
      <c r="BK777" s="241">
        <f>ROUND(I777*H777,2)</f>
        <v>0</v>
      </c>
      <c r="BL777" s="18" t="s">
        <v>219</v>
      </c>
      <c r="BM777" s="240" t="s">
        <v>1170</v>
      </c>
    </row>
    <row r="778" spans="1:51" s="13" customFormat="1" ht="12">
      <c r="A778" s="13"/>
      <c r="B778" s="242"/>
      <c r="C778" s="243"/>
      <c r="D778" s="244" t="s">
        <v>221</v>
      </c>
      <c r="E778" s="245" t="s">
        <v>1</v>
      </c>
      <c r="F778" s="246" t="s">
        <v>1171</v>
      </c>
      <c r="G778" s="243"/>
      <c r="H778" s="247">
        <v>2</v>
      </c>
      <c r="I778" s="248"/>
      <c r="J778" s="243"/>
      <c r="K778" s="243"/>
      <c r="L778" s="249"/>
      <c r="M778" s="250"/>
      <c r="N778" s="251"/>
      <c r="O778" s="251"/>
      <c r="P778" s="251"/>
      <c r="Q778" s="251"/>
      <c r="R778" s="251"/>
      <c r="S778" s="251"/>
      <c r="T778" s="252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53" t="s">
        <v>221</v>
      </c>
      <c r="AU778" s="253" t="s">
        <v>89</v>
      </c>
      <c r="AV778" s="13" t="s">
        <v>89</v>
      </c>
      <c r="AW778" s="13" t="s">
        <v>36</v>
      </c>
      <c r="AX778" s="13" t="s">
        <v>21</v>
      </c>
      <c r="AY778" s="253" t="s">
        <v>213</v>
      </c>
    </row>
    <row r="779" spans="1:65" s="2" customFormat="1" ht="21.75" customHeight="1">
      <c r="A779" s="39"/>
      <c r="B779" s="40"/>
      <c r="C779" s="228" t="s">
        <v>1172</v>
      </c>
      <c r="D779" s="228" t="s">
        <v>215</v>
      </c>
      <c r="E779" s="229" t="s">
        <v>1173</v>
      </c>
      <c r="F779" s="230" t="s">
        <v>1174</v>
      </c>
      <c r="G779" s="231" t="s">
        <v>371</v>
      </c>
      <c r="H779" s="232">
        <v>5</v>
      </c>
      <c r="I779" s="233"/>
      <c r="J779" s="234">
        <f>ROUND(I779*H779,2)</f>
        <v>0</v>
      </c>
      <c r="K779" s="235"/>
      <c r="L779" s="45"/>
      <c r="M779" s="236" t="s">
        <v>1</v>
      </c>
      <c r="N779" s="237" t="s">
        <v>45</v>
      </c>
      <c r="O779" s="92"/>
      <c r="P779" s="238">
        <f>O779*H779</f>
        <v>0</v>
      </c>
      <c r="Q779" s="238">
        <v>0</v>
      </c>
      <c r="R779" s="238">
        <f>Q779*H779</f>
        <v>0</v>
      </c>
      <c r="S779" s="238">
        <v>0</v>
      </c>
      <c r="T779" s="239">
        <f>S779*H779</f>
        <v>0</v>
      </c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R779" s="240" t="s">
        <v>219</v>
      </c>
      <c r="AT779" s="240" t="s">
        <v>215</v>
      </c>
      <c r="AU779" s="240" t="s">
        <v>89</v>
      </c>
      <c r="AY779" s="18" t="s">
        <v>213</v>
      </c>
      <c r="BE779" s="241">
        <f>IF(N779="základní",J779,0)</f>
        <v>0</v>
      </c>
      <c r="BF779" s="241">
        <f>IF(N779="snížená",J779,0)</f>
        <v>0</v>
      </c>
      <c r="BG779" s="241">
        <f>IF(N779="zákl. přenesená",J779,0)</f>
        <v>0</v>
      </c>
      <c r="BH779" s="241">
        <f>IF(N779="sníž. přenesená",J779,0)</f>
        <v>0</v>
      </c>
      <c r="BI779" s="241">
        <f>IF(N779="nulová",J779,0)</f>
        <v>0</v>
      </c>
      <c r="BJ779" s="18" t="s">
        <v>21</v>
      </c>
      <c r="BK779" s="241">
        <f>ROUND(I779*H779,2)</f>
        <v>0</v>
      </c>
      <c r="BL779" s="18" t="s">
        <v>219</v>
      </c>
      <c r="BM779" s="240" t="s">
        <v>1175</v>
      </c>
    </row>
    <row r="780" spans="1:51" s="15" customFormat="1" ht="12">
      <c r="A780" s="15"/>
      <c r="B780" s="265"/>
      <c r="C780" s="266"/>
      <c r="D780" s="244" t="s">
        <v>221</v>
      </c>
      <c r="E780" s="267" t="s">
        <v>1</v>
      </c>
      <c r="F780" s="268" t="s">
        <v>1125</v>
      </c>
      <c r="G780" s="266"/>
      <c r="H780" s="267" t="s">
        <v>1</v>
      </c>
      <c r="I780" s="269"/>
      <c r="J780" s="266"/>
      <c r="K780" s="266"/>
      <c r="L780" s="270"/>
      <c r="M780" s="271"/>
      <c r="N780" s="272"/>
      <c r="O780" s="272"/>
      <c r="P780" s="272"/>
      <c r="Q780" s="272"/>
      <c r="R780" s="272"/>
      <c r="S780" s="272"/>
      <c r="T780" s="273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T780" s="274" t="s">
        <v>221</v>
      </c>
      <c r="AU780" s="274" t="s">
        <v>89</v>
      </c>
      <c r="AV780" s="15" t="s">
        <v>21</v>
      </c>
      <c r="AW780" s="15" t="s">
        <v>36</v>
      </c>
      <c r="AX780" s="15" t="s">
        <v>80</v>
      </c>
      <c r="AY780" s="274" t="s">
        <v>213</v>
      </c>
    </row>
    <row r="781" spans="1:51" s="13" customFormat="1" ht="12">
      <c r="A781" s="13"/>
      <c r="B781" s="242"/>
      <c r="C781" s="243"/>
      <c r="D781" s="244" t="s">
        <v>221</v>
      </c>
      <c r="E781" s="245" t="s">
        <v>1</v>
      </c>
      <c r="F781" s="246" t="s">
        <v>1176</v>
      </c>
      <c r="G781" s="243"/>
      <c r="H781" s="247">
        <v>2</v>
      </c>
      <c r="I781" s="248"/>
      <c r="J781" s="243"/>
      <c r="K781" s="243"/>
      <c r="L781" s="249"/>
      <c r="M781" s="250"/>
      <c r="N781" s="251"/>
      <c r="O781" s="251"/>
      <c r="P781" s="251"/>
      <c r="Q781" s="251"/>
      <c r="R781" s="251"/>
      <c r="S781" s="251"/>
      <c r="T781" s="252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253" t="s">
        <v>221</v>
      </c>
      <c r="AU781" s="253" t="s">
        <v>89</v>
      </c>
      <c r="AV781" s="13" t="s">
        <v>89</v>
      </c>
      <c r="AW781" s="13" t="s">
        <v>36</v>
      </c>
      <c r="AX781" s="13" t="s">
        <v>80</v>
      </c>
      <c r="AY781" s="253" t="s">
        <v>213</v>
      </c>
    </row>
    <row r="782" spans="1:51" s="13" customFormat="1" ht="12">
      <c r="A782" s="13"/>
      <c r="B782" s="242"/>
      <c r="C782" s="243"/>
      <c r="D782" s="244" t="s">
        <v>221</v>
      </c>
      <c r="E782" s="245" t="s">
        <v>1</v>
      </c>
      <c r="F782" s="246" t="s">
        <v>1177</v>
      </c>
      <c r="G782" s="243"/>
      <c r="H782" s="247">
        <v>2</v>
      </c>
      <c r="I782" s="248"/>
      <c r="J782" s="243"/>
      <c r="K782" s="243"/>
      <c r="L782" s="249"/>
      <c r="M782" s="250"/>
      <c r="N782" s="251"/>
      <c r="O782" s="251"/>
      <c r="P782" s="251"/>
      <c r="Q782" s="251"/>
      <c r="R782" s="251"/>
      <c r="S782" s="251"/>
      <c r="T782" s="252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T782" s="253" t="s">
        <v>221</v>
      </c>
      <c r="AU782" s="253" t="s">
        <v>89</v>
      </c>
      <c r="AV782" s="13" t="s">
        <v>89</v>
      </c>
      <c r="AW782" s="13" t="s">
        <v>36</v>
      </c>
      <c r="AX782" s="13" t="s">
        <v>80</v>
      </c>
      <c r="AY782" s="253" t="s">
        <v>213</v>
      </c>
    </row>
    <row r="783" spans="1:51" s="13" customFormat="1" ht="12">
      <c r="A783" s="13"/>
      <c r="B783" s="242"/>
      <c r="C783" s="243"/>
      <c r="D783" s="244" t="s">
        <v>221</v>
      </c>
      <c r="E783" s="245" t="s">
        <v>1</v>
      </c>
      <c r="F783" s="246" t="s">
        <v>1178</v>
      </c>
      <c r="G783" s="243"/>
      <c r="H783" s="247">
        <v>1</v>
      </c>
      <c r="I783" s="248"/>
      <c r="J783" s="243"/>
      <c r="K783" s="243"/>
      <c r="L783" s="249"/>
      <c r="M783" s="250"/>
      <c r="N783" s="251"/>
      <c r="O783" s="251"/>
      <c r="P783" s="251"/>
      <c r="Q783" s="251"/>
      <c r="R783" s="251"/>
      <c r="S783" s="251"/>
      <c r="T783" s="252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T783" s="253" t="s">
        <v>221</v>
      </c>
      <c r="AU783" s="253" t="s">
        <v>89</v>
      </c>
      <c r="AV783" s="13" t="s">
        <v>89</v>
      </c>
      <c r="AW783" s="13" t="s">
        <v>36</v>
      </c>
      <c r="AX783" s="13" t="s">
        <v>80</v>
      </c>
      <c r="AY783" s="253" t="s">
        <v>213</v>
      </c>
    </row>
    <row r="784" spans="1:51" s="14" customFormat="1" ht="12">
      <c r="A784" s="14"/>
      <c r="B784" s="254"/>
      <c r="C784" s="255"/>
      <c r="D784" s="244" t="s">
        <v>221</v>
      </c>
      <c r="E784" s="256" t="s">
        <v>1</v>
      </c>
      <c r="F784" s="257" t="s">
        <v>936</v>
      </c>
      <c r="G784" s="255"/>
      <c r="H784" s="258">
        <v>5</v>
      </c>
      <c r="I784" s="259"/>
      <c r="J784" s="255"/>
      <c r="K784" s="255"/>
      <c r="L784" s="260"/>
      <c r="M784" s="261"/>
      <c r="N784" s="262"/>
      <c r="O784" s="262"/>
      <c r="P784" s="262"/>
      <c r="Q784" s="262"/>
      <c r="R784" s="262"/>
      <c r="S784" s="262"/>
      <c r="T784" s="263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T784" s="264" t="s">
        <v>221</v>
      </c>
      <c r="AU784" s="264" t="s">
        <v>89</v>
      </c>
      <c r="AV784" s="14" t="s">
        <v>219</v>
      </c>
      <c r="AW784" s="14" t="s">
        <v>36</v>
      </c>
      <c r="AX784" s="14" t="s">
        <v>21</v>
      </c>
      <c r="AY784" s="264" t="s">
        <v>213</v>
      </c>
    </row>
    <row r="785" spans="1:65" s="2" customFormat="1" ht="21.75" customHeight="1">
      <c r="A785" s="39"/>
      <c r="B785" s="40"/>
      <c r="C785" s="228" t="s">
        <v>1179</v>
      </c>
      <c r="D785" s="228" t="s">
        <v>215</v>
      </c>
      <c r="E785" s="229" t="s">
        <v>1180</v>
      </c>
      <c r="F785" s="230" t="s">
        <v>1181</v>
      </c>
      <c r="G785" s="231" t="s">
        <v>371</v>
      </c>
      <c r="H785" s="232">
        <v>2</v>
      </c>
      <c r="I785" s="233"/>
      <c r="J785" s="234">
        <f>ROUND(I785*H785,2)</f>
        <v>0</v>
      </c>
      <c r="K785" s="235"/>
      <c r="L785" s="45"/>
      <c r="M785" s="236" t="s">
        <v>1</v>
      </c>
      <c r="N785" s="237" t="s">
        <v>45</v>
      </c>
      <c r="O785" s="92"/>
      <c r="P785" s="238">
        <f>O785*H785</f>
        <v>0</v>
      </c>
      <c r="Q785" s="238">
        <v>0.05872</v>
      </c>
      <c r="R785" s="238">
        <f>Q785*H785</f>
        <v>0.11744</v>
      </c>
      <c r="S785" s="238">
        <v>0</v>
      </c>
      <c r="T785" s="239">
        <f>S785*H785</f>
        <v>0</v>
      </c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R785" s="240" t="s">
        <v>219</v>
      </c>
      <c r="AT785" s="240" t="s">
        <v>215</v>
      </c>
      <c r="AU785" s="240" t="s">
        <v>89</v>
      </c>
      <c r="AY785" s="18" t="s">
        <v>213</v>
      </c>
      <c r="BE785" s="241">
        <f>IF(N785="základní",J785,0)</f>
        <v>0</v>
      </c>
      <c r="BF785" s="241">
        <f>IF(N785="snížená",J785,0)</f>
        <v>0</v>
      </c>
      <c r="BG785" s="241">
        <f>IF(N785="zákl. přenesená",J785,0)</f>
        <v>0</v>
      </c>
      <c r="BH785" s="241">
        <f>IF(N785="sníž. přenesená",J785,0)</f>
        <v>0</v>
      </c>
      <c r="BI785" s="241">
        <f>IF(N785="nulová",J785,0)</f>
        <v>0</v>
      </c>
      <c r="BJ785" s="18" t="s">
        <v>21</v>
      </c>
      <c r="BK785" s="241">
        <f>ROUND(I785*H785,2)</f>
        <v>0</v>
      </c>
      <c r="BL785" s="18" t="s">
        <v>219</v>
      </c>
      <c r="BM785" s="240" t="s">
        <v>1182</v>
      </c>
    </row>
    <row r="786" spans="1:51" s="13" customFormat="1" ht="12">
      <c r="A786" s="13"/>
      <c r="B786" s="242"/>
      <c r="C786" s="243"/>
      <c r="D786" s="244" t="s">
        <v>221</v>
      </c>
      <c r="E786" s="245" t="s">
        <v>1</v>
      </c>
      <c r="F786" s="246" t="s">
        <v>1183</v>
      </c>
      <c r="G786" s="243"/>
      <c r="H786" s="247">
        <v>1</v>
      </c>
      <c r="I786" s="248"/>
      <c r="J786" s="243"/>
      <c r="K786" s="243"/>
      <c r="L786" s="249"/>
      <c r="M786" s="250"/>
      <c r="N786" s="251"/>
      <c r="O786" s="251"/>
      <c r="P786" s="251"/>
      <c r="Q786" s="251"/>
      <c r="R786" s="251"/>
      <c r="S786" s="251"/>
      <c r="T786" s="252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53" t="s">
        <v>221</v>
      </c>
      <c r="AU786" s="253" t="s">
        <v>89</v>
      </c>
      <c r="AV786" s="13" t="s">
        <v>89</v>
      </c>
      <c r="AW786" s="13" t="s">
        <v>36</v>
      </c>
      <c r="AX786" s="13" t="s">
        <v>80</v>
      </c>
      <c r="AY786" s="253" t="s">
        <v>213</v>
      </c>
    </row>
    <row r="787" spans="1:51" s="13" customFormat="1" ht="12">
      <c r="A787" s="13"/>
      <c r="B787" s="242"/>
      <c r="C787" s="243"/>
      <c r="D787" s="244" t="s">
        <v>221</v>
      </c>
      <c r="E787" s="245" t="s">
        <v>1</v>
      </c>
      <c r="F787" s="246" t="s">
        <v>1184</v>
      </c>
      <c r="G787" s="243"/>
      <c r="H787" s="247">
        <v>1</v>
      </c>
      <c r="I787" s="248"/>
      <c r="J787" s="243"/>
      <c r="K787" s="243"/>
      <c r="L787" s="249"/>
      <c r="M787" s="250"/>
      <c r="N787" s="251"/>
      <c r="O787" s="251"/>
      <c r="P787" s="251"/>
      <c r="Q787" s="251"/>
      <c r="R787" s="251"/>
      <c r="S787" s="251"/>
      <c r="T787" s="252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T787" s="253" t="s">
        <v>221</v>
      </c>
      <c r="AU787" s="253" t="s">
        <v>89</v>
      </c>
      <c r="AV787" s="13" t="s">
        <v>89</v>
      </c>
      <c r="AW787" s="13" t="s">
        <v>36</v>
      </c>
      <c r="AX787" s="13" t="s">
        <v>80</v>
      </c>
      <c r="AY787" s="253" t="s">
        <v>213</v>
      </c>
    </row>
    <row r="788" spans="1:51" s="14" customFormat="1" ht="12">
      <c r="A788" s="14"/>
      <c r="B788" s="254"/>
      <c r="C788" s="255"/>
      <c r="D788" s="244" t="s">
        <v>221</v>
      </c>
      <c r="E788" s="256" t="s">
        <v>1</v>
      </c>
      <c r="F788" s="257" t="s">
        <v>224</v>
      </c>
      <c r="G788" s="255"/>
      <c r="H788" s="258">
        <v>2</v>
      </c>
      <c r="I788" s="259"/>
      <c r="J788" s="255"/>
      <c r="K788" s="255"/>
      <c r="L788" s="260"/>
      <c r="M788" s="261"/>
      <c r="N788" s="262"/>
      <c r="O788" s="262"/>
      <c r="P788" s="262"/>
      <c r="Q788" s="262"/>
      <c r="R788" s="262"/>
      <c r="S788" s="262"/>
      <c r="T788" s="263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T788" s="264" t="s">
        <v>221</v>
      </c>
      <c r="AU788" s="264" t="s">
        <v>89</v>
      </c>
      <c r="AV788" s="14" t="s">
        <v>219</v>
      </c>
      <c r="AW788" s="14" t="s">
        <v>36</v>
      </c>
      <c r="AX788" s="14" t="s">
        <v>21</v>
      </c>
      <c r="AY788" s="264" t="s">
        <v>213</v>
      </c>
    </row>
    <row r="789" spans="1:65" s="2" customFormat="1" ht="21.75" customHeight="1">
      <c r="A789" s="39"/>
      <c r="B789" s="40"/>
      <c r="C789" s="228" t="s">
        <v>1185</v>
      </c>
      <c r="D789" s="228" t="s">
        <v>215</v>
      </c>
      <c r="E789" s="229" t="s">
        <v>1186</v>
      </c>
      <c r="F789" s="230" t="s">
        <v>1187</v>
      </c>
      <c r="G789" s="231" t="s">
        <v>371</v>
      </c>
      <c r="H789" s="232">
        <v>1</v>
      </c>
      <c r="I789" s="233"/>
      <c r="J789" s="234">
        <f>ROUND(I789*H789,2)</f>
        <v>0</v>
      </c>
      <c r="K789" s="235"/>
      <c r="L789" s="45"/>
      <c r="M789" s="236" t="s">
        <v>1</v>
      </c>
      <c r="N789" s="237" t="s">
        <v>45</v>
      </c>
      <c r="O789" s="92"/>
      <c r="P789" s="238">
        <f>O789*H789</f>
        <v>0</v>
      </c>
      <c r="Q789" s="238">
        <v>0.04684</v>
      </c>
      <c r="R789" s="238">
        <f>Q789*H789</f>
        <v>0.04684</v>
      </c>
      <c r="S789" s="238">
        <v>0</v>
      </c>
      <c r="T789" s="239">
        <f>S789*H789</f>
        <v>0</v>
      </c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R789" s="240" t="s">
        <v>219</v>
      </c>
      <c r="AT789" s="240" t="s">
        <v>215</v>
      </c>
      <c r="AU789" s="240" t="s">
        <v>89</v>
      </c>
      <c r="AY789" s="18" t="s">
        <v>213</v>
      </c>
      <c r="BE789" s="241">
        <f>IF(N789="základní",J789,0)</f>
        <v>0</v>
      </c>
      <c r="BF789" s="241">
        <f>IF(N789="snížená",J789,0)</f>
        <v>0</v>
      </c>
      <c r="BG789" s="241">
        <f>IF(N789="zákl. přenesená",J789,0)</f>
        <v>0</v>
      </c>
      <c r="BH789" s="241">
        <f>IF(N789="sníž. přenesená",J789,0)</f>
        <v>0</v>
      </c>
      <c r="BI789" s="241">
        <f>IF(N789="nulová",J789,0)</f>
        <v>0</v>
      </c>
      <c r="BJ789" s="18" t="s">
        <v>21</v>
      </c>
      <c r="BK789" s="241">
        <f>ROUND(I789*H789,2)</f>
        <v>0</v>
      </c>
      <c r="BL789" s="18" t="s">
        <v>219</v>
      </c>
      <c r="BM789" s="240" t="s">
        <v>1188</v>
      </c>
    </row>
    <row r="790" spans="1:51" s="13" customFormat="1" ht="12">
      <c r="A790" s="13"/>
      <c r="B790" s="242"/>
      <c r="C790" s="243"/>
      <c r="D790" s="244" t="s">
        <v>221</v>
      </c>
      <c r="E790" s="245" t="s">
        <v>1</v>
      </c>
      <c r="F790" s="246" t="s">
        <v>1189</v>
      </c>
      <c r="G790" s="243"/>
      <c r="H790" s="247">
        <v>1</v>
      </c>
      <c r="I790" s="248"/>
      <c r="J790" s="243"/>
      <c r="K790" s="243"/>
      <c r="L790" s="249"/>
      <c r="M790" s="250"/>
      <c r="N790" s="251"/>
      <c r="O790" s="251"/>
      <c r="P790" s="251"/>
      <c r="Q790" s="251"/>
      <c r="R790" s="251"/>
      <c r="S790" s="251"/>
      <c r="T790" s="252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253" t="s">
        <v>221</v>
      </c>
      <c r="AU790" s="253" t="s">
        <v>89</v>
      </c>
      <c r="AV790" s="13" t="s">
        <v>89</v>
      </c>
      <c r="AW790" s="13" t="s">
        <v>36</v>
      </c>
      <c r="AX790" s="13" t="s">
        <v>21</v>
      </c>
      <c r="AY790" s="253" t="s">
        <v>213</v>
      </c>
    </row>
    <row r="791" spans="1:65" s="2" customFormat="1" ht="21.75" customHeight="1">
      <c r="A791" s="39"/>
      <c r="B791" s="40"/>
      <c r="C791" s="228" t="s">
        <v>1190</v>
      </c>
      <c r="D791" s="228" t="s">
        <v>215</v>
      </c>
      <c r="E791" s="229" t="s">
        <v>1191</v>
      </c>
      <c r="F791" s="230" t="s">
        <v>1192</v>
      </c>
      <c r="G791" s="231" t="s">
        <v>371</v>
      </c>
      <c r="H791" s="232">
        <v>7</v>
      </c>
      <c r="I791" s="233"/>
      <c r="J791" s="234">
        <f>ROUND(I791*H791,2)</f>
        <v>0</v>
      </c>
      <c r="K791" s="235"/>
      <c r="L791" s="45"/>
      <c r="M791" s="236" t="s">
        <v>1</v>
      </c>
      <c r="N791" s="237" t="s">
        <v>45</v>
      </c>
      <c r="O791" s="92"/>
      <c r="P791" s="238">
        <f>O791*H791</f>
        <v>0</v>
      </c>
      <c r="Q791" s="238">
        <v>0.02542</v>
      </c>
      <c r="R791" s="238">
        <f>Q791*H791</f>
        <v>0.17794000000000001</v>
      </c>
      <c r="S791" s="238">
        <v>0</v>
      </c>
      <c r="T791" s="239">
        <f>S791*H791</f>
        <v>0</v>
      </c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R791" s="240" t="s">
        <v>219</v>
      </c>
      <c r="AT791" s="240" t="s">
        <v>215</v>
      </c>
      <c r="AU791" s="240" t="s">
        <v>89</v>
      </c>
      <c r="AY791" s="18" t="s">
        <v>213</v>
      </c>
      <c r="BE791" s="241">
        <f>IF(N791="základní",J791,0)</f>
        <v>0</v>
      </c>
      <c r="BF791" s="241">
        <f>IF(N791="snížená",J791,0)</f>
        <v>0</v>
      </c>
      <c r="BG791" s="241">
        <f>IF(N791="zákl. přenesená",J791,0)</f>
        <v>0</v>
      </c>
      <c r="BH791" s="241">
        <f>IF(N791="sníž. přenesená",J791,0)</f>
        <v>0</v>
      </c>
      <c r="BI791" s="241">
        <f>IF(N791="nulová",J791,0)</f>
        <v>0</v>
      </c>
      <c r="BJ791" s="18" t="s">
        <v>21</v>
      </c>
      <c r="BK791" s="241">
        <f>ROUND(I791*H791,2)</f>
        <v>0</v>
      </c>
      <c r="BL791" s="18" t="s">
        <v>219</v>
      </c>
      <c r="BM791" s="240" t="s">
        <v>1193</v>
      </c>
    </row>
    <row r="792" spans="1:51" s="13" customFormat="1" ht="12">
      <c r="A792" s="13"/>
      <c r="B792" s="242"/>
      <c r="C792" s="243"/>
      <c r="D792" s="244" t="s">
        <v>221</v>
      </c>
      <c r="E792" s="245" t="s">
        <v>1</v>
      </c>
      <c r="F792" s="246" t="s">
        <v>252</v>
      </c>
      <c r="G792" s="243"/>
      <c r="H792" s="247">
        <v>7</v>
      </c>
      <c r="I792" s="248"/>
      <c r="J792" s="243"/>
      <c r="K792" s="243"/>
      <c r="L792" s="249"/>
      <c r="M792" s="250"/>
      <c r="N792" s="251"/>
      <c r="O792" s="251"/>
      <c r="P792" s="251"/>
      <c r="Q792" s="251"/>
      <c r="R792" s="251"/>
      <c r="S792" s="251"/>
      <c r="T792" s="252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T792" s="253" t="s">
        <v>221</v>
      </c>
      <c r="AU792" s="253" t="s">
        <v>89</v>
      </c>
      <c r="AV792" s="13" t="s">
        <v>89</v>
      </c>
      <c r="AW792" s="13" t="s">
        <v>36</v>
      </c>
      <c r="AX792" s="13" t="s">
        <v>21</v>
      </c>
      <c r="AY792" s="253" t="s">
        <v>213</v>
      </c>
    </row>
    <row r="793" spans="1:65" s="2" customFormat="1" ht="21.75" customHeight="1">
      <c r="A793" s="39"/>
      <c r="B793" s="40"/>
      <c r="C793" s="228" t="s">
        <v>1194</v>
      </c>
      <c r="D793" s="228" t="s">
        <v>215</v>
      </c>
      <c r="E793" s="229" t="s">
        <v>1195</v>
      </c>
      <c r="F793" s="230" t="s">
        <v>1196</v>
      </c>
      <c r="G793" s="231" t="s">
        <v>371</v>
      </c>
      <c r="H793" s="232">
        <v>1</v>
      </c>
      <c r="I793" s="233"/>
      <c r="J793" s="234">
        <f>ROUND(I793*H793,2)</f>
        <v>0</v>
      </c>
      <c r="K793" s="235"/>
      <c r="L793" s="45"/>
      <c r="M793" s="236" t="s">
        <v>1</v>
      </c>
      <c r="N793" s="237" t="s">
        <v>45</v>
      </c>
      <c r="O793" s="92"/>
      <c r="P793" s="238">
        <f>O793*H793</f>
        <v>0</v>
      </c>
      <c r="Q793" s="238">
        <v>0.00022</v>
      </c>
      <c r="R793" s="238">
        <f>Q793*H793</f>
        <v>0.00022</v>
      </c>
      <c r="S793" s="238">
        <v>0</v>
      </c>
      <c r="T793" s="239">
        <f>S793*H793</f>
        <v>0</v>
      </c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R793" s="240" t="s">
        <v>301</v>
      </c>
      <c r="AT793" s="240" t="s">
        <v>215</v>
      </c>
      <c r="AU793" s="240" t="s">
        <v>89</v>
      </c>
      <c r="AY793" s="18" t="s">
        <v>213</v>
      </c>
      <c r="BE793" s="241">
        <f>IF(N793="základní",J793,0)</f>
        <v>0</v>
      </c>
      <c r="BF793" s="241">
        <f>IF(N793="snížená",J793,0)</f>
        <v>0</v>
      </c>
      <c r="BG793" s="241">
        <f>IF(N793="zákl. přenesená",J793,0)</f>
        <v>0</v>
      </c>
      <c r="BH793" s="241">
        <f>IF(N793="sníž. přenesená",J793,0)</f>
        <v>0</v>
      </c>
      <c r="BI793" s="241">
        <f>IF(N793="nulová",J793,0)</f>
        <v>0</v>
      </c>
      <c r="BJ793" s="18" t="s">
        <v>21</v>
      </c>
      <c r="BK793" s="241">
        <f>ROUND(I793*H793,2)</f>
        <v>0</v>
      </c>
      <c r="BL793" s="18" t="s">
        <v>301</v>
      </c>
      <c r="BM793" s="240" t="s">
        <v>1197</v>
      </c>
    </row>
    <row r="794" spans="1:51" s="13" customFormat="1" ht="12">
      <c r="A794" s="13"/>
      <c r="B794" s="242"/>
      <c r="C794" s="243"/>
      <c r="D794" s="244" t="s">
        <v>221</v>
      </c>
      <c r="E794" s="245" t="s">
        <v>1</v>
      </c>
      <c r="F794" s="246" t="s">
        <v>1198</v>
      </c>
      <c r="G794" s="243"/>
      <c r="H794" s="247">
        <v>1</v>
      </c>
      <c r="I794" s="248"/>
      <c r="J794" s="243"/>
      <c r="K794" s="243"/>
      <c r="L794" s="249"/>
      <c r="M794" s="250"/>
      <c r="N794" s="251"/>
      <c r="O794" s="251"/>
      <c r="P794" s="251"/>
      <c r="Q794" s="251"/>
      <c r="R794" s="251"/>
      <c r="S794" s="251"/>
      <c r="T794" s="252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T794" s="253" t="s">
        <v>221</v>
      </c>
      <c r="AU794" s="253" t="s">
        <v>89</v>
      </c>
      <c r="AV794" s="13" t="s">
        <v>89</v>
      </c>
      <c r="AW794" s="13" t="s">
        <v>36</v>
      </c>
      <c r="AX794" s="13" t="s">
        <v>80</v>
      </c>
      <c r="AY794" s="253" t="s">
        <v>213</v>
      </c>
    </row>
    <row r="795" spans="1:51" s="14" customFormat="1" ht="12">
      <c r="A795" s="14"/>
      <c r="B795" s="254"/>
      <c r="C795" s="255"/>
      <c r="D795" s="244" t="s">
        <v>221</v>
      </c>
      <c r="E795" s="256" t="s">
        <v>1</v>
      </c>
      <c r="F795" s="257" t="s">
        <v>224</v>
      </c>
      <c r="G795" s="255"/>
      <c r="H795" s="258">
        <v>1</v>
      </c>
      <c r="I795" s="259"/>
      <c r="J795" s="255"/>
      <c r="K795" s="255"/>
      <c r="L795" s="260"/>
      <c r="M795" s="261"/>
      <c r="N795" s="262"/>
      <c r="O795" s="262"/>
      <c r="P795" s="262"/>
      <c r="Q795" s="262"/>
      <c r="R795" s="262"/>
      <c r="S795" s="262"/>
      <c r="T795" s="263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T795" s="264" t="s">
        <v>221</v>
      </c>
      <c r="AU795" s="264" t="s">
        <v>89</v>
      </c>
      <c r="AV795" s="14" t="s">
        <v>219</v>
      </c>
      <c r="AW795" s="14" t="s">
        <v>36</v>
      </c>
      <c r="AX795" s="14" t="s">
        <v>21</v>
      </c>
      <c r="AY795" s="264" t="s">
        <v>213</v>
      </c>
    </row>
    <row r="796" spans="1:65" s="2" customFormat="1" ht="21.75" customHeight="1">
      <c r="A796" s="39"/>
      <c r="B796" s="40"/>
      <c r="C796" s="228" t="s">
        <v>1199</v>
      </c>
      <c r="D796" s="228" t="s">
        <v>215</v>
      </c>
      <c r="E796" s="229" t="s">
        <v>1200</v>
      </c>
      <c r="F796" s="230" t="s">
        <v>1201</v>
      </c>
      <c r="G796" s="231" t="s">
        <v>371</v>
      </c>
      <c r="H796" s="232">
        <v>3</v>
      </c>
      <c r="I796" s="233"/>
      <c r="J796" s="234">
        <f>ROUND(I796*H796,2)</f>
        <v>0</v>
      </c>
      <c r="K796" s="235"/>
      <c r="L796" s="45"/>
      <c r="M796" s="236" t="s">
        <v>1</v>
      </c>
      <c r="N796" s="237" t="s">
        <v>45</v>
      </c>
      <c r="O796" s="92"/>
      <c r="P796" s="238">
        <f>O796*H796</f>
        <v>0</v>
      </c>
      <c r="Q796" s="238">
        <v>0.00022</v>
      </c>
      <c r="R796" s="238">
        <f>Q796*H796</f>
        <v>0.00066</v>
      </c>
      <c r="S796" s="238">
        <v>0</v>
      </c>
      <c r="T796" s="239">
        <f>S796*H796</f>
        <v>0</v>
      </c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R796" s="240" t="s">
        <v>301</v>
      </c>
      <c r="AT796" s="240" t="s">
        <v>215</v>
      </c>
      <c r="AU796" s="240" t="s">
        <v>89</v>
      </c>
      <c r="AY796" s="18" t="s">
        <v>213</v>
      </c>
      <c r="BE796" s="241">
        <f>IF(N796="základní",J796,0)</f>
        <v>0</v>
      </c>
      <c r="BF796" s="241">
        <f>IF(N796="snížená",J796,0)</f>
        <v>0</v>
      </c>
      <c r="BG796" s="241">
        <f>IF(N796="zákl. přenesená",J796,0)</f>
        <v>0</v>
      </c>
      <c r="BH796" s="241">
        <f>IF(N796="sníž. přenesená",J796,0)</f>
        <v>0</v>
      </c>
      <c r="BI796" s="241">
        <f>IF(N796="nulová",J796,0)</f>
        <v>0</v>
      </c>
      <c r="BJ796" s="18" t="s">
        <v>21</v>
      </c>
      <c r="BK796" s="241">
        <f>ROUND(I796*H796,2)</f>
        <v>0</v>
      </c>
      <c r="BL796" s="18" t="s">
        <v>301</v>
      </c>
      <c r="BM796" s="240" t="s">
        <v>1202</v>
      </c>
    </row>
    <row r="797" spans="1:51" s="13" customFormat="1" ht="12">
      <c r="A797" s="13"/>
      <c r="B797" s="242"/>
      <c r="C797" s="243"/>
      <c r="D797" s="244" t="s">
        <v>221</v>
      </c>
      <c r="E797" s="245" t="s">
        <v>1</v>
      </c>
      <c r="F797" s="246" t="s">
        <v>1203</v>
      </c>
      <c r="G797" s="243"/>
      <c r="H797" s="247">
        <v>3</v>
      </c>
      <c r="I797" s="248"/>
      <c r="J797" s="243"/>
      <c r="K797" s="243"/>
      <c r="L797" s="249"/>
      <c r="M797" s="250"/>
      <c r="N797" s="251"/>
      <c r="O797" s="251"/>
      <c r="P797" s="251"/>
      <c r="Q797" s="251"/>
      <c r="R797" s="251"/>
      <c r="S797" s="251"/>
      <c r="T797" s="252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T797" s="253" t="s">
        <v>221</v>
      </c>
      <c r="AU797" s="253" t="s">
        <v>89</v>
      </c>
      <c r="AV797" s="13" t="s">
        <v>89</v>
      </c>
      <c r="AW797" s="13" t="s">
        <v>36</v>
      </c>
      <c r="AX797" s="13" t="s">
        <v>80</v>
      </c>
      <c r="AY797" s="253" t="s">
        <v>213</v>
      </c>
    </row>
    <row r="798" spans="1:51" s="14" customFormat="1" ht="12">
      <c r="A798" s="14"/>
      <c r="B798" s="254"/>
      <c r="C798" s="255"/>
      <c r="D798" s="244" t="s">
        <v>221</v>
      </c>
      <c r="E798" s="256" t="s">
        <v>1</v>
      </c>
      <c r="F798" s="257" t="s">
        <v>224</v>
      </c>
      <c r="G798" s="255"/>
      <c r="H798" s="258">
        <v>3</v>
      </c>
      <c r="I798" s="259"/>
      <c r="J798" s="255"/>
      <c r="K798" s="255"/>
      <c r="L798" s="260"/>
      <c r="M798" s="261"/>
      <c r="N798" s="262"/>
      <c r="O798" s="262"/>
      <c r="P798" s="262"/>
      <c r="Q798" s="262"/>
      <c r="R798" s="262"/>
      <c r="S798" s="262"/>
      <c r="T798" s="263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T798" s="264" t="s">
        <v>221</v>
      </c>
      <c r="AU798" s="264" t="s">
        <v>89</v>
      </c>
      <c r="AV798" s="14" t="s">
        <v>219</v>
      </c>
      <c r="AW798" s="14" t="s">
        <v>36</v>
      </c>
      <c r="AX798" s="14" t="s">
        <v>21</v>
      </c>
      <c r="AY798" s="264" t="s">
        <v>213</v>
      </c>
    </row>
    <row r="799" spans="1:65" s="2" customFormat="1" ht="33" customHeight="1">
      <c r="A799" s="39"/>
      <c r="B799" s="40"/>
      <c r="C799" s="275" t="s">
        <v>1204</v>
      </c>
      <c r="D799" s="275" t="s">
        <v>292</v>
      </c>
      <c r="E799" s="276" t="s">
        <v>1205</v>
      </c>
      <c r="F799" s="277" t="s">
        <v>1206</v>
      </c>
      <c r="G799" s="278" t="s">
        <v>371</v>
      </c>
      <c r="H799" s="279">
        <v>3</v>
      </c>
      <c r="I799" s="280"/>
      <c r="J799" s="281">
        <f>ROUND(I799*H799,2)</f>
        <v>0</v>
      </c>
      <c r="K799" s="282"/>
      <c r="L799" s="283"/>
      <c r="M799" s="284" t="s">
        <v>1</v>
      </c>
      <c r="N799" s="285" t="s">
        <v>45</v>
      </c>
      <c r="O799" s="92"/>
      <c r="P799" s="238">
        <f>O799*H799</f>
        <v>0</v>
      </c>
      <c r="Q799" s="238">
        <v>0.01834</v>
      </c>
      <c r="R799" s="238">
        <f>Q799*H799</f>
        <v>0.05502</v>
      </c>
      <c r="S799" s="238">
        <v>0</v>
      </c>
      <c r="T799" s="239">
        <f>S799*H799</f>
        <v>0</v>
      </c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R799" s="240" t="s">
        <v>257</v>
      </c>
      <c r="AT799" s="240" t="s">
        <v>292</v>
      </c>
      <c r="AU799" s="240" t="s">
        <v>89</v>
      </c>
      <c r="AY799" s="18" t="s">
        <v>213</v>
      </c>
      <c r="BE799" s="241">
        <f>IF(N799="základní",J799,0)</f>
        <v>0</v>
      </c>
      <c r="BF799" s="241">
        <f>IF(N799="snížená",J799,0)</f>
        <v>0</v>
      </c>
      <c r="BG799" s="241">
        <f>IF(N799="zákl. přenesená",J799,0)</f>
        <v>0</v>
      </c>
      <c r="BH799" s="241">
        <f>IF(N799="sníž. přenesená",J799,0)</f>
        <v>0</v>
      </c>
      <c r="BI799" s="241">
        <f>IF(N799="nulová",J799,0)</f>
        <v>0</v>
      </c>
      <c r="BJ799" s="18" t="s">
        <v>21</v>
      </c>
      <c r="BK799" s="241">
        <f>ROUND(I799*H799,2)</f>
        <v>0</v>
      </c>
      <c r="BL799" s="18" t="s">
        <v>219</v>
      </c>
      <c r="BM799" s="240" t="s">
        <v>1207</v>
      </c>
    </row>
    <row r="800" spans="1:51" s="13" customFormat="1" ht="12">
      <c r="A800" s="13"/>
      <c r="B800" s="242"/>
      <c r="C800" s="243"/>
      <c r="D800" s="244" t="s">
        <v>221</v>
      </c>
      <c r="E800" s="245" t="s">
        <v>1</v>
      </c>
      <c r="F800" s="246" t="s">
        <v>1208</v>
      </c>
      <c r="G800" s="243"/>
      <c r="H800" s="247">
        <v>3</v>
      </c>
      <c r="I800" s="248"/>
      <c r="J800" s="243"/>
      <c r="K800" s="243"/>
      <c r="L800" s="249"/>
      <c r="M800" s="250"/>
      <c r="N800" s="251"/>
      <c r="O800" s="251"/>
      <c r="P800" s="251"/>
      <c r="Q800" s="251"/>
      <c r="R800" s="251"/>
      <c r="S800" s="251"/>
      <c r="T800" s="252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T800" s="253" t="s">
        <v>221</v>
      </c>
      <c r="AU800" s="253" t="s">
        <v>89</v>
      </c>
      <c r="AV800" s="13" t="s">
        <v>89</v>
      </c>
      <c r="AW800" s="13" t="s">
        <v>36</v>
      </c>
      <c r="AX800" s="13" t="s">
        <v>21</v>
      </c>
      <c r="AY800" s="253" t="s">
        <v>213</v>
      </c>
    </row>
    <row r="801" spans="1:65" s="2" customFormat="1" ht="33" customHeight="1">
      <c r="A801" s="39"/>
      <c r="B801" s="40"/>
      <c r="C801" s="275" t="s">
        <v>1209</v>
      </c>
      <c r="D801" s="275" t="s">
        <v>292</v>
      </c>
      <c r="E801" s="276" t="s">
        <v>1210</v>
      </c>
      <c r="F801" s="277" t="s">
        <v>1211</v>
      </c>
      <c r="G801" s="278" t="s">
        <v>371</v>
      </c>
      <c r="H801" s="279">
        <v>1</v>
      </c>
      <c r="I801" s="280"/>
      <c r="J801" s="281">
        <f>ROUND(I801*H801,2)</f>
        <v>0</v>
      </c>
      <c r="K801" s="282"/>
      <c r="L801" s="283"/>
      <c r="M801" s="284" t="s">
        <v>1</v>
      </c>
      <c r="N801" s="285" t="s">
        <v>45</v>
      </c>
      <c r="O801" s="92"/>
      <c r="P801" s="238">
        <f>O801*H801</f>
        <v>0</v>
      </c>
      <c r="Q801" s="238">
        <v>0.0267</v>
      </c>
      <c r="R801" s="238">
        <f>Q801*H801</f>
        <v>0.0267</v>
      </c>
      <c r="S801" s="238">
        <v>0</v>
      </c>
      <c r="T801" s="239">
        <f>S801*H801</f>
        <v>0</v>
      </c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R801" s="240" t="s">
        <v>257</v>
      </c>
      <c r="AT801" s="240" t="s">
        <v>292</v>
      </c>
      <c r="AU801" s="240" t="s">
        <v>89</v>
      </c>
      <c r="AY801" s="18" t="s">
        <v>213</v>
      </c>
      <c r="BE801" s="241">
        <f>IF(N801="základní",J801,0)</f>
        <v>0</v>
      </c>
      <c r="BF801" s="241">
        <f>IF(N801="snížená",J801,0)</f>
        <v>0</v>
      </c>
      <c r="BG801" s="241">
        <f>IF(N801="zákl. přenesená",J801,0)</f>
        <v>0</v>
      </c>
      <c r="BH801" s="241">
        <f>IF(N801="sníž. přenesená",J801,0)</f>
        <v>0</v>
      </c>
      <c r="BI801" s="241">
        <f>IF(N801="nulová",J801,0)</f>
        <v>0</v>
      </c>
      <c r="BJ801" s="18" t="s">
        <v>21</v>
      </c>
      <c r="BK801" s="241">
        <f>ROUND(I801*H801,2)</f>
        <v>0</v>
      </c>
      <c r="BL801" s="18" t="s">
        <v>219</v>
      </c>
      <c r="BM801" s="240" t="s">
        <v>1212</v>
      </c>
    </row>
    <row r="802" spans="1:51" s="13" customFormat="1" ht="12">
      <c r="A802" s="13"/>
      <c r="B802" s="242"/>
      <c r="C802" s="243"/>
      <c r="D802" s="244" t="s">
        <v>221</v>
      </c>
      <c r="E802" s="245" t="s">
        <v>1</v>
      </c>
      <c r="F802" s="246" t="s">
        <v>1213</v>
      </c>
      <c r="G802" s="243"/>
      <c r="H802" s="247">
        <v>1</v>
      </c>
      <c r="I802" s="248"/>
      <c r="J802" s="243"/>
      <c r="K802" s="243"/>
      <c r="L802" s="249"/>
      <c r="M802" s="250"/>
      <c r="N802" s="251"/>
      <c r="O802" s="251"/>
      <c r="P802" s="251"/>
      <c r="Q802" s="251"/>
      <c r="R802" s="251"/>
      <c r="S802" s="251"/>
      <c r="T802" s="252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T802" s="253" t="s">
        <v>221</v>
      </c>
      <c r="AU802" s="253" t="s">
        <v>89</v>
      </c>
      <c r="AV802" s="13" t="s">
        <v>89</v>
      </c>
      <c r="AW802" s="13" t="s">
        <v>36</v>
      </c>
      <c r="AX802" s="13" t="s">
        <v>21</v>
      </c>
      <c r="AY802" s="253" t="s">
        <v>213</v>
      </c>
    </row>
    <row r="803" spans="1:63" s="12" customFormat="1" ht="22.8" customHeight="1">
      <c r="A803" s="12"/>
      <c r="B803" s="212"/>
      <c r="C803" s="213"/>
      <c r="D803" s="214" t="s">
        <v>79</v>
      </c>
      <c r="E803" s="226" t="s">
        <v>262</v>
      </c>
      <c r="F803" s="226" t="s">
        <v>1214</v>
      </c>
      <c r="G803" s="213"/>
      <c r="H803" s="213"/>
      <c r="I803" s="216"/>
      <c r="J803" s="227">
        <f>BK803</f>
        <v>0</v>
      </c>
      <c r="K803" s="213"/>
      <c r="L803" s="218"/>
      <c r="M803" s="219"/>
      <c r="N803" s="220"/>
      <c r="O803" s="220"/>
      <c r="P803" s="221">
        <f>SUM(P804:P956)</f>
        <v>0</v>
      </c>
      <c r="Q803" s="220"/>
      <c r="R803" s="221">
        <f>SUM(R804:R956)</f>
        <v>2.15716068</v>
      </c>
      <c r="S803" s="220"/>
      <c r="T803" s="222">
        <f>SUM(T804:T956)</f>
        <v>106.110577</v>
      </c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R803" s="223" t="s">
        <v>21</v>
      </c>
      <c r="AT803" s="224" t="s">
        <v>79</v>
      </c>
      <c r="AU803" s="224" t="s">
        <v>21</v>
      </c>
      <c r="AY803" s="223" t="s">
        <v>213</v>
      </c>
      <c r="BK803" s="225">
        <f>SUM(BK804:BK956)</f>
        <v>0</v>
      </c>
    </row>
    <row r="804" spans="1:65" s="2" customFormat="1" ht="21.75" customHeight="1">
      <c r="A804" s="39"/>
      <c r="B804" s="40"/>
      <c r="C804" s="228" t="s">
        <v>1215</v>
      </c>
      <c r="D804" s="228" t="s">
        <v>215</v>
      </c>
      <c r="E804" s="229" t="s">
        <v>1216</v>
      </c>
      <c r="F804" s="230" t="s">
        <v>1217</v>
      </c>
      <c r="G804" s="231" t="s">
        <v>244</v>
      </c>
      <c r="H804" s="232">
        <v>14.48</v>
      </c>
      <c r="I804" s="233"/>
      <c r="J804" s="234">
        <f>ROUND(I804*H804,2)</f>
        <v>0</v>
      </c>
      <c r="K804" s="235"/>
      <c r="L804" s="45"/>
      <c r="M804" s="236" t="s">
        <v>1</v>
      </c>
      <c r="N804" s="237" t="s">
        <v>45</v>
      </c>
      <c r="O804" s="92"/>
      <c r="P804" s="238">
        <f>O804*H804</f>
        <v>0</v>
      </c>
      <c r="Q804" s="238">
        <v>0.00024</v>
      </c>
      <c r="R804" s="238">
        <f>Q804*H804</f>
        <v>0.0034752000000000003</v>
      </c>
      <c r="S804" s="238">
        <v>0</v>
      </c>
      <c r="T804" s="239">
        <f>S804*H804</f>
        <v>0</v>
      </c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R804" s="240" t="s">
        <v>219</v>
      </c>
      <c r="AT804" s="240" t="s">
        <v>215</v>
      </c>
      <c r="AU804" s="240" t="s">
        <v>89</v>
      </c>
      <c r="AY804" s="18" t="s">
        <v>213</v>
      </c>
      <c r="BE804" s="241">
        <f>IF(N804="základní",J804,0)</f>
        <v>0</v>
      </c>
      <c r="BF804" s="241">
        <f>IF(N804="snížená",J804,0)</f>
        <v>0</v>
      </c>
      <c r="BG804" s="241">
        <f>IF(N804="zákl. přenesená",J804,0)</f>
        <v>0</v>
      </c>
      <c r="BH804" s="241">
        <f>IF(N804="sníž. přenesená",J804,0)</f>
        <v>0</v>
      </c>
      <c r="BI804" s="241">
        <f>IF(N804="nulová",J804,0)</f>
        <v>0</v>
      </c>
      <c r="BJ804" s="18" t="s">
        <v>21</v>
      </c>
      <c r="BK804" s="241">
        <f>ROUND(I804*H804,2)</f>
        <v>0</v>
      </c>
      <c r="BL804" s="18" t="s">
        <v>219</v>
      </c>
      <c r="BM804" s="240" t="s">
        <v>1218</v>
      </c>
    </row>
    <row r="805" spans="1:51" s="13" customFormat="1" ht="12">
      <c r="A805" s="13"/>
      <c r="B805" s="242"/>
      <c r="C805" s="243"/>
      <c r="D805" s="244" t="s">
        <v>221</v>
      </c>
      <c r="E805" s="245" t="s">
        <v>1</v>
      </c>
      <c r="F805" s="246" t="s">
        <v>1219</v>
      </c>
      <c r="G805" s="243"/>
      <c r="H805" s="247">
        <v>14.48</v>
      </c>
      <c r="I805" s="248"/>
      <c r="J805" s="243"/>
      <c r="K805" s="243"/>
      <c r="L805" s="249"/>
      <c r="M805" s="250"/>
      <c r="N805" s="251"/>
      <c r="O805" s="251"/>
      <c r="P805" s="251"/>
      <c r="Q805" s="251"/>
      <c r="R805" s="251"/>
      <c r="S805" s="251"/>
      <c r="T805" s="252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T805" s="253" t="s">
        <v>221</v>
      </c>
      <c r="AU805" s="253" t="s">
        <v>89</v>
      </c>
      <c r="AV805" s="13" t="s">
        <v>89</v>
      </c>
      <c r="AW805" s="13" t="s">
        <v>36</v>
      </c>
      <c r="AX805" s="13" t="s">
        <v>21</v>
      </c>
      <c r="AY805" s="253" t="s">
        <v>213</v>
      </c>
    </row>
    <row r="806" spans="1:65" s="2" customFormat="1" ht="16.5" customHeight="1">
      <c r="A806" s="39"/>
      <c r="B806" s="40"/>
      <c r="C806" s="228" t="s">
        <v>1220</v>
      </c>
      <c r="D806" s="228" t="s">
        <v>215</v>
      </c>
      <c r="E806" s="229" t="s">
        <v>1221</v>
      </c>
      <c r="F806" s="230" t="s">
        <v>1222</v>
      </c>
      <c r="G806" s="231" t="s">
        <v>470</v>
      </c>
      <c r="H806" s="232">
        <v>50</v>
      </c>
      <c r="I806" s="233"/>
      <c r="J806" s="234">
        <f>ROUND(I806*H806,2)</f>
        <v>0</v>
      </c>
      <c r="K806" s="235"/>
      <c r="L806" s="45"/>
      <c r="M806" s="236" t="s">
        <v>1</v>
      </c>
      <c r="N806" s="237" t="s">
        <v>45</v>
      </c>
      <c r="O806" s="92"/>
      <c r="P806" s="238">
        <f>O806*H806</f>
        <v>0</v>
      </c>
      <c r="Q806" s="238">
        <v>2E-05</v>
      </c>
      <c r="R806" s="238">
        <f>Q806*H806</f>
        <v>0.001</v>
      </c>
      <c r="S806" s="238">
        <v>0</v>
      </c>
      <c r="T806" s="239">
        <f>S806*H806</f>
        <v>0</v>
      </c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R806" s="240" t="s">
        <v>219</v>
      </c>
      <c r="AT806" s="240" t="s">
        <v>215</v>
      </c>
      <c r="AU806" s="240" t="s">
        <v>89</v>
      </c>
      <c r="AY806" s="18" t="s">
        <v>213</v>
      </c>
      <c r="BE806" s="241">
        <f>IF(N806="základní",J806,0)</f>
        <v>0</v>
      </c>
      <c r="BF806" s="241">
        <f>IF(N806="snížená",J806,0)</f>
        <v>0</v>
      </c>
      <c r="BG806" s="241">
        <f>IF(N806="zákl. přenesená",J806,0)</f>
        <v>0</v>
      </c>
      <c r="BH806" s="241">
        <f>IF(N806="sníž. přenesená",J806,0)</f>
        <v>0</v>
      </c>
      <c r="BI806" s="241">
        <f>IF(N806="nulová",J806,0)</f>
        <v>0</v>
      </c>
      <c r="BJ806" s="18" t="s">
        <v>21</v>
      </c>
      <c r="BK806" s="241">
        <f>ROUND(I806*H806,2)</f>
        <v>0</v>
      </c>
      <c r="BL806" s="18" t="s">
        <v>219</v>
      </c>
      <c r="BM806" s="240" t="s">
        <v>1223</v>
      </c>
    </row>
    <row r="807" spans="1:51" s="13" customFormat="1" ht="12">
      <c r="A807" s="13"/>
      <c r="B807" s="242"/>
      <c r="C807" s="243"/>
      <c r="D807" s="244" t="s">
        <v>221</v>
      </c>
      <c r="E807" s="245" t="s">
        <v>1</v>
      </c>
      <c r="F807" s="246" t="s">
        <v>300</v>
      </c>
      <c r="G807" s="243"/>
      <c r="H807" s="247">
        <v>50</v>
      </c>
      <c r="I807" s="248"/>
      <c r="J807" s="243"/>
      <c r="K807" s="243"/>
      <c r="L807" s="249"/>
      <c r="M807" s="250"/>
      <c r="N807" s="251"/>
      <c r="O807" s="251"/>
      <c r="P807" s="251"/>
      <c r="Q807" s="251"/>
      <c r="R807" s="251"/>
      <c r="S807" s="251"/>
      <c r="T807" s="252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T807" s="253" t="s">
        <v>221</v>
      </c>
      <c r="AU807" s="253" t="s">
        <v>89</v>
      </c>
      <c r="AV807" s="13" t="s">
        <v>89</v>
      </c>
      <c r="AW807" s="13" t="s">
        <v>36</v>
      </c>
      <c r="AX807" s="13" t="s">
        <v>21</v>
      </c>
      <c r="AY807" s="253" t="s">
        <v>213</v>
      </c>
    </row>
    <row r="808" spans="1:65" s="2" customFormat="1" ht="16.5" customHeight="1">
      <c r="A808" s="39"/>
      <c r="B808" s="40"/>
      <c r="C808" s="228" t="s">
        <v>1224</v>
      </c>
      <c r="D808" s="228" t="s">
        <v>215</v>
      </c>
      <c r="E808" s="229" t="s">
        <v>1225</v>
      </c>
      <c r="F808" s="230" t="s">
        <v>1226</v>
      </c>
      <c r="G808" s="231" t="s">
        <v>1227</v>
      </c>
      <c r="H808" s="232">
        <v>100</v>
      </c>
      <c r="I808" s="233"/>
      <c r="J808" s="234">
        <f>ROUND(I808*H808,2)</f>
        <v>0</v>
      </c>
      <c r="K808" s="235"/>
      <c r="L808" s="45"/>
      <c r="M808" s="236" t="s">
        <v>1</v>
      </c>
      <c r="N808" s="237" t="s">
        <v>45</v>
      </c>
      <c r="O808" s="92"/>
      <c r="P808" s="238">
        <f>O808*H808</f>
        <v>0</v>
      </c>
      <c r="Q808" s="238">
        <v>0</v>
      </c>
      <c r="R808" s="238">
        <f>Q808*H808</f>
        <v>0</v>
      </c>
      <c r="S808" s="238">
        <v>0</v>
      </c>
      <c r="T808" s="239">
        <f>S808*H808</f>
        <v>0</v>
      </c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R808" s="240" t="s">
        <v>219</v>
      </c>
      <c r="AT808" s="240" t="s">
        <v>215</v>
      </c>
      <c r="AU808" s="240" t="s">
        <v>89</v>
      </c>
      <c r="AY808" s="18" t="s">
        <v>213</v>
      </c>
      <c r="BE808" s="241">
        <f>IF(N808="základní",J808,0)</f>
        <v>0</v>
      </c>
      <c r="BF808" s="241">
        <f>IF(N808="snížená",J808,0)</f>
        <v>0</v>
      </c>
      <c r="BG808" s="241">
        <f>IF(N808="zákl. přenesená",J808,0)</f>
        <v>0</v>
      </c>
      <c r="BH808" s="241">
        <f>IF(N808="sníž. přenesená",J808,0)</f>
        <v>0</v>
      </c>
      <c r="BI808" s="241">
        <f>IF(N808="nulová",J808,0)</f>
        <v>0</v>
      </c>
      <c r="BJ808" s="18" t="s">
        <v>21</v>
      </c>
      <c r="BK808" s="241">
        <f>ROUND(I808*H808,2)</f>
        <v>0</v>
      </c>
      <c r="BL808" s="18" t="s">
        <v>219</v>
      </c>
      <c r="BM808" s="240" t="s">
        <v>1228</v>
      </c>
    </row>
    <row r="809" spans="1:51" s="13" customFormat="1" ht="12">
      <c r="A809" s="13"/>
      <c r="B809" s="242"/>
      <c r="C809" s="243"/>
      <c r="D809" s="244" t="s">
        <v>221</v>
      </c>
      <c r="E809" s="245" t="s">
        <v>1</v>
      </c>
      <c r="F809" s="246" t="s">
        <v>27</v>
      </c>
      <c r="G809" s="243"/>
      <c r="H809" s="247">
        <v>100</v>
      </c>
      <c r="I809" s="248"/>
      <c r="J809" s="243"/>
      <c r="K809" s="243"/>
      <c r="L809" s="249"/>
      <c r="M809" s="250"/>
      <c r="N809" s="251"/>
      <c r="O809" s="251"/>
      <c r="P809" s="251"/>
      <c r="Q809" s="251"/>
      <c r="R809" s="251"/>
      <c r="S809" s="251"/>
      <c r="T809" s="252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T809" s="253" t="s">
        <v>221</v>
      </c>
      <c r="AU809" s="253" t="s">
        <v>89</v>
      </c>
      <c r="AV809" s="13" t="s">
        <v>89</v>
      </c>
      <c r="AW809" s="13" t="s">
        <v>36</v>
      </c>
      <c r="AX809" s="13" t="s">
        <v>21</v>
      </c>
      <c r="AY809" s="253" t="s">
        <v>213</v>
      </c>
    </row>
    <row r="810" spans="1:65" s="2" customFormat="1" ht="16.5" customHeight="1">
      <c r="A810" s="39"/>
      <c r="B810" s="40"/>
      <c r="C810" s="228" t="s">
        <v>1229</v>
      </c>
      <c r="D810" s="228" t="s">
        <v>215</v>
      </c>
      <c r="E810" s="229" t="s">
        <v>1230</v>
      </c>
      <c r="F810" s="230" t="s">
        <v>1231</v>
      </c>
      <c r="G810" s="231" t="s">
        <v>1227</v>
      </c>
      <c r="H810" s="232">
        <v>100</v>
      </c>
      <c r="I810" s="233"/>
      <c r="J810" s="234">
        <f>ROUND(I810*H810,2)</f>
        <v>0</v>
      </c>
      <c r="K810" s="235"/>
      <c r="L810" s="45"/>
      <c r="M810" s="236" t="s">
        <v>1</v>
      </c>
      <c r="N810" s="237" t="s">
        <v>45</v>
      </c>
      <c r="O810" s="92"/>
      <c r="P810" s="238">
        <f>O810*H810</f>
        <v>0</v>
      </c>
      <c r="Q810" s="238">
        <v>0</v>
      </c>
      <c r="R810" s="238">
        <f>Q810*H810</f>
        <v>0</v>
      </c>
      <c r="S810" s="238">
        <v>0.01</v>
      </c>
      <c r="T810" s="239">
        <f>S810*H810</f>
        <v>1</v>
      </c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R810" s="240" t="s">
        <v>219</v>
      </c>
      <c r="AT810" s="240" t="s">
        <v>215</v>
      </c>
      <c r="AU810" s="240" t="s">
        <v>89</v>
      </c>
      <c r="AY810" s="18" t="s">
        <v>213</v>
      </c>
      <c r="BE810" s="241">
        <f>IF(N810="základní",J810,0)</f>
        <v>0</v>
      </c>
      <c r="BF810" s="241">
        <f>IF(N810="snížená",J810,0)</f>
        <v>0</v>
      </c>
      <c r="BG810" s="241">
        <f>IF(N810="zákl. přenesená",J810,0)</f>
        <v>0</v>
      </c>
      <c r="BH810" s="241">
        <f>IF(N810="sníž. přenesená",J810,0)</f>
        <v>0</v>
      </c>
      <c r="BI810" s="241">
        <f>IF(N810="nulová",J810,0)</f>
        <v>0</v>
      </c>
      <c r="BJ810" s="18" t="s">
        <v>21</v>
      </c>
      <c r="BK810" s="241">
        <f>ROUND(I810*H810,2)</f>
        <v>0</v>
      </c>
      <c r="BL810" s="18" t="s">
        <v>219</v>
      </c>
      <c r="BM810" s="240" t="s">
        <v>1232</v>
      </c>
    </row>
    <row r="811" spans="1:51" s="13" customFormat="1" ht="12">
      <c r="A811" s="13"/>
      <c r="B811" s="242"/>
      <c r="C811" s="243"/>
      <c r="D811" s="244" t="s">
        <v>221</v>
      </c>
      <c r="E811" s="245" t="s">
        <v>1</v>
      </c>
      <c r="F811" s="246" t="s">
        <v>484</v>
      </c>
      <c r="G811" s="243"/>
      <c r="H811" s="247">
        <v>100</v>
      </c>
      <c r="I811" s="248"/>
      <c r="J811" s="243"/>
      <c r="K811" s="243"/>
      <c r="L811" s="249"/>
      <c r="M811" s="250"/>
      <c r="N811" s="251"/>
      <c r="O811" s="251"/>
      <c r="P811" s="251"/>
      <c r="Q811" s="251"/>
      <c r="R811" s="251"/>
      <c r="S811" s="251"/>
      <c r="T811" s="252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T811" s="253" t="s">
        <v>221</v>
      </c>
      <c r="AU811" s="253" t="s">
        <v>89</v>
      </c>
      <c r="AV811" s="13" t="s">
        <v>89</v>
      </c>
      <c r="AW811" s="13" t="s">
        <v>36</v>
      </c>
      <c r="AX811" s="13" t="s">
        <v>21</v>
      </c>
      <c r="AY811" s="253" t="s">
        <v>213</v>
      </c>
    </row>
    <row r="812" spans="1:65" s="2" customFormat="1" ht="33" customHeight="1">
      <c r="A812" s="39"/>
      <c r="B812" s="40"/>
      <c r="C812" s="228" t="s">
        <v>1233</v>
      </c>
      <c r="D812" s="228" t="s">
        <v>215</v>
      </c>
      <c r="E812" s="229" t="s">
        <v>1234</v>
      </c>
      <c r="F812" s="230" t="s">
        <v>1235</v>
      </c>
      <c r="G812" s="231" t="s">
        <v>244</v>
      </c>
      <c r="H812" s="232">
        <v>927.792</v>
      </c>
      <c r="I812" s="233"/>
      <c r="J812" s="234">
        <f>ROUND(I812*H812,2)</f>
        <v>0</v>
      </c>
      <c r="K812" s="235"/>
      <c r="L812" s="45"/>
      <c r="M812" s="236" t="s">
        <v>1</v>
      </c>
      <c r="N812" s="237" t="s">
        <v>45</v>
      </c>
      <c r="O812" s="92"/>
      <c r="P812" s="238">
        <f>O812*H812</f>
        <v>0</v>
      </c>
      <c r="Q812" s="238">
        <v>0</v>
      </c>
      <c r="R812" s="238">
        <f>Q812*H812</f>
        <v>0</v>
      </c>
      <c r="S812" s="238">
        <v>0</v>
      </c>
      <c r="T812" s="239">
        <f>S812*H812</f>
        <v>0</v>
      </c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R812" s="240" t="s">
        <v>219</v>
      </c>
      <c r="AT812" s="240" t="s">
        <v>215</v>
      </c>
      <c r="AU812" s="240" t="s">
        <v>89</v>
      </c>
      <c r="AY812" s="18" t="s">
        <v>213</v>
      </c>
      <c r="BE812" s="241">
        <f>IF(N812="základní",J812,0)</f>
        <v>0</v>
      </c>
      <c r="BF812" s="241">
        <f>IF(N812="snížená",J812,0)</f>
        <v>0</v>
      </c>
      <c r="BG812" s="241">
        <f>IF(N812="zákl. přenesená",J812,0)</f>
        <v>0</v>
      </c>
      <c r="BH812" s="241">
        <f>IF(N812="sníž. přenesená",J812,0)</f>
        <v>0</v>
      </c>
      <c r="BI812" s="241">
        <f>IF(N812="nulová",J812,0)</f>
        <v>0</v>
      </c>
      <c r="BJ812" s="18" t="s">
        <v>21</v>
      </c>
      <c r="BK812" s="241">
        <f>ROUND(I812*H812,2)</f>
        <v>0</v>
      </c>
      <c r="BL812" s="18" t="s">
        <v>219</v>
      </c>
      <c r="BM812" s="240" t="s">
        <v>1236</v>
      </c>
    </row>
    <row r="813" spans="1:51" s="13" customFormat="1" ht="12">
      <c r="A813" s="13"/>
      <c r="B813" s="242"/>
      <c r="C813" s="243"/>
      <c r="D813" s="244" t="s">
        <v>221</v>
      </c>
      <c r="E813" s="245" t="s">
        <v>1</v>
      </c>
      <c r="F813" s="246" t="s">
        <v>1237</v>
      </c>
      <c r="G813" s="243"/>
      <c r="H813" s="247">
        <v>138.187</v>
      </c>
      <c r="I813" s="248"/>
      <c r="J813" s="243"/>
      <c r="K813" s="243"/>
      <c r="L813" s="249"/>
      <c r="M813" s="250"/>
      <c r="N813" s="251"/>
      <c r="O813" s="251"/>
      <c r="P813" s="251"/>
      <c r="Q813" s="251"/>
      <c r="R813" s="251"/>
      <c r="S813" s="251"/>
      <c r="T813" s="252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T813" s="253" t="s">
        <v>221</v>
      </c>
      <c r="AU813" s="253" t="s">
        <v>89</v>
      </c>
      <c r="AV813" s="13" t="s">
        <v>89</v>
      </c>
      <c r="AW813" s="13" t="s">
        <v>36</v>
      </c>
      <c r="AX813" s="13" t="s">
        <v>80</v>
      </c>
      <c r="AY813" s="253" t="s">
        <v>213</v>
      </c>
    </row>
    <row r="814" spans="1:51" s="13" customFormat="1" ht="12">
      <c r="A814" s="13"/>
      <c r="B814" s="242"/>
      <c r="C814" s="243"/>
      <c r="D814" s="244" t="s">
        <v>221</v>
      </c>
      <c r="E814" s="245" t="s">
        <v>1</v>
      </c>
      <c r="F814" s="246" t="s">
        <v>1238</v>
      </c>
      <c r="G814" s="243"/>
      <c r="H814" s="247">
        <v>244.575</v>
      </c>
      <c r="I814" s="248"/>
      <c r="J814" s="243"/>
      <c r="K814" s="243"/>
      <c r="L814" s="249"/>
      <c r="M814" s="250"/>
      <c r="N814" s="251"/>
      <c r="O814" s="251"/>
      <c r="P814" s="251"/>
      <c r="Q814" s="251"/>
      <c r="R814" s="251"/>
      <c r="S814" s="251"/>
      <c r="T814" s="252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T814" s="253" t="s">
        <v>221</v>
      </c>
      <c r="AU814" s="253" t="s">
        <v>89</v>
      </c>
      <c r="AV814" s="13" t="s">
        <v>89</v>
      </c>
      <c r="AW814" s="13" t="s">
        <v>36</v>
      </c>
      <c r="AX814" s="13" t="s">
        <v>80</v>
      </c>
      <c r="AY814" s="253" t="s">
        <v>213</v>
      </c>
    </row>
    <row r="815" spans="1:51" s="15" customFormat="1" ht="12">
      <c r="A815" s="15"/>
      <c r="B815" s="265"/>
      <c r="C815" s="266"/>
      <c r="D815" s="244" t="s">
        <v>221</v>
      </c>
      <c r="E815" s="267" t="s">
        <v>1</v>
      </c>
      <c r="F815" s="268" t="s">
        <v>1239</v>
      </c>
      <c r="G815" s="266"/>
      <c r="H815" s="267" t="s">
        <v>1</v>
      </c>
      <c r="I815" s="269"/>
      <c r="J815" s="266"/>
      <c r="K815" s="266"/>
      <c r="L815" s="270"/>
      <c r="M815" s="271"/>
      <c r="N815" s="272"/>
      <c r="O815" s="272"/>
      <c r="P815" s="272"/>
      <c r="Q815" s="272"/>
      <c r="R815" s="272"/>
      <c r="S815" s="272"/>
      <c r="T815" s="273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T815" s="274" t="s">
        <v>221</v>
      </c>
      <c r="AU815" s="274" t="s">
        <v>89</v>
      </c>
      <c r="AV815" s="15" t="s">
        <v>21</v>
      </c>
      <c r="AW815" s="15" t="s">
        <v>36</v>
      </c>
      <c r="AX815" s="15" t="s">
        <v>80</v>
      </c>
      <c r="AY815" s="274" t="s">
        <v>213</v>
      </c>
    </row>
    <row r="816" spans="1:51" s="13" customFormat="1" ht="12">
      <c r="A816" s="13"/>
      <c r="B816" s="242"/>
      <c r="C816" s="243"/>
      <c r="D816" s="244" t="s">
        <v>221</v>
      </c>
      <c r="E816" s="245" t="s">
        <v>1</v>
      </c>
      <c r="F816" s="246" t="s">
        <v>1240</v>
      </c>
      <c r="G816" s="243"/>
      <c r="H816" s="247">
        <v>333.92</v>
      </c>
      <c r="I816" s="248"/>
      <c r="J816" s="243"/>
      <c r="K816" s="243"/>
      <c r="L816" s="249"/>
      <c r="M816" s="250"/>
      <c r="N816" s="251"/>
      <c r="O816" s="251"/>
      <c r="P816" s="251"/>
      <c r="Q816" s="251"/>
      <c r="R816" s="251"/>
      <c r="S816" s="251"/>
      <c r="T816" s="252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T816" s="253" t="s">
        <v>221</v>
      </c>
      <c r="AU816" s="253" t="s">
        <v>89</v>
      </c>
      <c r="AV816" s="13" t="s">
        <v>89</v>
      </c>
      <c r="AW816" s="13" t="s">
        <v>36</v>
      </c>
      <c r="AX816" s="13" t="s">
        <v>80</v>
      </c>
      <c r="AY816" s="253" t="s">
        <v>213</v>
      </c>
    </row>
    <row r="817" spans="1:51" s="13" customFormat="1" ht="12">
      <c r="A817" s="13"/>
      <c r="B817" s="242"/>
      <c r="C817" s="243"/>
      <c r="D817" s="244" t="s">
        <v>221</v>
      </c>
      <c r="E817" s="245" t="s">
        <v>1</v>
      </c>
      <c r="F817" s="246" t="s">
        <v>1241</v>
      </c>
      <c r="G817" s="243"/>
      <c r="H817" s="247">
        <v>211.11</v>
      </c>
      <c r="I817" s="248"/>
      <c r="J817" s="243"/>
      <c r="K817" s="243"/>
      <c r="L817" s="249"/>
      <c r="M817" s="250"/>
      <c r="N817" s="251"/>
      <c r="O817" s="251"/>
      <c r="P817" s="251"/>
      <c r="Q817" s="251"/>
      <c r="R817" s="251"/>
      <c r="S817" s="251"/>
      <c r="T817" s="252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T817" s="253" t="s">
        <v>221</v>
      </c>
      <c r="AU817" s="253" t="s">
        <v>89</v>
      </c>
      <c r="AV817" s="13" t="s">
        <v>89</v>
      </c>
      <c r="AW817" s="13" t="s">
        <v>36</v>
      </c>
      <c r="AX817" s="13" t="s">
        <v>80</v>
      </c>
      <c r="AY817" s="253" t="s">
        <v>213</v>
      </c>
    </row>
    <row r="818" spans="1:51" s="14" customFormat="1" ht="12">
      <c r="A818" s="14"/>
      <c r="B818" s="254"/>
      <c r="C818" s="255"/>
      <c r="D818" s="244" t="s">
        <v>221</v>
      </c>
      <c r="E818" s="256" t="s">
        <v>1</v>
      </c>
      <c r="F818" s="257" t="s">
        <v>224</v>
      </c>
      <c r="G818" s="255"/>
      <c r="H818" s="258">
        <v>927.792</v>
      </c>
      <c r="I818" s="259"/>
      <c r="J818" s="255"/>
      <c r="K818" s="255"/>
      <c r="L818" s="260"/>
      <c r="M818" s="261"/>
      <c r="N818" s="262"/>
      <c r="O818" s="262"/>
      <c r="P818" s="262"/>
      <c r="Q818" s="262"/>
      <c r="R818" s="262"/>
      <c r="S818" s="262"/>
      <c r="T818" s="263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T818" s="264" t="s">
        <v>221</v>
      </c>
      <c r="AU818" s="264" t="s">
        <v>89</v>
      </c>
      <c r="AV818" s="14" t="s">
        <v>219</v>
      </c>
      <c r="AW818" s="14" t="s">
        <v>36</v>
      </c>
      <c r="AX818" s="14" t="s">
        <v>21</v>
      </c>
      <c r="AY818" s="264" t="s">
        <v>213</v>
      </c>
    </row>
    <row r="819" spans="1:65" s="2" customFormat="1" ht="33" customHeight="1">
      <c r="A819" s="39"/>
      <c r="B819" s="40"/>
      <c r="C819" s="228" t="s">
        <v>1242</v>
      </c>
      <c r="D819" s="228" t="s">
        <v>215</v>
      </c>
      <c r="E819" s="229" t="s">
        <v>1243</v>
      </c>
      <c r="F819" s="230" t="s">
        <v>1244</v>
      </c>
      <c r="G819" s="231" t="s">
        <v>244</v>
      </c>
      <c r="H819" s="232">
        <v>55668</v>
      </c>
      <c r="I819" s="233"/>
      <c r="J819" s="234">
        <f>ROUND(I819*H819,2)</f>
        <v>0</v>
      </c>
      <c r="K819" s="235"/>
      <c r="L819" s="45"/>
      <c r="M819" s="236" t="s">
        <v>1</v>
      </c>
      <c r="N819" s="237" t="s">
        <v>45</v>
      </c>
      <c r="O819" s="92"/>
      <c r="P819" s="238">
        <f>O819*H819</f>
        <v>0</v>
      </c>
      <c r="Q819" s="238">
        <v>0</v>
      </c>
      <c r="R819" s="238">
        <f>Q819*H819</f>
        <v>0</v>
      </c>
      <c r="S819" s="238">
        <v>0</v>
      </c>
      <c r="T819" s="239">
        <f>S819*H819</f>
        <v>0</v>
      </c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R819" s="240" t="s">
        <v>219</v>
      </c>
      <c r="AT819" s="240" t="s">
        <v>215</v>
      </c>
      <c r="AU819" s="240" t="s">
        <v>89</v>
      </c>
      <c r="AY819" s="18" t="s">
        <v>213</v>
      </c>
      <c r="BE819" s="241">
        <f>IF(N819="základní",J819,0)</f>
        <v>0</v>
      </c>
      <c r="BF819" s="241">
        <f>IF(N819="snížená",J819,0)</f>
        <v>0</v>
      </c>
      <c r="BG819" s="241">
        <f>IF(N819="zákl. přenesená",J819,0)</f>
        <v>0</v>
      </c>
      <c r="BH819" s="241">
        <f>IF(N819="sníž. přenesená",J819,0)</f>
        <v>0</v>
      </c>
      <c r="BI819" s="241">
        <f>IF(N819="nulová",J819,0)</f>
        <v>0</v>
      </c>
      <c r="BJ819" s="18" t="s">
        <v>21</v>
      </c>
      <c r="BK819" s="241">
        <f>ROUND(I819*H819,2)</f>
        <v>0</v>
      </c>
      <c r="BL819" s="18" t="s">
        <v>219</v>
      </c>
      <c r="BM819" s="240" t="s">
        <v>1245</v>
      </c>
    </row>
    <row r="820" spans="1:51" s="13" customFormat="1" ht="12">
      <c r="A820" s="13"/>
      <c r="B820" s="242"/>
      <c r="C820" s="243"/>
      <c r="D820" s="244" t="s">
        <v>221</v>
      </c>
      <c r="E820" s="245" t="s">
        <v>1</v>
      </c>
      <c r="F820" s="246" t="s">
        <v>1246</v>
      </c>
      <c r="G820" s="243"/>
      <c r="H820" s="247">
        <v>55668</v>
      </c>
      <c r="I820" s="248"/>
      <c r="J820" s="243"/>
      <c r="K820" s="243"/>
      <c r="L820" s="249"/>
      <c r="M820" s="250"/>
      <c r="N820" s="251"/>
      <c r="O820" s="251"/>
      <c r="P820" s="251"/>
      <c r="Q820" s="251"/>
      <c r="R820" s="251"/>
      <c r="S820" s="251"/>
      <c r="T820" s="252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T820" s="253" t="s">
        <v>221</v>
      </c>
      <c r="AU820" s="253" t="s">
        <v>89</v>
      </c>
      <c r="AV820" s="13" t="s">
        <v>89</v>
      </c>
      <c r="AW820" s="13" t="s">
        <v>36</v>
      </c>
      <c r="AX820" s="13" t="s">
        <v>21</v>
      </c>
      <c r="AY820" s="253" t="s">
        <v>213</v>
      </c>
    </row>
    <row r="821" spans="1:65" s="2" customFormat="1" ht="33" customHeight="1">
      <c r="A821" s="39"/>
      <c r="B821" s="40"/>
      <c r="C821" s="228" t="s">
        <v>1247</v>
      </c>
      <c r="D821" s="228" t="s">
        <v>215</v>
      </c>
      <c r="E821" s="229" t="s">
        <v>1248</v>
      </c>
      <c r="F821" s="230" t="s">
        <v>1249</v>
      </c>
      <c r="G821" s="231" t="s">
        <v>244</v>
      </c>
      <c r="H821" s="232">
        <v>927.792</v>
      </c>
      <c r="I821" s="233"/>
      <c r="J821" s="234">
        <f>ROUND(I821*H821,2)</f>
        <v>0</v>
      </c>
      <c r="K821" s="235"/>
      <c r="L821" s="45"/>
      <c r="M821" s="236" t="s">
        <v>1</v>
      </c>
      <c r="N821" s="237" t="s">
        <v>45</v>
      </c>
      <c r="O821" s="92"/>
      <c r="P821" s="238">
        <f>O821*H821</f>
        <v>0</v>
      </c>
      <c r="Q821" s="238">
        <v>0</v>
      </c>
      <c r="R821" s="238">
        <f>Q821*H821</f>
        <v>0</v>
      </c>
      <c r="S821" s="238">
        <v>0</v>
      </c>
      <c r="T821" s="239">
        <f>S821*H821</f>
        <v>0</v>
      </c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R821" s="240" t="s">
        <v>219</v>
      </c>
      <c r="AT821" s="240" t="s">
        <v>215</v>
      </c>
      <c r="AU821" s="240" t="s">
        <v>89</v>
      </c>
      <c r="AY821" s="18" t="s">
        <v>213</v>
      </c>
      <c r="BE821" s="241">
        <f>IF(N821="základní",J821,0)</f>
        <v>0</v>
      </c>
      <c r="BF821" s="241">
        <f>IF(N821="snížená",J821,0)</f>
        <v>0</v>
      </c>
      <c r="BG821" s="241">
        <f>IF(N821="zákl. přenesená",J821,0)</f>
        <v>0</v>
      </c>
      <c r="BH821" s="241">
        <f>IF(N821="sníž. přenesená",J821,0)</f>
        <v>0</v>
      </c>
      <c r="BI821" s="241">
        <f>IF(N821="nulová",J821,0)</f>
        <v>0</v>
      </c>
      <c r="BJ821" s="18" t="s">
        <v>21</v>
      </c>
      <c r="BK821" s="241">
        <f>ROUND(I821*H821,2)</f>
        <v>0</v>
      </c>
      <c r="BL821" s="18" t="s">
        <v>219</v>
      </c>
      <c r="BM821" s="240" t="s">
        <v>1250</v>
      </c>
    </row>
    <row r="822" spans="1:51" s="13" customFormat="1" ht="12">
      <c r="A822" s="13"/>
      <c r="B822" s="242"/>
      <c r="C822" s="243"/>
      <c r="D822" s="244" t="s">
        <v>221</v>
      </c>
      <c r="E822" s="245" t="s">
        <v>1</v>
      </c>
      <c r="F822" s="246" t="s">
        <v>1251</v>
      </c>
      <c r="G822" s="243"/>
      <c r="H822" s="247">
        <v>927.792</v>
      </c>
      <c r="I822" s="248"/>
      <c r="J822" s="243"/>
      <c r="K822" s="243"/>
      <c r="L822" s="249"/>
      <c r="M822" s="250"/>
      <c r="N822" s="251"/>
      <c r="O822" s="251"/>
      <c r="P822" s="251"/>
      <c r="Q822" s="251"/>
      <c r="R822" s="251"/>
      <c r="S822" s="251"/>
      <c r="T822" s="252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T822" s="253" t="s">
        <v>221</v>
      </c>
      <c r="AU822" s="253" t="s">
        <v>89</v>
      </c>
      <c r="AV822" s="13" t="s">
        <v>89</v>
      </c>
      <c r="AW822" s="13" t="s">
        <v>36</v>
      </c>
      <c r="AX822" s="13" t="s">
        <v>21</v>
      </c>
      <c r="AY822" s="253" t="s">
        <v>213</v>
      </c>
    </row>
    <row r="823" spans="1:65" s="2" customFormat="1" ht="16.5" customHeight="1">
      <c r="A823" s="39"/>
      <c r="B823" s="40"/>
      <c r="C823" s="228" t="s">
        <v>1252</v>
      </c>
      <c r="D823" s="228" t="s">
        <v>215</v>
      </c>
      <c r="E823" s="229" t="s">
        <v>1253</v>
      </c>
      <c r="F823" s="230" t="s">
        <v>1254</v>
      </c>
      <c r="G823" s="231" t="s">
        <v>244</v>
      </c>
      <c r="H823" s="232">
        <v>930</v>
      </c>
      <c r="I823" s="233"/>
      <c r="J823" s="234">
        <f>ROUND(I823*H823,2)</f>
        <v>0</v>
      </c>
      <c r="K823" s="235"/>
      <c r="L823" s="45"/>
      <c r="M823" s="236" t="s">
        <v>1</v>
      </c>
      <c r="N823" s="237" t="s">
        <v>45</v>
      </c>
      <c r="O823" s="92"/>
      <c r="P823" s="238">
        <f>O823*H823</f>
        <v>0</v>
      </c>
      <c r="Q823" s="238">
        <v>0</v>
      </c>
      <c r="R823" s="238">
        <f>Q823*H823</f>
        <v>0</v>
      </c>
      <c r="S823" s="238">
        <v>0</v>
      </c>
      <c r="T823" s="239">
        <f>S823*H823</f>
        <v>0</v>
      </c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R823" s="240" t="s">
        <v>219</v>
      </c>
      <c r="AT823" s="240" t="s">
        <v>215</v>
      </c>
      <c r="AU823" s="240" t="s">
        <v>89</v>
      </c>
      <c r="AY823" s="18" t="s">
        <v>213</v>
      </c>
      <c r="BE823" s="241">
        <f>IF(N823="základní",J823,0)</f>
        <v>0</v>
      </c>
      <c r="BF823" s="241">
        <f>IF(N823="snížená",J823,0)</f>
        <v>0</v>
      </c>
      <c r="BG823" s="241">
        <f>IF(N823="zákl. přenesená",J823,0)</f>
        <v>0</v>
      </c>
      <c r="BH823" s="241">
        <f>IF(N823="sníž. přenesená",J823,0)</f>
        <v>0</v>
      </c>
      <c r="BI823" s="241">
        <f>IF(N823="nulová",J823,0)</f>
        <v>0</v>
      </c>
      <c r="BJ823" s="18" t="s">
        <v>21</v>
      </c>
      <c r="BK823" s="241">
        <f>ROUND(I823*H823,2)</f>
        <v>0</v>
      </c>
      <c r="BL823" s="18" t="s">
        <v>219</v>
      </c>
      <c r="BM823" s="240" t="s">
        <v>1255</v>
      </c>
    </row>
    <row r="824" spans="1:51" s="13" customFormat="1" ht="12">
      <c r="A824" s="13"/>
      <c r="B824" s="242"/>
      <c r="C824" s="243"/>
      <c r="D824" s="244" t="s">
        <v>221</v>
      </c>
      <c r="E824" s="245" t="s">
        <v>1</v>
      </c>
      <c r="F824" s="246" t="s">
        <v>1256</v>
      </c>
      <c r="G824" s="243"/>
      <c r="H824" s="247">
        <v>930</v>
      </c>
      <c r="I824" s="248"/>
      <c r="J824" s="243"/>
      <c r="K824" s="243"/>
      <c r="L824" s="249"/>
      <c r="M824" s="250"/>
      <c r="N824" s="251"/>
      <c r="O824" s="251"/>
      <c r="P824" s="251"/>
      <c r="Q824" s="251"/>
      <c r="R824" s="251"/>
      <c r="S824" s="251"/>
      <c r="T824" s="252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T824" s="253" t="s">
        <v>221</v>
      </c>
      <c r="AU824" s="253" t="s">
        <v>89</v>
      </c>
      <c r="AV824" s="13" t="s">
        <v>89</v>
      </c>
      <c r="AW824" s="13" t="s">
        <v>36</v>
      </c>
      <c r="AX824" s="13" t="s">
        <v>21</v>
      </c>
      <c r="AY824" s="253" t="s">
        <v>213</v>
      </c>
    </row>
    <row r="825" spans="1:65" s="2" customFormat="1" ht="21.75" customHeight="1">
      <c r="A825" s="39"/>
      <c r="B825" s="40"/>
      <c r="C825" s="228" t="s">
        <v>1257</v>
      </c>
      <c r="D825" s="228" t="s">
        <v>215</v>
      </c>
      <c r="E825" s="229" t="s">
        <v>1258</v>
      </c>
      <c r="F825" s="230" t="s">
        <v>1259</v>
      </c>
      <c r="G825" s="231" t="s">
        <v>244</v>
      </c>
      <c r="H825" s="232">
        <v>55800</v>
      </c>
      <c r="I825" s="233"/>
      <c r="J825" s="234">
        <f>ROUND(I825*H825,2)</f>
        <v>0</v>
      </c>
      <c r="K825" s="235"/>
      <c r="L825" s="45"/>
      <c r="M825" s="236" t="s">
        <v>1</v>
      </c>
      <c r="N825" s="237" t="s">
        <v>45</v>
      </c>
      <c r="O825" s="92"/>
      <c r="P825" s="238">
        <f>O825*H825</f>
        <v>0</v>
      </c>
      <c r="Q825" s="238">
        <v>0</v>
      </c>
      <c r="R825" s="238">
        <f>Q825*H825</f>
        <v>0</v>
      </c>
      <c r="S825" s="238">
        <v>0</v>
      </c>
      <c r="T825" s="239">
        <f>S825*H825</f>
        <v>0</v>
      </c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R825" s="240" t="s">
        <v>219</v>
      </c>
      <c r="AT825" s="240" t="s">
        <v>215</v>
      </c>
      <c r="AU825" s="240" t="s">
        <v>89</v>
      </c>
      <c r="AY825" s="18" t="s">
        <v>213</v>
      </c>
      <c r="BE825" s="241">
        <f>IF(N825="základní",J825,0)</f>
        <v>0</v>
      </c>
      <c r="BF825" s="241">
        <f>IF(N825="snížená",J825,0)</f>
        <v>0</v>
      </c>
      <c r="BG825" s="241">
        <f>IF(N825="zákl. přenesená",J825,0)</f>
        <v>0</v>
      </c>
      <c r="BH825" s="241">
        <f>IF(N825="sníž. přenesená",J825,0)</f>
        <v>0</v>
      </c>
      <c r="BI825" s="241">
        <f>IF(N825="nulová",J825,0)</f>
        <v>0</v>
      </c>
      <c r="BJ825" s="18" t="s">
        <v>21</v>
      </c>
      <c r="BK825" s="241">
        <f>ROUND(I825*H825,2)</f>
        <v>0</v>
      </c>
      <c r="BL825" s="18" t="s">
        <v>219</v>
      </c>
      <c r="BM825" s="240" t="s">
        <v>1260</v>
      </c>
    </row>
    <row r="826" spans="1:51" s="13" customFormat="1" ht="12">
      <c r="A826" s="13"/>
      <c r="B826" s="242"/>
      <c r="C826" s="243"/>
      <c r="D826" s="244" t="s">
        <v>221</v>
      </c>
      <c r="E826" s="245" t="s">
        <v>1</v>
      </c>
      <c r="F826" s="246" t="s">
        <v>1261</v>
      </c>
      <c r="G826" s="243"/>
      <c r="H826" s="247">
        <v>55800</v>
      </c>
      <c r="I826" s="248"/>
      <c r="J826" s="243"/>
      <c r="K826" s="243"/>
      <c r="L826" s="249"/>
      <c r="M826" s="250"/>
      <c r="N826" s="251"/>
      <c r="O826" s="251"/>
      <c r="P826" s="251"/>
      <c r="Q826" s="251"/>
      <c r="R826" s="251"/>
      <c r="S826" s="251"/>
      <c r="T826" s="252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T826" s="253" t="s">
        <v>221</v>
      </c>
      <c r="AU826" s="253" t="s">
        <v>89</v>
      </c>
      <c r="AV826" s="13" t="s">
        <v>89</v>
      </c>
      <c r="AW826" s="13" t="s">
        <v>36</v>
      </c>
      <c r="AX826" s="13" t="s">
        <v>21</v>
      </c>
      <c r="AY826" s="253" t="s">
        <v>213</v>
      </c>
    </row>
    <row r="827" spans="1:65" s="2" customFormat="1" ht="21.75" customHeight="1">
      <c r="A827" s="39"/>
      <c r="B827" s="40"/>
      <c r="C827" s="228" t="s">
        <v>1262</v>
      </c>
      <c r="D827" s="228" t="s">
        <v>215</v>
      </c>
      <c r="E827" s="229" t="s">
        <v>1263</v>
      </c>
      <c r="F827" s="230" t="s">
        <v>1264</v>
      </c>
      <c r="G827" s="231" t="s">
        <v>244</v>
      </c>
      <c r="H827" s="232">
        <v>930</v>
      </c>
      <c r="I827" s="233"/>
      <c r="J827" s="234">
        <f>ROUND(I827*H827,2)</f>
        <v>0</v>
      </c>
      <c r="K827" s="235"/>
      <c r="L827" s="45"/>
      <c r="M827" s="236" t="s">
        <v>1</v>
      </c>
      <c r="N827" s="237" t="s">
        <v>45</v>
      </c>
      <c r="O827" s="92"/>
      <c r="P827" s="238">
        <f>O827*H827</f>
        <v>0</v>
      </c>
      <c r="Q827" s="238">
        <v>0</v>
      </c>
      <c r="R827" s="238">
        <f>Q827*H827</f>
        <v>0</v>
      </c>
      <c r="S827" s="238">
        <v>0</v>
      </c>
      <c r="T827" s="239">
        <f>S827*H827</f>
        <v>0</v>
      </c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R827" s="240" t="s">
        <v>219</v>
      </c>
      <c r="AT827" s="240" t="s">
        <v>215</v>
      </c>
      <c r="AU827" s="240" t="s">
        <v>89</v>
      </c>
      <c r="AY827" s="18" t="s">
        <v>213</v>
      </c>
      <c r="BE827" s="241">
        <f>IF(N827="základní",J827,0)</f>
        <v>0</v>
      </c>
      <c r="BF827" s="241">
        <f>IF(N827="snížená",J827,0)</f>
        <v>0</v>
      </c>
      <c r="BG827" s="241">
        <f>IF(N827="zákl. přenesená",J827,0)</f>
        <v>0</v>
      </c>
      <c r="BH827" s="241">
        <f>IF(N827="sníž. přenesená",J827,0)</f>
        <v>0</v>
      </c>
      <c r="BI827" s="241">
        <f>IF(N827="nulová",J827,0)</f>
        <v>0</v>
      </c>
      <c r="BJ827" s="18" t="s">
        <v>21</v>
      </c>
      <c r="BK827" s="241">
        <f>ROUND(I827*H827,2)</f>
        <v>0</v>
      </c>
      <c r="BL827" s="18" t="s">
        <v>219</v>
      </c>
      <c r="BM827" s="240" t="s">
        <v>1265</v>
      </c>
    </row>
    <row r="828" spans="1:51" s="13" customFormat="1" ht="12">
      <c r="A828" s="13"/>
      <c r="B828" s="242"/>
      <c r="C828" s="243"/>
      <c r="D828" s="244" t="s">
        <v>221</v>
      </c>
      <c r="E828" s="245" t="s">
        <v>1</v>
      </c>
      <c r="F828" s="246" t="s">
        <v>1256</v>
      </c>
      <c r="G828" s="243"/>
      <c r="H828" s="247">
        <v>930</v>
      </c>
      <c r="I828" s="248"/>
      <c r="J828" s="243"/>
      <c r="K828" s="243"/>
      <c r="L828" s="249"/>
      <c r="M828" s="250"/>
      <c r="N828" s="251"/>
      <c r="O828" s="251"/>
      <c r="P828" s="251"/>
      <c r="Q828" s="251"/>
      <c r="R828" s="251"/>
      <c r="S828" s="251"/>
      <c r="T828" s="252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T828" s="253" t="s">
        <v>221</v>
      </c>
      <c r="AU828" s="253" t="s">
        <v>89</v>
      </c>
      <c r="AV828" s="13" t="s">
        <v>89</v>
      </c>
      <c r="AW828" s="13" t="s">
        <v>36</v>
      </c>
      <c r="AX828" s="13" t="s">
        <v>21</v>
      </c>
      <c r="AY828" s="253" t="s">
        <v>213</v>
      </c>
    </row>
    <row r="829" spans="1:65" s="2" customFormat="1" ht="33" customHeight="1">
      <c r="A829" s="39"/>
      <c r="B829" s="40"/>
      <c r="C829" s="228" t="s">
        <v>1266</v>
      </c>
      <c r="D829" s="228" t="s">
        <v>215</v>
      </c>
      <c r="E829" s="229" t="s">
        <v>1267</v>
      </c>
      <c r="F829" s="230" t="s">
        <v>1268</v>
      </c>
      <c r="G829" s="231" t="s">
        <v>244</v>
      </c>
      <c r="H829" s="232">
        <v>1015</v>
      </c>
      <c r="I829" s="233"/>
      <c r="J829" s="234">
        <f>ROUND(I829*H829,2)</f>
        <v>0</v>
      </c>
      <c r="K829" s="235"/>
      <c r="L829" s="45"/>
      <c r="M829" s="236" t="s">
        <v>1</v>
      </c>
      <c r="N829" s="237" t="s">
        <v>45</v>
      </c>
      <c r="O829" s="92"/>
      <c r="P829" s="238">
        <f>O829*H829</f>
        <v>0</v>
      </c>
      <c r="Q829" s="238">
        <v>0.00013</v>
      </c>
      <c r="R829" s="238">
        <f>Q829*H829</f>
        <v>0.13194999999999998</v>
      </c>
      <c r="S829" s="238">
        <v>0</v>
      </c>
      <c r="T829" s="239">
        <f>S829*H829</f>
        <v>0</v>
      </c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R829" s="240" t="s">
        <v>219</v>
      </c>
      <c r="AT829" s="240" t="s">
        <v>215</v>
      </c>
      <c r="AU829" s="240" t="s">
        <v>89</v>
      </c>
      <c r="AY829" s="18" t="s">
        <v>213</v>
      </c>
      <c r="BE829" s="241">
        <f>IF(N829="základní",J829,0)</f>
        <v>0</v>
      </c>
      <c r="BF829" s="241">
        <f>IF(N829="snížená",J829,0)</f>
        <v>0</v>
      </c>
      <c r="BG829" s="241">
        <f>IF(N829="zákl. přenesená",J829,0)</f>
        <v>0</v>
      </c>
      <c r="BH829" s="241">
        <f>IF(N829="sníž. přenesená",J829,0)</f>
        <v>0</v>
      </c>
      <c r="BI829" s="241">
        <f>IF(N829="nulová",J829,0)</f>
        <v>0</v>
      </c>
      <c r="BJ829" s="18" t="s">
        <v>21</v>
      </c>
      <c r="BK829" s="241">
        <f>ROUND(I829*H829,2)</f>
        <v>0</v>
      </c>
      <c r="BL829" s="18" t="s">
        <v>219</v>
      </c>
      <c r="BM829" s="240" t="s">
        <v>1269</v>
      </c>
    </row>
    <row r="830" spans="1:51" s="13" customFormat="1" ht="12">
      <c r="A830" s="13"/>
      <c r="B830" s="242"/>
      <c r="C830" s="243"/>
      <c r="D830" s="244" t="s">
        <v>221</v>
      </c>
      <c r="E830" s="245" t="s">
        <v>1</v>
      </c>
      <c r="F830" s="246" t="s">
        <v>1270</v>
      </c>
      <c r="G830" s="243"/>
      <c r="H830" s="247">
        <v>1015</v>
      </c>
      <c r="I830" s="248"/>
      <c r="J830" s="243"/>
      <c r="K830" s="243"/>
      <c r="L830" s="249"/>
      <c r="M830" s="250"/>
      <c r="N830" s="251"/>
      <c r="O830" s="251"/>
      <c r="P830" s="251"/>
      <c r="Q830" s="251"/>
      <c r="R830" s="251"/>
      <c r="S830" s="251"/>
      <c r="T830" s="252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T830" s="253" t="s">
        <v>221</v>
      </c>
      <c r="AU830" s="253" t="s">
        <v>89</v>
      </c>
      <c r="AV830" s="13" t="s">
        <v>89</v>
      </c>
      <c r="AW830" s="13" t="s">
        <v>36</v>
      </c>
      <c r="AX830" s="13" t="s">
        <v>80</v>
      </c>
      <c r="AY830" s="253" t="s">
        <v>213</v>
      </c>
    </row>
    <row r="831" spans="1:51" s="14" customFormat="1" ht="12">
      <c r="A831" s="14"/>
      <c r="B831" s="254"/>
      <c r="C831" s="255"/>
      <c r="D831" s="244" t="s">
        <v>221</v>
      </c>
      <c r="E831" s="256" t="s">
        <v>1</v>
      </c>
      <c r="F831" s="257" t="s">
        <v>224</v>
      </c>
      <c r="G831" s="255"/>
      <c r="H831" s="258">
        <v>1015</v>
      </c>
      <c r="I831" s="259"/>
      <c r="J831" s="255"/>
      <c r="K831" s="255"/>
      <c r="L831" s="260"/>
      <c r="M831" s="261"/>
      <c r="N831" s="262"/>
      <c r="O831" s="262"/>
      <c r="P831" s="262"/>
      <c r="Q831" s="262"/>
      <c r="R831" s="262"/>
      <c r="S831" s="262"/>
      <c r="T831" s="263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T831" s="264" t="s">
        <v>221</v>
      </c>
      <c r="AU831" s="264" t="s">
        <v>89</v>
      </c>
      <c r="AV831" s="14" t="s">
        <v>219</v>
      </c>
      <c r="AW831" s="14" t="s">
        <v>36</v>
      </c>
      <c r="AX831" s="14" t="s">
        <v>21</v>
      </c>
      <c r="AY831" s="264" t="s">
        <v>213</v>
      </c>
    </row>
    <row r="832" spans="1:65" s="2" customFormat="1" ht="33" customHeight="1">
      <c r="A832" s="39"/>
      <c r="B832" s="40"/>
      <c r="C832" s="228" t="s">
        <v>1271</v>
      </c>
      <c r="D832" s="228" t="s">
        <v>215</v>
      </c>
      <c r="E832" s="229" t="s">
        <v>1272</v>
      </c>
      <c r="F832" s="230" t="s">
        <v>1273</v>
      </c>
      <c r="G832" s="231" t="s">
        <v>244</v>
      </c>
      <c r="H832" s="232">
        <v>136.4</v>
      </c>
      <c r="I832" s="233"/>
      <c r="J832" s="234">
        <f>ROUND(I832*H832,2)</f>
        <v>0</v>
      </c>
      <c r="K832" s="235"/>
      <c r="L832" s="45"/>
      <c r="M832" s="236" t="s">
        <v>1</v>
      </c>
      <c r="N832" s="237" t="s">
        <v>45</v>
      </c>
      <c r="O832" s="92"/>
      <c r="P832" s="238">
        <f>O832*H832</f>
        <v>0</v>
      </c>
      <c r="Q832" s="238">
        <v>0.00021</v>
      </c>
      <c r="R832" s="238">
        <f>Q832*H832</f>
        <v>0.028644000000000003</v>
      </c>
      <c r="S832" s="238">
        <v>0</v>
      </c>
      <c r="T832" s="239">
        <f>S832*H832</f>
        <v>0</v>
      </c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R832" s="240" t="s">
        <v>219</v>
      </c>
      <c r="AT832" s="240" t="s">
        <v>215</v>
      </c>
      <c r="AU832" s="240" t="s">
        <v>89</v>
      </c>
      <c r="AY832" s="18" t="s">
        <v>213</v>
      </c>
      <c r="BE832" s="241">
        <f>IF(N832="základní",J832,0)</f>
        <v>0</v>
      </c>
      <c r="BF832" s="241">
        <f>IF(N832="snížená",J832,0)</f>
        <v>0</v>
      </c>
      <c r="BG832" s="241">
        <f>IF(N832="zákl. přenesená",J832,0)</f>
        <v>0</v>
      </c>
      <c r="BH832" s="241">
        <f>IF(N832="sníž. přenesená",J832,0)</f>
        <v>0</v>
      </c>
      <c r="BI832" s="241">
        <f>IF(N832="nulová",J832,0)</f>
        <v>0</v>
      </c>
      <c r="BJ832" s="18" t="s">
        <v>21</v>
      </c>
      <c r="BK832" s="241">
        <f>ROUND(I832*H832,2)</f>
        <v>0</v>
      </c>
      <c r="BL832" s="18" t="s">
        <v>219</v>
      </c>
      <c r="BM832" s="240" t="s">
        <v>1274</v>
      </c>
    </row>
    <row r="833" spans="1:51" s="13" customFormat="1" ht="12">
      <c r="A833" s="13"/>
      <c r="B833" s="242"/>
      <c r="C833" s="243"/>
      <c r="D833" s="244" t="s">
        <v>221</v>
      </c>
      <c r="E833" s="245" t="s">
        <v>1</v>
      </c>
      <c r="F833" s="246" t="s">
        <v>1275</v>
      </c>
      <c r="G833" s="243"/>
      <c r="H833" s="247">
        <v>136.4</v>
      </c>
      <c r="I833" s="248"/>
      <c r="J833" s="243"/>
      <c r="K833" s="243"/>
      <c r="L833" s="249"/>
      <c r="M833" s="250"/>
      <c r="N833" s="251"/>
      <c r="O833" s="251"/>
      <c r="P833" s="251"/>
      <c r="Q833" s="251"/>
      <c r="R833" s="251"/>
      <c r="S833" s="251"/>
      <c r="T833" s="252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T833" s="253" t="s">
        <v>221</v>
      </c>
      <c r="AU833" s="253" t="s">
        <v>89</v>
      </c>
      <c r="AV833" s="13" t="s">
        <v>89</v>
      </c>
      <c r="AW833" s="13" t="s">
        <v>36</v>
      </c>
      <c r="AX833" s="13" t="s">
        <v>21</v>
      </c>
      <c r="AY833" s="253" t="s">
        <v>213</v>
      </c>
    </row>
    <row r="834" spans="1:65" s="2" customFormat="1" ht="33" customHeight="1">
      <c r="A834" s="39"/>
      <c r="B834" s="40"/>
      <c r="C834" s="228" t="s">
        <v>1276</v>
      </c>
      <c r="D834" s="228" t="s">
        <v>215</v>
      </c>
      <c r="E834" s="229" t="s">
        <v>1277</v>
      </c>
      <c r="F834" s="230" t="s">
        <v>1278</v>
      </c>
      <c r="G834" s="231" t="s">
        <v>244</v>
      </c>
      <c r="H834" s="232">
        <v>25.54</v>
      </c>
      <c r="I834" s="233"/>
      <c r="J834" s="234">
        <f>ROUND(I834*H834,2)</f>
        <v>0</v>
      </c>
      <c r="K834" s="235"/>
      <c r="L834" s="45"/>
      <c r="M834" s="236" t="s">
        <v>1</v>
      </c>
      <c r="N834" s="237" t="s">
        <v>45</v>
      </c>
      <c r="O834" s="92"/>
      <c r="P834" s="238">
        <f>O834*H834</f>
        <v>0</v>
      </c>
      <c r="Q834" s="238">
        <v>0.00021</v>
      </c>
      <c r="R834" s="238">
        <f>Q834*H834</f>
        <v>0.0053634</v>
      </c>
      <c r="S834" s="238">
        <v>0</v>
      </c>
      <c r="T834" s="239">
        <f>S834*H834</f>
        <v>0</v>
      </c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R834" s="240" t="s">
        <v>219</v>
      </c>
      <c r="AT834" s="240" t="s">
        <v>215</v>
      </c>
      <c r="AU834" s="240" t="s">
        <v>89</v>
      </c>
      <c r="AY834" s="18" t="s">
        <v>213</v>
      </c>
      <c r="BE834" s="241">
        <f>IF(N834="základní",J834,0)</f>
        <v>0</v>
      </c>
      <c r="BF834" s="241">
        <f>IF(N834="snížená",J834,0)</f>
        <v>0</v>
      </c>
      <c r="BG834" s="241">
        <f>IF(N834="zákl. přenesená",J834,0)</f>
        <v>0</v>
      </c>
      <c r="BH834" s="241">
        <f>IF(N834="sníž. přenesená",J834,0)</f>
        <v>0</v>
      </c>
      <c r="BI834" s="241">
        <f>IF(N834="nulová",J834,0)</f>
        <v>0</v>
      </c>
      <c r="BJ834" s="18" t="s">
        <v>21</v>
      </c>
      <c r="BK834" s="241">
        <f>ROUND(I834*H834,2)</f>
        <v>0</v>
      </c>
      <c r="BL834" s="18" t="s">
        <v>219</v>
      </c>
      <c r="BM834" s="240" t="s">
        <v>1279</v>
      </c>
    </row>
    <row r="835" spans="1:51" s="13" customFormat="1" ht="12">
      <c r="A835" s="13"/>
      <c r="B835" s="242"/>
      <c r="C835" s="243"/>
      <c r="D835" s="244" t="s">
        <v>221</v>
      </c>
      <c r="E835" s="245" t="s">
        <v>1</v>
      </c>
      <c r="F835" s="246" t="s">
        <v>1280</v>
      </c>
      <c r="G835" s="243"/>
      <c r="H835" s="247">
        <v>18.48</v>
      </c>
      <c r="I835" s="248"/>
      <c r="J835" s="243"/>
      <c r="K835" s="243"/>
      <c r="L835" s="249"/>
      <c r="M835" s="250"/>
      <c r="N835" s="251"/>
      <c r="O835" s="251"/>
      <c r="P835" s="251"/>
      <c r="Q835" s="251"/>
      <c r="R835" s="251"/>
      <c r="S835" s="251"/>
      <c r="T835" s="252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T835" s="253" t="s">
        <v>221</v>
      </c>
      <c r="AU835" s="253" t="s">
        <v>89</v>
      </c>
      <c r="AV835" s="13" t="s">
        <v>89</v>
      </c>
      <c r="AW835" s="13" t="s">
        <v>36</v>
      </c>
      <c r="AX835" s="13" t="s">
        <v>80</v>
      </c>
      <c r="AY835" s="253" t="s">
        <v>213</v>
      </c>
    </row>
    <row r="836" spans="1:51" s="13" customFormat="1" ht="12">
      <c r="A836" s="13"/>
      <c r="B836" s="242"/>
      <c r="C836" s="243"/>
      <c r="D836" s="244" t="s">
        <v>221</v>
      </c>
      <c r="E836" s="245" t="s">
        <v>1</v>
      </c>
      <c r="F836" s="246" t="s">
        <v>1281</v>
      </c>
      <c r="G836" s="243"/>
      <c r="H836" s="247">
        <v>7.06</v>
      </c>
      <c r="I836" s="248"/>
      <c r="J836" s="243"/>
      <c r="K836" s="243"/>
      <c r="L836" s="249"/>
      <c r="M836" s="250"/>
      <c r="N836" s="251"/>
      <c r="O836" s="251"/>
      <c r="P836" s="251"/>
      <c r="Q836" s="251"/>
      <c r="R836" s="251"/>
      <c r="S836" s="251"/>
      <c r="T836" s="252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T836" s="253" t="s">
        <v>221</v>
      </c>
      <c r="AU836" s="253" t="s">
        <v>89</v>
      </c>
      <c r="AV836" s="13" t="s">
        <v>89</v>
      </c>
      <c r="AW836" s="13" t="s">
        <v>36</v>
      </c>
      <c r="AX836" s="13" t="s">
        <v>80</v>
      </c>
      <c r="AY836" s="253" t="s">
        <v>213</v>
      </c>
    </row>
    <row r="837" spans="1:51" s="14" customFormat="1" ht="12">
      <c r="A837" s="14"/>
      <c r="B837" s="254"/>
      <c r="C837" s="255"/>
      <c r="D837" s="244" t="s">
        <v>221</v>
      </c>
      <c r="E837" s="256" t="s">
        <v>1</v>
      </c>
      <c r="F837" s="257" t="s">
        <v>224</v>
      </c>
      <c r="G837" s="255"/>
      <c r="H837" s="258">
        <v>25.54</v>
      </c>
      <c r="I837" s="259"/>
      <c r="J837" s="255"/>
      <c r="K837" s="255"/>
      <c r="L837" s="260"/>
      <c r="M837" s="261"/>
      <c r="N837" s="262"/>
      <c r="O837" s="262"/>
      <c r="P837" s="262"/>
      <c r="Q837" s="262"/>
      <c r="R837" s="262"/>
      <c r="S837" s="262"/>
      <c r="T837" s="263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T837" s="264" t="s">
        <v>221</v>
      </c>
      <c r="AU837" s="264" t="s">
        <v>89</v>
      </c>
      <c r="AV837" s="14" t="s">
        <v>219</v>
      </c>
      <c r="AW837" s="14" t="s">
        <v>36</v>
      </c>
      <c r="AX837" s="14" t="s">
        <v>21</v>
      </c>
      <c r="AY837" s="264" t="s">
        <v>213</v>
      </c>
    </row>
    <row r="838" spans="1:65" s="2" customFormat="1" ht="21.75" customHeight="1">
      <c r="A838" s="39"/>
      <c r="B838" s="40"/>
      <c r="C838" s="228" t="s">
        <v>1282</v>
      </c>
      <c r="D838" s="228" t="s">
        <v>215</v>
      </c>
      <c r="E838" s="229" t="s">
        <v>1283</v>
      </c>
      <c r="F838" s="230" t="s">
        <v>1284</v>
      </c>
      <c r="G838" s="231" t="s">
        <v>244</v>
      </c>
      <c r="H838" s="232">
        <v>1209.867</v>
      </c>
      <c r="I838" s="233"/>
      <c r="J838" s="234">
        <f>ROUND(I838*H838,2)</f>
        <v>0</v>
      </c>
      <c r="K838" s="235"/>
      <c r="L838" s="45"/>
      <c r="M838" s="236" t="s">
        <v>1</v>
      </c>
      <c r="N838" s="237" t="s">
        <v>45</v>
      </c>
      <c r="O838" s="92"/>
      <c r="P838" s="238">
        <f>O838*H838</f>
        <v>0</v>
      </c>
      <c r="Q838" s="238">
        <v>4E-05</v>
      </c>
      <c r="R838" s="238">
        <f>Q838*H838</f>
        <v>0.04839468</v>
      </c>
      <c r="S838" s="238">
        <v>0</v>
      </c>
      <c r="T838" s="239">
        <f>S838*H838</f>
        <v>0</v>
      </c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R838" s="240" t="s">
        <v>219</v>
      </c>
      <c r="AT838" s="240" t="s">
        <v>215</v>
      </c>
      <c r="AU838" s="240" t="s">
        <v>89</v>
      </c>
      <c r="AY838" s="18" t="s">
        <v>213</v>
      </c>
      <c r="BE838" s="241">
        <f>IF(N838="základní",J838,0)</f>
        <v>0</v>
      </c>
      <c r="BF838" s="241">
        <f>IF(N838="snížená",J838,0)</f>
        <v>0</v>
      </c>
      <c r="BG838" s="241">
        <f>IF(N838="zákl. přenesená",J838,0)</f>
        <v>0</v>
      </c>
      <c r="BH838" s="241">
        <f>IF(N838="sníž. přenesená",J838,0)</f>
        <v>0</v>
      </c>
      <c r="BI838" s="241">
        <f>IF(N838="nulová",J838,0)</f>
        <v>0</v>
      </c>
      <c r="BJ838" s="18" t="s">
        <v>21</v>
      </c>
      <c r="BK838" s="241">
        <f>ROUND(I838*H838,2)</f>
        <v>0</v>
      </c>
      <c r="BL838" s="18" t="s">
        <v>219</v>
      </c>
      <c r="BM838" s="240" t="s">
        <v>1285</v>
      </c>
    </row>
    <row r="839" spans="1:51" s="13" customFormat="1" ht="12">
      <c r="A839" s="13"/>
      <c r="B839" s="242"/>
      <c r="C839" s="243"/>
      <c r="D839" s="244" t="s">
        <v>221</v>
      </c>
      <c r="E839" s="245" t="s">
        <v>1</v>
      </c>
      <c r="F839" s="246" t="s">
        <v>1286</v>
      </c>
      <c r="G839" s="243"/>
      <c r="H839" s="247">
        <v>43.2</v>
      </c>
      <c r="I839" s="248"/>
      <c r="J839" s="243"/>
      <c r="K839" s="243"/>
      <c r="L839" s="249"/>
      <c r="M839" s="250"/>
      <c r="N839" s="251"/>
      <c r="O839" s="251"/>
      <c r="P839" s="251"/>
      <c r="Q839" s="251"/>
      <c r="R839" s="251"/>
      <c r="S839" s="251"/>
      <c r="T839" s="252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T839" s="253" t="s">
        <v>221</v>
      </c>
      <c r="AU839" s="253" t="s">
        <v>89</v>
      </c>
      <c r="AV839" s="13" t="s">
        <v>89</v>
      </c>
      <c r="AW839" s="13" t="s">
        <v>36</v>
      </c>
      <c r="AX839" s="13" t="s">
        <v>80</v>
      </c>
      <c r="AY839" s="253" t="s">
        <v>213</v>
      </c>
    </row>
    <row r="840" spans="1:51" s="13" customFormat="1" ht="12">
      <c r="A840" s="13"/>
      <c r="B840" s="242"/>
      <c r="C840" s="243"/>
      <c r="D840" s="244" t="s">
        <v>221</v>
      </c>
      <c r="E840" s="245" t="s">
        <v>1</v>
      </c>
      <c r="F840" s="246" t="s">
        <v>1287</v>
      </c>
      <c r="G840" s="243"/>
      <c r="H840" s="247">
        <v>1030</v>
      </c>
      <c r="I840" s="248"/>
      <c r="J840" s="243"/>
      <c r="K840" s="243"/>
      <c r="L840" s="249"/>
      <c r="M840" s="250"/>
      <c r="N840" s="251"/>
      <c r="O840" s="251"/>
      <c r="P840" s="251"/>
      <c r="Q840" s="251"/>
      <c r="R840" s="251"/>
      <c r="S840" s="251"/>
      <c r="T840" s="252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T840" s="253" t="s">
        <v>221</v>
      </c>
      <c r="AU840" s="253" t="s">
        <v>89</v>
      </c>
      <c r="AV840" s="13" t="s">
        <v>89</v>
      </c>
      <c r="AW840" s="13" t="s">
        <v>36</v>
      </c>
      <c r="AX840" s="13" t="s">
        <v>80</v>
      </c>
      <c r="AY840" s="253" t="s">
        <v>213</v>
      </c>
    </row>
    <row r="841" spans="1:51" s="13" customFormat="1" ht="12">
      <c r="A841" s="13"/>
      <c r="B841" s="242"/>
      <c r="C841" s="243"/>
      <c r="D841" s="244" t="s">
        <v>221</v>
      </c>
      <c r="E841" s="245" t="s">
        <v>1</v>
      </c>
      <c r="F841" s="246" t="s">
        <v>1288</v>
      </c>
      <c r="G841" s="243"/>
      <c r="H841" s="247">
        <v>136.667</v>
      </c>
      <c r="I841" s="248"/>
      <c r="J841" s="243"/>
      <c r="K841" s="243"/>
      <c r="L841" s="249"/>
      <c r="M841" s="250"/>
      <c r="N841" s="251"/>
      <c r="O841" s="251"/>
      <c r="P841" s="251"/>
      <c r="Q841" s="251"/>
      <c r="R841" s="251"/>
      <c r="S841" s="251"/>
      <c r="T841" s="252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T841" s="253" t="s">
        <v>221</v>
      </c>
      <c r="AU841" s="253" t="s">
        <v>89</v>
      </c>
      <c r="AV841" s="13" t="s">
        <v>89</v>
      </c>
      <c r="AW841" s="13" t="s">
        <v>36</v>
      </c>
      <c r="AX841" s="13" t="s">
        <v>80</v>
      </c>
      <c r="AY841" s="253" t="s">
        <v>213</v>
      </c>
    </row>
    <row r="842" spans="1:51" s="14" customFormat="1" ht="12">
      <c r="A842" s="14"/>
      <c r="B842" s="254"/>
      <c r="C842" s="255"/>
      <c r="D842" s="244" t="s">
        <v>221</v>
      </c>
      <c r="E842" s="256" t="s">
        <v>1</v>
      </c>
      <c r="F842" s="257" t="s">
        <v>224</v>
      </c>
      <c r="G842" s="255"/>
      <c r="H842" s="258">
        <v>1209.867</v>
      </c>
      <c r="I842" s="259"/>
      <c r="J842" s="255"/>
      <c r="K842" s="255"/>
      <c r="L842" s="260"/>
      <c r="M842" s="261"/>
      <c r="N842" s="262"/>
      <c r="O842" s="262"/>
      <c r="P842" s="262"/>
      <c r="Q842" s="262"/>
      <c r="R842" s="262"/>
      <c r="S842" s="262"/>
      <c r="T842" s="263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T842" s="264" t="s">
        <v>221</v>
      </c>
      <c r="AU842" s="264" t="s">
        <v>89</v>
      </c>
      <c r="AV842" s="14" t="s">
        <v>219</v>
      </c>
      <c r="AW842" s="14" t="s">
        <v>36</v>
      </c>
      <c r="AX842" s="14" t="s">
        <v>21</v>
      </c>
      <c r="AY842" s="264" t="s">
        <v>213</v>
      </c>
    </row>
    <row r="843" spans="1:65" s="2" customFormat="1" ht="21.75" customHeight="1">
      <c r="A843" s="39"/>
      <c r="B843" s="40"/>
      <c r="C843" s="228" t="s">
        <v>1289</v>
      </c>
      <c r="D843" s="228" t="s">
        <v>215</v>
      </c>
      <c r="E843" s="229" t="s">
        <v>1290</v>
      </c>
      <c r="F843" s="230" t="s">
        <v>1291</v>
      </c>
      <c r="G843" s="231" t="s">
        <v>371</v>
      </c>
      <c r="H843" s="232">
        <v>14</v>
      </c>
      <c r="I843" s="233"/>
      <c r="J843" s="234">
        <f>ROUND(I843*H843,2)</f>
        <v>0</v>
      </c>
      <c r="K843" s="235"/>
      <c r="L843" s="45"/>
      <c r="M843" s="236" t="s">
        <v>1</v>
      </c>
      <c r="N843" s="237" t="s">
        <v>45</v>
      </c>
      <c r="O843" s="92"/>
      <c r="P843" s="238">
        <f>O843*H843</f>
        <v>0</v>
      </c>
      <c r="Q843" s="238">
        <v>0</v>
      </c>
      <c r="R843" s="238">
        <f>Q843*H843</f>
        <v>0</v>
      </c>
      <c r="S843" s="238">
        <v>0</v>
      </c>
      <c r="T843" s="239">
        <f>S843*H843</f>
        <v>0</v>
      </c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R843" s="240" t="s">
        <v>219</v>
      </c>
      <c r="AT843" s="240" t="s">
        <v>215</v>
      </c>
      <c r="AU843" s="240" t="s">
        <v>89</v>
      </c>
      <c r="AY843" s="18" t="s">
        <v>213</v>
      </c>
      <c r="BE843" s="241">
        <f>IF(N843="základní",J843,0)</f>
        <v>0</v>
      </c>
      <c r="BF843" s="241">
        <f>IF(N843="snížená",J843,0)</f>
        <v>0</v>
      </c>
      <c r="BG843" s="241">
        <f>IF(N843="zákl. přenesená",J843,0)</f>
        <v>0</v>
      </c>
      <c r="BH843" s="241">
        <f>IF(N843="sníž. přenesená",J843,0)</f>
        <v>0</v>
      </c>
      <c r="BI843" s="241">
        <f>IF(N843="nulová",J843,0)</f>
        <v>0</v>
      </c>
      <c r="BJ843" s="18" t="s">
        <v>21</v>
      </c>
      <c r="BK843" s="241">
        <f>ROUND(I843*H843,2)</f>
        <v>0</v>
      </c>
      <c r="BL843" s="18" t="s">
        <v>219</v>
      </c>
      <c r="BM843" s="240" t="s">
        <v>1292</v>
      </c>
    </row>
    <row r="844" spans="1:51" s="13" customFormat="1" ht="12">
      <c r="A844" s="13"/>
      <c r="B844" s="242"/>
      <c r="C844" s="243"/>
      <c r="D844" s="244" t="s">
        <v>221</v>
      </c>
      <c r="E844" s="245" t="s">
        <v>1</v>
      </c>
      <c r="F844" s="246" t="s">
        <v>1293</v>
      </c>
      <c r="G844" s="243"/>
      <c r="H844" s="247">
        <v>14</v>
      </c>
      <c r="I844" s="248"/>
      <c r="J844" s="243"/>
      <c r="K844" s="243"/>
      <c r="L844" s="249"/>
      <c r="M844" s="250"/>
      <c r="N844" s="251"/>
      <c r="O844" s="251"/>
      <c r="P844" s="251"/>
      <c r="Q844" s="251"/>
      <c r="R844" s="251"/>
      <c r="S844" s="251"/>
      <c r="T844" s="252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T844" s="253" t="s">
        <v>221</v>
      </c>
      <c r="AU844" s="253" t="s">
        <v>89</v>
      </c>
      <c r="AV844" s="13" t="s">
        <v>89</v>
      </c>
      <c r="AW844" s="13" t="s">
        <v>36</v>
      </c>
      <c r="AX844" s="13" t="s">
        <v>80</v>
      </c>
      <c r="AY844" s="253" t="s">
        <v>213</v>
      </c>
    </row>
    <row r="845" spans="1:51" s="14" customFormat="1" ht="12">
      <c r="A845" s="14"/>
      <c r="B845" s="254"/>
      <c r="C845" s="255"/>
      <c r="D845" s="244" t="s">
        <v>221</v>
      </c>
      <c r="E845" s="256" t="s">
        <v>1</v>
      </c>
      <c r="F845" s="257" t="s">
        <v>224</v>
      </c>
      <c r="G845" s="255"/>
      <c r="H845" s="258">
        <v>14</v>
      </c>
      <c r="I845" s="259"/>
      <c r="J845" s="255"/>
      <c r="K845" s="255"/>
      <c r="L845" s="260"/>
      <c r="M845" s="261"/>
      <c r="N845" s="262"/>
      <c r="O845" s="262"/>
      <c r="P845" s="262"/>
      <c r="Q845" s="262"/>
      <c r="R845" s="262"/>
      <c r="S845" s="262"/>
      <c r="T845" s="263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T845" s="264" t="s">
        <v>221</v>
      </c>
      <c r="AU845" s="264" t="s">
        <v>89</v>
      </c>
      <c r="AV845" s="14" t="s">
        <v>219</v>
      </c>
      <c r="AW845" s="14" t="s">
        <v>36</v>
      </c>
      <c r="AX845" s="14" t="s">
        <v>21</v>
      </c>
      <c r="AY845" s="264" t="s">
        <v>213</v>
      </c>
    </row>
    <row r="846" spans="1:65" s="2" customFormat="1" ht="33" customHeight="1">
      <c r="A846" s="39"/>
      <c r="B846" s="40"/>
      <c r="C846" s="228" t="s">
        <v>1294</v>
      </c>
      <c r="D846" s="228" t="s">
        <v>215</v>
      </c>
      <c r="E846" s="229" t="s">
        <v>1295</v>
      </c>
      <c r="F846" s="230" t="s">
        <v>1296</v>
      </c>
      <c r="G846" s="231" t="s">
        <v>470</v>
      </c>
      <c r="H846" s="232">
        <v>341.6</v>
      </c>
      <c r="I846" s="233"/>
      <c r="J846" s="234">
        <f>ROUND(I846*H846,2)</f>
        <v>0</v>
      </c>
      <c r="K846" s="235"/>
      <c r="L846" s="45"/>
      <c r="M846" s="236" t="s">
        <v>1</v>
      </c>
      <c r="N846" s="237" t="s">
        <v>45</v>
      </c>
      <c r="O846" s="92"/>
      <c r="P846" s="238">
        <f>O846*H846</f>
        <v>0</v>
      </c>
      <c r="Q846" s="238">
        <v>0</v>
      </c>
      <c r="R846" s="238">
        <f>Q846*H846</f>
        <v>0</v>
      </c>
      <c r="S846" s="238">
        <v>0</v>
      </c>
      <c r="T846" s="239">
        <f>S846*H846</f>
        <v>0</v>
      </c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R846" s="240" t="s">
        <v>219</v>
      </c>
      <c r="AT846" s="240" t="s">
        <v>215</v>
      </c>
      <c r="AU846" s="240" t="s">
        <v>89</v>
      </c>
      <c r="AY846" s="18" t="s">
        <v>213</v>
      </c>
      <c r="BE846" s="241">
        <f>IF(N846="základní",J846,0)</f>
        <v>0</v>
      </c>
      <c r="BF846" s="241">
        <f>IF(N846="snížená",J846,0)</f>
        <v>0</v>
      </c>
      <c r="BG846" s="241">
        <f>IF(N846="zákl. přenesená",J846,0)</f>
        <v>0</v>
      </c>
      <c r="BH846" s="241">
        <f>IF(N846="sníž. přenesená",J846,0)</f>
        <v>0</v>
      </c>
      <c r="BI846" s="241">
        <f>IF(N846="nulová",J846,0)</f>
        <v>0</v>
      </c>
      <c r="BJ846" s="18" t="s">
        <v>21</v>
      </c>
      <c r="BK846" s="241">
        <f>ROUND(I846*H846,2)</f>
        <v>0</v>
      </c>
      <c r="BL846" s="18" t="s">
        <v>219</v>
      </c>
      <c r="BM846" s="240" t="s">
        <v>1297</v>
      </c>
    </row>
    <row r="847" spans="1:51" s="13" customFormat="1" ht="12">
      <c r="A847" s="13"/>
      <c r="B847" s="242"/>
      <c r="C847" s="243"/>
      <c r="D847" s="244" t="s">
        <v>221</v>
      </c>
      <c r="E847" s="245" t="s">
        <v>1</v>
      </c>
      <c r="F847" s="246" t="s">
        <v>1298</v>
      </c>
      <c r="G847" s="243"/>
      <c r="H847" s="247">
        <v>341.6</v>
      </c>
      <c r="I847" s="248"/>
      <c r="J847" s="243"/>
      <c r="K847" s="243"/>
      <c r="L847" s="249"/>
      <c r="M847" s="250"/>
      <c r="N847" s="251"/>
      <c r="O847" s="251"/>
      <c r="P847" s="251"/>
      <c r="Q847" s="251"/>
      <c r="R847" s="251"/>
      <c r="S847" s="251"/>
      <c r="T847" s="252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T847" s="253" t="s">
        <v>221</v>
      </c>
      <c r="AU847" s="253" t="s">
        <v>89</v>
      </c>
      <c r="AV847" s="13" t="s">
        <v>89</v>
      </c>
      <c r="AW847" s="13" t="s">
        <v>36</v>
      </c>
      <c r="AX847" s="13" t="s">
        <v>80</v>
      </c>
      <c r="AY847" s="253" t="s">
        <v>213</v>
      </c>
    </row>
    <row r="848" spans="1:51" s="14" customFormat="1" ht="12">
      <c r="A848" s="14"/>
      <c r="B848" s="254"/>
      <c r="C848" s="255"/>
      <c r="D848" s="244" t="s">
        <v>221</v>
      </c>
      <c r="E848" s="256" t="s">
        <v>1</v>
      </c>
      <c r="F848" s="257" t="s">
        <v>224</v>
      </c>
      <c r="G848" s="255"/>
      <c r="H848" s="258">
        <v>341.6</v>
      </c>
      <c r="I848" s="259"/>
      <c r="J848" s="255"/>
      <c r="K848" s="255"/>
      <c r="L848" s="260"/>
      <c r="M848" s="261"/>
      <c r="N848" s="262"/>
      <c r="O848" s="262"/>
      <c r="P848" s="262"/>
      <c r="Q848" s="262"/>
      <c r="R848" s="262"/>
      <c r="S848" s="262"/>
      <c r="T848" s="263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T848" s="264" t="s">
        <v>221</v>
      </c>
      <c r="AU848" s="264" t="s">
        <v>89</v>
      </c>
      <c r="AV848" s="14" t="s">
        <v>219</v>
      </c>
      <c r="AW848" s="14" t="s">
        <v>36</v>
      </c>
      <c r="AX848" s="14" t="s">
        <v>21</v>
      </c>
      <c r="AY848" s="264" t="s">
        <v>213</v>
      </c>
    </row>
    <row r="849" spans="1:65" s="2" customFormat="1" ht="21.75" customHeight="1">
      <c r="A849" s="39"/>
      <c r="B849" s="40"/>
      <c r="C849" s="228" t="s">
        <v>1299</v>
      </c>
      <c r="D849" s="228" t="s">
        <v>215</v>
      </c>
      <c r="E849" s="229" t="s">
        <v>1300</v>
      </c>
      <c r="F849" s="230" t="s">
        <v>1301</v>
      </c>
      <c r="G849" s="231" t="s">
        <v>470</v>
      </c>
      <c r="H849" s="232">
        <v>88.2</v>
      </c>
      <c r="I849" s="233"/>
      <c r="J849" s="234">
        <f>ROUND(I849*H849,2)</f>
        <v>0</v>
      </c>
      <c r="K849" s="235"/>
      <c r="L849" s="45"/>
      <c r="M849" s="236" t="s">
        <v>1</v>
      </c>
      <c r="N849" s="237" t="s">
        <v>45</v>
      </c>
      <c r="O849" s="92"/>
      <c r="P849" s="238">
        <f>O849*H849</f>
        <v>0</v>
      </c>
      <c r="Q849" s="238">
        <v>0</v>
      </c>
      <c r="R849" s="238">
        <f>Q849*H849</f>
        <v>0</v>
      </c>
      <c r="S849" s="238">
        <v>0</v>
      </c>
      <c r="T849" s="239">
        <f>S849*H849</f>
        <v>0</v>
      </c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R849" s="240" t="s">
        <v>219</v>
      </c>
      <c r="AT849" s="240" t="s">
        <v>215</v>
      </c>
      <c r="AU849" s="240" t="s">
        <v>89</v>
      </c>
      <c r="AY849" s="18" t="s">
        <v>213</v>
      </c>
      <c r="BE849" s="241">
        <f>IF(N849="základní",J849,0)</f>
        <v>0</v>
      </c>
      <c r="BF849" s="241">
        <f>IF(N849="snížená",J849,0)</f>
        <v>0</v>
      </c>
      <c r="BG849" s="241">
        <f>IF(N849="zákl. přenesená",J849,0)</f>
        <v>0</v>
      </c>
      <c r="BH849" s="241">
        <f>IF(N849="sníž. přenesená",J849,0)</f>
        <v>0</v>
      </c>
      <c r="BI849" s="241">
        <f>IF(N849="nulová",J849,0)</f>
        <v>0</v>
      </c>
      <c r="BJ849" s="18" t="s">
        <v>21</v>
      </c>
      <c r="BK849" s="241">
        <f>ROUND(I849*H849,2)</f>
        <v>0</v>
      </c>
      <c r="BL849" s="18" t="s">
        <v>219</v>
      </c>
      <c r="BM849" s="240" t="s">
        <v>1302</v>
      </c>
    </row>
    <row r="850" spans="1:51" s="13" customFormat="1" ht="12">
      <c r="A850" s="13"/>
      <c r="B850" s="242"/>
      <c r="C850" s="243"/>
      <c r="D850" s="244" t="s">
        <v>221</v>
      </c>
      <c r="E850" s="245" t="s">
        <v>1</v>
      </c>
      <c r="F850" s="246" t="s">
        <v>1303</v>
      </c>
      <c r="G850" s="243"/>
      <c r="H850" s="247">
        <v>88.2</v>
      </c>
      <c r="I850" s="248"/>
      <c r="J850" s="243"/>
      <c r="K850" s="243"/>
      <c r="L850" s="249"/>
      <c r="M850" s="250"/>
      <c r="N850" s="251"/>
      <c r="O850" s="251"/>
      <c r="P850" s="251"/>
      <c r="Q850" s="251"/>
      <c r="R850" s="251"/>
      <c r="S850" s="251"/>
      <c r="T850" s="252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T850" s="253" t="s">
        <v>221</v>
      </c>
      <c r="AU850" s="253" t="s">
        <v>89</v>
      </c>
      <c r="AV850" s="13" t="s">
        <v>89</v>
      </c>
      <c r="AW850" s="13" t="s">
        <v>36</v>
      </c>
      <c r="AX850" s="13" t="s">
        <v>80</v>
      </c>
      <c r="AY850" s="253" t="s">
        <v>213</v>
      </c>
    </row>
    <row r="851" spans="1:51" s="14" customFormat="1" ht="12">
      <c r="A851" s="14"/>
      <c r="B851" s="254"/>
      <c r="C851" s="255"/>
      <c r="D851" s="244" t="s">
        <v>221</v>
      </c>
      <c r="E851" s="256" t="s">
        <v>1</v>
      </c>
      <c r="F851" s="257" t="s">
        <v>224</v>
      </c>
      <c r="G851" s="255"/>
      <c r="H851" s="258">
        <v>88.2</v>
      </c>
      <c r="I851" s="259"/>
      <c r="J851" s="255"/>
      <c r="K851" s="255"/>
      <c r="L851" s="260"/>
      <c r="M851" s="261"/>
      <c r="N851" s="262"/>
      <c r="O851" s="262"/>
      <c r="P851" s="262"/>
      <c r="Q851" s="262"/>
      <c r="R851" s="262"/>
      <c r="S851" s="262"/>
      <c r="T851" s="263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T851" s="264" t="s">
        <v>221</v>
      </c>
      <c r="AU851" s="264" t="s">
        <v>89</v>
      </c>
      <c r="AV851" s="14" t="s">
        <v>219</v>
      </c>
      <c r="AW851" s="14" t="s">
        <v>36</v>
      </c>
      <c r="AX851" s="14" t="s">
        <v>21</v>
      </c>
      <c r="AY851" s="264" t="s">
        <v>213</v>
      </c>
    </row>
    <row r="852" spans="1:65" s="2" customFormat="1" ht="21.75" customHeight="1">
      <c r="A852" s="39"/>
      <c r="B852" s="40"/>
      <c r="C852" s="228" t="s">
        <v>1304</v>
      </c>
      <c r="D852" s="228" t="s">
        <v>215</v>
      </c>
      <c r="E852" s="229" t="s">
        <v>1305</v>
      </c>
      <c r="F852" s="230" t="s">
        <v>1306</v>
      </c>
      <c r="G852" s="231" t="s">
        <v>1307</v>
      </c>
      <c r="H852" s="232">
        <v>1</v>
      </c>
      <c r="I852" s="233"/>
      <c r="J852" s="234">
        <f>ROUND(I852*H852,2)</f>
        <v>0</v>
      </c>
      <c r="K852" s="235"/>
      <c r="L852" s="45"/>
      <c r="M852" s="236" t="s">
        <v>1</v>
      </c>
      <c r="N852" s="237" t="s">
        <v>45</v>
      </c>
      <c r="O852" s="92"/>
      <c r="P852" s="238">
        <f>O852*H852</f>
        <v>0</v>
      </c>
      <c r="Q852" s="238">
        <v>0</v>
      </c>
      <c r="R852" s="238">
        <f>Q852*H852</f>
        <v>0</v>
      </c>
      <c r="S852" s="238">
        <v>0</v>
      </c>
      <c r="T852" s="239">
        <f>S852*H852</f>
        <v>0</v>
      </c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R852" s="240" t="s">
        <v>219</v>
      </c>
      <c r="AT852" s="240" t="s">
        <v>215</v>
      </c>
      <c r="AU852" s="240" t="s">
        <v>89</v>
      </c>
      <c r="AY852" s="18" t="s">
        <v>213</v>
      </c>
      <c r="BE852" s="241">
        <f>IF(N852="základní",J852,0)</f>
        <v>0</v>
      </c>
      <c r="BF852" s="241">
        <f>IF(N852="snížená",J852,0)</f>
        <v>0</v>
      </c>
      <c r="BG852" s="241">
        <f>IF(N852="zákl. přenesená",J852,0)</f>
        <v>0</v>
      </c>
      <c r="BH852" s="241">
        <f>IF(N852="sníž. přenesená",J852,0)</f>
        <v>0</v>
      </c>
      <c r="BI852" s="241">
        <f>IF(N852="nulová",J852,0)</f>
        <v>0</v>
      </c>
      <c r="BJ852" s="18" t="s">
        <v>21</v>
      </c>
      <c r="BK852" s="241">
        <f>ROUND(I852*H852,2)</f>
        <v>0</v>
      </c>
      <c r="BL852" s="18" t="s">
        <v>219</v>
      </c>
      <c r="BM852" s="240" t="s">
        <v>1308</v>
      </c>
    </row>
    <row r="853" spans="1:51" s="13" customFormat="1" ht="12">
      <c r="A853" s="13"/>
      <c r="B853" s="242"/>
      <c r="C853" s="243"/>
      <c r="D853" s="244" t="s">
        <v>221</v>
      </c>
      <c r="E853" s="245" t="s">
        <v>1</v>
      </c>
      <c r="F853" s="246" t="s">
        <v>21</v>
      </c>
      <c r="G853" s="243"/>
      <c r="H853" s="247">
        <v>1</v>
      </c>
      <c r="I853" s="248"/>
      <c r="J853" s="243"/>
      <c r="K853" s="243"/>
      <c r="L853" s="249"/>
      <c r="M853" s="250"/>
      <c r="N853" s="251"/>
      <c r="O853" s="251"/>
      <c r="P853" s="251"/>
      <c r="Q853" s="251"/>
      <c r="R853" s="251"/>
      <c r="S853" s="251"/>
      <c r="T853" s="252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T853" s="253" t="s">
        <v>221</v>
      </c>
      <c r="AU853" s="253" t="s">
        <v>89</v>
      </c>
      <c r="AV853" s="13" t="s">
        <v>89</v>
      </c>
      <c r="AW853" s="13" t="s">
        <v>36</v>
      </c>
      <c r="AX853" s="13" t="s">
        <v>80</v>
      </c>
      <c r="AY853" s="253" t="s">
        <v>213</v>
      </c>
    </row>
    <row r="854" spans="1:51" s="14" customFormat="1" ht="12">
      <c r="A854" s="14"/>
      <c r="B854" s="254"/>
      <c r="C854" s="255"/>
      <c r="D854" s="244" t="s">
        <v>221</v>
      </c>
      <c r="E854" s="256" t="s">
        <v>1</v>
      </c>
      <c r="F854" s="257" t="s">
        <v>224</v>
      </c>
      <c r="G854" s="255"/>
      <c r="H854" s="258">
        <v>1</v>
      </c>
      <c r="I854" s="259"/>
      <c r="J854" s="255"/>
      <c r="K854" s="255"/>
      <c r="L854" s="260"/>
      <c r="M854" s="261"/>
      <c r="N854" s="262"/>
      <c r="O854" s="262"/>
      <c r="P854" s="262"/>
      <c r="Q854" s="262"/>
      <c r="R854" s="262"/>
      <c r="S854" s="262"/>
      <c r="T854" s="263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T854" s="264" t="s">
        <v>221</v>
      </c>
      <c r="AU854" s="264" t="s">
        <v>89</v>
      </c>
      <c r="AV854" s="14" t="s">
        <v>219</v>
      </c>
      <c r="AW854" s="14" t="s">
        <v>36</v>
      </c>
      <c r="AX854" s="14" t="s">
        <v>21</v>
      </c>
      <c r="AY854" s="264" t="s">
        <v>213</v>
      </c>
    </row>
    <row r="855" spans="1:65" s="2" customFormat="1" ht="33" customHeight="1">
      <c r="A855" s="39"/>
      <c r="B855" s="40"/>
      <c r="C855" s="228" t="s">
        <v>1309</v>
      </c>
      <c r="D855" s="228" t="s">
        <v>215</v>
      </c>
      <c r="E855" s="229" t="s">
        <v>1310</v>
      </c>
      <c r="F855" s="230" t="s">
        <v>1311</v>
      </c>
      <c r="G855" s="231" t="s">
        <v>1307</v>
      </c>
      <c r="H855" s="232">
        <v>1</v>
      </c>
      <c r="I855" s="233"/>
      <c r="J855" s="234">
        <f>ROUND(I855*H855,2)</f>
        <v>0</v>
      </c>
      <c r="K855" s="235"/>
      <c r="L855" s="45"/>
      <c r="M855" s="236" t="s">
        <v>1</v>
      </c>
      <c r="N855" s="237" t="s">
        <v>45</v>
      </c>
      <c r="O855" s="92"/>
      <c r="P855" s="238">
        <f>O855*H855</f>
        <v>0</v>
      </c>
      <c r="Q855" s="238">
        <v>0</v>
      </c>
      <c r="R855" s="238">
        <f>Q855*H855</f>
        <v>0</v>
      </c>
      <c r="S855" s="238">
        <v>0</v>
      </c>
      <c r="T855" s="239">
        <f>S855*H855</f>
        <v>0</v>
      </c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R855" s="240" t="s">
        <v>219</v>
      </c>
      <c r="AT855" s="240" t="s">
        <v>215</v>
      </c>
      <c r="AU855" s="240" t="s">
        <v>89</v>
      </c>
      <c r="AY855" s="18" t="s">
        <v>213</v>
      </c>
      <c r="BE855" s="241">
        <f>IF(N855="základní",J855,0)</f>
        <v>0</v>
      </c>
      <c r="BF855" s="241">
        <f>IF(N855="snížená",J855,0)</f>
        <v>0</v>
      </c>
      <c r="BG855" s="241">
        <f>IF(N855="zákl. přenesená",J855,0)</f>
        <v>0</v>
      </c>
      <c r="BH855" s="241">
        <f>IF(N855="sníž. přenesená",J855,0)</f>
        <v>0</v>
      </c>
      <c r="BI855" s="241">
        <f>IF(N855="nulová",J855,0)</f>
        <v>0</v>
      </c>
      <c r="BJ855" s="18" t="s">
        <v>21</v>
      </c>
      <c r="BK855" s="241">
        <f>ROUND(I855*H855,2)</f>
        <v>0</v>
      </c>
      <c r="BL855" s="18" t="s">
        <v>219</v>
      </c>
      <c r="BM855" s="240" t="s">
        <v>1312</v>
      </c>
    </row>
    <row r="856" spans="1:51" s="13" customFormat="1" ht="12">
      <c r="A856" s="13"/>
      <c r="B856" s="242"/>
      <c r="C856" s="243"/>
      <c r="D856" s="244" t="s">
        <v>221</v>
      </c>
      <c r="E856" s="245" t="s">
        <v>1</v>
      </c>
      <c r="F856" s="246" t="s">
        <v>1313</v>
      </c>
      <c r="G856" s="243"/>
      <c r="H856" s="247">
        <v>1</v>
      </c>
      <c r="I856" s="248"/>
      <c r="J856" s="243"/>
      <c r="K856" s="243"/>
      <c r="L856" s="249"/>
      <c r="M856" s="250"/>
      <c r="N856" s="251"/>
      <c r="O856" s="251"/>
      <c r="P856" s="251"/>
      <c r="Q856" s="251"/>
      <c r="R856" s="251"/>
      <c r="S856" s="251"/>
      <c r="T856" s="252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T856" s="253" t="s">
        <v>221</v>
      </c>
      <c r="AU856" s="253" t="s">
        <v>89</v>
      </c>
      <c r="AV856" s="13" t="s">
        <v>89</v>
      </c>
      <c r="AW856" s="13" t="s">
        <v>36</v>
      </c>
      <c r="AX856" s="13" t="s">
        <v>80</v>
      </c>
      <c r="AY856" s="253" t="s">
        <v>213</v>
      </c>
    </row>
    <row r="857" spans="1:51" s="14" customFormat="1" ht="12">
      <c r="A857" s="14"/>
      <c r="B857" s="254"/>
      <c r="C857" s="255"/>
      <c r="D857" s="244" t="s">
        <v>221</v>
      </c>
      <c r="E857" s="256" t="s">
        <v>1</v>
      </c>
      <c r="F857" s="257" t="s">
        <v>224</v>
      </c>
      <c r="G857" s="255"/>
      <c r="H857" s="258">
        <v>1</v>
      </c>
      <c r="I857" s="259"/>
      <c r="J857" s="255"/>
      <c r="K857" s="255"/>
      <c r="L857" s="260"/>
      <c r="M857" s="261"/>
      <c r="N857" s="262"/>
      <c r="O857" s="262"/>
      <c r="P857" s="262"/>
      <c r="Q857" s="262"/>
      <c r="R857" s="262"/>
      <c r="S857" s="262"/>
      <c r="T857" s="263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T857" s="264" t="s">
        <v>221</v>
      </c>
      <c r="AU857" s="264" t="s">
        <v>89</v>
      </c>
      <c r="AV857" s="14" t="s">
        <v>219</v>
      </c>
      <c r="AW857" s="14" t="s">
        <v>36</v>
      </c>
      <c r="AX857" s="14" t="s">
        <v>21</v>
      </c>
      <c r="AY857" s="264" t="s">
        <v>213</v>
      </c>
    </row>
    <row r="858" spans="1:65" s="2" customFormat="1" ht="21.75" customHeight="1">
      <c r="A858" s="39"/>
      <c r="B858" s="40"/>
      <c r="C858" s="228" t="s">
        <v>1314</v>
      </c>
      <c r="D858" s="228" t="s">
        <v>215</v>
      </c>
      <c r="E858" s="229" t="s">
        <v>1315</v>
      </c>
      <c r="F858" s="230" t="s">
        <v>1316</v>
      </c>
      <c r="G858" s="231" t="s">
        <v>1307</v>
      </c>
      <c r="H858" s="232">
        <v>1</v>
      </c>
      <c r="I858" s="233"/>
      <c r="J858" s="234">
        <f>ROUND(I858*H858,2)</f>
        <v>0</v>
      </c>
      <c r="K858" s="235"/>
      <c r="L858" s="45"/>
      <c r="M858" s="236" t="s">
        <v>1</v>
      </c>
      <c r="N858" s="237" t="s">
        <v>45</v>
      </c>
      <c r="O858" s="92"/>
      <c r="P858" s="238">
        <f>O858*H858</f>
        <v>0</v>
      </c>
      <c r="Q858" s="238">
        <v>0</v>
      </c>
      <c r="R858" s="238">
        <f>Q858*H858</f>
        <v>0</v>
      </c>
      <c r="S858" s="238">
        <v>0</v>
      </c>
      <c r="T858" s="239">
        <f>S858*H858</f>
        <v>0</v>
      </c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R858" s="240" t="s">
        <v>219</v>
      </c>
      <c r="AT858" s="240" t="s">
        <v>215</v>
      </c>
      <c r="AU858" s="240" t="s">
        <v>89</v>
      </c>
      <c r="AY858" s="18" t="s">
        <v>213</v>
      </c>
      <c r="BE858" s="241">
        <f>IF(N858="základní",J858,0)</f>
        <v>0</v>
      </c>
      <c r="BF858" s="241">
        <f>IF(N858="snížená",J858,0)</f>
        <v>0</v>
      </c>
      <c r="BG858" s="241">
        <f>IF(N858="zákl. přenesená",J858,0)</f>
        <v>0</v>
      </c>
      <c r="BH858" s="241">
        <f>IF(N858="sníž. přenesená",J858,0)</f>
        <v>0</v>
      </c>
      <c r="BI858" s="241">
        <f>IF(N858="nulová",J858,0)</f>
        <v>0</v>
      </c>
      <c r="BJ858" s="18" t="s">
        <v>21</v>
      </c>
      <c r="BK858" s="241">
        <f>ROUND(I858*H858,2)</f>
        <v>0</v>
      </c>
      <c r="BL858" s="18" t="s">
        <v>219</v>
      </c>
      <c r="BM858" s="240" t="s">
        <v>1317</v>
      </c>
    </row>
    <row r="859" spans="1:51" s="13" customFormat="1" ht="12">
      <c r="A859" s="13"/>
      <c r="B859" s="242"/>
      <c r="C859" s="243"/>
      <c r="D859" s="244" t="s">
        <v>221</v>
      </c>
      <c r="E859" s="245" t="s">
        <v>1</v>
      </c>
      <c r="F859" s="246" t="s">
        <v>21</v>
      </c>
      <c r="G859" s="243"/>
      <c r="H859" s="247">
        <v>1</v>
      </c>
      <c r="I859" s="248"/>
      <c r="J859" s="243"/>
      <c r="K859" s="243"/>
      <c r="L859" s="249"/>
      <c r="M859" s="250"/>
      <c r="N859" s="251"/>
      <c r="O859" s="251"/>
      <c r="P859" s="251"/>
      <c r="Q859" s="251"/>
      <c r="R859" s="251"/>
      <c r="S859" s="251"/>
      <c r="T859" s="252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T859" s="253" t="s">
        <v>221</v>
      </c>
      <c r="AU859" s="253" t="s">
        <v>89</v>
      </c>
      <c r="AV859" s="13" t="s">
        <v>89</v>
      </c>
      <c r="AW859" s="13" t="s">
        <v>36</v>
      </c>
      <c r="AX859" s="13" t="s">
        <v>80</v>
      </c>
      <c r="AY859" s="253" t="s">
        <v>213</v>
      </c>
    </row>
    <row r="860" spans="1:51" s="14" customFormat="1" ht="12">
      <c r="A860" s="14"/>
      <c r="B860" s="254"/>
      <c r="C860" s="255"/>
      <c r="D860" s="244" t="s">
        <v>221</v>
      </c>
      <c r="E860" s="256" t="s">
        <v>1</v>
      </c>
      <c r="F860" s="257" t="s">
        <v>224</v>
      </c>
      <c r="G860" s="255"/>
      <c r="H860" s="258">
        <v>1</v>
      </c>
      <c r="I860" s="259"/>
      <c r="J860" s="255"/>
      <c r="K860" s="255"/>
      <c r="L860" s="260"/>
      <c r="M860" s="261"/>
      <c r="N860" s="262"/>
      <c r="O860" s="262"/>
      <c r="P860" s="262"/>
      <c r="Q860" s="262"/>
      <c r="R860" s="262"/>
      <c r="S860" s="262"/>
      <c r="T860" s="263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T860" s="264" t="s">
        <v>221</v>
      </c>
      <c r="AU860" s="264" t="s">
        <v>89</v>
      </c>
      <c r="AV860" s="14" t="s">
        <v>219</v>
      </c>
      <c r="AW860" s="14" t="s">
        <v>36</v>
      </c>
      <c r="AX860" s="14" t="s">
        <v>21</v>
      </c>
      <c r="AY860" s="264" t="s">
        <v>213</v>
      </c>
    </row>
    <row r="861" spans="1:65" s="2" customFormat="1" ht="33" customHeight="1">
      <c r="A861" s="39"/>
      <c r="B861" s="40"/>
      <c r="C861" s="228" t="s">
        <v>1318</v>
      </c>
      <c r="D861" s="228" t="s">
        <v>215</v>
      </c>
      <c r="E861" s="229" t="s">
        <v>1319</v>
      </c>
      <c r="F861" s="230" t="s">
        <v>1320</v>
      </c>
      <c r="G861" s="231" t="s">
        <v>244</v>
      </c>
      <c r="H861" s="232">
        <v>8.16</v>
      </c>
      <c r="I861" s="233"/>
      <c r="J861" s="234">
        <f>ROUND(I861*H861,2)</f>
        <v>0</v>
      </c>
      <c r="K861" s="235"/>
      <c r="L861" s="45"/>
      <c r="M861" s="236" t="s">
        <v>1</v>
      </c>
      <c r="N861" s="237" t="s">
        <v>45</v>
      </c>
      <c r="O861" s="92"/>
      <c r="P861" s="238">
        <f>O861*H861</f>
        <v>0</v>
      </c>
      <c r="Q861" s="238">
        <v>0</v>
      </c>
      <c r="R861" s="238">
        <f>Q861*H861</f>
        <v>0</v>
      </c>
      <c r="S861" s="238">
        <v>0</v>
      </c>
      <c r="T861" s="239">
        <f>S861*H861</f>
        <v>0</v>
      </c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R861" s="240" t="s">
        <v>219</v>
      </c>
      <c r="AT861" s="240" t="s">
        <v>215</v>
      </c>
      <c r="AU861" s="240" t="s">
        <v>89</v>
      </c>
      <c r="AY861" s="18" t="s">
        <v>213</v>
      </c>
      <c r="BE861" s="241">
        <f>IF(N861="základní",J861,0)</f>
        <v>0</v>
      </c>
      <c r="BF861" s="241">
        <f>IF(N861="snížená",J861,0)</f>
        <v>0</v>
      </c>
      <c r="BG861" s="241">
        <f>IF(N861="zákl. přenesená",J861,0)</f>
        <v>0</v>
      </c>
      <c r="BH861" s="241">
        <f>IF(N861="sníž. přenesená",J861,0)</f>
        <v>0</v>
      </c>
      <c r="BI861" s="241">
        <f>IF(N861="nulová",J861,0)</f>
        <v>0</v>
      </c>
      <c r="BJ861" s="18" t="s">
        <v>21</v>
      </c>
      <c r="BK861" s="241">
        <f>ROUND(I861*H861,2)</f>
        <v>0</v>
      </c>
      <c r="BL861" s="18" t="s">
        <v>219</v>
      </c>
      <c r="BM861" s="240" t="s">
        <v>1321</v>
      </c>
    </row>
    <row r="862" spans="1:51" s="13" customFormat="1" ht="12">
      <c r="A862" s="13"/>
      <c r="B862" s="242"/>
      <c r="C862" s="243"/>
      <c r="D862" s="244" t="s">
        <v>221</v>
      </c>
      <c r="E862" s="245" t="s">
        <v>1</v>
      </c>
      <c r="F862" s="246" t="s">
        <v>1322</v>
      </c>
      <c r="G862" s="243"/>
      <c r="H862" s="247">
        <v>5.76</v>
      </c>
      <c r="I862" s="248"/>
      <c r="J862" s="243"/>
      <c r="K862" s="243"/>
      <c r="L862" s="249"/>
      <c r="M862" s="250"/>
      <c r="N862" s="251"/>
      <c r="O862" s="251"/>
      <c r="P862" s="251"/>
      <c r="Q862" s="251"/>
      <c r="R862" s="251"/>
      <c r="S862" s="251"/>
      <c r="T862" s="252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T862" s="253" t="s">
        <v>221</v>
      </c>
      <c r="AU862" s="253" t="s">
        <v>89</v>
      </c>
      <c r="AV862" s="13" t="s">
        <v>89</v>
      </c>
      <c r="AW862" s="13" t="s">
        <v>36</v>
      </c>
      <c r="AX862" s="13" t="s">
        <v>80</v>
      </c>
      <c r="AY862" s="253" t="s">
        <v>213</v>
      </c>
    </row>
    <row r="863" spans="1:51" s="13" customFormat="1" ht="12">
      <c r="A863" s="13"/>
      <c r="B863" s="242"/>
      <c r="C863" s="243"/>
      <c r="D863" s="244" t="s">
        <v>221</v>
      </c>
      <c r="E863" s="245" t="s">
        <v>1</v>
      </c>
      <c r="F863" s="246" t="s">
        <v>1323</v>
      </c>
      <c r="G863" s="243"/>
      <c r="H863" s="247">
        <v>2.4</v>
      </c>
      <c r="I863" s="248"/>
      <c r="J863" s="243"/>
      <c r="K863" s="243"/>
      <c r="L863" s="249"/>
      <c r="M863" s="250"/>
      <c r="N863" s="251"/>
      <c r="O863" s="251"/>
      <c r="P863" s="251"/>
      <c r="Q863" s="251"/>
      <c r="R863" s="251"/>
      <c r="S863" s="251"/>
      <c r="T863" s="252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T863" s="253" t="s">
        <v>221</v>
      </c>
      <c r="AU863" s="253" t="s">
        <v>89</v>
      </c>
      <c r="AV863" s="13" t="s">
        <v>89</v>
      </c>
      <c r="AW863" s="13" t="s">
        <v>36</v>
      </c>
      <c r="AX863" s="13" t="s">
        <v>80</v>
      </c>
      <c r="AY863" s="253" t="s">
        <v>213</v>
      </c>
    </row>
    <row r="864" spans="1:51" s="14" customFormat="1" ht="12">
      <c r="A864" s="14"/>
      <c r="B864" s="254"/>
      <c r="C864" s="255"/>
      <c r="D864" s="244" t="s">
        <v>221</v>
      </c>
      <c r="E864" s="256" t="s">
        <v>1</v>
      </c>
      <c r="F864" s="257" t="s">
        <v>224</v>
      </c>
      <c r="G864" s="255"/>
      <c r="H864" s="258">
        <v>8.16</v>
      </c>
      <c r="I864" s="259"/>
      <c r="J864" s="255"/>
      <c r="K864" s="255"/>
      <c r="L864" s="260"/>
      <c r="M864" s="261"/>
      <c r="N864" s="262"/>
      <c r="O864" s="262"/>
      <c r="P864" s="262"/>
      <c r="Q864" s="262"/>
      <c r="R864" s="262"/>
      <c r="S864" s="262"/>
      <c r="T864" s="263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T864" s="264" t="s">
        <v>221</v>
      </c>
      <c r="AU864" s="264" t="s">
        <v>89</v>
      </c>
      <c r="AV864" s="14" t="s">
        <v>219</v>
      </c>
      <c r="AW864" s="14" t="s">
        <v>36</v>
      </c>
      <c r="AX864" s="14" t="s">
        <v>21</v>
      </c>
      <c r="AY864" s="264" t="s">
        <v>213</v>
      </c>
    </row>
    <row r="865" spans="1:65" s="2" customFormat="1" ht="33" customHeight="1">
      <c r="A865" s="39"/>
      <c r="B865" s="40"/>
      <c r="C865" s="228" t="s">
        <v>1324</v>
      </c>
      <c r="D865" s="228" t="s">
        <v>215</v>
      </c>
      <c r="E865" s="229" t="s">
        <v>1325</v>
      </c>
      <c r="F865" s="230" t="s">
        <v>1326</v>
      </c>
      <c r="G865" s="231" t="s">
        <v>1307</v>
      </c>
      <c r="H865" s="232">
        <v>1</v>
      </c>
      <c r="I865" s="233"/>
      <c r="J865" s="234">
        <f>ROUND(I865*H865,2)</f>
        <v>0</v>
      </c>
      <c r="K865" s="235"/>
      <c r="L865" s="45"/>
      <c r="M865" s="236" t="s">
        <v>1</v>
      </c>
      <c r="N865" s="237" t="s">
        <v>45</v>
      </c>
      <c r="O865" s="92"/>
      <c r="P865" s="238">
        <f>O865*H865</f>
        <v>0</v>
      </c>
      <c r="Q865" s="238">
        <v>0</v>
      </c>
      <c r="R865" s="238">
        <f>Q865*H865</f>
        <v>0</v>
      </c>
      <c r="S865" s="238">
        <v>0</v>
      </c>
      <c r="T865" s="239">
        <f>S865*H865</f>
        <v>0</v>
      </c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R865" s="240" t="s">
        <v>219</v>
      </c>
      <c r="AT865" s="240" t="s">
        <v>215</v>
      </c>
      <c r="AU865" s="240" t="s">
        <v>89</v>
      </c>
      <c r="AY865" s="18" t="s">
        <v>213</v>
      </c>
      <c r="BE865" s="241">
        <f>IF(N865="základní",J865,0)</f>
        <v>0</v>
      </c>
      <c r="BF865" s="241">
        <f>IF(N865="snížená",J865,0)</f>
        <v>0</v>
      </c>
      <c r="BG865" s="241">
        <f>IF(N865="zákl. přenesená",J865,0)</f>
        <v>0</v>
      </c>
      <c r="BH865" s="241">
        <f>IF(N865="sníž. přenesená",J865,0)</f>
        <v>0</v>
      </c>
      <c r="BI865" s="241">
        <f>IF(N865="nulová",J865,0)</f>
        <v>0</v>
      </c>
      <c r="BJ865" s="18" t="s">
        <v>21</v>
      </c>
      <c r="BK865" s="241">
        <f>ROUND(I865*H865,2)</f>
        <v>0</v>
      </c>
      <c r="BL865" s="18" t="s">
        <v>219</v>
      </c>
      <c r="BM865" s="240" t="s">
        <v>1327</v>
      </c>
    </row>
    <row r="866" spans="1:51" s="13" customFormat="1" ht="12">
      <c r="A866" s="13"/>
      <c r="B866" s="242"/>
      <c r="C866" s="243"/>
      <c r="D866" s="244" t="s">
        <v>221</v>
      </c>
      <c r="E866" s="245" t="s">
        <v>1</v>
      </c>
      <c r="F866" s="246" t="s">
        <v>21</v>
      </c>
      <c r="G866" s="243"/>
      <c r="H866" s="247">
        <v>1</v>
      </c>
      <c r="I866" s="248"/>
      <c r="J866" s="243"/>
      <c r="K866" s="243"/>
      <c r="L866" s="249"/>
      <c r="M866" s="250"/>
      <c r="N866" s="251"/>
      <c r="O866" s="251"/>
      <c r="P866" s="251"/>
      <c r="Q866" s="251"/>
      <c r="R866" s="251"/>
      <c r="S866" s="251"/>
      <c r="T866" s="252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T866" s="253" t="s">
        <v>221</v>
      </c>
      <c r="AU866" s="253" t="s">
        <v>89</v>
      </c>
      <c r="AV866" s="13" t="s">
        <v>89</v>
      </c>
      <c r="AW866" s="13" t="s">
        <v>36</v>
      </c>
      <c r="AX866" s="13" t="s">
        <v>80</v>
      </c>
      <c r="AY866" s="253" t="s">
        <v>213</v>
      </c>
    </row>
    <row r="867" spans="1:51" s="14" customFormat="1" ht="12">
      <c r="A867" s="14"/>
      <c r="B867" s="254"/>
      <c r="C867" s="255"/>
      <c r="D867" s="244" t="s">
        <v>221</v>
      </c>
      <c r="E867" s="256" t="s">
        <v>1</v>
      </c>
      <c r="F867" s="257" t="s">
        <v>224</v>
      </c>
      <c r="G867" s="255"/>
      <c r="H867" s="258">
        <v>1</v>
      </c>
      <c r="I867" s="259"/>
      <c r="J867" s="255"/>
      <c r="K867" s="255"/>
      <c r="L867" s="260"/>
      <c r="M867" s="261"/>
      <c r="N867" s="262"/>
      <c r="O867" s="262"/>
      <c r="P867" s="262"/>
      <c r="Q867" s="262"/>
      <c r="R867" s="262"/>
      <c r="S867" s="262"/>
      <c r="T867" s="263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T867" s="264" t="s">
        <v>221</v>
      </c>
      <c r="AU867" s="264" t="s">
        <v>89</v>
      </c>
      <c r="AV867" s="14" t="s">
        <v>219</v>
      </c>
      <c r="AW867" s="14" t="s">
        <v>36</v>
      </c>
      <c r="AX867" s="14" t="s">
        <v>21</v>
      </c>
      <c r="AY867" s="264" t="s">
        <v>213</v>
      </c>
    </row>
    <row r="868" spans="1:65" s="2" customFormat="1" ht="16.5" customHeight="1">
      <c r="A868" s="39"/>
      <c r="B868" s="40"/>
      <c r="C868" s="275" t="s">
        <v>1328</v>
      </c>
      <c r="D868" s="275" t="s">
        <v>292</v>
      </c>
      <c r="E868" s="276" t="s">
        <v>1329</v>
      </c>
      <c r="F868" s="277" t="s">
        <v>1330</v>
      </c>
      <c r="G868" s="278" t="s">
        <v>371</v>
      </c>
      <c r="H868" s="279">
        <v>6</v>
      </c>
      <c r="I868" s="280"/>
      <c r="J868" s="281">
        <f>ROUND(I868*H868,2)</f>
        <v>0</v>
      </c>
      <c r="K868" s="282"/>
      <c r="L868" s="283"/>
      <c r="M868" s="284" t="s">
        <v>1</v>
      </c>
      <c r="N868" s="285" t="s">
        <v>45</v>
      </c>
      <c r="O868" s="92"/>
      <c r="P868" s="238">
        <f>O868*H868</f>
        <v>0</v>
      </c>
      <c r="Q868" s="238">
        <v>0.014</v>
      </c>
      <c r="R868" s="238">
        <f>Q868*H868</f>
        <v>0.084</v>
      </c>
      <c r="S868" s="238">
        <v>0</v>
      </c>
      <c r="T868" s="239">
        <f>S868*H868</f>
        <v>0</v>
      </c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R868" s="240" t="s">
        <v>257</v>
      </c>
      <c r="AT868" s="240" t="s">
        <v>292</v>
      </c>
      <c r="AU868" s="240" t="s">
        <v>89</v>
      </c>
      <c r="AY868" s="18" t="s">
        <v>213</v>
      </c>
      <c r="BE868" s="241">
        <f>IF(N868="základní",J868,0)</f>
        <v>0</v>
      </c>
      <c r="BF868" s="241">
        <f>IF(N868="snížená",J868,0)</f>
        <v>0</v>
      </c>
      <c r="BG868" s="241">
        <f>IF(N868="zákl. přenesená",J868,0)</f>
        <v>0</v>
      </c>
      <c r="BH868" s="241">
        <f>IF(N868="sníž. přenesená",J868,0)</f>
        <v>0</v>
      </c>
      <c r="BI868" s="241">
        <f>IF(N868="nulová",J868,0)</f>
        <v>0</v>
      </c>
      <c r="BJ868" s="18" t="s">
        <v>21</v>
      </c>
      <c r="BK868" s="241">
        <f>ROUND(I868*H868,2)</f>
        <v>0</v>
      </c>
      <c r="BL868" s="18" t="s">
        <v>219</v>
      </c>
      <c r="BM868" s="240" t="s">
        <v>1331</v>
      </c>
    </row>
    <row r="869" spans="1:51" s="13" customFormat="1" ht="12">
      <c r="A869" s="13"/>
      <c r="B869" s="242"/>
      <c r="C869" s="243"/>
      <c r="D869" s="244" t="s">
        <v>221</v>
      </c>
      <c r="E869" s="245" t="s">
        <v>1</v>
      </c>
      <c r="F869" s="246" t="s">
        <v>247</v>
      </c>
      <c r="G869" s="243"/>
      <c r="H869" s="247">
        <v>6</v>
      </c>
      <c r="I869" s="248"/>
      <c r="J869" s="243"/>
      <c r="K869" s="243"/>
      <c r="L869" s="249"/>
      <c r="M869" s="250"/>
      <c r="N869" s="251"/>
      <c r="O869" s="251"/>
      <c r="P869" s="251"/>
      <c r="Q869" s="251"/>
      <c r="R869" s="251"/>
      <c r="S869" s="251"/>
      <c r="T869" s="252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T869" s="253" t="s">
        <v>221</v>
      </c>
      <c r="AU869" s="253" t="s">
        <v>89</v>
      </c>
      <c r="AV869" s="13" t="s">
        <v>89</v>
      </c>
      <c r="AW869" s="13" t="s">
        <v>36</v>
      </c>
      <c r="AX869" s="13" t="s">
        <v>21</v>
      </c>
      <c r="AY869" s="253" t="s">
        <v>213</v>
      </c>
    </row>
    <row r="870" spans="1:65" s="2" customFormat="1" ht="21.75" customHeight="1">
      <c r="A870" s="39"/>
      <c r="B870" s="40"/>
      <c r="C870" s="228" t="s">
        <v>1332</v>
      </c>
      <c r="D870" s="228" t="s">
        <v>215</v>
      </c>
      <c r="E870" s="229" t="s">
        <v>1333</v>
      </c>
      <c r="F870" s="230" t="s">
        <v>1334</v>
      </c>
      <c r="G870" s="231" t="s">
        <v>470</v>
      </c>
      <c r="H870" s="232">
        <v>316.34</v>
      </c>
      <c r="I870" s="233"/>
      <c r="J870" s="234">
        <f>ROUND(I870*H870,2)</f>
        <v>0</v>
      </c>
      <c r="K870" s="235"/>
      <c r="L870" s="45"/>
      <c r="M870" s="236" t="s">
        <v>1</v>
      </c>
      <c r="N870" s="237" t="s">
        <v>45</v>
      </c>
      <c r="O870" s="92"/>
      <c r="P870" s="238">
        <f>O870*H870</f>
        <v>0</v>
      </c>
      <c r="Q870" s="238">
        <v>0.00578</v>
      </c>
      <c r="R870" s="238">
        <f>Q870*H870</f>
        <v>1.8284452</v>
      </c>
      <c r="S870" s="238">
        <v>0</v>
      </c>
      <c r="T870" s="239">
        <f>S870*H870</f>
        <v>0</v>
      </c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R870" s="240" t="s">
        <v>219</v>
      </c>
      <c r="AT870" s="240" t="s">
        <v>215</v>
      </c>
      <c r="AU870" s="240" t="s">
        <v>89</v>
      </c>
      <c r="AY870" s="18" t="s">
        <v>213</v>
      </c>
      <c r="BE870" s="241">
        <f>IF(N870="základní",J870,0)</f>
        <v>0</v>
      </c>
      <c r="BF870" s="241">
        <f>IF(N870="snížená",J870,0)</f>
        <v>0</v>
      </c>
      <c r="BG870" s="241">
        <f>IF(N870="zákl. přenesená",J870,0)</f>
        <v>0</v>
      </c>
      <c r="BH870" s="241">
        <f>IF(N870="sníž. přenesená",J870,0)</f>
        <v>0</v>
      </c>
      <c r="BI870" s="241">
        <f>IF(N870="nulová",J870,0)</f>
        <v>0</v>
      </c>
      <c r="BJ870" s="18" t="s">
        <v>21</v>
      </c>
      <c r="BK870" s="241">
        <f>ROUND(I870*H870,2)</f>
        <v>0</v>
      </c>
      <c r="BL870" s="18" t="s">
        <v>219</v>
      </c>
      <c r="BM870" s="240" t="s">
        <v>1335</v>
      </c>
    </row>
    <row r="871" spans="1:51" s="13" customFormat="1" ht="12">
      <c r="A871" s="13"/>
      <c r="B871" s="242"/>
      <c r="C871" s="243"/>
      <c r="D871" s="244" t="s">
        <v>221</v>
      </c>
      <c r="E871" s="245" t="s">
        <v>1</v>
      </c>
      <c r="F871" s="246" t="s">
        <v>1336</v>
      </c>
      <c r="G871" s="243"/>
      <c r="H871" s="247">
        <v>20.84</v>
      </c>
      <c r="I871" s="248"/>
      <c r="J871" s="243"/>
      <c r="K871" s="243"/>
      <c r="L871" s="249"/>
      <c r="M871" s="250"/>
      <c r="N871" s="251"/>
      <c r="O871" s="251"/>
      <c r="P871" s="251"/>
      <c r="Q871" s="251"/>
      <c r="R871" s="251"/>
      <c r="S871" s="251"/>
      <c r="T871" s="252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T871" s="253" t="s">
        <v>221</v>
      </c>
      <c r="AU871" s="253" t="s">
        <v>89</v>
      </c>
      <c r="AV871" s="13" t="s">
        <v>89</v>
      </c>
      <c r="AW871" s="13" t="s">
        <v>36</v>
      </c>
      <c r="AX871" s="13" t="s">
        <v>80</v>
      </c>
      <c r="AY871" s="253" t="s">
        <v>213</v>
      </c>
    </row>
    <row r="872" spans="1:51" s="15" customFormat="1" ht="12">
      <c r="A872" s="15"/>
      <c r="B872" s="265"/>
      <c r="C872" s="266"/>
      <c r="D872" s="244" t="s">
        <v>221</v>
      </c>
      <c r="E872" s="267" t="s">
        <v>1</v>
      </c>
      <c r="F872" s="268" t="s">
        <v>1337</v>
      </c>
      <c r="G872" s="266"/>
      <c r="H872" s="267" t="s">
        <v>1</v>
      </c>
      <c r="I872" s="269"/>
      <c r="J872" s="266"/>
      <c r="K872" s="266"/>
      <c r="L872" s="270"/>
      <c r="M872" s="271"/>
      <c r="N872" s="272"/>
      <c r="O872" s="272"/>
      <c r="P872" s="272"/>
      <c r="Q872" s="272"/>
      <c r="R872" s="272"/>
      <c r="S872" s="272"/>
      <c r="T872" s="273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T872" s="274" t="s">
        <v>221</v>
      </c>
      <c r="AU872" s="274" t="s">
        <v>89</v>
      </c>
      <c r="AV872" s="15" t="s">
        <v>21</v>
      </c>
      <c r="AW872" s="15" t="s">
        <v>36</v>
      </c>
      <c r="AX872" s="15" t="s">
        <v>80</v>
      </c>
      <c r="AY872" s="274" t="s">
        <v>213</v>
      </c>
    </row>
    <row r="873" spans="1:51" s="13" customFormat="1" ht="12">
      <c r="A873" s="13"/>
      <c r="B873" s="242"/>
      <c r="C873" s="243"/>
      <c r="D873" s="244" t="s">
        <v>221</v>
      </c>
      <c r="E873" s="245" t="s">
        <v>1</v>
      </c>
      <c r="F873" s="246" t="s">
        <v>1338</v>
      </c>
      <c r="G873" s="243"/>
      <c r="H873" s="247">
        <v>295.5</v>
      </c>
      <c r="I873" s="248"/>
      <c r="J873" s="243"/>
      <c r="K873" s="243"/>
      <c r="L873" s="249"/>
      <c r="M873" s="250"/>
      <c r="N873" s="251"/>
      <c r="O873" s="251"/>
      <c r="P873" s="251"/>
      <c r="Q873" s="251"/>
      <c r="R873" s="251"/>
      <c r="S873" s="251"/>
      <c r="T873" s="252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T873" s="253" t="s">
        <v>221</v>
      </c>
      <c r="AU873" s="253" t="s">
        <v>89</v>
      </c>
      <c r="AV873" s="13" t="s">
        <v>89</v>
      </c>
      <c r="AW873" s="13" t="s">
        <v>36</v>
      </c>
      <c r="AX873" s="13" t="s">
        <v>80</v>
      </c>
      <c r="AY873" s="253" t="s">
        <v>213</v>
      </c>
    </row>
    <row r="874" spans="1:51" s="14" customFormat="1" ht="12">
      <c r="A874" s="14"/>
      <c r="B874" s="254"/>
      <c r="C874" s="255"/>
      <c r="D874" s="244" t="s">
        <v>221</v>
      </c>
      <c r="E874" s="256" t="s">
        <v>1</v>
      </c>
      <c r="F874" s="257" t="s">
        <v>224</v>
      </c>
      <c r="G874" s="255"/>
      <c r="H874" s="258">
        <v>316.34</v>
      </c>
      <c r="I874" s="259"/>
      <c r="J874" s="255"/>
      <c r="K874" s="255"/>
      <c r="L874" s="260"/>
      <c r="M874" s="261"/>
      <c r="N874" s="262"/>
      <c r="O874" s="262"/>
      <c r="P874" s="262"/>
      <c r="Q874" s="262"/>
      <c r="R874" s="262"/>
      <c r="S874" s="262"/>
      <c r="T874" s="263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T874" s="264" t="s">
        <v>221</v>
      </c>
      <c r="AU874" s="264" t="s">
        <v>89</v>
      </c>
      <c r="AV874" s="14" t="s">
        <v>219</v>
      </c>
      <c r="AW874" s="14" t="s">
        <v>36</v>
      </c>
      <c r="AX874" s="14" t="s">
        <v>21</v>
      </c>
      <c r="AY874" s="264" t="s">
        <v>213</v>
      </c>
    </row>
    <row r="875" spans="1:65" s="2" customFormat="1" ht="16.5" customHeight="1">
      <c r="A875" s="39"/>
      <c r="B875" s="40"/>
      <c r="C875" s="228" t="s">
        <v>1339</v>
      </c>
      <c r="D875" s="228" t="s">
        <v>215</v>
      </c>
      <c r="E875" s="229" t="s">
        <v>1340</v>
      </c>
      <c r="F875" s="230" t="s">
        <v>1341</v>
      </c>
      <c r="G875" s="231" t="s">
        <v>244</v>
      </c>
      <c r="H875" s="232">
        <v>11.532</v>
      </c>
      <c r="I875" s="233"/>
      <c r="J875" s="234">
        <f>ROUND(I875*H875,2)</f>
        <v>0</v>
      </c>
      <c r="K875" s="235"/>
      <c r="L875" s="45"/>
      <c r="M875" s="236" t="s">
        <v>1</v>
      </c>
      <c r="N875" s="237" t="s">
        <v>45</v>
      </c>
      <c r="O875" s="92"/>
      <c r="P875" s="238">
        <f>O875*H875</f>
        <v>0</v>
      </c>
      <c r="Q875" s="238">
        <v>0</v>
      </c>
      <c r="R875" s="238">
        <f>Q875*H875</f>
        <v>0</v>
      </c>
      <c r="S875" s="238">
        <v>0.131</v>
      </c>
      <c r="T875" s="239">
        <f>S875*H875</f>
        <v>1.5106920000000001</v>
      </c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R875" s="240" t="s">
        <v>219</v>
      </c>
      <c r="AT875" s="240" t="s">
        <v>215</v>
      </c>
      <c r="AU875" s="240" t="s">
        <v>89</v>
      </c>
      <c r="AY875" s="18" t="s">
        <v>213</v>
      </c>
      <c r="BE875" s="241">
        <f>IF(N875="základní",J875,0)</f>
        <v>0</v>
      </c>
      <c r="BF875" s="241">
        <f>IF(N875="snížená",J875,0)</f>
        <v>0</v>
      </c>
      <c r="BG875" s="241">
        <f>IF(N875="zákl. přenesená",J875,0)</f>
        <v>0</v>
      </c>
      <c r="BH875" s="241">
        <f>IF(N875="sníž. přenesená",J875,0)</f>
        <v>0</v>
      </c>
      <c r="BI875" s="241">
        <f>IF(N875="nulová",J875,0)</f>
        <v>0</v>
      </c>
      <c r="BJ875" s="18" t="s">
        <v>21</v>
      </c>
      <c r="BK875" s="241">
        <f>ROUND(I875*H875,2)</f>
        <v>0</v>
      </c>
      <c r="BL875" s="18" t="s">
        <v>219</v>
      </c>
      <c r="BM875" s="240" t="s">
        <v>1342</v>
      </c>
    </row>
    <row r="876" spans="1:51" s="13" customFormat="1" ht="12">
      <c r="A876" s="13"/>
      <c r="B876" s="242"/>
      <c r="C876" s="243"/>
      <c r="D876" s="244" t="s">
        <v>221</v>
      </c>
      <c r="E876" s="245" t="s">
        <v>1</v>
      </c>
      <c r="F876" s="246" t="s">
        <v>1343</v>
      </c>
      <c r="G876" s="243"/>
      <c r="H876" s="247">
        <v>11.532</v>
      </c>
      <c r="I876" s="248"/>
      <c r="J876" s="243"/>
      <c r="K876" s="243"/>
      <c r="L876" s="249"/>
      <c r="M876" s="250"/>
      <c r="N876" s="251"/>
      <c r="O876" s="251"/>
      <c r="P876" s="251"/>
      <c r="Q876" s="251"/>
      <c r="R876" s="251"/>
      <c r="S876" s="251"/>
      <c r="T876" s="252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T876" s="253" t="s">
        <v>221</v>
      </c>
      <c r="AU876" s="253" t="s">
        <v>89</v>
      </c>
      <c r="AV876" s="13" t="s">
        <v>89</v>
      </c>
      <c r="AW876" s="13" t="s">
        <v>36</v>
      </c>
      <c r="AX876" s="13" t="s">
        <v>21</v>
      </c>
      <c r="AY876" s="253" t="s">
        <v>213</v>
      </c>
    </row>
    <row r="877" spans="1:65" s="2" customFormat="1" ht="21.75" customHeight="1">
      <c r="A877" s="39"/>
      <c r="B877" s="40"/>
      <c r="C877" s="228" t="s">
        <v>1344</v>
      </c>
      <c r="D877" s="228" t="s">
        <v>215</v>
      </c>
      <c r="E877" s="229" t="s">
        <v>1345</v>
      </c>
      <c r="F877" s="230" t="s">
        <v>1346</v>
      </c>
      <c r="G877" s="231" t="s">
        <v>244</v>
      </c>
      <c r="H877" s="232">
        <v>11.181</v>
      </c>
      <c r="I877" s="233"/>
      <c r="J877" s="234">
        <f>ROUND(I877*H877,2)</f>
        <v>0</v>
      </c>
      <c r="K877" s="235"/>
      <c r="L877" s="45"/>
      <c r="M877" s="236" t="s">
        <v>1</v>
      </c>
      <c r="N877" s="237" t="s">
        <v>45</v>
      </c>
      <c r="O877" s="92"/>
      <c r="P877" s="238">
        <f>O877*H877</f>
        <v>0</v>
      </c>
      <c r="Q877" s="238">
        <v>0</v>
      </c>
      <c r="R877" s="238">
        <f>Q877*H877</f>
        <v>0</v>
      </c>
      <c r="S877" s="238">
        <v>0.261</v>
      </c>
      <c r="T877" s="239">
        <f>S877*H877</f>
        <v>2.918241</v>
      </c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R877" s="240" t="s">
        <v>219</v>
      </c>
      <c r="AT877" s="240" t="s">
        <v>215</v>
      </c>
      <c r="AU877" s="240" t="s">
        <v>89</v>
      </c>
      <c r="AY877" s="18" t="s">
        <v>213</v>
      </c>
      <c r="BE877" s="241">
        <f>IF(N877="základní",J877,0)</f>
        <v>0</v>
      </c>
      <c r="BF877" s="241">
        <f>IF(N877="snížená",J877,0)</f>
        <v>0</v>
      </c>
      <c r="BG877" s="241">
        <f>IF(N877="zákl. přenesená",J877,0)</f>
        <v>0</v>
      </c>
      <c r="BH877" s="241">
        <f>IF(N877="sníž. přenesená",J877,0)</f>
        <v>0</v>
      </c>
      <c r="BI877" s="241">
        <f>IF(N877="nulová",J877,0)</f>
        <v>0</v>
      </c>
      <c r="BJ877" s="18" t="s">
        <v>21</v>
      </c>
      <c r="BK877" s="241">
        <f>ROUND(I877*H877,2)</f>
        <v>0</v>
      </c>
      <c r="BL877" s="18" t="s">
        <v>219</v>
      </c>
      <c r="BM877" s="240" t="s">
        <v>1347</v>
      </c>
    </row>
    <row r="878" spans="1:51" s="13" customFormat="1" ht="12">
      <c r="A878" s="13"/>
      <c r="B878" s="242"/>
      <c r="C878" s="243"/>
      <c r="D878" s="244" t="s">
        <v>221</v>
      </c>
      <c r="E878" s="245" t="s">
        <v>1</v>
      </c>
      <c r="F878" s="246" t="s">
        <v>1348</v>
      </c>
      <c r="G878" s="243"/>
      <c r="H878" s="247">
        <v>11.181</v>
      </c>
      <c r="I878" s="248"/>
      <c r="J878" s="243"/>
      <c r="K878" s="243"/>
      <c r="L878" s="249"/>
      <c r="M878" s="250"/>
      <c r="N878" s="251"/>
      <c r="O878" s="251"/>
      <c r="P878" s="251"/>
      <c r="Q878" s="251"/>
      <c r="R878" s="251"/>
      <c r="S878" s="251"/>
      <c r="T878" s="252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T878" s="253" t="s">
        <v>221</v>
      </c>
      <c r="AU878" s="253" t="s">
        <v>89</v>
      </c>
      <c r="AV878" s="13" t="s">
        <v>89</v>
      </c>
      <c r="AW878" s="13" t="s">
        <v>36</v>
      </c>
      <c r="AX878" s="13" t="s">
        <v>21</v>
      </c>
      <c r="AY878" s="253" t="s">
        <v>213</v>
      </c>
    </row>
    <row r="879" spans="1:65" s="2" customFormat="1" ht="21.75" customHeight="1">
      <c r="A879" s="39"/>
      <c r="B879" s="40"/>
      <c r="C879" s="228" t="s">
        <v>1349</v>
      </c>
      <c r="D879" s="228" t="s">
        <v>215</v>
      </c>
      <c r="E879" s="229" t="s">
        <v>1350</v>
      </c>
      <c r="F879" s="230" t="s">
        <v>1351</v>
      </c>
      <c r="G879" s="231" t="s">
        <v>218</v>
      </c>
      <c r="H879" s="232">
        <v>1.562</v>
      </c>
      <c r="I879" s="233"/>
      <c r="J879" s="234">
        <f>ROUND(I879*H879,2)</f>
        <v>0</v>
      </c>
      <c r="K879" s="235"/>
      <c r="L879" s="45"/>
      <c r="M879" s="236" t="s">
        <v>1</v>
      </c>
      <c r="N879" s="237" t="s">
        <v>45</v>
      </c>
      <c r="O879" s="92"/>
      <c r="P879" s="238">
        <f>O879*H879</f>
        <v>0</v>
      </c>
      <c r="Q879" s="238">
        <v>0</v>
      </c>
      <c r="R879" s="238">
        <f>Q879*H879</f>
        <v>0</v>
      </c>
      <c r="S879" s="238">
        <v>1.8</v>
      </c>
      <c r="T879" s="239">
        <f>S879*H879</f>
        <v>2.8116000000000003</v>
      </c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R879" s="240" t="s">
        <v>219</v>
      </c>
      <c r="AT879" s="240" t="s">
        <v>215</v>
      </c>
      <c r="AU879" s="240" t="s">
        <v>89</v>
      </c>
      <c r="AY879" s="18" t="s">
        <v>213</v>
      </c>
      <c r="BE879" s="241">
        <f>IF(N879="základní",J879,0)</f>
        <v>0</v>
      </c>
      <c r="BF879" s="241">
        <f>IF(N879="snížená",J879,0)</f>
        <v>0</v>
      </c>
      <c r="BG879" s="241">
        <f>IF(N879="zákl. přenesená",J879,0)</f>
        <v>0</v>
      </c>
      <c r="BH879" s="241">
        <f>IF(N879="sníž. přenesená",J879,0)</f>
        <v>0</v>
      </c>
      <c r="BI879" s="241">
        <f>IF(N879="nulová",J879,0)</f>
        <v>0</v>
      </c>
      <c r="BJ879" s="18" t="s">
        <v>21</v>
      </c>
      <c r="BK879" s="241">
        <f>ROUND(I879*H879,2)</f>
        <v>0</v>
      </c>
      <c r="BL879" s="18" t="s">
        <v>219</v>
      </c>
      <c r="BM879" s="240" t="s">
        <v>1352</v>
      </c>
    </row>
    <row r="880" spans="1:51" s="13" customFormat="1" ht="12">
      <c r="A880" s="13"/>
      <c r="B880" s="242"/>
      <c r="C880" s="243"/>
      <c r="D880" s="244" t="s">
        <v>221</v>
      </c>
      <c r="E880" s="245" t="s">
        <v>1</v>
      </c>
      <c r="F880" s="246" t="s">
        <v>1353</v>
      </c>
      <c r="G880" s="243"/>
      <c r="H880" s="247">
        <v>1.562</v>
      </c>
      <c r="I880" s="248"/>
      <c r="J880" s="243"/>
      <c r="K880" s="243"/>
      <c r="L880" s="249"/>
      <c r="M880" s="250"/>
      <c r="N880" s="251"/>
      <c r="O880" s="251"/>
      <c r="P880" s="251"/>
      <c r="Q880" s="251"/>
      <c r="R880" s="251"/>
      <c r="S880" s="251"/>
      <c r="T880" s="252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T880" s="253" t="s">
        <v>221</v>
      </c>
      <c r="AU880" s="253" t="s">
        <v>89</v>
      </c>
      <c r="AV880" s="13" t="s">
        <v>89</v>
      </c>
      <c r="AW880" s="13" t="s">
        <v>36</v>
      </c>
      <c r="AX880" s="13" t="s">
        <v>21</v>
      </c>
      <c r="AY880" s="253" t="s">
        <v>213</v>
      </c>
    </row>
    <row r="881" spans="1:65" s="2" customFormat="1" ht="21.75" customHeight="1">
      <c r="A881" s="39"/>
      <c r="B881" s="40"/>
      <c r="C881" s="228" t="s">
        <v>1354</v>
      </c>
      <c r="D881" s="228" t="s">
        <v>215</v>
      </c>
      <c r="E881" s="229" t="s">
        <v>1355</v>
      </c>
      <c r="F881" s="230" t="s">
        <v>1356</v>
      </c>
      <c r="G881" s="231" t="s">
        <v>218</v>
      </c>
      <c r="H881" s="232">
        <v>20.213</v>
      </c>
      <c r="I881" s="233"/>
      <c r="J881" s="234">
        <f>ROUND(I881*H881,2)</f>
        <v>0</v>
      </c>
      <c r="K881" s="235"/>
      <c r="L881" s="45"/>
      <c r="M881" s="236" t="s">
        <v>1</v>
      </c>
      <c r="N881" s="237" t="s">
        <v>45</v>
      </c>
      <c r="O881" s="92"/>
      <c r="P881" s="238">
        <f>O881*H881</f>
        <v>0</v>
      </c>
      <c r="Q881" s="238">
        <v>0</v>
      </c>
      <c r="R881" s="238">
        <f>Q881*H881</f>
        <v>0</v>
      </c>
      <c r="S881" s="238">
        <v>2.4</v>
      </c>
      <c r="T881" s="239">
        <f>S881*H881</f>
        <v>48.5112</v>
      </c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R881" s="240" t="s">
        <v>219</v>
      </c>
      <c r="AT881" s="240" t="s">
        <v>215</v>
      </c>
      <c r="AU881" s="240" t="s">
        <v>89</v>
      </c>
      <c r="AY881" s="18" t="s">
        <v>213</v>
      </c>
      <c r="BE881" s="241">
        <f>IF(N881="základní",J881,0)</f>
        <v>0</v>
      </c>
      <c r="BF881" s="241">
        <f>IF(N881="snížená",J881,0)</f>
        <v>0</v>
      </c>
      <c r="BG881" s="241">
        <f>IF(N881="zákl. přenesená",J881,0)</f>
        <v>0</v>
      </c>
      <c r="BH881" s="241">
        <f>IF(N881="sníž. přenesená",J881,0)</f>
        <v>0</v>
      </c>
      <c r="BI881" s="241">
        <f>IF(N881="nulová",J881,0)</f>
        <v>0</v>
      </c>
      <c r="BJ881" s="18" t="s">
        <v>21</v>
      </c>
      <c r="BK881" s="241">
        <f>ROUND(I881*H881,2)</f>
        <v>0</v>
      </c>
      <c r="BL881" s="18" t="s">
        <v>219</v>
      </c>
      <c r="BM881" s="240" t="s">
        <v>1357</v>
      </c>
    </row>
    <row r="882" spans="1:51" s="13" customFormat="1" ht="12">
      <c r="A882" s="13"/>
      <c r="B882" s="242"/>
      <c r="C882" s="243"/>
      <c r="D882" s="244" t="s">
        <v>221</v>
      </c>
      <c r="E882" s="245" t="s">
        <v>1</v>
      </c>
      <c r="F882" s="246" t="s">
        <v>1358</v>
      </c>
      <c r="G882" s="243"/>
      <c r="H882" s="247">
        <v>20.213</v>
      </c>
      <c r="I882" s="248"/>
      <c r="J882" s="243"/>
      <c r="K882" s="243"/>
      <c r="L882" s="249"/>
      <c r="M882" s="250"/>
      <c r="N882" s="251"/>
      <c r="O882" s="251"/>
      <c r="P882" s="251"/>
      <c r="Q882" s="251"/>
      <c r="R882" s="251"/>
      <c r="S882" s="251"/>
      <c r="T882" s="252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T882" s="253" t="s">
        <v>221</v>
      </c>
      <c r="AU882" s="253" t="s">
        <v>89</v>
      </c>
      <c r="AV882" s="13" t="s">
        <v>89</v>
      </c>
      <c r="AW882" s="13" t="s">
        <v>36</v>
      </c>
      <c r="AX882" s="13" t="s">
        <v>21</v>
      </c>
      <c r="AY882" s="253" t="s">
        <v>213</v>
      </c>
    </row>
    <row r="883" spans="1:65" s="2" customFormat="1" ht="21.75" customHeight="1">
      <c r="A883" s="39"/>
      <c r="B883" s="40"/>
      <c r="C883" s="228" t="s">
        <v>1359</v>
      </c>
      <c r="D883" s="228" t="s">
        <v>215</v>
      </c>
      <c r="E883" s="229" t="s">
        <v>1360</v>
      </c>
      <c r="F883" s="230" t="s">
        <v>1361</v>
      </c>
      <c r="G883" s="231" t="s">
        <v>244</v>
      </c>
      <c r="H883" s="232">
        <v>4.8</v>
      </c>
      <c r="I883" s="233"/>
      <c r="J883" s="234">
        <f>ROUND(I883*H883,2)</f>
        <v>0</v>
      </c>
      <c r="K883" s="235"/>
      <c r="L883" s="45"/>
      <c r="M883" s="236" t="s">
        <v>1</v>
      </c>
      <c r="N883" s="237" t="s">
        <v>45</v>
      </c>
      <c r="O883" s="92"/>
      <c r="P883" s="238">
        <f>O883*H883</f>
        <v>0</v>
      </c>
      <c r="Q883" s="238">
        <v>0</v>
      </c>
      <c r="R883" s="238">
        <f>Q883*H883</f>
        <v>0</v>
      </c>
      <c r="S883" s="238">
        <v>0.082</v>
      </c>
      <c r="T883" s="239">
        <f>S883*H883</f>
        <v>0.3936</v>
      </c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R883" s="240" t="s">
        <v>219</v>
      </c>
      <c r="AT883" s="240" t="s">
        <v>215</v>
      </c>
      <c r="AU883" s="240" t="s">
        <v>89</v>
      </c>
      <c r="AY883" s="18" t="s">
        <v>213</v>
      </c>
      <c r="BE883" s="241">
        <f>IF(N883="základní",J883,0)</f>
        <v>0</v>
      </c>
      <c r="BF883" s="241">
        <f>IF(N883="snížená",J883,0)</f>
        <v>0</v>
      </c>
      <c r="BG883" s="241">
        <f>IF(N883="zákl. přenesená",J883,0)</f>
        <v>0</v>
      </c>
      <c r="BH883" s="241">
        <f>IF(N883="sníž. přenesená",J883,0)</f>
        <v>0</v>
      </c>
      <c r="BI883" s="241">
        <f>IF(N883="nulová",J883,0)</f>
        <v>0</v>
      </c>
      <c r="BJ883" s="18" t="s">
        <v>21</v>
      </c>
      <c r="BK883" s="241">
        <f>ROUND(I883*H883,2)</f>
        <v>0</v>
      </c>
      <c r="BL883" s="18" t="s">
        <v>219</v>
      </c>
      <c r="BM883" s="240" t="s">
        <v>1362</v>
      </c>
    </row>
    <row r="884" spans="1:51" s="13" customFormat="1" ht="12">
      <c r="A884" s="13"/>
      <c r="B884" s="242"/>
      <c r="C884" s="243"/>
      <c r="D884" s="244" t="s">
        <v>221</v>
      </c>
      <c r="E884" s="245" t="s">
        <v>1</v>
      </c>
      <c r="F884" s="246" t="s">
        <v>1363</v>
      </c>
      <c r="G884" s="243"/>
      <c r="H884" s="247">
        <v>4.8</v>
      </c>
      <c r="I884" s="248"/>
      <c r="J884" s="243"/>
      <c r="K884" s="243"/>
      <c r="L884" s="249"/>
      <c r="M884" s="250"/>
      <c r="N884" s="251"/>
      <c r="O884" s="251"/>
      <c r="P884" s="251"/>
      <c r="Q884" s="251"/>
      <c r="R884" s="251"/>
      <c r="S884" s="251"/>
      <c r="T884" s="252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T884" s="253" t="s">
        <v>221</v>
      </c>
      <c r="AU884" s="253" t="s">
        <v>89</v>
      </c>
      <c r="AV884" s="13" t="s">
        <v>89</v>
      </c>
      <c r="AW884" s="13" t="s">
        <v>36</v>
      </c>
      <c r="AX884" s="13" t="s">
        <v>21</v>
      </c>
      <c r="AY884" s="253" t="s">
        <v>213</v>
      </c>
    </row>
    <row r="885" spans="1:65" s="2" customFormat="1" ht="16.5" customHeight="1">
      <c r="A885" s="39"/>
      <c r="B885" s="40"/>
      <c r="C885" s="228" t="s">
        <v>1364</v>
      </c>
      <c r="D885" s="228" t="s">
        <v>215</v>
      </c>
      <c r="E885" s="229" t="s">
        <v>1365</v>
      </c>
      <c r="F885" s="230" t="s">
        <v>1366</v>
      </c>
      <c r="G885" s="231" t="s">
        <v>990</v>
      </c>
      <c r="H885" s="232">
        <v>1</v>
      </c>
      <c r="I885" s="233"/>
      <c r="J885" s="234">
        <f>ROUND(I885*H885,2)</f>
        <v>0</v>
      </c>
      <c r="K885" s="235"/>
      <c r="L885" s="45"/>
      <c r="M885" s="236" t="s">
        <v>1</v>
      </c>
      <c r="N885" s="237" t="s">
        <v>45</v>
      </c>
      <c r="O885" s="92"/>
      <c r="P885" s="238">
        <f>O885*H885</f>
        <v>0</v>
      </c>
      <c r="Q885" s="238">
        <v>0</v>
      </c>
      <c r="R885" s="238">
        <f>Q885*H885</f>
        <v>0</v>
      </c>
      <c r="S885" s="238">
        <v>0.09882</v>
      </c>
      <c r="T885" s="239">
        <f>S885*H885</f>
        <v>0.09882</v>
      </c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R885" s="240" t="s">
        <v>219</v>
      </c>
      <c r="AT885" s="240" t="s">
        <v>215</v>
      </c>
      <c r="AU885" s="240" t="s">
        <v>89</v>
      </c>
      <c r="AY885" s="18" t="s">
        <v>213</v>
      </c>
      <c r="BE885" s="241">
        <f>IF(N885="základní",J885,0)</f>
        <v>0</v>
      </c>
      <c r="BF885" s="241">
        <f>IF(N885="snížená",J885,0)</f>
        <v>0</v>
      </c>
      <c r="BG885" s="241">
        <f>IF(N885="zákl. přenesená",J885,0)</f>
        <v>0</v>
      </c>
      <c r="BH885" s="241">
        <f>IF(N885="sníž. přenesená",J885,0)</f>
        <v>0</v>
      </c>
      <c r="BI885" s="241">
        <f>IF(N885="nulová",J885,0)</f>
        <v>0</v>
      </c>
      <c r="BJ885" s="18" t="s">
        <v>21</v>
      </c>
      <c r="BK885" s="241">
        <f>ROUND(I885*H885,2)</f>
        <v>0</v>
      </c>
      <c r="BL885" s="18" t="s">
        <v>219</v>
      </c>
      <c r="BM885" s="240" t="s">
        <v>1367</v>
      </c>
    </row>
    <row r="886" spans="1:51" s="13" customFormat="1" ht="12">
      <c r="A886" s="13"/>
      <c r="B886" s="242"/>
      <c r="C886" s="243"/>
      <c r="D886" s="244" t="s">
        <v>221</v>
      </c>
      <c r="E886" s="245" t="s">
        <v>1</v>
      </c>
      <c r="F886" s="246" t="s">
        <v>1368</v>
      </c>
      <c r="G886" s="243"/>
      <c r="H886" s="247">
        <v>1</v>
      </c>
      <c r="I886" s="248"/>
      <c r="J886" s="243"/>
      <c r="K886" s="243"/>
      <c r="L886" s="249"/>
      <c r="M886" s="250"/>
      <c r="N886" s="251"/>
      <c r="O886" s="251"/>
      <c r="P886" s="251"/>
      <c r="Q886" s="251"/>
      <c r="R886" s="251"/>
      <c r="S886" s="251"/>
      <c r="T886" s="252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T886" s="253" t="s">
        <v>221</v>
      </c>
      <c r="AU886" s="253" t="s">
        <v>89</v>
      </c>
      <c r="AV886" s="13" t="s">
        <v>89</v>
      </c>
      <c r="AW886" s="13" t="s">
        <v>36</v>
      </c>
      <c r="AX886" s="13" t="s">
        <v>21</v>
      </c>
      <c r="AY886" s="253" t="s">
        <v>213</v>
      </c>
    </row>
    <row r="887" spans="1:65" s="2" customFormat="1" ht="21.75" customHeight="1">
      <c r="A887" s="39"/>
      <c r="B887" s="40"/>
      <c r="C887" s="228" t="s">
        <v>1369</v>
      </c>
      <c r="D887" s="228" t="s">
        <v>215</v>
      </c>
      <c r="E887" s="229" t="s">
        <v>1370</v>
      </c>
      <c r="F887" s="230" t="s">
        <v>1371</v>
      </c>
      <c r="G887" s="231" t="s">
        <v>218</v>
      </c>
      <c r="H887" s="232">
        <v>0.799</v>
      </c>
      <c r="I887" s="233"/>
      <c r="J887" s="234">
        <f>ROUND(I887*H887,2)</f>
        <v>0</v>
      </c>
      <c r="K887" s="235"/>
      <c r="L887" s="45"/>
      <c r="M887" s="236" t="s">
        <v>1</v>
      </c>
      <c r="N887" s="237" t="s">
        <v>45</v>
      </c>
      <c r="O887" s="92"/>
      <c r="P887" s="238">
        <f>O887*H887</f>
        <v>0</v>
      </c>
      <c r="Q887" s="238">
        <v>0</v>
      </c>
      <c r="R887" s="238">
        <f>Q887*H887</f>
        <v>0</v>
      </c>
      <c r="S887" s="238">
        <v>2.1</v>
      </c>
      <c r="T887" s="239">
        <f>S887*H887</f>
        <v>1.6779000000000002</v>
      </c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R887" s="240" t="s">
        <v>219</v>
      </c>
      <c r="AT887" s="240" t="s">
        <v>215</v>
      </c>
      <c r="AU887" s="240" t="s">
        <v>89</v>
      </c>
      <c r="AY887" s="18" t="s">
        <v>213</v>
      </c>
      <c r="BE887" s="241">
        <f>IF(N887="základní",J887,0)</f>
        <v>0</v>
      </c>
      <c r="BF887" s="241">
        <f>IF(N887="snížená",J887,0)</f>
        <v>0</v>
      </c>
      <c r="BG887" s="241">
        <f>IF(N887="zákl. přenesená",J887,0)</f>
        <v>0</v>
      </c>
      <c r="BH887" s="241">
        <f>IF(N887="sníž. přenesená",J887,0)</f>
        <v>0</v>
      </c>
      <c r="BI887" s="241">
        <f>IF(N887="nulová",J887,0)</f>
        <v>0</v>
      </c>
      <c r="BJ887" s="18" t="s">
        <v>21</v>
      </c>
      <c r="BK887" s="241">
        <f>ROUND(I887*H887,2)</f>
        <v>0</v>
      </c>
      <c r="BL887" s="18" t="s">
        <v>219</v>
      </c>
      <c r="BM887" s="240" t="s">
        <v>1372</v>
      </c>
    </row>
    <row r="888" spans="1:51" s="13" customFormat="1" ht="12">
      <c r="A888" s="13"/>
      <c r="B888" s="242"/>
      <c r="C888" s="243"/>
      <c r="D888" s="244" t="s">
        <v>221</v>
      </c>
      <c r="E888" s="245" t="s">
        <v>1</v>
      </c>
      <c r="F888" s="246" t="s">
        <v>1373</v>
      </c>
      <c r="G888" s="243"/>
      <c r="H888" s="247">
        <v>0.799</v>
      </c>
      <c r="I888" s="248"/>
      <c r="J888" s="243"/>
      <c r="K888" s="243"/>
      <c r="L888" s="249"/>
      <c r="M888" s="250"/>
      <c r="N888" s="251"/>
      <c r="O888" s="251"/>
      <c r="P888" s="251"/>
      <c r="Q888" s="251"/>
      <c r="R888" s="251"/>
      <c r="S888" s="251"/>
      <c r="T888" s="252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T888" s="253" t="s">
        <v>221</v>
      </c>
      <c r="AU888" s="253" t="s">
        <v>89</v>
      </c>
      <c r="AV888" s="13" t="s">
        <v>89</v>
      </c>
      <c r="AW888" s="13" t="s">
        <v>36</v>
      </c>
      <c r="AX888" s="13" t="s">
        <v>21</v>
      </c>
      <c r="AY888" s="253" t="s">
        <v>213</v>
      </c>
    </row>
    <row r="889" spans="1:65" s="2" customFormat="1" ht="21.75" customHeight="1">
      <c r="A889" s="39"/>
      <c r="B889" s="40"/>
      <c r="C889" s="228" t="s">
        <v>1374</v>
      </c>
      <c r="D889" s="228" t="s">
        <v>215</v>
      </c>
      <c r="E889" s="229" t="s">
        <v>1375</v>
      </c>
      <c r="F889" s="230" t="s">
        <v>1376</v>
      </c>
      <c r="G889" s="231" t="s">
        <v>218</v>
      </c>
      <c r="H889" s="232">
        <v>5.643</v>
      </c>
      <c r="I889" s="233"/>
      <c r="J889" s="234">
        <f>ROUND(I889*H889,2)</f>
        <v>0</v>
      </c>
      <c r="K889" s="235"/>
      <c r="L889" s="45"/>
      <c r="M889" s="236" t="s">
        <v>1</v>
      </c>
      <c r="N889" s="237" t="s">
        <v>45</v>
      </c>
      <c r="O889" s="92"/>
      <c r="P889" s="238">
        <f>O889*H889</f>
        <v>0</v>
      </c>
      <c r="Q889" s="238">
        <v>0</v>
      </c>
      <c r="R889" s="238">
        <f>Q889*H889</f>
        <v>0</v>
      </c>
      <c r="S889" s="238">
        <v>1.6</v>
      </c>
      <c r="T889" s="239">
        <f>S889*H889</f>
        <v>9.0288</v>
      </c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R889" s="240" t="s">
        <v>219</v>
      </c>
      <c r="AT889" s="240" t="s">
        <v>215</v>
      </c>
      <c r="AU889" s="240" t="s">
        <v>89</v>
      </c>
      <c r="AY889" s="18" t="s">
        <v>213</v>
      </c>
      <c r="BE889" s="241">
        <f>IF(N889="základní",J889,0)</f>
        <v>0</v>
      </c>
      <c r="BF889" s="241">
        <f>IF(N889="snížená",J889,0)</f>
        <v>0</v>
      </c>
      <c r="BG889" s="241">
        <f>IF(N889="zákl. přenesená",J889,0)</f>
        <v>0</v>
      </c>
      <c r="BH889" s="241">
        <f>IF(N889="sníž. přenesená",J889,0)</f>
        <v>0</v>
      </c>
      <c r="BI889" s="241">
        <f>IF(N889="nulová",J889,0)</f>
        <v>0</v>
      </c>
      <c r="BJ889" s="18" t="s">
        <v>21</v>
      </c>
      <c r="BK889" s="241">
        <f>ROUND(I889*H889,2)</f>
        <v>0</v>
      </c>
      <c r="BL889" s="18" t="s">
        <v>219</v>
      </c>
      <c r="BM889" s="240" t="s">
        <v>1377</v>
      </c>
    </row>
    <row r="890" spans="1:51" s="13" customFormat="1" ht="12">
      <c r="A890" s="13"/>
      <c r="B890" s="242"/>
      <c r="C890" s="243"/>
      <c r="D890" s="244" t="s">
        <v>221</v>
      </c>
      <c r="E890" s="245" t="s">
        <v>1</v>
      </c>
      <c r="F890" s="246" t="s">
        <v>1378</v>
      </c>
      <c r="G890" s="243"/>
      <c r="H890" s="247">
        <v>5.643</v>
      </c>
      <c r="I890" s="248"/>
      <c r="J890" s="243"/>
      <c r="K890" s="243"/>
      <c r="L890" s="249"/>
      <c r="M890" s="250"/>
      <c r="N890" s="251"/>
      <c r="O890" s="251"/>
      <c r="P890" s="251"/>
      <c r="Q890" s="251"/>
      <c r="R890" s="251"/>
      <c r="S890" s="251"/>
      <c r="T890" s="252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T890" s="253" t="s">
        <v>221</v>
      </c>
      <c r="AU890" s="253" t="s">
        <v>89</v>
      </c>
      <c r="AV890" s="13" t="s">
        <v>89</v>
      </c>
      <c r="AW890" s="13" t="s">
        <v>36</v>
      </c>
      <c r="AX890" s="13" t="s">
        <v>21</v>
      </c>
      <c r="AY890" s="253" t="s">
        <v>213</v>
      </c>
    </row>
    <row r="891" spans="1:65" s="2" customFormat="1" ht="21.75" customHeight="1">
      <c r="A891" s="39"/>
      <c r="B891" s="40"/>
      <c r="C891" s="228" t="s">
        <v>1379</v>
      </c>
      <c r="D891" s="228" t="s">
        <v>215</v>
      </c>
      <c r="E891" s="229" t="s">
        <v>1380</v>
      </c>
      <c r="F891" s="230" t="s">
        <v>1381</v>
      </c>
      <c r="G891" s="231" t="s">
        <v>218</v>
      </c>
      <c r="H891" s="232">
        <v>0.255</v>
      </c>
      <c r="I891" s="233"/>
      <c r="J891" s="234">
        <f>ROUND(I891*H891,2)</f>
        <v>0</v>
      </c>
      <c r="K891" s="235"/>
      <c r="L891" s="45"/>
      <c r="M891" s="236" t="s">
        <v>1</v>
      </c>
      <c r="N891" s="237" t="s">
        <v>45</v>
      </c>
      <c r="O891" s="92"/>
      <c r="P891" s="238">
        <f>O891*H891</f>
        <v>0</v>
      </c>
      <c r="Q891" s="238">
        <v>0</v>
      </c>
      <c r="R891" s="238">
        <f>Q891*H891</f>
        <v>0</v>
      </c>
      <c r="S891" s="238">
        <v>2.4</v>
      </c>
      <c r="T891" s="239">
        <f>S891*H891</f>
        <v>0.612</v>
      </c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R891" s="240" t="s">
        <v>219</v>
      </c>
      <c r="AT891" s="240" t="s">
        <v>215</v>
      </c>
      <c r="AU891" s="240" t="s">
        <v>89</v>
      </c>
      <c r="AY891" s="18" t="s">
        <v>213</v>
      </c>
      <c r="BE891" s="241">
        <f>IF(N891="základní",J891,0)</f>
        <v>0</v>
      </c>
      <c r="BF891" s="241">
        <f>IF(N891="snížená",J891,0)</f>
        <v>0</v>
      </c>
      <c r="BG891" s="241">
        <f>IF(N891="zákl. přenesená",J891,0)</f>
        <v>0</v>
      </c>
      <c r="BH891" s="241">
        <f>IF(N891="sníž. přenesená",J891,0)</f>
        <v>0</v>
      </c>
      <c r="BI891" s="241">
        <f>IF(N891="nulová",J891,0)</f>
        <v>0</v>
      </c>
      <c r="BJ891" s="18" t="s">
        <v>21</v>
      </c>
      <c r="BK891" s="241">
        <f>ROUND(I891*H891,2)</f>
        <v>0</v>
      </c>
      <c r="BL891" s="18" t="s">
        <v>219</v>
      </c>
      <c r="BM891" s="240" t="s">
        <v>1382</v>
      </c>
    </row>
    <row r="892" spans="1:51" s="13" customFormat="1" ht="12">
      <c r="A892" s="13"/>
      <c r="B892" s="242"/>
      <c r="C892" s="243"/>
      <c r="D892" s="244" t="s">
        <v>221</v>
      </c>
      <c r="E892" s="245" t="s">
        <v>1</v>
      </c>
      <c r="F892" s="246" t="s">
        <v>1383</v>
      </c>
      <c r="G892" s="243"/>
      <c r="H892" s="247">
        <v>0.221</v>
      </c>
      <c r="I892" s="248"/>
      <c r="J892" s="243"/>
      <c r="K892" s="243"/>
      <c r="L892" s="249"/>
      <c r="M892" s="250"/>
      <c r="N892" s="251"/>
      <c r="O892" s="251"/>
      <c r="P892" s="251"/>
      <c r="Q892" s="251"/>
      <c r="R892" s="251"/>
      <c r="S892" s="251"/>
      <c r="T892" s="252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T892" s="253" t="s">
        <v>221</v>
      </c>
      <c r="AU892" s="253" t="s">
        <v>89</v>
      </c>
      <c r="AV892" s="13" t="s">
        <v>89</v>
      </c>
      <c r="AW892" s="13" t="s">
        <v>36</v>
      </c>
      <c r="AX892" s="13" t="s">
        <v>80</v>
      </c>
      <c r="AY892" s="253" t="s">
        <v>213</v>
      </c>
    </row>
    <row r="893" spans="1:51" s="13" customFormat="1" ht="12">
      <c r="A893" s="13"/>
      <c r="B893" s="242"/>
      <c r="C893" s="243"/>
      <c r="D893" s="244" t="s">
        <v>221</v>
      </c>
      <c r="E893" s="245" t="s">
        <v>1</v>
      </c>
      <c r="F893" s="246" t="s">
        <v>1384</v>
      </c>
      <c r="G893" s="243"/>
      <c r="H893" s="247">
        <v>0.034</v>
      </c>
      <c r="I893" s="248"/>
      <c r="J893" s="243"/>
      <c r="K893" s="243"/>
      <c r="L893" s="249"/>
      <c r="M893" s="250"/>
      <c r="N893" s="251"/>
      <c r="O893" s="251"/>
      <c r="P893" s="251"/>
      <c r="Q893" s="251"/>
      <c r="R893" s="251"/>
      <c r="S893" s="251"/>
      <c r="T893" s="252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T893" s="253" t="s">
        <v>221</v>
      </c>
      <c r="AU893" s="253" t="s">
        <v>89</v>
      </c>
      <c r="AV893" s="13" t="s">
        <v>89</v>
      </c>
      <c r="AW893" s="13" t="s">
        <v>36</v>
      </c>
      <c r="AX893" s="13" t="s">
        <v>80</v>
      </c>
      <c r="AY893" s="253" t="s">
        <v>213</v>
      </c>
    </row>
    <row r="894" spans="1:51" s="14" customFormat="1" ht="12">
      <c r="A894" s="14"/>
      <c r="B894" s="254"/>
      <c r="C894" s="255"/>
      <c r="D894" s="244" t="s">
        <v>221</v>
      </c>
      <c r="E894" s="256" t="s">
        <v>1</v>
      </c>
      <c r="F894" s="257" t="s">
        <v>224</v>
      </c>
      <c r="G894" s="255"/>
      <c r="H894" s="258">
        <v>0.255</v>
      </c>
      <c r="I894" s="259"/>
      <c r="J894" s="255"/>
      <c r="K894" s="255"/>
      <c r="L894" s="260"/>
      <c r="M894" s="261"/>
      <c r="N894" s="262"/>
      <c r="O894" s="262"/>
      <c r="P894" s="262"/>
      <c r="Q894" s="262"/>
      <c r="R894" s="262"/>
      <c r="S894" s="262"/>
      <c r="T894" s="263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T894" s="264" t="s">
        <v>221</v>
      </c>
      <c r="AU894" s="264" t="s">
        <v>89</v>
      </c>
      <c r="AV894" s="14" t="s">
        <v>219</v>
      </c>
      <c r="AW894" s="14" t="s">
        <v>36</v>
      </c>
      <c r="AX894" s="14" t="s">
        <v>21</v>
      </c>
      <c r="AY894" s="264" t="s">
        <v>213</v>
      </c>
    </row>
    <row r="895" spans="1:65" s="2" customFormat="1" ht="21.75" customHeight="1">
      <c r="A895" s="39"/>
      <c r="B895" s="40"/>
      <c r="C895" s="228" t="s">
        <v>1385</v>
      </c>
      <c r="D895" s="228" t="s">
        <v>215</v>
      </c>
      <c r="E895" s="229" t="s">
        <v>1386</v>
      </c>
      <c r="F895" s="230" t="s">
        <v>1387</v>
      </c>
      <c r="G895" s="231" t="s">
        <v>218</v>
      </c>
      <c r="H895" s="232">
        <v>0.09</v>
      </c>
      <c r="I895" s="233"/>
      <c r="J895" s="234">
        <f>ROUND(I895*H895,2)</f>
        <v>0</v>
      </c>
      <c r="K895" s="235"/>
      <c r="L895" s="45"/>
      <c r="M895" s="236" t="s">
        <v>1</v>
      </c>
      <c r="N895" s="237" t="s">
        <v>45</v>
      </c>
      <c r="O895" s="92"/>
      <c r="P895" s="238">
        <f>O895*H895</f>
        <v>0</v>
      </c>
      <c r="Q895" s="238">
        <v>0</v>
      </c>
      <c r="R895" s="238">
        <f>Q895*H895</f>
        <v>0</v>
      </c>
      <c r="S895" s="238">
        <v>2.2</v>
      </c>
      <c r="T895" s="239">
        <f>S895*H895</f>
        <v>0.198</v>
      </c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R895" s="240" t="s">
        <v>219</v>
      </c>
      <c r="AT895" s="240" t="s">
        <v>215</v>
      </c>
      <c r="AU895" s="240" t="s">
        <v>89</v>
      </c>
      <c r="AY895" s="18" t="s">
        <v>213</v>
      </c>
      <c r="BE895" s="241">
        <f>IF(N895="základní",J895,0)</f>
        <v>0</v>
      </c>
      <c r="BF895" s="241">
        <f>IF(N895="snížená",J895,0)</f>
        <v>0</v>
      </c>
      <c r="BG895" s="241">
        <f>IF(N895="zákl. přenesená",J895,0)</f>
        <v>0</v>
      </c>
      <c r="BH895" s="241">
        <f>IF(N895="sníž. přenesená",J895,0)</f>
        <v>0</v>
      </c>
      <c r="BI895" s="241">
        <f>IF(N895="nulová",J895,0)</f>
        <v>0</v>
      </c>
      <c r="BJ895" s="18" t="s">
        <v>21</v>
      </c>
      <c r="BK895" s="241">
        <f>ROUND(I895*H895,2)</f>
        <v>0</v>
      </c>
      <c r="BL895" s="18" t="s">
        <v>219</v>
      </c>
      <c r="BM895" s="240" t="s">
        <v>1388</v>
      </c>
    </row>
    <row r="896" spans="1:51" s="13" customFormat="1" ht="12">
      <c r="A896" s="13"/>
      <c r="B896" s="242"/>
      <c r="C896" s="243"/>
      <c r="D896" s="244" t="s">
        <v>221</v>
      </c>
      <c r="E896" s="245" t="s">
        <v>1</v>
      </c>
      <c r="F896" s="246" t="s">
        <v>1389</v>
      </c>
      <c r="G896" s="243"/>
      <c r="H896" s="247">
        <v>0.09</v>
      </c>
      <c r="I896" s="248"/>
      <c r="J896" s="243"/>
      <c r="K896" s="243"/>
      <c r="L896" s="249"/>
      <c r="M896" s="250"/>
      <c r="N896" s="251"/>
      <c r="O896" s="251"/>
      <c r="P896" s="251"/>
      <c r="Q896" s="251"/>
      <c r="R896" s="251"/>
      <c r="S896" s="251"/>
      <c r="T896" s="252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T896" s="253" t="s">
        <v>221</v>
      </c>
      <c r="AU896" s="253" t="s">
        <v>89</v>
      </c>
      <c r="AV896" s="13" t="s">
        <v>89</v>
      </c>
      <c r="AW896" s="13" t="s">
        <v>36</v>
      </c>
      <c r="AX896" s="13" t="s">
        <v>21</v>
      </c>
      <c r="AY896" s="253" t="s">
        <v>213</v>
      </c>
    </row>
    <row r="897" spans="1:65" s="2" customFormat="1" ht="21.75" customHeight="1">
      <c r="A897" s="39"/>
      <c r="B897" s="40"/>
      <c r="C897" s="228" t="s">
        <v>1390</v>
      </c>
      <c r="D897" s="228" t="s">
        <v>215</v>
      </c>
      <c r="E897" s="229" t="s">
        <v>1391</v>
      </c>
      <c r="F897" s="230" t="s">
        <v>1392</v>
      </c>
      <c r="G897" s="231" t="s">
        <v>218</v>
      </c>
      <c r="H897" s="232">
        <v>2.939</v>
      </c>
      <c r="I897" s="233"/>
      <c r="J897" s="234">
        <f>ROUND(I897*H897,2)</f>
        <v>0</v>
      </c>
      <c r="K897" s="235"/>
      <c r="L897" s="45"/>
      <c r="M897" s="236" t="s">
        <v>1</v>
      </c>
      <c r="N897" s="237" t="s">
        <v>45</v>
      </c>
      <c r="O897" s="92"/>
      <c r="P897" s="238">
        <f>O897*H897</f>
        <v>0</v>
      </c>
      <c r="Q897" s="238">
        <v>0</v>
      </c>
      <c r="R897" s="238">
        <f>Q897*H897</f>
        <v>0</v>
      </c>
      <c r="S897" s="238">
        <v>2.2</v>
      </c>
      <c r="T897" s="239">
        <f>S897*H897</f>
        <v>6.465800000000001</v>
      </c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R897" s="240" t="s">
        <v>219</v>
      </c>
      <c r="AT897" s="240" t="s">
        <v>215</v>
      </c>
      <c r="AU897" s="240" t="s">
        <v>89</v>
      </c>
      <c r="AY897" s="18" t="s">
        <v>213</v>
      </c>
      <c r="BE897" s="241">
        <f>IF(N897="základní",J897,0)</f>
        <v>0</v>
      </c>
      <c r="BF897" s="241">
        <f>IF(N897="snížená",J897,0)</f>
        <v>0</v>
      </c>
      <c r="BG897" s="241">
        <f>IF(N897="zákl. přenesená",J897,0)</f>
        <v>0</v>
      </c>
      <c r="BH897" s="241">
        <f>IF(N897="sníž. přenesená",J897,0)</f>
        <v>0</v>
      </c>
      <c r="BI897" s="241">
        <f>IF(N897="nulová",J897,0)</f>
        <v>0</v>
      </c>
      <c r="BJ897" s="18" t="s">
        <v>21</v>
      </c>
      <c r="BK897" s="241">
        <f>ROUND(I897*H897,2)</f>
        <v>0</v>
      </c>
      <c r="BL897" s="18" t="s">
        <v>219</v>
      </c>
      <c r="BM897" s="240" t="s">
        <v>1393</v>
      </c>
    </row>
    <row r="898" spans="1:51" s="13" customFormat="1" ht="12">
      <c r="A898" s="13"/>
      <c r="B898" s="242"/>
      <c r="C898" s="243"/>
      <c r="D898" s="244" t="s">
        <v>221</v>
      </c>
      <c r="E898" s="245" t="s">
        <v>1</v>
      </c>
      <c r="F898" s="246" t="s">
        <v>1394</v>
      </c>
      <c r="G898" s="243"/>
      <c r="H898" s="247">
        <v>2.79</v>
      </c>
      <c r="I898" s="248"/>
      <c r="J898" s="243"/>
      <c r="K898" s="243"/>
      <c r="L898" s="249"/>
      <c r="M898" s="250"/>
      <c r="N898" s="251"/>
      <c r="O898" s="251"/>
      <c r="P898" s="251"/>
      <c r="Q898" s="251"/>
      <c r="R898" s="251"/>
      <c r="S898" s="251"/>
      <c r="T898" s="252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T898" s="253" t="s">
        <v>221</v>
      </c>
      <c r="AU898" s="253" t="s">
        <v>89</v>
      </c>
      <c r="AV898" s="13" t="s">
        <v>89</v>
      </c>
      <c r="AW898" s="13" t="s">
        <v>36</v>
      </c>
      <c r="AX898" s="13" t="s">
        <v>80</v>
      </c>
      <c r="AY898" s="253" t="s">
        <v>213</v>
      </c>
    </row>
    <row r="899" spans="1:51" s="13" customFormat="1" ht="12">
      <c r="A899" s="13"/>
      <c r="B899" s="242"/>
      <c r="C899" s="243"/>
      <c r="D899" s="244" t="s">
        <v>221</v>
      </c>
      <c r="E899" s="245" t="s">
        <v>1</v>
      </c>
      <c r="F899" s="246" t="s">
        <v>1395</v>
      </c>
      <c r="G899" s="243"/>
      <c r="H899" s="247">
        <v>0.149</v>
      </c>
      <c r="I899" s="248"/>
      <c r="J899" s="243"/>
      <c r="K899" s="243"/>
      <c r="L899" s="249"/>
      <c r="M899" s="250"/>
      <c r="N899" s="251"/>
      <c r="O899" s="251"/>
      <c r="P899" s="251"/>
      <c r="Q899" s="251"/>
      <c r="R899" s="251"/>
      <c r="S899" s="251"/>
      <c r="T899" s="252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T899" s="253" t="s">
        <v>221</v>
      </c>
      <c r="AU899" s="253" t="s">
        <v>89</v>
      </c>
      <c r="AV899" s="13" t="s">
        <v>89</v>
      </c>
      <c r="AW899" s="13" t="s">
        <v>36</v>
      </c>
      <c r="AX899" s="13" t="s">
        <v>80</v>
      </c>
      <c r="AY899" s="253" t="s">
        <v>213</v>
      </c>
    </row>
    <row r="900" spans="1:51" s="14" customFormat="1" ht="12">
      <c r="A900" s="14"/>
      <c r="B900" s="254"/>
      <c r="C900" s="255"/>
      <c r="D900" s="244" t="s">
        <v>221</v>
      </c>
      <c r="E900" s="256" t="s">
        <v>1</v>
      </c>
      <c r="F900" s="257" t="s">
        <v>224</v>
      </c>
      <c r="G900" s="255"/>
      <c r="H900" s="258">
        <v>2.939</v>
      </c>
      <c r="I900" s="259"/>
      <c r="J900" s="255"/>
      <c r="K900" s="255"/>
      <c r="L900" s="260"/>
      <c r="M900" s="261"/>
      <c r="N900" s="262"/>
      <c r="O900" s="262"/>
      <c r="P900" s="262"/>
      <c r="Q900" s="262"/>
      <c r="R900" s="262"/>
      <c r="S900" s="262"/>
      <c r="T900" s="263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T900" s="264" t="s">
        <v>221</v>
      </c>
      <c r="AU900" s="264" t="s">
        <v>89</v>
      </c>
      <c r="AV900" s="14" t="s">
        <v>219</v>
      </c>
      <c r="AW900" s="14" t="s">
        <v>36</v>
      </c>
      <c r="AX900" s="14" t="s">
        <v>21</v>
      </c>
      <c r="AY900" s="264" t="s">
        <v>213</v>
      </c>
    </row>
    <row r="901" spans="1:65" s="2" customFormat="1" ht="21.75" customHeight="1">
      <c r="A901" s="39"/>
      <c r="B901" s="40"/>
      <c r="C901" s="228" t="s">
        <v>1396</v>
      </c>
      <c r="D901" s="228" t="s">
        <v>215</v>
      </c>
      <c r="E901" s="229" t="s">
        <v>1397</v>
      </c>
      <c r="F901" s="230" t="s">
        <v>1398</v>
      </c>
      <c r="G901" s="231" t="s">
        <v>244</v>
      </c>
      <c r="H901" s="232">
        <v>19.65</v>
      </c>
      <c r="I901" s="233"/>
      <c r="J901" s="234">
        <f>ROUND(I901*H901,2)</f>
        <v>0</v>
      </c>
      <c r="K901" s="235"/>
      <c r="L901" s="45"/>
      <c r="M901" s="236" t="s">
        <v>1</v>
      </c>
      <c r="N901" s="237" t="s">
        <v>45</v>
      </c>
      <c r="O901" s="92"/>
      <c r="P901" s="238">
        <f>O901*H901</f>
        <v>0</v>
      </c>
      <c r="Q901" s="238">
        <v>0</v>
      </c>
      <c r="R901" s="238">
        <f>Q901*H901</f>
        <v>0</v>
      </c>
      <c r="S901" s="238">
        <v>0</v>
      </c>
      <c r="T901" s="239">
        <f>S901*H901</f>
        <v>0</v>
      </c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R901" s="240" t="s">
        <v>219</v>
      </c>
      <c r="AT901" s="240" t="s">
        <v>215</v>
      </c>
      <c r="AU901" s="240" t="s">
        <v>89</v>
      </c>
      <c r="AY901" s="18" t="s">
        <v>213</v>
      </c>
      <c r="BE901" s="241">
        <f>IF(N901="základní",J901,0)</f>
        <v>0</v>
      </c>
      <c r="BF901" s="241">
        <f>IF(N901="snížená",J901,0)</f>
        <v>0</v>
      </c>
      <c r="BG901" s="241">
        <f>IF(N901="zákl. přenesená",J901,0)</f>
        <v>0</v>
      </c>
      <c r="BH901" s="241">
        <f>IF(N901="sníž. přenesená",J901,0)</f>
        <v>0</v>
      </c>
      <c r="BI901" s="241">
        <f>IF(N901="nulová",J901,0)</f>
        <v>0</v>
      </c>
      <c r="BJ901" s="18" t="s">
        <v>21</v>
      </c>
      <c r="BK901" s="241">
        <f>ROUND(I901*H901,2)</f>
        <v>0</v>
      </c>
      <c r="BL901" s="18" t="s">
        <v>219</v>
      </c>
      <c r="BM901" s="240" t="s">
        <v>1399</v>
      </c>
    </row>
    <row r="902" spans="1:51" s="13" customFormat="1" ht="12">
      <c r="A902" s="13"/>
      <c r="B902" s="242"/>
      <c r="C902" s="243"/>
      <c r="D902" s="244" t="s">
        <v>221</v>
      </c>
      <c r="E902" s="245" t="s">
        <v>1</v>
      </c>
      <c r="F902" s="246" t="s">
        <v>1400</v>
      </c>
      <c r="G902" s="243"/>
      <c r="H902" s="247">
        <v>12.6</v>
      </c>
      <c r="I902" s="248"/>
      <c r="J902" s="243"/>
      <c r="K902" s="243"/>
      <c r="L902" s="249"/>
      <c r="M902" s="250"/>
      <c r="N902" s="251"/>
      <c r="O902" s="251"/>
      <c r="P902" s="251"/>
      <c r="Q902" s="251"/>
      <c r="R902" s="251"/>
      <c r="S902" s="251"/>
      <c r="T902" s="252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T902" s="253" t="s">
        <v>221</v>
      </c>
      <c r="AU902" s="253" t="s">
        <v>89</v>
      </c>
      <c r="AV902" s="13" t="s">
        <v>89</v>
      </c>
      <c r="AW902" s="13" t="s">
        <v>36</v>
      </c>
      <c r="AX902" s="13" t="s">
        <v>80</v>
      </c>
      <c r="AY902" s="253" t="s">
        <v>213</v>
      </c>
    </row>
    <row r="903" spans="1:51" s="13" customFormat="1" ht="12">
      <c r="A903" s="13"/>
      <c r="B903" s="242"/>
      <c r="C903" s="243"/>
      <c r="D903" s="244" t="s">
        <v>221</v>
      </c>
      <c r="E903" s="245" t="s">
        <v>1</v>
      </c>
      <c r="F903" s="246" t="s">
        <v>1401</v>
      </c>
      <c r="G903" s="243"/>
      <c r="H903" s="247">
        <v>7.05</v>
      </c>
      <c r="I903" s="248"/>
      <c r="J903" s="243"/>
      <c r="K903" s="243"/>
      <c r="L903" s="249"/>
      <c r="M903" s="250"/>
      <c r="N903" s="251"/>
      <c r="O903" s="251"/>
      <c r="P903" s="251"/>
      <c r="Q903" s="251"/>
      <c r="R903" s="251"/>
      <c r="S903" s="251"/>
      <c r="T903" s="252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T903" s="253" t="s">
        <v>221</v>
      </c>
      <c r="AU903" s="253" t="s">
        <v>89</v>
      </c>
      <c r="AV903" s="13" t="s">
        <v>89</v>
      </c>
      <c r="AW903" s="13" t="s">
        <v>36</v>
      </c>
      <c r="AX903" s="13" t="s">
        <v>80</v>
      </c>
      <c r="AY903" s="253" t="s">
        <v>213</v>
      </c>
    </row>
    <row r="904" spans="1:51" s="14" customFormat="1" ht="12">
      <c r="A904" s="14"/>
      <c r="B904" s="254"/>
      <c r="C904" s="255"/>
      <c r="D904" s="244" t="s">
        <v>221</v>
      </c>
      <c r="E904" s="256" t="s">
        <v>1</v>
      </c>
      <c r="F904" s="257" t="s">
        <v>224</v>
      </c>
      <c r="G904" s="255"/>
      <c r="H904" s="258">
        <v>19.65</v>
      </c>
      <c r="I904" s="259"/>
      <c r="J904" s="255"/>
      <c r="K904" s="255"/>
      <c r="L904" s="260"/>
      <c r="M904" s="261"/>
      <c r="N904" s="262"/>
      <c r="O904" s="262"/>
      <c r="P904" s="262"/>
      <c r="Q904" s="262"/>
      <c r="R904" s="262"/>
      <c r="S904" s="262"/>
      <c r="T904" s="263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T904" s="264" t="s">
        <v>221</v>
      </c>
      <c r="AU904" s="264" t="s">
        <v>89</v>
      </c>
      <c r="AV904" s="14" t="s">
        <v>219</v>
      </c>
      <c r="AW904" s="14" t="s">
        <v>36</v>
      </c>
      <c r="AX904" s="14" t="s">
        <v>21</v>
      </c>
      <c r="AY904" s="264" t="s">
        <v>213</v>
      </c>
    </row>
    <row r="905" spans="1:65" s="2" customFormat="1" ht="21.75" customHeight="1">
      <c r="A905" s="39"/>
      <c r="B905" s="40"/>
      <c r="C905" s="228" t="s">
        <v>1402</v>
      </c>
      <c r="D905" s="228" t="s">
        <v>215</v>
      </c>
      <c r="E905" s="229" t="s">
        <v>1403</v>
      </c>
      <c r="F905" s="230" t="s">
        <v>1404</v>
      </c>
      <c r="G905" s="231" t="s">
        <v>244</v>
      </c>
      <c r="H905" s="232">
        <v>39.3</v>
      </c>
      <c r="I905" s="233"/>
      <c r="J905" s="234">
        <f>ROUND(I905*H905,2)</f>
        <v>0</v>
      </c>
      <c r="K905" s="235"/>
      <c r="L905" s="45"/>
      <c r="M905" s="236" t="s">
        <v>1</v>
      </c>
      <c r="N905" s="237" t="s">
        <v>45</v>
      </c>
      <c r="O905" s="92"/>
      <c r="P905" s="238">
        <f>O905*H905</f>
        <v>0</v>
      </c>
      <c r="Q905" s="238">
        <v>0</v>
      </c>
      <c r="R905" s="238">
        <f>Q905*H905</f>
        <v>0</v>
      </c>
      <c r="S905" s="238">
        <v>0</v>
      </c>
      <c r="T905" s="239">
        <f>S905*H905</f>
        <v>0</v>
      </c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R905" s="240" t="s">
        <v>219</v>
      </c>
      <c r="AT905" s="240" t="s">
        <v>215</v>
      </c>
      <c r="AU905" s="240" t="s">
        <v>89</v>
      </c>
      <c r="AY905" s="18" t="s">
        <v>213</v>
      </c>
      <c r="BE905" s="241">
        <f>IF(N905="základní",J905,0)</f>
        <v>0</v>
      </c>
      <c r="BF905" s="241">
        <f>IF(N905="snížená",J905,0)</f>
        <v>0</v>
      </c>
      <c r="BG905" s="241">
        <f>IF(N905="zákl. přenesená",J905,0)</f>
        <v>0</v>
      </c>
      <c r="BH905" s="241">
        <f>IF(N905="sníž. přenesená",J905,0)</f>
        <v>0</v>
      </c>
      <c r="BI905" s="241">
        <f>IF(N905="nulová",J905,0)</f>
        <v>0</v>
      </c>
      <c r="BJ905" s="18" t="s">
        <v>21</v>
      </c>
      <c r="BK905" s="241">
        <f>ROUND(I905*H905,2)</f>
        <v>0</v>
      </c>
      <c r="BL905" s="18" t="s">
        <v>219</v>
      </c>
      <c r="BM905" s="240" t="s">
        <v>1405</v>
      </c>
    </row>
    <row r="906" spans="1:51" s="13" customFormat="1" ht="12">
      <c r="A906" s="13"/>
      <c r="B906" s="242"/>
      <c r="C906" s="243"/>
      <c r="D906" s="244" t="s">
        <v>221</v>
      </c>
      <c r="E906" s="245" t="s">
        <v>1</v>
      </c>
      <c r="F906" s="246" t="s">
        <v>1406</v>
      </c>
      <c r="G906" s="243"/>
      <c r="H906" s="247">
        <v>39.3</v>
      </c>
      <c r="I906" s="248"/>
      <c r="J906" s="243"/>
      <c r="K906" s="243"/>
      <c r="L906" s="249"/>
      <c r="M906" s="250"/>
      <c r="N906" s="251"/>
      <c r="O906" s="251"/>
      <c r="P906" s="251"/>
      <c r="Q906" s="251"/>
      <c r="R906" s="251"/>
      <c r="S906" s="251"/>
      <c r="T906" s="252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T906" s="253" t="s">
        <v>221</v>
      </c>
      <c r="AU906" s="253" t="s">
        <v>89</v>
      </c>
      <c r="AV906" s="13" t="s">
        <v>89</v>
      </c>
      <c r="AW906" s="13" t="s">
        <v>36</v>
      </c>
      <c r="AX906" s="13" t="s">
        <v>21</v>
      </c>
      <c r="AY906" s="253" t="s">
        <v>213</v>
      </c>
    </row>
    <row r="907" spans="1:65" s="2" customFormat="1" ht="16.5" customHeight="1">
      <c r="A907" s="39"/>
      <c r="B907" s="40"/>
      <c r="C907" s="228" t="s">
        <v>1407</v>
      </c>
      <c r="D907" s="228" t="s">
        <v>215</v>
      </c>
      <c r="E907" s="229" t="s">
        <v>1408</v>
      </c>
      <c r="F907" s="230" t="s">
        <v>1409</v>
      </c>
      <c r="G907" s="231" t="s">
        <v>244</v>
      </c>
      <c r="H907" s="232">
        <v>43.15</v>
      </c>
      <c r="I907" s="233"/>
      <c r="J907" s="234">
        <f>ROUND(I907*H907,2)</f>
        <v>0</v>
      </c>
      <c r="K907" s="235"/>
      <c r="L907" s="45"/>
      <c r="M907" s="236" t="s">
        <v>1</v>
      </c>
      <c r="N907" s="237" t="s">
        <v>45</v>
      </c>
      <c r="O907" s="92"/>
      <c r="P907" s="238">
        <f>O907*H907</f>
        <v>0</v>
      </c>
      <c r="Q907" s="238">
        <v>0</v>
      </c>
      <c r="R907" s="238">
        <f>Q907*H907</f>
        <v>0</v>
      </c>
      <c r="S907" s="238">
        <v>0.035</v>
      </c>
      <c r="T907" s="239">
        <f>S907*H907</f>
        <v>1.51025</v>
      </c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R907" s="240" t="s">
        <v>219</v>
      </c>
      <c r="AT907" s="240" t="s">
        <v>215</v>
      </c>
      <c r="AU907" s="240" t="s">
        <v>89</v>
      </c>
      <c r="AY907" s="18" t="s">
        <v>213</v>
      </c>
      <c r="BE907" s="241">
        <f>IF(N907="základní",J907,0)</f>
        <v>0</v>
      </c>
      <c r="BF907" s="241">
        <f>IF(N907="snížená",J907,0)</f>
        <v>0</v>
      </c>
      <c r="BG907" s="241">
        <f>IF(N907="zákl. přenesená",J907,0)</f>
        <v>0</v>
      </c>
      <c r="BH907" s="241">
        <f>IF(N907="sníž. přenesená",J907,0)</f>
        <v>0</v>
      </c>
      <c r="BI907" s="241">
        <f>IF(N907="nulová",J907,0)</f>
        <v>0</v>
      </c>
      <c r="BJ907" s="18" t="s">
        <v>21</v>
      </c>
      <c r="BK907" s="241">
        <f>ROUND(I907*H907,2)</f>
        <v>0</v>
      </c>
      <c r="BL907" s="18" t="s">
        <v>219</v>
      </c>
      <c r="BM907" s="240" t="s">
        <v>1410</v>
      </c>
    </row>
    <row r="908" spans="1:51" s="13" customFormat="1" ht="12">
      <c r="A908" s="13"/>
      <c r="B908" s="242"/>
      <c r="C908" s="243"/>
      <c r="D908" s="244" t="s">
        <v>221</v>
      </c>
      <c r="E908" s="245" t="s">
        <v>1</v>
      </c>
      <c r="F908" s="246" t="s">
        <v>1411</v>
      </c>
      <c r="G908" s="243"/>
      <c r="H908" s="247">
        <v>43.15</v>
      </c>
      <c r="I908" s="248"/>
      <c r="J908" s="243"/>
      <c r="K908" s="243"/>
      <c r="L908" s="249"/>
      <c r="M908" s="250"/>
      <c r="N908" s="251"/>
      <c r="O908" s="251"/>
      <c r="P908" s="251"/>
      <c r="Q908" s="251"/>
      <c r="R908" s="251"/>
      <c r="S908" s="251"/>
      <c r="T908" s="252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T908" s="253" t="s">
        <v>221</v>
      </c>
      <c r="AU908" s="253" t="s">
        <v>89</v>
      </c>
      <c r="AV908" s="13" t="s">
        <v>89</v>
      </c>
      <c r="AW908" s="13" t="s">
        <v>36</v>
      </c>
      <c r="AX908" s="13" t="s">
        <v>21</v>
      </c>
      <c r="AY908" s="253" t="s">
        <v>213</v>
      </c>
    </row>
    <row r="909" spans="1:65" s="2" customFormat="1" ht="21.75" customHeight="1">
      <c r="A909" s="39"/>
      <c r="B909" s="40"/>
      <c r="C909" s="228" t="s">
        <v>1412</v>
      </c>
      <c r="D909" s="228" t="s">
        <v>215</v>
      </c>
      <c r="E909" s="229" t="s">
        <v>1413</v>
      </c>
      <c r="F909" s="230" t="s">
        <v>1414</v>
      </c>
      <c r="G909" s="231" t="s">
        <v>244</v>
      </c>
      <c r="H909" s="232">
        <v>203.39</v>
      </c>
      <c r="I909" s="233"/>
      <c r="J909" s="234">
        <f>ROUND(I909*H909,2)</f>
        <v>0</v>
      </c>
      <c r="K909" s="235"/>
      <c r="L909" s="45"/>
      <c r="M909" s="236" t="s">
        <v>1</v>
      </c>
      <c r="N909" s="237" t="s">
        <v>45</v>
      </c>
      <c r="O909" s="92"/>
      <c r="P909" s="238">
        <f>O909*H909</f>
        <v>0</v>
      </c>
      <c r="Q909" s="238">
        <v>0</v>
      </c>
      <c r="R909" s="238">
        <f>Q909*H909</f>
        <v>0</v>
      </c>
      <c r="S909" s="238">
        <v>0.033</v>
      </c>
      <c r="T909" s="239">
        <f>S909*H909</f>
        <v>6.71187</v>
      </c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R909" s="240" t="s">
        <v>219</v>
      </c>
      <c r="AT909" s="240" t="s">
        <v>215</v>
      </c>
      <c r="AU909" s="240" t="s">
        <v>89</v>
      </c>
      <c r="AY909" s="18" t="s">
        <v>213</v>
      </c>
      <c r="BE909" s="241">
        <f>IF(N909="základní",J909,0)</f>
        <v>0</v>
      </c>
      <c r="BF909" s="241">
        <f>IF(N909="snížená",J909,0)</f>
        <v>0</v>
      </c>
      <c r="BG909" s="241">
        <f>IF(N909="zákl. přenesená",J909,0)</f>
        <v>0</v>
      </c>
      <c r="BH909" s="241">
        <f>IF(N909="sníž. přenesená",J909,0)</f>
        <v>0</v>
      </c>
      <c r="BI909" s="241">
        <f>IF(N909="nulová",J909,0)</f>
        <v>0</v>
      </c>
      <c r="BJ909" s="18" t="s">
        <v>21</v>
      </c>
      <c r="BK909" s="241">
        <f>ROUND(I909*H909,2)</f>
        <v>0</v>
      </c>
      <c r="BL909" s="18" t="s">
        <v>219</v>
      </c>
      <c r="BM909" s="240" t="s">
        <v>1415</v>
      </c>
    </row>
    <row r="910" spans="1:51" s="13" customFormat="1" ht="12">
      <c r="A910" s="13"/>
      <c r="B910" s="242"/>
      <c r="C910" s="243"/>
      <c r="D910" s="244" t="s">
        <v>221</v>
      </c>
      <c r="E910" s="245" t="s">
        <v>1</v>
      </c>
      <c r="F910" s="246" t="s">
        <v>1416</v>
      </c>
      <c r="G910" s="243"/>
      <c r="H910" s="247">
        <v>47.988</v>
      </c>
      <c r="I910" s="248"/>
      <c r="J910" s="243"/>
      <c r="K910" s="243"/>
      <c r="L910" s="249"/>
      <c r="M910" s="250"/>
      <c r="N910" s="251"/>
      <c r="O910" s="251"/>
      <c r="P910" s="251"/>
      <c r="Q910" s="251"/>
      <c r="R910" s="251"/>
      <c r="S910" s="251"/>
      <c r="T910" s="252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T910" s="253" t="s">
        <v>221</v>
      </c>
      <c r="AU910" s="253" t="s">
        <v>89</v>
      </c>
      <c r="AV910" s="13" t="s">
        <v>89</v>
      </c>
      <c r="AW910" s="13" t="s">
        <v>36</v>
      </c>
      <c r="AX910" s="13" t="s">
        <v>80</v>
      </c>
      <c r="AY910" s="253" t="s">
        <v>213</v>
      </c>
    </row>
    <row r="911" spans="1:51" s="13" customFormat="1" ht="12">
      <c r="A911" s="13"/>
      <c r="B911" s="242"/>
      <c r="C911" s="243"/>
      <c r="D911" s="244" t="s">
        <v>221</v>
      </c>
      <c r="E911" s="245" t="s">
        <v>1</v>
      </c>
      <c r="F911" s="246" t="s">
        <v>1417</v>
      </c>
      <c r="G911" s="243"/>
      <c r="H911" s="247">
        <v>48.9</v>
      </c>
      <c r="I911" s="248"/>
      <c r="J911" s="243"/>
      <c r="K911" s="243"/>
      <c r="L911" s="249"/>
      <c r="M911" s="250"/>
      <c r="N911" s="251"/>
      <c r="O911" s="251"/>
      <c r="P911" s="251"/>
      <c r="Q911" s="251"/>
      <c r="R911" s="251"/>
      <c r="S911" s="251"/>
      <c r="T911" s="252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T911" s="253" t="s">
        <v>221</v>
      </c>
      <c r="AU911" s="253" t="s">
        <v>89</v>
      </c>
      <c r="AV911" s="13" t="s">
        <v>89</v>
      </c>
      <c r="AW911" s="13" t="s">
        <v>36</v>
      </c>
      <c r="AX911" s="13" t="s">
        <v>80</v>
      </c>
      <c r="AY911" s="253" t="s">
        <v>213</v>
      </c>
    </row>
    <row r="912" spans="1:51" s="13" customFormat="1" ht="12">
      <c r="A912" s="13"/>
      <c r="B912" s="242"/>
      <c r="C912" s="243"/>
      <c r="D912" s="244" t="s">
        <v>221</v>
      </c>
      <c r="E912" s="245" t="s">
        <v>1</v>
      </c>
      <c r="F912" s="246" t="s">
        <v>1418</v>
      </c>
      <c r="G912" s="243"/>
      <c r="H912" s="247">
        <v>52.546</v>
      </c>
      <c r="I912" s="248"/>
      <c r="J912" s="243"/>
      <c r="K912" s="243"/>
      <c r="L912" s="249"/>
      <c r="M912" s="250"/>
      <c r="N912" s="251"/>
      <c r="O912" s="251"/>
      <c r="P912" s="251"/>
      <c r="Q912" s="251"/>
      <c r="R912" s="251"/>
      <c r="S912" s="251"/>
      <c r="T912" s="252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T912" s="253" t="s">
        <v>221</v>
      </c>
      <c r="AU912" s="253" t="s">
        <v>89</v>
      </c>
      <c r="AV912" s="13" t="s">
        <v>89</v>
      </c>
      <c r="AW912" s="13" t="s">
        <v>36</v>
      </c>
      <c r="AX912" s="13" t="s">
        <v>80</v>
      </c>
      <c r="AY912" s="253" t="s">
        <v>213</v>
      </c>
    </row>
    <row r="913" spans="1:51" s="13" customFormat="1" ht="12">
      <c r="A913" s="13"/>
      <c r="B913" s="242"/>
      <c r="C913" s="243"/>
      <c r="D913" s="244" t="s">
        <v>221</v>
      </c>
      <c r="E913" s="245" t="s">
        <v>1</v>
      </c>
      <c r="F913" s="246" t="s">
        <v>1419</v>
      </c>
      <c r="G913" s="243"/>
      <c r="H913" s="247">
        <v>53.956</v>
      </c>
      <c r="I913" s="248"/>
      <c r="J913" s="243"/>
      <c r="K913" s="243"/>
      <c r="L913" s="249"/>
      <c r="M913" s="250"/>
      <c r="N913" s="251"/>
      <c r="O913" s="251"/>
      <c r="P913" s="251"/>
      <c r="Q913" s="251"/>
      <c r="R913" s="251"/>
      <c r="S913" s="251"/>
      <c r="T913" s="252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T913" s="253" t="s">
        <v>221</v>
      </c>
      <c r="AU913" s="253" t="s">
        <v>89</v>
      </c>
      <c r="AV913" s="13" t="s">
        <v>89</v>
      </c>
      <c r="AW913" s="13" t="s">
        <v>36</v>
      </c>
      <c r="AX913" s="13" t="s">
        <v>80</v>
      </c>
      <c r="AY913" s="253" t="s">
        <v>213</v>
      </c>
    </row>
    <row r="914" spans="1:51" s="14" customFormat="1" ht="12">
      <c r="A914" s="14"/>
      <c r="B914" s="254"/>
      <c r="C914" s="255"/>
      <c r="D914" s="244" t="s">
        <v>221</v>
      </c>
      <c r="E914" s="256" t="s">
        <v>1</v>
      </c>
      <c r="F914" s="257" t="s">
        <v>224</v>
      </c>
      <c r="G914" s="255"/>
      <c r="H914" s="258">
        <v>203.39</v>
      </c>
      <c r="I914" s="259"/>
      <c r="J914" s="255"/>
      <c r="K914" s="255"/>
      <c r="L914" s="260"/>
      <c r="M914" s="261"/>
      <c r="N914" s="262"/>
      <c r="O914" s="262"/>
      <c r="P914" s="262"/>
      <c r="Q914" s="262"/>
      <c r="R914" s="262"/>
      <c r="S914" s="262"/>
      <c r="T914" s="263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T914" s="264" t="s">
        <v>221</v>
      </c>
      <c r="AU914" s="264" t="s">
        <v>89</v>
      </c>
      <c r="AV914" s="14" t="s">
        <v>219</v>
      </c>
      <c r="AW914" s="14" t="s">
        <v>36</v>
      </c>
      <c r="AX914" s="14" t="s">
        <v>21</v>
      </c>
      <c r="AY914" s="264" t="s">
        <v>213</v>
      </c>
    </row>
    <row r="915" spans="1:65" s="2" customFormat="1" ht="21.75" customHeight="1">
      <c r="A915" s="39"/>
      <c r="B915" s="40"/>
      <c r="C915" s="228" t="s">
        <v>1420</v>
      </c>
      <c r="D915" s="228" t="s">
        <v>215</v>
      </c>
      <c r="E915" s="229" t="s">
        <v>1421</v>
      </c>
      <c r="F915" s="230" t="s">
        <v>1422</v>
      </c>
      <c r="G915" s="231" t="s">
        <v>244</v>
      </c>
      <c r="H915" s="232">
        <v>60.37</v>
      </c>
      <c r="I915" s="233"/>
      <c r="J915" s="234">
        <f>ROUND(I915*H915,2)</f>
        <v>0</v>
      </c>
      <c r="K915" s="235"/>
      <c r="L915" s="45"/>
      <c r="M915" s="236" t="s">
        <v>1</v>
      </c>
      <c r="N915" s="237" t="s">
        <v>45</v>
      </c>
      <c r="O915" s="92"/>
      <c r="P915" s="238">
        <f>O915*H915</f>
        <v>0</v>
      </c>
      <c r="Q915" s="238">
        <v>0</v>
      </c>
      <c r="R915" s="238">
        <f>Q915*H915</f>
        <v>0</v>
      </c>
      <c r="S915" s="238">
        <v>0.027</v>
      </c>
      <c r="T915" s="239">
        <f>S915*H915</f>
        <v>1.6299899999999998</v>
      </c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R915" s="240" t="s">
        <v>219</v>
      </c>
      <c r="AT915" s="240" t="s">
        <v>215</v>
      </c>
      <c r="AU915" s="240" t="s">
        <v>89</v>
      </c>
      <c r="AY915" s="18" t="s">
        <v>213</v>
      </c>
      <c r="BE915" s="241">
        <f>IF(N915="základní",J915,0)</f>
        <v>0</v>
      </c>
      <c r="BF915" s="241">
        <f>IF(N915="snížená",J915,0)</f>
        <v>0</v>
      </c>
      <c r="BG915" s="241">
        <f>IF(N915="zákl. přenesená",J915,0)</f>
        <v>0</v>
      </c>
      <c r="BH915" s="241">
        <f>IF(N915="sníž. přenesená",J915,0)</f>
        <v>0</v>
      </c>
      <c r="BI915" s="241">
        <f>IF(N915="nulová",J915,0)</f>
        <v>0</v>
      </c>
      <c r="BJ915" s="18" t="s">
        <v>21</v>
      </c>
      <c r="BK915" s="241">
        <f>ROUND(I915*H915,2)</f>
        <v>0</v>
      </c>
      <c r="BL915" s="18" t="s">
        <v>219</v>
      </c>
      <c r="BM915" s="240" t="s">
        <v>1423</v>
      </c>
    </row>
    <row r="916" spans="1:51" s="13" customFormat="1" ht="12">
      <c r="A916" s="13"/>
      <c r="B916" s="242"/>
      <c r="C916" s="243"/>
      <c r="D916" s="244" t="s">
        <v>221</v>
      </c>
      <c r="E916" s="245" t="s">
        <v>1</v>
      </c>
      <c r="F916" s="246" t="s">
        <v>878</v>
      </c>
      <c r="G916" s="243"/>
      <c r="H916" s="247">
        <v>14</v>
      </c>
      <c r="I916" s="248"/>
      <c r="J916" s="243"/>
      <c r="K916" s="243"/>
      <c r="L916" s="249"/>
      <c r="M916" s="250"/>
      <c r="N916" s="251"/>
      <c r="O916" s="251"/>
      <c r="P916" s="251"/>
      <c r="Q916" s="251"/>
      <c r="R916" s="251"/>
      <c r="S916" s="251"/>
      <c r="T916" s="252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T916" s="253" t="s">
        <v>221</v>
      </c>
      <c r="AU916" s="253" t="s">
        <v>89</v>
      </c>
      <c r="AV916" s="13" t="s">
        <v>89</v>
      </c>
      <c r="AW916" s="13" t="s">
        <v>36</v>
      </c>
      <c r="AX916" s="13" t="s">
        <v>80</v>
      </c>
      <c r="AY916" s="253" t="s">
        <v>213</v>
      </c>
    </row>
    <row r="917" spans="1:51" s="13" customFormat="1" ht="12">
      <c r="A917" s="13"/>
      <c r="B917" s="242"/>
      <c r="C917" s="243"/>
      <c r="D917" s="244" t="s">
        <v>221</v>
      </c>
      <c r="E917" s="245" t="s">
        <v>1</v>
      </c>
      <c r="F917" s="246" t="s">
        <v>879</v>
      </c>
      <c r="G917" s="243"/>
      <c r="H917" s="247">
        <v>14.63</v>
      </c>
      <c r="I917" s="248"/>
      <c r="J917" s="243"/>
      <c r="K917" s="243"/>
      <c r="L917" s="249"/>
      <c r="M917" s="250"/>
      <c r="N917" s="251"/>
      <c r="O917" s="251"/>
      <c r="P917" s="251"/>
      <c r="Q917" s="251"/>
      <c r="R917" s="251"/>
      <c r="S917" s="251"/>
      <c r="T917" s="252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T917" s="253" t="s">
        <v>221</v>
      </c>
      <c r="AU917" s="253" t="s">
        <v>89</v>
      </c>
      <c r="AV917" s="13" t="s">
        <v>89</v>
      </c>
      <c r="AW917" s="13" t="s">
        <v>36</v>
      </c>
      <c r="AX917" s="13" t="s">
        <v>80</v>
      </c>
      <c r="AY917" s="253" t="s">
        <v>213</v>
      </c>
    </row>
    <row r="918" spans="1:51" s="13" customFormat="1" ht="12">
      <c r="A918" s="13"/>
      <c r="B918" s="242"/>
      <c r="C918" s="243"/>
      <c r="D918" s="244" t="s">
        <v>221</v>
      </c>
      <c r="E918" s="245" t="s">
        <v>1</v>
      </c>
      <c r="F918" s="246" t="s">
        <v>880</v>
      </c>
      <c r="G918" s="243"/>
      <c r="H918" s="247">
        <v>26.09</v>
      </c>
      <c r="I918" s="248"/>
      <c r="J918" s="243"/>
      <c r="K918" s="243"/>
      <c r="L918" s="249"/>
      <c r="M918" s="250"/>
      <c r="N918" s="251"/>
      <c r="O918" s="251"/>
      <c r="P918" s="251"/>
      <c r="Q918" s="251"/>
      <c r="R918" s="251"/>
      <c r="S918" s="251"/>
      <c r="T918" s="252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T918" s="253" t="s">
        <v>221</v>
      </c>
      <c r="AU918" s="253" t="s">
        <v>89</v>
      </c>
      <c r="AV918" s="13" t="s">
        <v>89</v>
      </c>
      <c r="AW918" s="13" t="s">
        <v>36</v>
      </c>
      <c r="AX918" s="13" t="s">
        <v>80</v>
      </c>
      <c r="AY918" s="253" t="s">
        <v>213</v>
      </c>
    </row>
    <row r="919" spans="1:51" s="13" customFormat="1" ht="12">
      <c r="A919" s="13"/>
      <c r="B919" s="242"/>
      <c r="C919" s="243"/>
      <c r="D919" s="244" t="s">
        <v>221</v>
      </c>
      <c r="E919" s="245" t="s">
        <v>1</v>
      </c>
      <c r="F919" s="246" t="s">
        <v>881</v>
      </c>
      <c r="G919" s="243"/>
      <c r="H919" s="247">
        <v>5.65</v>
      </c>
      <c r="I919" s="248"/>
      <c r="J919" s="243"/>
      <c r="K919" s="243"/>
      <c r="L919" s="249"/>
      <c r="M919" s="250"/>
      <c r="N919" s="251"/>
      <c r="O919" s="251"/>
      <c r="P919" s="251"/>
      <c r="Q919" s="251"/>
      <c r="R919" s="251"/>
      <c r="S919" s="251"/>
      <c r="T919" s="252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T919" s="253" t="s">
        <v>221</v>
      </c>
      <c r="AU919" s="253" t="s">
        <v>89</v>
      </c>
      <c r="AV919" s="13" t="s">
        <v>89</v>
      </c>
      <c r="AW919" s="13" t="s">
        <v>36</v>
      </c>
      <c r="AX919" s="13" t="s">
        <v>80</v>
      </c>
      <c r="AY919" s="253" t="s">
        <v>213</v>
      </c>
    </row>
    <row r="920" spans="1:51" s="14" customFormat="1" ht="12">
      <c r="A920" s="14"/>
      <c r="B920" s="254"/>
      <c r="C920" s="255"/>
      <c r="D920" s="244" t="s">
        <v>221</v>
      </c>
      <c r="E920" s="256" t="s">
        <v>1</v>
      </c>
      <c r="F920" s="257" t="s">
        <v>224</v>
      </c>
      <c r="G920" s="255"/>
      <c r="H920" s="258">
        <v>60.37</v>
      </c>
      <c r="I920" s="259"/>
      <c r="J920" s="255"/>
      <c r="K920" s="255"/>
      <c r="L920" s="260"/>
      <c r="M920" s="261"/>
      <c r="N920" s="262"/>
      <c r="O920" s="262"/>
      <c r="P920" s="262"/>
      <c r="Q920" s="262"/>
      <c r="R920" s="262"/>
      <c r="S920" s="262"/>
      <c r="T920" s="263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T920" s="264" t="s">
        <v>221</v>
      </c>
      <c r="AU920" s="264" t="s">
        <v>89</v>
      </c>
      <c r="AV920" s="14" t="s">
        <v>219</v>
      </c>
      <c r="AW920" s="14" t="s">
        <v>36</v>
      </c>
      <c r="AX920" s="14" t="s">
        <v>21</v>
      </c>
      <c r="AY920" s="264" t="s">
        <v>213</v>
      </c>
    </row>
    <row r="921" spans="1:65" s="2" customFormat="1" ht="21.75" customHeight="1">
      <c r="A921" s="39"/>
      <c r="B921" s="40"/>
      <c r="C921" s="228" t="s">
        <v>1424</v>
      </c>
      <c r="D921" s="228" t="s">
        <v>215</v>
      </c>
      <c r="E921" s="229" t="s">
        <v>1425</v>
      </c>
      <c r="F921" s="230" t="s">
        <v>1426</v>
      </c>
      <c r="G921" s="231" t="s">
        <v>244</v>
      </c>
      <c r="H921" s="232">
        <v>13.6</v>
      </c>
      <c r="I921" s="233"/>
      <c r="J921" s="234">
        <f>ROUND(I921*H921,2)</f>
        <v>0</v>
      </c>
      <c r="K921" s="235"/>
      <c r="L921" s="45"/>
      <c r="M921" s="236" t="s">
        <v>1</v>
      </c>
      <c r="N921" s="237" t="s">
        <v>45</v>
      </c>
      <c r="O921" s="92"/>
      <c r="P921" s="238">
        <f>O921*H921</f>
        <v>0</v>
      </c>
      <c r="Q921" s="238">
        <v>0</v>
      </c>
      <c r="R921" s="238">
        <f>Q921*H921</f>
        <v>0</v>
      </c>
      <c r="S921" s="238">
        <v>0.055</v>
      </c>
      <c r="T921" s="239">
        <f>S921*H921</f>
        <v>0.748</v>
      </c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R921" s="240" t="s">
        <v>219</v>
      </c>
      <c r="AT921" s="240" t="s">
        <v>215</v>
      </c>
      <c r="AU921" s="240" t="s">
        <v>89</v>
      </c>
      <c r="AY921" s="18" t="s">
        <v>213</v>
      </c>
      <c r="BE921" s="241">
        <f>IF(N921="základní",J921,0)</f>
        <v>0</v>
      </c>
      <c r="BF921" s="241">
        <f>IF(N921="snížená",J921,0)</f>
        <v>0</v>
      </c>
      <c r="BG921" s="241">
        <f>IF(N921="zákl. přenesená",J921,0)</f>
        <v>0</v>
      </c>
      <c r="BH921" s="241">
        <f>IF(N921="sníž. přenesená",J921,0)</f>
        <v>0</v>
      </c>
      <c r="BI921" s="241">
        <f>IF(N921="nulová",J921,0)</f>
        <v>0</v>
      </c>
      <c r="BJ921" s="18" t="s">
        <v>21</v>
      </c>
      <c r="BK921" s="241">
        <f>ROUND(I921*H921,2)</f>
        <v>0</v>
      </c>
      <c r="BL921" s="18" t="s">
        <v>219</v>
      </c>
      <c r="BM921" s="240" t="s">
        <v>1427</v>
      </c>
    </row>
    <row r="922" spans="1:51" s="13" customFormat="1" ht="12">
      <c r="A922" s="13"/>
      <c r="B922" s="242"/>
      <c r="C922" s="243"/>
      <c r="D922" s="244" t="s">
        <v>221</v>
      </c>
      <c r="E922" s="245" t="s">
        <v>1</v>
      </c>
      <c r="F922" s="246" t="s">
        <v>1428</v>
      </c>
      <c r="G922" s="243"/>
      <c r="H922" s="247">
        <v>13.6</v>
      </c>
      <c r="I922" s="248"/>
      <c r="J922" s="243"/>
      <c r="K922" s="243"/>
      <c r="L922" s="249"/>
      <c r="M922" s="250"/>
      <c r="N922" s="251"/>
      <c r="O922" s="251"/>
      <c r="P922" s="251"/>
      <c r="Q922" s="251"/>
      <c r="R922" s="251"/>
      <c r="S922" s="251"/>
      <c r="T922" s="252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T922" s="253" t="s">
        <v>221</v>
      </c>
      <c r="AU922" s="253" t="s">
        <v>89</v>
      </c>
      <c r="AV922" s="13" t="s">
        <v>89</v>
      </c>
      <c r="AW922" s="13" t="s">
        <v>36</v>
      </c>
      <c r="AX922" s="13" t="s">
        <v>21</v>
      </c>
      <c r="AY922" s="253" t="s">
        <v>213</v>
      </c>
    </row>
    <row r="923" spans="1:65" s="2" customFormat="1" ht="21.75" customHeight="1">
      <c r="A923" s="39"/>
      <c r="B923" s="40"/>
      <c r="C923" s="228" t="s">
        <v>1429</v>
      </c>
      <c r="D923" s="228" t="s">
        <v>215</v>
      </c>
      <c r="E923" s="229" t="s">
        <v>1430</v>
      </c>
      <c r="F923" s="230" t="s">
        <v>1431</v>
      </c>
      <c r="G923" s="231" t="s">
        <v>244</v>
      </c>
      <c r="H923" s="232">
        <v>6.501</v>
      </c>
      <c r="I923" s="233"/>
      <c r="J923" s="234">
        <f>ROUND(I923*H923,2)</f>
        <v>0</v>
      </c>
      <c r="K923" s="235"/>
      <c r="L923" s="45"/>
      <c r="M923" s="236" t="s">
        <v>1</v>
      </c>
      <c r="N923" s="237" t="s">
        <v>45</v>
      </c>
      <c r="O923" s="92"/>
      <c r="P923" s="238">
        <f>O923*H923</f>
        <v>0</v>
      </c>
      <c r="Q923" s="238">
        <v>0</v>
      </c>
      <c r="R923" s="238">
        <f>Q923*H923</f>
        <v>0</v>
      </c>
      <c r="S923" s="238">
        <v>0.076</v>
      </c>
      <c r="T923" s="239">
        <f>S923*H923</f>
        <v>0.494076</v>
      </c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R923" s="240" t="s">
        <v>219</v>
      </c>
      <c r="AT923" s="240" t="s">
        <v>215</v>
      </c>
      <c r="AU923" s="240" t="s">
        <v>89</v>
      </c>
      <c r="AY923" s="18" t="s">
        <v>213</v>
      </c>
      <c r="BE923" s="241">
        <f>IF(N923="základní",J923,0)</f>
        <v>0</v>
      </c>
      <c r="BF923" s="241">
        <f>IF(N923="snížená",J923,0)</f>
        <v>0</v>
      </c>
      <c r="BG923" s="241">
        <f>IF(N923="zákl. přenesená",J923,0)</f>
        <v>0</v>
      </c>
      <c r="BH923" s="241">
        <f>IF(N923="sníž. přenesená",J923,0)</f>
        <v>0</v>
      </c>
      <c r="BI923" s="241">
        <f>IF(N923="nulová",J923,0)</f>
        <v>0</v>
      </c>
      <c r="BJ923" s="18" t="s">
        <v>21</v>
      </c>
      <c r="BK923" s="241">
        <f>ROUND(I923*H923,2)</f>
        <v>0</v>
      </c>
      <c r="BL923" s="18" t="s">
        <v>219</v>
      </c>
      <c r="BM923" s="240" t="s">
        <v>1432</v>
      </c>
    </row>
    <row r="924" spans="1:51" s="13" customFormat="1" ht="12">
      <c r="A924" s="13"/>
      <c r="B924" s="242"/>
      <c r="C924" s="243"/>
      <c r="D924" s="244" t="s">
        <v>221</v>
      </c>
      <c r="E924" s="245" t="s">
        <v>1</v>
      </c>
      <c r="F924" s="246" t="s">
        <v>1433</v>
      </c>
      <c r="G924" s="243"/>
      <c r="H924" s="247">
        <v>6.501</v>
      </c>
      <c r="I924" s="248"/>
      <c r="J924" s="243"/>
      <c r="K924" s="243"/>
      <c r="L924" s="249"/>
      <c r="M924" s="250"/>
      <c r="N924" s="251"/>
      <c r="O924" s="251"/>
      <c r="P924" s="251"/>
      <c r="Q924" s="251"/>
      <c r="R924" s="251"/>
      <c r="S924" s="251"/>
      <c r="T924" s="252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T924" s="253" t="s">
        <v>221</v>
      </c>
      <c r="AU924" s="253" t="s">
        <v>89</v>
      </c>
      <c r="AV924" s="13" t="s">
        <v>89</v>
      </c>
      <c r="AW924" s="13" t="s">
        <v>36</v>
      </c>
      <c r="AX924" s="13" t="s">
        <v>21</v>
      </c>
      <c r="AY924" s="253" t="s">
        <v>213</v>
      </c>
    </row>
    <row r="925" spans="1:65" s="2" customFormat="1" ht="21.75" customHeight="1">
      <c r="A925" s="39"/>
      <c r="B925" s="40"/>
      <c r="C925" s="228" t="s">
        <v>1434</v>
      </c>
      <c r="D925" s="228" t="s">
        <v>215</v>
      </c>
      <c r="E925" s="229" t="s">
        <v>1435</v>
      </c>
      <c r="F925" s="230" t="s">
        <v>1436</v>
      </c>
      <c r="G925" s="231" t="s">
        <v>218</v>
      </c>
      <c r="H925" s="232">
        <v>5.014</v>
      </c>
      <c r="I925" s="233"/>
      <c r="J925" s="234">
        <f>ROUND(I925*H925,2)</f>
        <v>0</v>
      </c>
      <c r="K925" s="235"/>
      <c r="L925" s="45"/>
      <c r="M925" s="236" t="s">
        <v>1</v>
      </c>
      <c r="N925" s="237" t="s">
        <v>45</v>
      </c>
      <c r="O925" s="92"/>
      <c r="P925" s="238">
        <f>O925*H925</f>
        <v>0</v>
      </c>
      <c r="Q925" s="238">
        <v>0</v>
      </c>
      <c r="R925" s="238">
        <f>Q925*H925</f>
        <v>0</v>
      </c>
      <c r="S925" s="238">
        <v>1.8</v>
      </c>
      <c r="T925" s="239">
        <f>S925*H925</f>
        <v>9.0252</v>
      </c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R925" s="240" t="s">
        <v>219</v>
      </c>
      <c r="AT925" s="240" t="s">
        <v>215</v>
      </c>
      <c r="AU925" s="240" t="s">
        <v>89</v>
      </c>
      <c r="AY925" s="18" t="s">
        <v>213</v>
      </c>
      <c r="BE925" s="241">
        <f>IF(N925="základní",J925,0)</f>
        <v>0</v>
      </c>
      <c r="BF925" s="241">
        <f>IF(N925="snížená",J925,0)</f>
        <v>0</v>
      </c>
      <c r="BG925" s="241">
        <f>IF(N925="zákl. přenesená",J925,0)</f>
        <v>0</v>
      </c>
      <c r="BH925" s="241">
        <f>IF(N925="sníž. přenesená",J925,0)</f>
        <v>0</v>
      </c>
      <c r="BI925" s="241">
        <f>IF(N925="nulová",J925,0)</f>
        <v>0</v>
      </c>
      <c r="BJ925" s="18" t="s">
        <v>21</v>
      </c>
      <c r="BK925" s="241">
        <f>ROUND(I925*H925,2)</f>
        <v>0</v>
      </c>
      <c r="BL925" s="18" t="s">
        <v>219</v>
      </c>
      <c r="BM925" s="240" t="s">
        <v>1437</v>
      </c>
    </row>
    <row r="926" spans="1:51" s="13" customFormat="1" ht="12">
      <c r="A926" s="13"/>
      <c r="B926" s="242"/>
      <c r="C926" s="243"/>
      <c r="D926" s="244" t="s">
        <v>221</v>
      </c>
      <c r="E926" s="245" t="s">
        <v>1</v>
      </c>
      <c r="F926" s="246" t="s">
        <v>1438</v>
      </c>
      <c r="G926" s="243"/>
      <c r="H926" s="247">
        <v>1</v>
      </c>
      <c r="I926" s="248"/>
      <c r="J926" s="243"/>
      <c r="K926" s="243"/>
      <c r="L926" s="249"/>
      <c r="M926" s="250"/>
      <c r="N926" s="251"/>
      <c r="O926" s="251"/>
      <c r="P926" s="251"/>
      <c r="Q926" s="251"/>
      <c r="R926" s="251"/>
      <c r="S926" s="251"/>
      <c r="T926" s="252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T926" s="253" t="s">
        <v>221</v>
      </c>
      <c r="AU926" s="253" t="s">
        <v>89</v>
      </c>
      <c r="AV926" s="13" t="s">
        <v>89</v>
      </c>
      <c r="AW926" s="13" t="s">
        <v>36</v>
      </c>
      <c r="AX926" s="13" t="s">
        <v>80</v>
      </c>
      <c r="AY926" s="253" t="s">
        <v>213</v>
      </c>
    </row>
    <row r="927" spans="1:51" s="13" customFormat="1" ht="12">
      <c r="A927" s="13"/>
      <c r="B927" s="242"/>
      <c r="C927" s="243"/>
      <c r="D927" s="244" t="s">
        <v>221</v>
      </c>
      <c r="E927" s="245" t="s">
        <v>1</v>
      </c>
      <c r="F927" s="246" t="s">
        <v>1439</v>
      </c>
      <c r="G927" s="243"/>
      <c r="H927" s="247">
        <v>3.042</v>
      </c>
      <c r="I927" s="248"/>
      <c r="J927" s="243"/>
      <c r="K927" s="243"/>
      <c r="L927" s="249"/>
      <c r="M927" s="250"/>
      <c r="N927" s="251"/>
      <c r="O927" s="251"/>
      <c r="P927" s="251"/>
      <c r="Q927" s="251"/>
      <c r="R927" s="251"/>
      <c r="S927" s="251"/>
      <c r="T927" s="252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T927" s="253" t="s">
        <v>221</v>
      </c>
      <c r="AU927" s="253" t="s">
        <v>89</v>
      </c>
      <c r="AV927" s="13" t="s">
        <v>89</v>
      </c>
      <c r="AW927" s="13" t="s">
        <v>36</v>
      </c>
      <c r="AX927" s="13" t="s">
        <v>80</v>
      </c>
      <c r="AY927" s="253" t="s">
        <v>213</v>
      </c>
    </row>
    <row r="928" spans="1:51" s="13" customFormat="1" ht="12">
      <c r="A928" s="13"/>
      <c r="B928" s="242"/>
      <c r="C928" s="243"/>
      <c r="D928" s="244" t="s">
        <v>221</v>
      </c>
      <c r="E928" s="245" t="s">
        <v>1</v>
      </c>
      <c r="F928" s="246" t="s">
        <v>1440</v>
      </c>
      <c r="G928" s="243"/>
      <c r="H928" s="247">
        <v>0.972</v>
      </c>
      <c r="I928" s="248"/>
      <c r="J928" s="243"/>
      <c r="K928" s="243"/>
      <c r="L928" s="249"/>
      <c r="M928" s="250"/>
      <c r="N928" s="251"/>
      <c r="O928" s="251"/>
      <c r="P928" s="251"/>
      <c r="Q928" s="251"/>
      <c r="R928" s="251"/>
      <c r="S928" s="251"/>
      <c r="T928" s="252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T928" s="253" t="s">
        <v>221</v>
      </c>
      <c r="AU928" s="253" t="s">
        <v>89</v>
      </c>
      <c r="AV928" s="13" t="s">
        <v>89</v>
      </c>
      <c r="AW928" s="13" t="s">
        <v>36</v>
      </c>
      <c r="AX928" s="13" t="s">
        <v>80</v>
      </c>
      <c r="AY928" s="253" t="s">
        <v>213</v>
      </c>
    </row>
    <row r="929" spans="1:51" s="14" customFormat="1" ht="12">
      <c r="A929" s="14"/>
      <c r="B929" s="254"/>
      <c r="C929" s="255"/>
      <c r="D929" s="244" t="s">
        <v>221</v>
      </c>
      <c r="E929" s="256" t="s">
        <v>1</v>
      </c>
      <c r="F929" s="257" t="s">
        <v>224</v>
      </c>
      <c r="G929" s="255"/>
      <c r="H929" s="258">
        <v>5.014</v>
      </c>
      <c r="I929" s="259"/>
      <c r="J929" s="255"/>
      <c r="K929" s="255"/>
      <c r="L929" s="260"/>
      <c r="M929" s="261"/>
      <c r="N929" s="262"/>
      <c r="O929" s="262"/>
      <c r="P929" s="262"/>
      <c r="Q929" s="262"/>
      <c r="R929" s="262"/>
      <c r="S929" s="262"/>
      <c r="T929" s="263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T929" s="264" t="s">
        <v>221</v>
      </c>
      <c r="AU929" s="264" t="s">
        <v>89</v>
      </c>
      <c r="AV929" s="14" t="s">
        <v>219</v>
      </c>
      <c r="AW929" s="14" t="s">
        <v>36</v>
      </c>
      <c r="AX929" s="14" t="s">
        <v>21</v>
      </c>
      <c r="AY929" s="264" t="s">
        <v>213</v>
      </c>
    </row>
    <row r="930" spans="1:65" s="2" customFormat="1" ht="21.75" customHeight="1">
      <c r="A930" s="39"/>
      <c r="B930" s="40"/>
      <c r="C930" s="228" t="s">
        <v>1441</v>
      </c>
      <c r="D930" s="228" t="s">
        <v>215</v>
      </c>
      <c r="E930" s="229" t="s">
        <v>1442</v>
      </c>
      <c r="F930" s="230" t="s">
        <v>1443</v>
      </c>
      <c r="G930" s="231" t="s">
        <v>470</v>
      </c>
      <c r="H930" s="232">
        <v>22.4</v>
      </c>
      <c r="I930" s="233"/>
      <c r="J930" s="234">
        <f>ROUND(I930*H930,2)</f>
        <v>0</v>
      </c>
      <c r="K930" s="235"/>
      <c r="L930" s="45"/>
      <c r="M930" s="236" t="s">
        <v>1</v>
      </c>
      <c r="N930" s="237" t="s">
        <v>45</v>
      </c>
      <c r="O930" s="92"/>
      <c r="P930" s="238">
        <f>O930*H930</f>
        <v>0</v>
      </c>
      <c r="Q930" s="238">
        <v>0</v>
      </c>
      <c r="R930" s="238">
        <f>Q930*H930</f>
        <v>0</v>
      </c>
      <c r="S930" s="238">
        <v>0.065</v>
      </c>
      <c r="T930" s="239">
        <f>S930*H930</f>
        <v>1.456</v>
      </c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R930" s="240" t="s">
        <v>219</v>
      </c>
      <c r="AT930" s="240" t="s">
        <v>215</v>
      </c>
      <c r="AU930" s="240" t="s">
        <v>89</v>
      </c>
      <c r="AY930" s="18" t="s">
        <v>213</v>
      </c>
      <c r="BE930" s="241">
        <f>IF(N930="základní",J930,0)</f>
        <v>0</v>
      </c>
      <c r="BF930" s="241">
        <f>IF(N930="snížená",J930,0)</f>
        <v>0</v>
      </c>
      <c r="BG930" s="241">
        <f>IF(N930="zákl. přenesená",J930,0)</f>
        <v>0</v>
      </c>
      <c r="BH930" s="241">
        <f>IF(N930="sníž. přenesená",J930,0)</f>
        <v>0</v>
      </c>
      <c r="BI930" s="241">
        <f>IF(N930="nulová",J930,0)</f>
        <v>0</v>
      </c>
      <c r="BJ930" s="18" t="s">
        <v>21</v>
      </c>
      <c r="BK930" s="241">
        <f>ROUND(I930*H930,2)</f>
        <v>0</v>
      </c>
      <c r="BL930" s="18" t="s">
        <v>219</v>
      </c>
      <c r="BM930" s="240" t="s">
        <v>1444</v>
      </c>
    </row>
    <row r="931" spans="1:51" s="13" customFormat="1" ht="12">
      <c r="A931" s="13"/>
      <c r="B931" s="242"/>
      <c r="C931" s="243"/>
      <c r="D931" s="244" t="s">
        <v>221</v>
      </c>
      <c r="E931" s="245" t="s">
        <v>1</v>
      </c>
      <c r="F931" s="246" t="s">
        <v>1445</v>
      </c>
      <c r="G931" s="243"/>
      <c r="H931" s="247">
        <v>22.4</v>
      </c>
      <c r="I931" s="248"/>
      <c r="J931" s="243"/>
      <c r="K931" s="243"/>
      <c r="L931" s="249"/>
      <c r="M931" s="250"/>
      <c r="N931" s="251"/>
      <c r="O931" s="251"/>
      <c r="P931" s="251"/>
      <c r="Q931" s="251"/>
      <c r="R931" s="251"/>
      <c r="S931" s="251"/>
      <c r="T931" s="252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T931" s="253" t="s">
        <v>221</v>
      </c>
      <c r="AU931" s="253" t="s">
        <v>89</v>
      </c>
      <c r="AV931" s="13" t="s">
        <v>89</v>
      </c>
      <c r="AW931" s="13" t="s">
        <v>36</v>
      </c>
      <c r="AX931" s="13" t="s">
        <v>21</v>
      </c>
      <c r="AY931" s="253" t="s">
        <v>213</v>
      </c>
    </row>
    <row r="932" spans="1:65" s="2" customFormat="1" ht="21.75" customHeight="1">
      <c r="A932" s="39"/>
      <c r="B932" s="40"/>
      <c r="C932" s="228" t="s">
        <v>1446</v>
      </c>
      <c r="D932" s="228" t="s">
        <v>215</v>
      </c>
      <c r="E932" s="229" t="s">
        <v>1447</v>
      </c>
      <c r="F932" s="230" t="s">
        <v>1448</v>
      </c>
      <c r="G932" s="231" t="s">
        <v>470</v>
      </c>
      <c r="H932" s="232">
        <v>1.5</v>
      </c>
      <c r="I932" s="233"/>
      <c r="J932" s="234">
        <f>ROUND(I932*H932,2)</f>
        <v>0</v>
      </c>
      <c r="K932" s="235"/>
      <c r="L932" s="45"/>
      <c r="M932" s="236" t="s">
        <v>1</v>
      </c>
      <c r="N932" s="237" t="s">
        <v>45</v>
      </c>
      <c r="O932" s="92"/>
      <c r="P932" s="238">
        <f>O932*H932</f>
        <v>0</v>
      </c>
      <c r="Q932" s="238">
        <v>0</v>
      </c>
      <c r="R932" s="238">
        <f>Q932*H932</f>
        <v>0</v>
      </c>
      <c r="S932" s="238">
        <v>0.046</v>
      </c>
      <c r="T932" s="239">
        <f>S932*H932</f>
        <v>0.069</v>
      </c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R932" s="240" t="s">
        <v>219</v>
      </c>
      <c r="AT932" s="240" t="s">
        <v>215</v>
      </c>
      <c r="AU932" s="240" t="s">
        <v>89</v>
      </c>
      <c r="AY932" s="18" t="s">
        <v>213</v>
      </c>
      <c r="BE932" s="241">
        <f>IF(N932="základní",J932,0)</f>
        <v>0</v>
      </c>
      <c r="BF932" s="241">
        <f>IF(N932="snížená",J932,0)</f>
        <v>0</v>
      </c>
      <c r="BG932" s="241">
        <f>IF(N932="zákl. přenesená",J932,0)</f>
        <v>0</v>
      </c>
      <c r="BH932" s="241">
        <f>IF(N932="sníž. přenesená",J932,0)</f>
        <v>0</v>
      </c>
      <c r="BI932" s="241">
        <f>IF(N932="nulová",J932,0)</f>
        <v>0</v>
      </c>
      <c r="BJ932" s="18" t="s">
        <v>21</v>
      </c>
      <c r="BK932" s="241">
        <f>ROUND(I932*H932,2)</f>
        <v>0</v>
      </c>
      <c r="BL932" s="18" t="s">
        <v>219</v>
      </c>
      <c r="BM932" s="240" t="s">
        <v>1449</v>
      </c>
    </row>
    <row r="933" spans="1:51" s="13" customFormat="1" ht="12">
      <c r="A933" s="13"/>
      <c r="B933" s="242"/>
      <c r="C933" s="243"/>
      <c r="D933" s="244" t="s">
        <v>221</v>
      </c>
      <c r="E933" s="245" t="s">
        <v>1</v>
      </c>
      <c r="F933" s="246" t="s">
        <v>1450</v>
      </c>
      <c r="G933" s="243"/>
      <c r="H933" s="247">
        <v>1.5</v>
      </c>
      <c r="I933" s="248"/>
      <c r="J933" s="243"/>
      <c r="K933" s="243"/>
      <c r="L933" s="249"/>
      <c r="M933" s="250"/>
      <c r="N933" s="251"/>
      <c r="O933" s="251"/>
      <c r="P933" s="251"/>
      <c r="Q933" s="251"/>
      <c r="R933" s="251"/>
      <c r="S933" s="251"/>
      <c r="T933" s="252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T933" s="253" t="s">
        <v>221</v>
      </c>
      <c r="AU933" s="253" t="s">
        <v>89</v>
      </c>
      <c r="AV933" s="13" t="s">
        <v>89</v>
      </c>
      <c r="AW933" s="13" t="s">
        <v>36</v>
      </c>
      <c r="AX933" s="13" t="s">
        <v>21</v>
      </c>
      <c r="AY933" s="253" t="s">
        <v>213</v>
      </c>
    </row>
    <row r="934" spans="1:65" s="2" customFormat="1" ht="21.75" customHeight="1">
      <c r="A934" s="39"/>
      <c r="B934" s="40"/>
      <c r="C934" s="228" t="s">
        <v>1451</v>
      </c>
      <c r="D934" s="228" t="s">
        <v>215</v>
      </c>
      <c r="E934" s="229" t="s">
        <v>1452</v>
      </c>
      <c r="F934" s="230" t="s">
        <v>1453</v>
      </c>
      <c r="G934" s="231" t="s">
        <v>470</v>
      </c>
      <c r="H934" s="232">
        <v>4.8</v>
      </c>
      <c r="I934" s="233"/>
      <c r="J934" s="234">
        <f>ROUND(I934*H934,2)</f>
        <v>0</v>
      </c>
      <c r="K934" s="235"/>
      <c r="L934" s="45"/>
      <c r="M934" s="236" t="s">
        <v>1</v>
      </c>
      <c r="N934" s="237" t="s">
        <v>45</v>
      </c>
      <c r="O934" s="92"/>
      <c r="P934" s="238">
        <f>O934*H934</f>
        <v>0</v>
      </c>
      <c r="Q934" s="238">
        <v>0.00034</v>
      </c>
      <c r="R934" s="238">
        <f>Q934*H934</f>
        <v>0.001632</v>
      </c>
      <c r="S934" s="238">
        <v>0.004</v>
      </c>
      <c r="T934" s="239">
        <f>S934*H934</f>
        <v>0.0192</v>
      </c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R934" s="240" t="s">
        <v>219</v>
      </c>
      <c r="AT934" s="240" t="s">
        <v>215</v>
      </c>
      <c r="AU934" s="240" t="s">
        <v>89</v>
      </c>
      <c r="AY934" s="18" t="s">
        <v>213</v>
      </c>
      <c r="BE934" s="241">
        <f>IF(N934="základní",J934,0)</f>
        <v>0</v>
      </c>
      <c r="BF934" s="241">
        <f>IF(N934="snížená",J934,0)</f>
        <v>0</v>
      </c>
      <c r="BG934" s="241">
        <f>IF(N934="zákl. přenesená",J934,0)</f>
        <v>0</v>
      </c>
      <c r="BH934" s="241">
        <f>IF(N934="sníž. přenesená",J934,0)</f>
        <v>0</v>
      </c>
      <c r="BI934" s="241">
        <f>IF(N934="nulová",J934,0)</f>
        <v>0</v>
      </c>
      <c r="BJ934" s="18" t="s">
        <v>21</v>
      </c>
      <c r="BK934" s="241">
        <f>ROUND(I934*H934,2)</f>
        <v>0</v>
      </c>
      <c r="BL934" s="18" t="s">
        <v>219</v>
      </c>
      <c r="BM934" s="240" t="s">
        <v>1454</v>
      </c>
    </row>
    <row r="935" spans="1:51" s="13" customFormat="1" ht="12">
      <c r="A935" s="13"/>
      <c r="B935" s="242"/>
      <c r="C935" s="243"/>
      <c r="D935" s="244" t="s">
        <v>221</v>
      </c>
      <c r="E935" s="245" t="s">
        <v>1</v>
      </c>
      <c r="F935" s="246" t="s">
        <v>1455</v>
      </c>
      <c r="G935" s="243"/>
      <c r="H935" s="247">
        <v>4.8</v>
      </c>
      <c r="I935" s="248"/>
      <c r="J935" s="243"/>
      <c r="K935" s="243"/>
      <c r="L935" s="249"/>
      <c r="M935" s="250"/>
      <c r="N935" s="251"/>
      <c r="O935" s="251"/>
      <c r="P935" s="251"/>
      <c r="Q935" s="251"/>
      <c r="R935" s="251"/>
      <c r="S935" s="251"/>
      <c r="T935" s="252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T935" s="253" t="s">
        <v>221</v>
      </c>
      <c r="AU935" s="253" t="s">
        <v>89</v>
      </c>
      <c r="AV935" s="13" t="s">
        <v>89</v>
      </c>
      <c r="AW935" s="13" t="s">
        <v>36</v>
      </c>
      <c r="AX935" s="13" t="s">
        <v>21</v>
      </c>
      <c r="AY935" s="253" t="s">
        <v>213</v>
      </c>
    </row>
    <row r="936" spans="1:65" s="2" customFormat="1" ht="21.75" customHeight="1">
      <c r="A936" s="39"/>
      <c r="B936" s="40"/>
      <c r="C936" s="228" t="s">
        <v>1456</v>
      </c>
      <c r="D936" s="228" t="s">
        <v>215</v>
      </c>
      <c r="E936" s="229" t="s">
        <v>1457</v>
      </c>
      <c r="F936" s="230" t="s">
        <v>1458</v>
      </c>
      <c r="G936" s="231" t="s">
        <v>470</v>
      </c>
      <c r="H936" s="232">
        <v>0.9</v>
      </c>
      <c r="I936" s="233"/>
      <c r="J936" s="234">
        <f>ROUND(I936*H936,2)</f>
        <v>0</v>
      </c>
      <c r="K936" s="235"/>
      <c r="L936" s="45"/>
      <c r="M936" s="236" t="s">
        <v>1</v>
      </c>
      <c r="N936" s="237" t="s">
        <v>45</v>
      </c>
      <c r="O936" s="92"/>
      <c r="P936" s="238">
        <f>O936*H936</f>
        <v>0</v>
      </c>
      <c r="Q936" s="238">
        <v>0.00073</v>
      </c>
      <c r="R936" s="238">
        <f>Q936*H936</f>
        <v>0.000657</v>
      </c>
      <c r="S936" s="238">
        <v>0.005</v>
      </c>
      <c r="T936" s="239">
        <f>S936*H936</f>
        <v>0.0045000000000000005</v>
      </c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R936" s="240" t="s">
        <v>219</v>
      </c>
      <c r="AT936" s="240" t="s">
        <v>215</v>
      </c>
      <c r="AU936" s="240" t="s">
        <v>89</v>
      </c>
      <c r="AY936" s="18" t="s">
        <v>213</v>
      </c>
      <c r="BE936" s="241">
        <f>IF(N936="základní",J936,0)</f>
        <v>0</v>
      </c>
      <c r="BF936" s="241">
        <f>IF(N936="snížená",J936,0)</f>
        <v>0</v>
      </c>
      <c r="BG936" s="241">
        <f>IF(N936="zákl. přenesená",J936,0)</f>
        <v>0</v>
      </c>
      <c r="BH936" s="241">
        <f>IF(N936="sníž. přenesená",J936,0)</f>
        <v>0</v>
      </c>
      <c r="BI936" s="241">
        <f>IF(N936="nulová",J936,0)</f>
        <v>0</v>
      </c>
      <c r="BJ936" s="18" t="s">
        <v>21</v>
      </c>
      <c r="BK936" s="241">
        <f>ROUND(I936*H936,2)</f>
        <v>0</v>
      </c>
      <c r="BL936" s="18" t="s">
        <v>219</v>
      </c>
      <c r="BM936" s="240" t="s">
        <v>1459</v>
      </c>
    </row>
    <row r="937" spans="1:51" s="13" customFormat="1" ht="12">
      <c r="A937" s="13"/>
      <c r="B937" s="242"/>
      <c r="C937" s="243"/>
      <c r="D937" s="244" t="s">
        <v>221</v>
      </c>
      <c r="E937" s="245" t="s">
        <v>1</v>
      </c>
      <c r="F937" s="246" t="s">
        <v>1460</v>
      </c>
      <c r="G937" s="243"/>
      <c r="H937" s="247">
        <v>0.9</v>
      </c>
      <c r="I937" s="248"/>
      <c r="J937" s="243"/>
      <c r="K937" s="243"/>
      <c r="L937" s="249"/>
      <c r="M937" s="250"/>
      <c r="N937" s="251"/>
      <c r="O937" s="251"/>
      <c r="P937" s="251"/>
      <c r="Q937" s="251"/>
      <c r="R937" s="251"/>
      <c r="S937" s="251"/>
      <c r="T937" s="252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T937" s="253" t="s">
        <v>221</v>
      </c>
      <c r="AU937" s="253" t="s">
        <v>89</v>
      </c>
      <c r="AV937" s="13" t="s">
        <v>89</v>
      </c>
      <c r="AW937" s="13" t="s">
        <v>36</v>
      </c>
      <c r="AX937" s="13" t="s">
        <v>21</v>
      </c>
      <c r="AY937" s="253" t="s">
        <v>213</v>
      </c>
    </row>
    <row r="938" spans="1:65" s="2" customFormat="1" ht="21.75" customHeight="1">
      <c r="A938" s="39"/>
      <c r="B938" s="40"/>
      <c r="C938" s="228" t="s">
        <v>1461</v>
      </c>
      <c r="D938" s="228" t="s">
        <v>215</v>
      </c>
      <c r="E938" s="229" t="s">
        <v>1462</v>
      </c>
      <c r="F938" s="230" t="s">
        <v>1463</v>
      </c>
      <c r="G938" s="231" t="s">
        <v>470</v>
      </c>
      <c r="H938" s="232">
        <v>0.6</v>
      </c>
      <c r="I938" s="233"/>
      <c r="J938" s="234">
        <f>ROUND(I938*H938,2)</f>
        <v>0</v>
      </c>
      <c r="K938" s="235"/>
      <c r="L938" s="45"/>
      <c r="M938" s="236" t="s">
        <v>1</v>
      </c>
      <c r="N938" s="237" t="s">
        <v>45</v>
      </c>
      <c r="O938" s="92"/>
      <c r="P938" s="238">
        <f>O938*H938</f>
        <v>0</v>
      </c>
      <c r="Q938" s="238">
        <v>0.00074</v>
      </c>
      <c r="R938" s="238">
        <f>Q938*H938</f>
        <v>0.00044399999999999995</v>
      </c>
      <c r="S938" s="238">
        <v>0.008</v>
      </c>
      <c r="T938" s="239">
        <f>S938*H938</f>
        <v>0.0048</v>
      </c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R938" s="240" t="s">
        <v>219</v>
      </c>
      <c r="AT938" s="240" t="s">
        <v>215</v>
      </c>
      <c r="AU938" s="240" t="s">
        <v>89</v>
      </c>
      <c r="AY938" s="18" t="s">
        <v>213</v>
      </c>
      <c r="BE938" s="241">
        <f>IF(N938="základní",J938,0)</f>
        <v>0</v>
      </c>
      <c r="BF938" s="241">
        <f>IF(N938="snížená",J938,0)</f>
        <v>0</v>
      </c>
      <c r="BG938" s="241">
        <f>IF(N938="zákl. přenesená",J938,0)</f>
        <v>0</v>
      </c>
      <c r="BH938" s="241">
        <f>IF(N938="sníž. přenesená",J938,0)</f>
        <v>0</v>
      </c>
      <c r="BI938" s="241">
        <f>IF(N938="nulová",J938,0)</f>
        <v>0</v>
      </c>
      <c r="BJ938" s="18" t="s">
        <v>21</v>
      </c>
      <c r="BK938" s="241">
        <f>ROUND(I938*H938,2)</f>
        <v>0</v>
      </c>
      <c r="BL938" s="18" t="s">
        <v>219</v>
      </c>
      <c r="BM938" s="240" t="s">
        <v>1464</v>
      </c>
    </row>
    <row r="939" spans="1:51" s="13" customFormat="1" ht="12">
      <c r="A939" s="13"/>
      <c r="B939" s="242"/>
      <c r="C939" s="243"/>
      <c r="D939" s="244" t="s">
        <v>221</v>
      </c>
      <c r="E939" s="245" t="s">
        <v>1</v>
      </c>
      <c r="F939" s="246" t="s">
        <v>1465</v>
      </c>
      <c r="G939" s="243"/>
      <c r="H939" s="247">
        <v>0.6</v>
      </c>
      <c r="I939" s="248"/>
      <c r="J939" s="243"/>
      <c r="K939" s="243"/>
      <c r="L939" s="249"/>
      <c r="M939" s="250"/>
      <c r="N939" s="251"/>
      <c r="O939" s="251"/>
      <c r="P939" s="251"/>
      <c r="Q939" s="251"/>
      <c r="R939" s="251"/>
      <c r="S939" s="251"/>
      <c r="T939" s="252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T939" s="253" t="s">
        <v>221</v>
      </c>
      <c r="AU939" s="253" t="s">
        <v>89</v>
      </c>
      <c r="AV939" s="13" t="s">
        <v>89</v>
      </c>
      <c r="AW939" s="13" t="s">
        <v>36</v>
      </c>
      <c r="AX939" s="13" t="s">
        <v>21</v>
      </c>
      <c r="AY939" s="253" t="s">
        <v>213</v>
      </c>
    </row>
    <row r="940" spans="1:65" s="2" customFormat="1" ht="21.75" customHeight="1">
      <c r="A940" s="39"/>
      <c r="B940" s="40"/>
      <c r="C940" s="228" t="s">
        <v>1466</v>
      </c>
      <c r="D940" s="228" t="s">
        <v>215</v>
      </c>
      <c r="E940" s="229" t="s">
        <v>1467</v>
      </c>
      <c r="F940" s="230" t="s">
        <v>1468</v>
      </c>
      <c r="G940" s="231" t="s">
        <v>470</v>
      </c>
      <c r="H940" s="232">
        <v>3</v>
      </c>
      <c r="I940" s="233"/>
      <c r="J940" s="234">
        <f>ROUND(I940*H940,2)</f>
        <v>0</v>
      </c>
      <c r="K940" s="235"/>
      <c r="L940" s="45"/>
      <c r="M940" s="236" t="s">
        <v>1</v>
      </c>
      <c r="N940" s="237" t="s">
        <v>45</v>
      </c>
      <c r="O940" s="92"/>
      <c r="P940" s="238">
        <f>O940*H940</f>
        <v>0</v>
      </c>
      <c r="Q940" s="238">
        <v>8E-05</v>
      </c>
      <c r="R940" s="238">
        <f>Q940*H940</f>
        <v>0.00024000000000000003</v>
      </c>
      <c r="S940" s="238">
        <v>0</v>
      </c>
      <c r="T940" s="239">
        <f>S940*H940</f>
        <v>0</v>
      </c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R940" s="240" t="s">
        <v>219</v>
      </c>
      <c r="AT940" s="240" t="s">
        <v>215</v>
      </c>
      <c r="AU940" s="240" t="s">
        <v>89</v>
      </c>
      <c r="AY940" s="18" t="s">
        <v>213</v>
      </c>
      <c r="BE940" s="241">
        <f>IF(N940="základní",J940,0)</f>
        <v>0</v>
      </c>
      <c r="BF940" s="241">
        <f>IF(N940="snížená",J940,0)</f>
        <v>0</v>
      </c>
      <c r="BG940" s="241">
        <f>IF(N940="zákl. přenesená",J940,0)</f>
        <v>0</v>
      </c>
      <c r="BH940" s="241">
        <f>IF(N940="sníž. přenesená",J940,0)</f>
        <v>0</v>
      </c>
      <c r="BI940" s="241">
        <f>IF(N940="nulová",J940,0)</f>
        <v>0</v>
      </c>
      <c r="BJ940" s="18" t="s">
        <v>21</v>
      </c>
      <c r="BK940" s="241">
        <f>ROUND(I940*H940,2)</f>
        <v>0</v>
      </c>
      <c r="BL940" s="18" t="s">
        <v>219</v>
      </c>
      <c r="BM940" s="240" t="s">
        <v>1469</v>
      </c>
    </row>
    <row r="941" spans="1:51" s="13" customFormat="1" ht="12">
      <c r="A941" s="13"/>
      <c r="B941" s="242"/>
      <c r="C941" s="243"/>
      <c r="D941" s="244" t="s">
        <v>221</v>
      </c>
      <c r="E941" s="245" t="s">
        <v>1</v>
      </c>
      <c r="F941" s="246" t="s">
        <v>1470</v>
      </c>
      <c r="G941" s="243"/>
      <c r="H941" s="247">
        <v>3</v>
      </c>
      <c r="I941" s="248"/>
      <c r="J941" s="243"/>
      <c r="K941" s="243"/>
      <c r="L941" s="249"/>
      <c r="M941" s="250"/>
      <c r="N941" s="251"/>
      <c r="O941" s="251"/>
      <c r="P941" s="251"/>
      <c r="Q941" s="251"/>
      <c r="R941" s="251"/>
      <c r="S941" s="251"/>
      <c r="T941" s="252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T941" s="253" t="s">
        <v>221</v>
      </c>
      <c r="AU941" s="253" t="s">
        <v>89</v>
      </c>
      <c r="AV941" s="13" t="s">
        <v>89</v>
      </c>
      <c r="AW941" s="13" t="s">
        <v>36</v>
      </c>
      <c r="AX941" s="13" t="s">
        <v>21</v>
      </c>
      <c r="AY941" s="253" t="s">
        <v>213</v>
      </c>
    </row>
    <row r="942" spans="1:65" s="2" customFormat="1" ht="33" customHeight="1">
      <c r="A942" s="39"/>
      <c r="B942" s="40"/>
      <c r="C942" s="228" t="s">
        <v>1471</v>
      </c>
      <c r="D942" s="228" t="s">
        <v>215</v>
      </c>
      <c r="E942" s="229" t="s">
        <v>1472</v>
      </c>
      <c r="F942" s="230" t="s">
        <v>1473</v>
      </c>
      <c r="G942" s="231" t="s">
        <v>470</v>
      </c>
      <c r="H942" s="232">
        <v>143.22</v>
      </c>
      <c r="I942" s="233"/>
      <c r="J942" s="234">
        <f>ROUND(I942*H942,2)</f>
        <v>0</v>
      </c>
      <c r="K942" s="235"/>
      <c r="L942" s="45"/>
      <c r="M942" s="236" t="s">
        <v>1</v>
      </c>
      <c r="N942" s="237" t="s">
        <v>45</v>
      </c>
      <c r="O942" s="92"/>
      <c r="P942" s="238">
        <f>O942*H942</f>
        <v>0</v>
      </c>
      <c r="Q942" s="238">
        <v>0.00016</v>
      </c>
      <c r="R942" s="238">
        <f>Q942*H942</f>
        <v>0.0229152</v>
      </c>
      <c r="S942" s="238">
        <v>0</v>
      </c>
      <c r="T942" s="239">
        <f>S942*H942</f>
        <v>0</v>
      </c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R942" s="240" t="s">
        <v>219</v>
      </c>
      <c r="AT942" s="240" t="s">
        <v>215</v>
      </c>
      <c r="AU942" s="240" t="s">
        <v>89</v>
      </c>
      <c r="AY942" s="18" t="s">
        <v>213</v>
      </c>
      <c r="BE942" s="241">
        <f>IF(N942="základní",J942,0)</f>
        <v>0</v>
      </c>
      <c r="BF942" s="241">
        <f>IF(N942="snížená",J942,0)</f>
        <v>0</v>
      </c>
      <c r="BG942" s="241">
        <f>IF(N942="zákl. přenesená",J942,0)</f>
        <v>0</v>
      </c>
      <c r="BH942" s="241">
        <f>IF(N942="sníž. přenesená",J942,0)</f>
        <v>0</v>
      </c>
      <c r="BI942" s="241">
        <f>IF(N942="nulová",J942,0)</f>
        <v>0</v>
      </c>
      <c r="BJ942" s="18" t="s">
        <v>21</v>
      </c>
      <c r="BK942" s="241">
        <f>ROUND(I942*H942,2)</f>
        <v>0</v>
      </c>
      <c r="BL942" s="18" t="s">
        <v>219</v>
      </c>
      <c r="BM942" s="240" t="s">
        <v>1474</v>
      </c>
    </row>
    <row r="943" spans="1:51" s="13" customFormat="1" ht="12">
      <c r="A943" s="13"/>
      <c r="B943" s="242"/>
      <c r="C943" s="243"/>
      <c r="D943" s="244" t="s">
        <v>221</v>
      </c>
      <c r="E943" s="245" t="s">
        <v>1</v>
      </c>
      <c r="F943" s="246" t="s">
        <v>1475</v>
      </c>
      <c r="G943" s="243"/>
      <c r="H943" s="247">
        <v>113.72</v>
      </c>
      <c r="I943" s="248"/>
      <c r="J943" s="243"/>
      <c r="K943" s="243"/>
      <c r="L943" s="249"/>
      <c r="M943" s="250"/>
      <c r="N943" s="251"/>
      <c r="O943" s="251"/>
      <c r="P943" s="251"/>
      <c r="Q943" s="251"/>
      <c r="R943" s="251"/>
      <c r="S943" s="251"/>
      <c r="T943" s="252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T943" s="253" t="s">
        <v>221</v>
      </c>
      <c r="AU943" s="253" t="s">
        <v>89</v>
      </c>
      <c r="AV943" s="13" t="s">
        <v>89</v>
      </c>
      <c r="AW943" s="13" t="s">
        <v>36</v>
      </c>
      <c r="AX943" s="13" t="s">
        <v>80</v>
      </c>
      <c r="AY943" s="253" t="s">
        <v>213</v>
      </c>
    </row>
    <row r="944" spans="1:51" s="15" customFormat="1" ht="12">
      <c r="A944" s="15"/>
      <c r="B944" s="265"/>
      <c r="C944" s="266"/>
      <c r="D944" s="244" t="s">
        <v>221</v>
      </c>
      <c r="E944" s="267" t="s">
        <v>1</v>
      </c>
      <c r="F944" s="268" t="s">
        <v>1476</v>
      </c>
      <c r="G944" s="266"/>
      <c r="H944" s="267" t="s">
        <v>1</v>
      </c>
      <c r="I944" s="269"/>
      <c r="J944" s="266"/>
      <c r="K944" s="266"/>
      <c r="L944" s="270"/>
      <c r="M944" s="271"/>
      <c r="N944" s="272"/>
      <c r="O944" s="272"/>
      <c r="P944" s="272"/>
      <c r="Q944" s="272"/>
      <c r="R944" s="272"/>
      <c r="S944" s="272"/>
      <c r="T944" s="273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T944" s="274" t="s">
        <v>221</v>
      </c>
      <c r="AU944" s="274" t="s">
        <v>89</v>
      </c>
      <c r="AV944" s="15" t="s">
        <v>21</v>
      </c>
      <c r="AW944" s="15" t="s">
        <v>36</v>
      </c>
      <c r="AX944" s="15" t="s">
        <v>80</v>
      </c>
      <c r="AY944" s="274" t="s">
        <v>213</v>
      </c>
    </row>
    <row r="945" spans="1:51" s="13" customFormat="1" ht="12">
      <c r="A945" s="13"/>
      <c r="B945" s="242"/>
      <c r="C945" s="243"/>
      <c r="D945" s="244" t="s">
        <v>221</v>
      </c>
      <c r="E945" s="245" t="s">
        <v>1</v>
      </c>
      <c r="F945" s="246" t="s">
        <v>1477</v>
      </c>
      <c r="G945" s="243"/>
      <c r="H945" s="247">
        <v>9</v>
      </c>
      <c r="I945" s="248"/>
      <c r="J945" s="243"/>
      <c r="K945" s="243"/>
      <c r="L945" s="249"/>
      <c r="M945" s="250"/>
      <c r="N945" s="251"/>
      <c r="O945" s="251"/>
      <c r="P945" s="251"/>
      <c r="Q945" s="251"/>
      <c r="R945" s="251"/>
      <c r="S945" s="251"/>
      <c r="T945" s="252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T945" s="253" t="s">
        <v>221</v>
      </c>
      <c r="AU945" s="253" t="s">
        <v>89</v>
      </c>
      <c r="AV945" s="13" t="s">
        <v>89</v>
      </c>
      <c r="AW945" s="13" t="s">
        <v>36</v>
      </c>
      <c r="AX945" s="13" t="s">
        <v>80</v>
      </c>
      <c r="AY945" s="253" t="s">
        <v>213</v>
      </c>
    </row>
    <row r="946" spans="1:51" s="13" customFormat="1" ht="12">
      <c r="A946" s="13"/>
      <c r="B946" s="242"/>
      <c r="C946" s="243"/>
      <c r="D946" s="244" t="s">
        <v>221</v>
      </c>
      <c r="E946" s="245" t="s">
        <v>1</v>
      </c>
      <c r="F946" s="246" t="s">
        <v>1478</v>
      </c>
      <c r="G946" s="243"/>
      <c r="H946" s="247">
        <v>5.5</v>
      </c>
      <c r="I946" s="248"/>
      <c r="J946" s="243"/>
      <c r="K946" s="243"/>
      <c r="L946" s="249"/>
      <c r="M946" s="250"/>
      <c r="N946" s="251"/>
      <c r="O946" s="251"/>
      <c r="P946" s="251"/>
      <c r="Q946" s="251"/>
      <c r="R946" s="251"/>
      <c r="S946" s="251"/>
      <c r="T946" s="252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T946" s="253" t="s">
        <v>221</v>
      </c>
      <c r="AU946" s="253" t="s">
        <v>89</v>
      </c>
      <c r="AV946" s="13" t="s">
        <v>89</v>
      </c>
      <c r="AW946" s="13" t="s">
        <v>36</v>
      </c>
      <c r="AX946" s="13" t="s">
        <v>80</v>
      </c>
      <c r="AY946" s="253" t="s">
        <v>213</v>
      </c>
    </row>
    <row r="947" spans="1:51" s="13" customFormat="1" ht="12">
      <c r="A947" s="13"/>
      <c r="B947" s="242"/>
      <c r="C947" s="243"/>
      <c r="D947" s="244" t="s">
        <v>221</v>
      </c>
      <c r="E947" s="245" t="s">
        <v>1</v>
      </c>
      <c r="F947" s="246" t="s">
        <v>1479</v>
      </c>
      <c r="G947" s="243"/>
      <c r="H947" s="247">
        <v>5.7</v>
      </c>
      <c r="I947" s="248"/>
      <c r="J947" s="243"/>
      <c r="K947" s="243"/>
      <c r="L947" s="249"/>
      <c r="M947" s="250"/>
      <c r="N947" s="251"/>
      <c r="O947" s="251"/>
      <c r="P947" s="251"/>
      <c r="Q947" s="251"/>
      <c r="R947" s="251"/>
      <c r="S947" s="251"/>
      <c r="T947" s="252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T947" s="253" t="s">
        <v>221</v>
      </c>
      <c r="AU947" s="253" t="s">
        <v>89</v>
      </c>
      <c r="AV947" s="13" t="s">
        <v>89</v>
      </c>
      <c r="AW947" s="13" t="s">
        <v>36</v>
      </c>
      <c r="AX947" s="13" t="s">
        <v>80</v>
      </c>
      <c r="AY947" s="253" t="s">
        <v>213</v>
      </c>
    </row>
    <row r="948" spans="1:51" s="13" customFormat="1" ht="12">
      <c r="A948" s="13"/>
      <c r="B948" s="242"/>
      <c r="C948" s="243"/>
      <c r="D948" s="244" t="s">
        <v>221</v>
      </c>
      <c r="E948" s="245" t="s">
        <v>1</v>
      </c>
      <c r="F948" s="246" t="s">
        <v>1480</v>
      </c>
      <c r="G948" s="243"/>
      <c r="H948" s="247">
        <v>9.3</v>
      </c>
      <c r="I948" s="248"/>
      <c r="J948" s="243"/>
      <c r="K948" s="243"/>
      <c r="L948" s="249"/>
      <c r="M948" s="250"/>
      <c r="N948" s="251"/>
      <c r="O948" s="251"/>
      <c r="P948" s="251"/>
      <c r="Q948" s="251"/>
      <c r="R948" s="251"/>
      <c r="S948" s="251"/>
      <c r="T948" s="252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T948" s="253" t="s">
        <v>221</v>
      </c>
      <c r="AU948" s="253" t="s">
        <v>89</v>
      </c>
      <c r="AV948" s="13" t="s">
        <v>89</v>
      </c>
      <c r="AW948" s="13" t="s">
        <v>36</v>
      </c>
      <c r="AX948" s="13" t="s">
        <v>80</v>
      </c>
      <c r="AY948" s="253" t="s">
        <v>213</v>
      </c>
    </row>
    <row r="949" spans="1:51" s="14" customFormat="1" ht="12">
      <c r="A949" s="14"/>
      <c r="B949" s="254"/>
      <c r="C949" s="255"/>
      <c r="D949" s="244" t="s">
        <v>221</v>
      </c>
      <c r="E949" s="256" t="s">
        <v>1</v>
      </c>
      <c r="F949" s="257" t="s">
        <v>224</v>
      </c>
      <c r="G949" s="255"/>
      <c r="H949" s="258">
        <v>143.22</v>
      </c>
      <c r="I949" s="259"/>
      <c r="J949" s="255"/>
      <c r="K949" s="255"/>
      <c r="L949" s="260"/>
      <c r="M949" s="261"/>
      <c r="N949" s="262"/>
      <c r="O949" s="262"/>
      <c r="P949" s="262"/>
      <c r="Q949" s="262"/>
      <c r="R949" s="262"/>
      <c r="S949" s="262"/>
      <c r="T949" s="263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T949" s="264" t="s">
        <v>221</v>
      </c>
      <c r="AU949" s="264" t="s">
        <v>89</v>
      </c>
      <c r="AV949" s="14" t="s">
        <v>219</v>
      </c>
      <c r="AW949" s="14" t="s">
        <v>36</v>
      </c>
      <c r="AX949" s="14" t="s">
        <v>21</v>
      </c>
      <c r="AY949" s="264" t="s">
        <v>213</v>
      </c>
    </row>
    <row r="950" spans="1:65" s="2" customFormat="1" ht="21.75" customHeight="1">
      <c r="A950" s="39"/>
      <c r="B950" s="40"/>
      <c r="C950" s="228" t="s">
        <v>1481</v>
      </c>
      <c r="D950" s="228" t="s">
        <v>215</v>
      </c>
      <c r="E950" s="229" t="s">
        <v>1482</v>
      </c>
      <c r="F950" s="230" t="s">
        <v>1483</v>
      </c>
      <c r="G950" s="231" t="s">
        <v>244</v>
      </c>
      <c r="H950" s="232">
        <v>162.599</v>
      </c>
      <c r="I950" s="233"/>
      <c r="J950" s="234">
        <f>ROUND(I950*H950,2)</f>
        <v>0</v>
      </c>
      <c r="K950" s="235"/>
      <c r="L950" s="45"/>
      <c r="M950" s="236" t="s">
        <v>1</v>
      </c>
      <c r="N950" s="237" t="s">
        <v>45</v>
      </c>
      <c r="O950" s="92"/>
      <c r="P950" s="238">
        <f>O950*H950</f>
        <v>0</v>
      </c>
      <c r="Q950" s="238">
        <v>0</v>
      </c>
      <c r="R950" s="238">
        <f>Q950*H950</f>
        <v>0</v>
      </c>
      <c r="S950" s="238">
        <v>0.046</v>
      </c>
      <c r="T950" s="239">
        <f>S950*H950</f>
        <v>7.479553999999999</v>
      </c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R950" s="240" t="s">
        <v>219</v>
      </c>
      <c r="AT950" s="240" t="s">
        <v>215</v>
      </c>
      <c r="AU950" s="240" t="s">
        <v>89</v>
      </c>
      <c r="AY950" s="18" t="s">
        <v>213</v>
      </c>
      <c r="BE950" s="241">
        <f>IF(N950="základní",J950,0)</f>
        <v>0</v>
      </c>
      <c r="BF950" s="241">
        <f>IF(N950="snížená",J950,0)</f>
        <v>0</v>
      </c>
      <c r="BG950" s="241">
        <f>IF(N950="zákl. přenesená",J950,0)</f>
        <v>0</v>
      </c>
      <c r="BH950" s="241">
        <f>IF(N950="sníž. přenesená",J950,0)</f>
        <v>0</v>
      </c>
      <c r="BI950" s="241">
        <f>IF(N950="nulová",J950,0)</f>
        <v>0</v>
      </c>
      <c r="BJ950" s="18" t="s">
        <v>21</v>
      </c>
      <c r="BK950" s="241">
        <f>ROUND(I950*H950,2)</f>
        <v>0</v>
      </c>
      <c r="BL950" s="18" t="s">
        <v>219</v>
      </c>
      <c r="BM950" s="240" t="s">
        <v>1484</v>
      </c>
    </row>
    <row r="951" spans="1:51" s="13" customFormat="1" ht="12">
      <c r="A951" s="13"/>
      <c r="B951" s="242"/>
      <c r="C951" s="243"/>
      <c r="D951" s="244" t="s">
        <v>221</v>
      </c>
      <c r="E951" s="245" t="s">
        <v>1</v>
      </c>
      <c r="F951" s="246" t="s">
        <v>1485</v>
      </c>
      <c r="G951" s="243"/>
      <c r="H951" s="247">
        <v>175.01</v>
      </c>
      <c r="I951" s="248"/>
      <c r="J951" s="243"/>
      <c r="K951" s="243"/>
      <c r="L951" s="249"/>
      <c r="M951" s="250"/>
      <c r="N951" s="251"/>
      <c r="O951" s="251"/>
      <c r="P951" s="251"/>
      <c r="Q951" s="251"/>
      <c r="R951" s="251"/>
      <c r="S951" s="251"/>
      <c r="T951" s="252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T951" s="253" t="s">
        <v>221</v>
      </c>
      <c r="AU951" s="253" t="s">
        <v>89</v>
      </c>
      <c r="AV951" s="13" t="s">
        <v>89</v>
      </c>
      <c r="AW951" s="13" t="s">
        <v>36</v>
      </c>
      <c r="AX951" s="13" t="s">
        <v>80</v>
      </c>
      <c r="AY951" s="253" t="s">
        <v>213</v>
      </c>
    </row>
    <row r="952" spans="1:51" s="13" customFormat="1" ht="12">
      <c r="A952" s="13"/>
      <c r="B952" s="242"/>
      <c r="C952" s="243"/>
      <c r="D952" s="244" t="s">
        <v>221</v>
      </c>
      <c r="E952" s="245" t="s">
        <v>1</v>
      </c>
      <c r="F952" s="246" t="s">
        <v>1486</v>
      </c>
      <c r="G952" s="243"/>
      <c r="H952" s="247">
        <v>-12.411</v>
      </c>
      <c r="I952" s="248"/>
      <c r="J952" s="243"/>
      <c r="K952" s="243"/>
      <c r="L952" s="249"/>
      <c r="M952" s="250"/>
      <c r="N952" s="251"/>
      <c r="O952" s="251"/>
      <c r="P952" s="251"/>
      <c r="Q952" s="251"/>
      <c r="R952" s="251"/>
      <c r="S952" s="251"/>
      <c r="T952" s="252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T952" s="253" t="s">
        <v>221</v>
      </c>
      <c r="AU952" s="253" t="s">
        <v>89</v>
      </c>
      <c r="AV952" s="13" t="s">
        <v>89</v>
      </c>
      <c r="AW952" s="13" t="s">
        <v>36</v>
      </c>
      <c r="AX952" s="13" t="s">
        <v>80</v>
      </c>
      <c r="AY952" s="253" t="s">
        <v>213</v>
      </c>
    </row>
    <row r="953" spans="1:51" s="14" customFormat="1" ht="12">
      <c r="A953" s="14"/>
      <c r="B953" s="254"/>
      <c r="C953" s="255"/>
      <c r="D953" s="244" t="s">
        <v>221</v>
      </c>
      <c r="E953" s="256" t="s">
        <v>1</v>
      </c>
      <c r="F953" s="257" t="s">
        <v>224</v>
      </c>
      <c r="G953" s="255"/>
      <c r="H953" s="258">
        <v>162.599</v>
      </c>
      <c r="I953" s="259"/>
      <c r="J953" s="255"/>
      <c r="K953" s="255"/>
      <c r="L953" s="260"/>
      <c r="M953" s="261"/>
      <c r="N953" s="262"/>
      <c r="O953" s="262"/>
      <c r="P953" s="262"/>
      <c r="Q953" s="262"/>
      <c r="R953" s="262"/>
      <c r="S953" s="262"/>
      <c r="T953" s="263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T953" s="264" t="s">
        <v>221</v>
      </c>
      <c r="AU953" s="264" t="s">
        <v>89</v>
      </c>
      <c r="AV953" s="14" t="s">
        <v>219</v>
      </c>
      <c r="AW953" s="14" t="s">
        <v>36</v>
      </c>
      <c r="AX953" s="14" t="s">
        <v>21</v>
      </c>
      <c r="AY953" s="264" t="s">
        <v>213</v>
      </c>
    </row>
    <row r="954" spans="1:65" s="2" customFormat="1" ht="21.75" customHeight="1">
      <c r="A954" s="39"/>
      <c r="B954" s="40"/>
      <c r="C954" s="228" t="s">
        <v>1487</v>
      </c>
      <c r="D954" s="228" t="s">
        <v>215</v>
      </c>
      <c r="E954" s="229" t="s">
        <v>1488</v>
      </c>
      <c r="F954" s="230" t="s">
        <v>1489</v>
      </c>
      <c r="G954" s="231" t="s">
        <v>244</v>
      </c>
      <c r="H954" s="232">
        <v>25.463</v>
      </c>
      <c r="I954" s="233"/>
      <c r="J954" s="234">
        <f>ROUND(I954*H954,2)</f>
        <v>0</v>
      </c>
      <c r="K954" s="235"/>
      <c r="L954" s="45"/>
      <c r="M954" s="236" t="s">
        <v>1</v>
      </c>
      <c r="N954" s="237" t="s">
        <v>45</v>
      </c>
      <c r="O954" s="92"/>
      <c r="P954" s="238">
        <f>O954*H954</f>
        <v>0</v>
      </c>
      <c r="Q954" s="238">
        <v>0</v>
      </c>
      <c r="R954" s="238">
        <f>Q954*H954</f>
        <v>0</v>
      </c>
      <c r="S954" s="238">
        <v>0.068</v>
      </c>
      <c r="T954" s="239">
        <f>S954*H954</f>
        <v>1.7314840000000002</v>
      </c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R954" s="240" t="s">
        <v>219</v>
      </c>
      <c r="AT954" s="240" t="s">
        <v>215</v>
      </c>
      <c r="AU954" s="240" t="s">
        <v>89</v>
      </c>
      <c r="AY954" s="18" t="s">
        <v>213</v>
      </c>
      <c r="BE954" s="241">
        <f>IF(N954="základní",J954,0)</f>
        <v>0</v>
      </c>
      <c r="BF954" s="241">
        <f>IF(N954="snížená",J954,0)</f>
        <v>0</v>
      </c>
      <c r="BG954" s="241">
        <f>IF(N954="zákl. přenesená",J954,0)</f>
        <v>0</v>
      </c>
      <c r="BH954" s="241">
        <f>IF(N954="sníž. přenesená",J954,0)</f>
        <v>0</v>
      </c>
      <c r="BI954" s="241">
        <f>IF(N954="nulová",J954,0)</f>
        <v>0</v>
      </c>
      <c r="BJ954" s="18" t="s">
        <v>21</v>
      </c>
      <c r="BK954" s="241">
        <f>ROUND(I954*H954,2)</f>
        <v>0</v>
      </c>
      <c r="BL954" s="18" t="s">
        <v>219</v>
      </c>
      <c r="BM954" s="240" t="s">
        <v>1490</v>
      </c>
    </row>
    <row r="955" spans="1:51" s="13" customFormat="1" ht="12">
      <c r="A955" s="13"/>
      <c r="B955" s="242"/>
      <c r="C955" s="243"/>
      <c r="D955" s="244" t="s">
        <v>221</v>
      </c>
      <c r="E955" s="245" t="s">
        <v>1</v>
      </c>
      <c r="F955" s="246" t="s">
        <v>1491</v>
      </c>
      <c r="G955" s="243"/>
      <c r="H955" s="247">
        <v>25.463</v>
      </c>
      <c r="I955" s="248"/>
      <c r="J955" s="243"/>
      <c r="K955" s="243"/>
      <c r="L955" s="249"/>
      <c r="M955" s="250"/>
      <c r="N955" s="251"/>
      <c r="O955" s="251"/>
      <c r="P955" s="251"/>
      <c r="Q955" s="251"/>
      <c r="R955" s="251"/>
      <c r="S955" s="251"/>
      <c r="T955" s="252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T955" s="253" t="s">
        <v>221</v>
      </c>
      <c r="AU955" s="253" t="s">
        <v>89</v>
      </c>
      <c r="AV955" s="13" t="s">
        <v>89</v>
      </c>
      <c r="AW955" s="13" t="s">
        <v>36</v>
      </c>
      <c r="AX955" s="13" t="s">
        <v>21</v>
      </c>
      <c r="AY955" s="253" t="s">
        <v>213</v>
      </c>
    </row>
    <row r="956" spans="1:65" s="2" customFormat="1" ht="16.5" customHeight="1">
      <c r="A956" s="39"/>
      <c r="B956" s="40"/>
      <c r="C956" s="228" t="s">
        <v>1492</v>
      </c>
      <c r="D956" s="228" t="s">
        <v>215</v>
      </c>
      <c r="E956" s="229" t="s">
        <v>1493</v>
      </c>
      <c r="F956" s="230" t="s">
        <v>1494</v>
      </c>
      <c r="G956" s="231" t="s">
        <v>990</v>
      </c>
      <c r="H956" s="232">
        <v>1</v>
      </c>
      <c r="I956" s="233"/>
      <c r="J956" s="234">
        <f>ROUND(I956*H956,2)</f>
        <v>0</v>
      </c>
      <c r="K956" s="235"/>
      <c r="L956" s="45"/>
      <c r="M956" s="236" t="s">
        <v>1</v>
      </c>
      <c r="N956" s="237" t="s">
        <v>45</v>
      </c>
      <c r="O956" s="92"/>
      <c r="P956" s="238">
        <f>O956*H956</f>
        <v>0</v>
      </c>
      <c r="Q956" s="238">
        <v>0</v>
      </c>
      <c r="R956" s="238">
        <f>Q956*H956</f>
        <v>0</v>
      </c>
      <c r="S956" s="238">
        <v>0</v>
      </c>
      <c r="T956" s="239">
        <f>S956*H956</f>
        <v>0</v>
      </c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R956" s="240" t="s">
        <v>219</v>
      </c>
      <c r="AT956" s="240" t="s">
        <v>215</v>
      </c>
      <c r="AU956" s="240" t="s">
        <v>89</v>
      </c>
      <c r="AY956" s="18" t="s">
        <v>213</v>
      </c>
      <c r="BE956" s="241">
        <f>IF(N956="základní",J956,0)</f>
        <v>0</v>
      </c>
      <c r="BF956" s="241">
        <f>IF(N956="snížená",J956,0)</f>
        <v>0</v>
      </c>
      <c r="BG956" s="241">
        <f>IF(N956="zákl. přenesená",J956,0)</f>
        <v>0</v>
      </c>
      <c r="BH956" s="241">
        <f>IF(N956="sníž. přenesená",J956,0)</f>
        <v>0</v>
      </c>
      <c r="BI956" s="241">
        <f>IF(N956="nulová",J956,0)</f>
        <v>0</v>
      </c>
      <c r="BJ956" s="18" t="s">
        <v>21</v>
      </c>
      <c r="BK956" s="241">
        <f>ROUND(I956*H956,2)</f>
        <v>0</v>
      </c>
      <c r="BL956" s="18" t="s">
        <v>219</v>
      </c>
      <c r="BM956" s="240" t="s">
        <v>1495</v>
      </c>
    </row>
    <row r="957" spans="1:63" s="12" customFormat="1" ht="22.8" customHeight="1">
      <c r="A957" s="12"/>
      <c r="B957" s="212"/>
      <c r="C957" s="213"/>
      <c r="D957" s="214" t="s">
        <v>79</v>
      </c>
      <c r="E957" s="226" t="s">
        <v>1496</v>
      </c>
      <c r="F957" s="226" t="s">
        <v>1497</v>
      </c>
      <c r="G957" s="213"/>
      <c r="H957" s="213"/>
      <c r="I957" s="216"/>
      <c r="J957" s="227">
        <f>BK957</f>
        <v>0</v>
      </c>
      <c r="K957" s="213"/>
      <c r="L957" s="218"/>
      <c r="M957" s="219"/>
      <c r="N957" s="220"/>
      <c r="O957" s="220"/>
      <c r="P957" s="221">
        <f>SUM(P958:P976)</f>
        <v>0</v>
      </c>
      <c r="Q957" s="220"/>
      <c r="R957" s="221">
        <f>SUM(R958:R976)</f>
        <v>0</v>
      </c>
      <c r="S957" s="220"/>
      <c r="T957" s="222">
        <f>SUM(T958:T976)</f>
        <v>0</v>
      </c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R957" s="223" t="s">
        <v>21</v>
      </c>
      <c r="AT957" s="224" t="s">
        <v>79</v>
      </c>
      <c r="AU957" s="224" t="s">
        <v>21</v>
      </c>
      <c r="AY957" s="223" t="s">
        <v>213</v>
      </c>
      <c r="BK957" s="225">
        <f>SUM(BK958:BK976)</f>
        <v>0</v>
      </c>
    </row>
    <row r="958" spans="1:65" s="2" customFormat="1" ht="33" customHeight="1">
      <c r="A958" s="39"/>
      <c r="B958" s="40"/>
      <c r="C958" s="228" t="s">
        <v>1498</v>
      </c>
      <c r="D958" s="228" t="s">
        <v>215</v>
      </c>
      <c r="E958" s="229" t="s">
        <v>1499</v>
      </c>
      <c r="F958" s="230" t="s">
        <v>1500</v>
      </c>
      <c r="G958" s="231" t="s">
        <v>279</v>
      </c>
      <c r="H958" s="232">
        <v>265.395</v>
      </c>
      <c r="I958" s="233"/>
      <c r="J958" s="234">
        <f>ROUND(I958*H958,2)</f>
        <v>0</v>
      </c>
      <c r="K958" s="235"/>
      <c r="L958" s="45"/>
      <c r="M958" s="236" t="s">
        <v>1</v>
      </c>
      <c r="N958" s="237" t="s">
        <v>45</v>
      </c>
      <c r="O958" s="92"/>
      <c r="P958" s="238">
        <f>O958*H958</f>
        <v>0</v>
      </c>
      <c r="Q958" s="238">
        <v>0</v>
      </c>
      <c r="R958" s="238">
        <f>Q958*H958</f>
        <v>0</v>
      </c>
      <c r="S958" s="238">
        <v>0</v>
      </c>
      <c r="T958" s="239">
        <f>S958*H958</f>
        <v>0</v>
      </c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R958" s="240" t="s">
        <v>219</v>
      </c>
      <c r="AT958" s="240" t="s">
        <v>215</v>
      </c>
      <c r="AU958" s="240" t="s">
        <v>89</v>
      </c>
      <c r="AY958" s="18" t="s">
        <v>213</v>
      </c>
      <c r="BE958" s="241">
        <f>IF(N958="základní",J958,0)</f>
        <v>0</v>
      </c>
      <c r="BF958" s="241">
        <f>IF(N958="snížená",J958,0)</f>
        <v>0</v>
      </c>
      <c r="BG958" s="241">
        <f>IF(N958="zákl. přenesená",J958,0)</f>
        <v>0</v>
      </c>
      <c r="BH958" s="241">
        <f>IF(N958="sníž. přenesená",J958,0)</f>
        <v>0</v>
      </c>
      <c r="BI958" s="241">
        <f>IF(N958="nulová",J958,0)</f>
        <v>0</v>
      </c>
      <c r="BJ958" s="18" t="s">
        <v>21</v>
      </c>
      <c r="BK958" s="241">
        <f>ROUND(I958*H958,2)</f>
        <v>0</v>
      </c>
      <c r="BL958" s="18" t="s">
        <v>219</v>
      </c>
      <c r="BM958" s="240" t="s">
        <v>1501</v>
      </c>
    </row>
    <row r="959" spans="1:65" s="2" customFormat="1" ht="21.75" customHeight="1">
      <c r="A959" s="39"/>
      <c r="B959" s="40"/>
      <c r="C959" s="228" t="s">
        <v>1502</v>
      </c>
      <c r="D959" s="228" t="s">
        <v>215</v>
      </c>
      <c r="E959" s="229" t="s">
        <v>1503</v>
      </c>
      <c r="F959" s="230" t="s">
        <v>1504</v>
      </c>
      <c r="G959" s="231" t="s">
        <v>279</v>
      </c>
      <c r="H959" s="232">
        <v>309.665</v>
      </c>
      <c r="I959" s="233"/>
      <c r="J959" s="234">
        <f>ROUND(I959*H959,2)</f>
        <v>0</v>
      </c>
      <c r="K959" s="235"/>
      <c r="L959" s="45"/>
      <c r="M959" s="236" t="s">
        <v>1</v>
      </c>
      <c r="N959" s="237" t="s">
        <v>45</v>
      </c>
      <c r="O959" s="92"/>
      <c r="P959" s="238">
        <f>O959*H959</f>
        <v>0</v>
      </c>
      <c r="Q959" s="238">
        <v>0</v>
      </c>
      <c r="R959" s="238">
        <f>Q959*H959</f>
        <v>0</v>
      </c>
      <c r="S959" s="238">
        <v>0</v>
      </c>
      <c r="T959" s="239">
        <f>S959*H959</f>
        <v>0</v>
      </c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R959" s="240" t="s">
        <v>219</v>
      </c>
      <c r="AT959" s="240" t="s">
        <v>215</v>
      </c>
      <c r="AU959" s="240" t="s">
        <v>89</v>
      </c>
      <c r="AY959" s="18" t="s">
        <v>213</v>
      </c>
      <c r="BE959" s="241">
        <f>IF(N959="základní",J959,0)</f>
        <v>0</v>
      </c>
      <c r="BF959" s="241">
        <f>IF(N959="snížená",J959,0)</f>
        <v>0</v>
      </c>
      <c r="BG959" s="241">
        <f>IF(N959="zákl. přenesená",J959,0)</f>
        <v>0</v>
      </c>
      <c r="BH959" s="241">
        <f>IF(N959="sníž. přenesená",J959,0)</f>
        <v>0</v>
      </c>
      <c r="BI959" s="241">
        <f>IF(N959="nulová",J959,0)</f>
        <v>0</v>
      </c>
      <c r="BJ959" s="18" t="s">
        <v>21</v>
      </c>
      <c r="BK959" s="241">
        <f>ROUND(I959*H959,2)</f>
        <v>0</v>
      </c>
      <c r="BL959" s="18" t="s">
        <v>219</v>
      </c>
      <c r="BM959" s="240" t="s">
        <v>1505</v>
      </c>
    </row>
    <row r="960" spans="1:51" s="13" customFormat="1" ht="12">
      <c r="A960" s="13"/>
      <c r="B960" s="242"/>
      <c r="C960" s="243"/>
      <c r="D960" s="244" t="s">
        <v>221</v>
      </c>
      <c r="E960" s="245" t="s">
        <v>1</v>
      </c>
      <c r="F960" s="246" t="s">
        <v>1506</v>
      </c>
      <c r="G960" s="243"/>
      <c r="H960" s="247">
        <v>263.765</v>
      </c>
      <c r="I960" s="248"/>
      <c r="J960" s="243"/>
      <c r="K960" s="243"/>
      <c r="L960" s="249"/>
      <c r="M960" s="250"/>
      <c r="N960" s="251"/>
      <c r="O960" s="251"/>
      <c r="P960" s="251"/>
      <c r="Q960" s="251"/>
      <c r="R960" s="251"/>
      <c r="S960" s="251"/>
      <c r="T960" s="252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T960" s="253" t="s">
        <v>221</v>
      </c>
      <c r="AU960" s="253" t="s">
        <v>89</v>
      </c>
      <c r="AV960" s="13" t="s">
        <v>89</v>
      </c>
      <c r="AW960" s="13" t="s">
        <v>36</v>
      </c>
      <c r="AX960" s="13" t="s">
        <v>80</v>
      </c>
      <c r="AY960" s="253" t="s">
        <v>213</v>
      </c>
    </row>
    <row r="961" spans="1:51" s="13" customFormat="1" ht="12">
      <c r="A961" s="13"/>
      <c r="B961" s="242"/>
      <c r="C961" s="243"/>
      <c r="D961" s="244" t="s">
        <v>221</v>
      </c>
      <c r="E961" s="245" t="s">
        <v>1</v>
      </c>
      <c r="F961" s="246" t="s">
        <v>1507</v>
      </c>
      <c r="G961" s="243"/>
      <c r="H961" s="247">
        <v>45.9</v>
      </c>
      <c r="I961" s="248"/>
      <c r="J961" s="243"/>
      <c r="K961" s="243"/>
      <c r="L961" s="249"/>
      <c r="M961" s="250"/>
      <c r="N961" s="251"/>
      <c r="O961" s="251"/>
      <c r="P961" s="251"/>
      <c r="Q961" s="251"/>
      <c r="R961" s="251"/>
      <c r="S961" s="251"/>
      <c r="T961" s="252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T961" s="253" t="s">
        <v>221</v>
      </c>
      <c r="AU961" s="253" t="s">
        <v>89</v>
      </c>
      <c r="AV961" s="13" t="s">
        <v>89</v>
      </c>
      <c r="AW961" s="13" t="s">
        <v>36</v>
      </c>
      <c r="AX961" s="13" t="s">
        <v>80</v>
      </c>
      <c r="AY961" s="253" t="s">
        <v>213</v>
      </c>
    </row>
    <row r="962" spans="1:51" s="14" customFormat="1" ht="12">
      <c r="A962" s="14"/>
      <c r="B962" s="254"/>
      <c r="C962" s="255"/>
      <c r="D962" s="244" t="s">
        <v>221</v>
      </c>
      <c r="E962" s="256" t="s">
        <v>1</v>
      </c>
      <c r="F962" s="257" t="s">
        <v>224</v>
      </c>
      <c r="G962" s="255"/>
      <c r="H962" s="258">
        <v>309.665</v>
      </c>
      <c r="I962" s="259"/>
      <c r="J962" s="255"/>
      <c r="K962" s="255"/>
      <c r="L962" s="260"/>
      <c r="M962" s="261"/>
      <c r="N962" s="262"/>
      <c r="O962" s="262"/>
      <c r="P962" s="262"/>
      <c r="Q962" s="262"/>
      <c r="R962" s="262"/>
      <c r="S962" s="262"/>
      <c r="T962" s="263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T962" s="264" t="s">
        <v>221</v>
      </c>
      <c r="AU962" s="264" t="s">
        <v>89</v>
      </c>
      <c r="AV962" s="14" t="s">
        <v>219</v>
      </c>
      <c r="AW962" s="14" t="s">
        <v>36</v>
      </c>
      <c r="AX962" s="14" t="s">
        <v>21</v>
      </c>
      <c r="AY962" s="264" t="s">
        <v>213</v>
      </c>
    </row>
    <row r="963" spans="1:65" s="2" customFormat="1" ht="21.75" customHeight="1">
      <c r="A963" s="39"/>
      <c r="B963" s="40"/>
      <c r="C963" s="228" t="s">
        <v>1508</v>
      </c>
      <c r="D963" s="228" t="s">
        <v>215</v>
      </c>
      <c r="E963" s="229" t="s">
        <v>1509</v>
      </c>
      <c r="F963" s="230" t="s">
        <v>1510</v>
      </c>
      <c r="G963" s="231" t="s">
        <v>279</v>
      </c>
      <c r="H963" s="232">
        <v>2786.985</v>
      </c>
      <c r="I963" s="233"/>
      <c r="J963" s="234">
        <f>ROUND(I963*H963,2)</f>
        <v>0</v>
      </c>
      <c r="K963" s="235"/>
      <c r="L963" s="45"/>
      <c r="M963" s="236" t="s">
        <v>1</v>
      </c>
      <c r="N963" s="237" t="s">
        <v>45</v>
      </c>
      <c r="O963" s="92"/>
      <c r="P963" s="238">
        <f>O963*H963</f>
        <v>0</v>
      </c>
      <c r="Q963" s="238">
        <v>0</v>
      </c>
      <c r="R963" s="238">
        <f>Q963*H963</f>
        <v>0</v>
      </c>
      <c r="S963" s="238">
        <v>0</v>
      </c>
      <c r="T963" s="239">
        <f>S963*H963</f>
        <v>0</v>
      </c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  <c r="AR963" s="240" t="s">
        <v>219</v>
      </c>
      <c r="AT963" s="240" t="s">
        <v>215</v>
      </c>
      <c r="AU963" s="240" t="s">
        <v>89</v>
      </c>
      <c r="AY963" s="18" t="s">
        <v>213</v>
      </c>
      <c r="BE963" s="241">
        <f>IF(N963="základní",J963,0)</f>
        <v>0</v>
      </c>
      <c r="BF963" s="241">
        <f>IF(N963="snížená",J963,0)</f>
        <v>0</v>
      </c>
      <c r="BG963" s="241">
        <f>IF(N963="zákl. přenesená",J963,0)</f>
        <v>0</v>
      </c>
      <c r="BH963" s="241">
        <f>IF(N963="sníž. přenesená",J963,0)</f>
        <v>0</v>
      </c>
      <c r="BI963" s="241">
        <f>IF(N963="nulová",J963,0)</f>
        <v>0</v>
      </c>
      <c r="BJ963" s="18" t="s">
        <v>21</v>
      </c>
      <c r="BK963" s="241">
        <f>ROUND(I963*H963,2)</f>
        <v>0</v>
      </c>
      <c r="BL963" s="18" t="s">
        <v>219</v>
      </c>
      <c r="BM963" s="240" t="s">
        <v>1511</v>
      </c>
    </row>
    <row r="964" spans="1:51" s="13" customFormat="1" ht="12">
      <c r="A964" s="13"/>
      <c r="B964" s="242"/>
      <c r="C964" s="243"/>
      <c r="D964" s="244" t="s">
        <v>221</v>
      </c>
      <c r="E964" s="245" t="s">
        <v>1</v>
      </c>
      <c r="F964" s="246" t="s">
        <v>1512</v>
      </c>
      <c r="G964" s="243"/>
      <c r="H964" s="247">
        <v>2786.985</v>
      </c>
      <c r="I964" s="248"/>
      <c r="J964" s="243"/>
      <c r="K964" s="243"/>
      <c r="L964" s="249"/>
      <c r="M964" s="250"/>
      <c r="N964" s="251"/>
      <c r="O964" s="251"/>
      <c r="P964" s="251"/>
      <c r="Q964" s="251"/>
      <c r="R964" s="251"/>
      <c r="S964" s="251"/>
      <c r="T964" s="252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T964" s="253" t="s">
        <v>221</v>
      </c>
      <c r="AU964" s="253" t="s">
        <v>89</v>
      </c>
      <c r="AV964" s="13" t="s">
        <v>89</v>
      </c>
      <c r="AW964" s="13" t="s">
        <v>36</v>
      </c>
      <c r="AX964" s="13" t="s">
        <v>21</v>
      </c>
      <c r="AY964" s="253" t="s">
        <v>213</v>
      </c>
    </row>
    <row r="965" spans="1:65" s="2" customFormat="1" ht="21.75" customHeight="1">
      <c r="A965" s="39"/>
      <c r="B965" s="40"/>
      <c r="C965" s="228" t="s">
        <v>1513</v>
      </c>
      <c r="D965" s="228" t="s">
        <v>215</v>
      </c>
      <c r="E965" s="229" t="s">
        <v>1514</v>
      </c>
      <c r="F965" s="230" t="s">
        <v>1515</v>
      </c>
      <c r="G965" s="231" t="s">
        <v>279</v>
      </c>
      <c r="H965" s="232">
        <v>4.134</v>
      </c>
      <c r="I965" s="233"/>
      <c r="J965" s="234">
        <f>ROUND(I965*H965,2)</f>
        <v>0</v>
      </c>
      <c r="K965" s="235"/>
      <c r="L965" s="45"/>
      <c r="M965" s="236" t="s">
        <v>1</v>
      </c>
      <c r="N965" s="237" t="s">
        <v>45</v>
      </c>
      <c r="O965" s="92"/>
      <c r="P965" s="238">
        <f>O965*H965</f>
        <v>0</v>
      </c>
      <c r="Q965" s="238">
        <v>0</v>
      </c>
      <c r="R965" s="238">
        <f>Q965*H965</f>
        <v>0</v>
      </c>
      <c r="S965" s="238">
        <v>0</v>
      </c>
      <c r="T965" s="239">
        <f>S965*H965</f>
        <v>0</v>
      </c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R965" s="240" t="s">
        <v>219</v>
      </c>
      <c r="AT965" s="240" t="s">
        <v>215</v>
      </c>
      <c r="AU965" s="240" t="s">
        <v>89</v>
      </c>
      <c r="AY965" s="18" t="s">
        <v>213</v>
      </c>
      <c r="BE965" s="241">
        <f>IF(N965="základní",J965,0)</f>
        <v>0</v>
      </c>
      <c r="BF965" s="241">
        <f>IF(N965="snížená",J965,0)</f>
        <v>0</v>
      </c>
      <c r="BG965" s="241">
        <f>IF(N965="zákl. přenesená",J965,0)</f>
        <v>0</v>
      </c>
      <c r="BH965" s="241">
        <f>IF(N965="sníž. přenesená",J965,0)</f>
        <v>0</v>
      </c>
      <c r="BI965" s="241">
        <f>IF(N965="nulová",J965,0)</f>
        <v>0</v>
      </c>
      <c r="BJ965" s="18" t="s">
        <v>21</v>
      </c>
      <c r="BK965" s="241">
        <f>ROUND(I965*H965,2)</f>
        <v>0</v>
      </c>
      <c r="BL965" s="18" t="s">
        <v>219</v>
      </c>
      <c r="BM965" s="240" t="s">
        <v>1516</v>
      </c>
    </row>
    <row r="966" spans="1:51" s="13" customFormat="1" ht="12">
      <c r="A966" s="13"/>
      <c r="B966" s="242"/>
      <c r="C966" s="243"/>
      <c r="D966" s="244" t="s">
        <v>221</v>
      </c>
      <c r="E966" s="245" t="s">
        <v>1</v>
      </c>
      <c r="F966" s="246" t="s">
        <v>1517</v>
      </c>
      <c r="G966" s="243"/>
      <c r="H966" s="247">
        <v>4.134</v>
      </c>
      <c r="I966" s="248"/>
      <c r="J966" s="243"/>
      <c r="K966" s="243"/>
      <c r="L966" s="249"/>
      <c r="M966" s="250"/>
      <c r="N966" s="251"/>
      <c r="O966" s="251"/>
      <c r="P966" s="251"/>
      <c r="Q966" s="251"/>
      <c r="R966" s="251"/>
      <c r="S966" s="251"/>
      <c r="T966" s="252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T966" s="253" t="s">
        <v>221</v>
      </c>
      <c r="AU966" s="253" t="s">
        <v>89</v>
      </c>
      <c r="AV966" s="13" t="s">
        <v>89</v>
      </c>
      <c r="AW966" s="13" t="s">
        <v>36</v>
      </c>
      <c r="AX966" s="13" t="s">
        <v>21</v>
      </c>
      <c r="AY966" s="253" t="s">
        <v>213</v>
      </c>
    </row>
    <row r="967" spans="1:65" s="2" customFormat="1" ht="21.75" customHeight="1">
      <c r="A967" s="39"/>
      <c r="B967" s="40"/>
      <c r="C967" s="228" t="s">
        <v>1518</v>
      </c>
      <c r="D967" s="228" t="s">
        <v>215</v>
      </c>
      <c r="E967" s="229" t="s">
        <v>1519</v>
      </c>
      <c r="F967" s="230" t="s">
        <v>1520</v>
      </c>
      <c r="G967" s="231" t="s">
        <v>279</v>
      </c>
      <c r="H967" s="232">
        <v>44.386</v>
      </c>
      <c r="I967" s="233"/>
      <c r="J967" s="234">
        <f>ROUND(I967*H967,2)</f>
        <v>0</v>
      </c>
      <c r="K967" s="235"/>
      <c r="L967" s="45"/>
      <c r="M967" s="236" t="s">
        <v>1</v>
      </c>
      <c r="N967" s="237" t="s">
        <v>45</v>
      </c>
      <c r="O967" s="92"/>
      <c r="P967" s="238">
        <f>O967*H967</f>
        <v>0</v>
      </c>
      <c r="Q967" s="238">
        <v>0</v>
      </c>
      <c r="R967" s="238">
        <f>Q967*H967</f>
        <v>0</v>
      </c>
      <c r="S967" s="238">
        <v>0</v>
      </c>
      <c r="T967" s="239">
        <f>S967*H967</f>
        <v>0</v>
      </c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R967" s="240" t="s">
        <v>219</v>
      </c>
      <c r="AT967" s="240" t="s">
        <v>215</v>
      </c>
      <c r="AU967" s="240" t="s">
        <v>89</v>
      </c>
      <c r="AY967" s="18" t="s">
        <v>213</v>
      </c>
      <c r="BE967" s="241">
        <f>IF(N967="základní",J967,0)</f>
        <v>0</v>
      </c>
      <c r="BF967" s="241">
        <f>IF(N967="snížená",J967,0)</f>
        <v>0</v>
      </c>
      <c r="BG967" s="241">
        <f>IF(N967="zákl. přenesená",J967,0)</f>
        <v>0</v>
      </c>
      <c r="BH967" s="241">
        <f>IF(N967="sníž. přenesená",J967,0)</f>
        <v>0</v>
      </c>
      <c r="BI967" s="241">
        <f>IF(N967="nulová",J967,0)</f>
        <v>0</v>
      </c>
      <c r="BJ967" s="18" t="s">
        <v>21</v>
      </c>
      <c r="BK967" s="241">
        <f>ROUND(I967*H967,2)</f>
        <v>0</v>
      </c>
      <c r="BL967" s="18" t="s">
        <v>219</v>
      </c>
      <c r="BM967" s="240" t="s">
        <v>1521</v>
      </c>
    </row>
    <row r="968" spans="1:51" s="13" customFormat="1" ht="12">
      <c r="A968" s="13"/>
      <c r="B968" s="242"/>
      <c r="C968" s="243"/>
      <c r="D968" s="244" t="s">
        <v>221</v>
      </c>
      <c r="E968" s="245" t="s">
        <v>1</v>
      </c>
      <c r="F968" s="246" t="s">
        <v>1522</v>
      </c>
      <c r="G968" s="243"/>
      <c r="H968" s="247">
        <v>44.386</v>
      </c>
      <c r="I968" s="248"/>
      <c r="J968" s="243"/>
      <c r="K968" s="243"/>
      <c r="L968" s="249"/>
      <c r="M968" s="250"/>
      <c r="N968" s="251"/>
      <c r="O968" s="251"/>
      <c r="P968" s="251"/>
      <c r="Q968" s="251"/>
      <c r="R968" s="251"/>
      <c r="S968" s="251"/>
      <c r="T968" s="252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T968" s="253" t="s">
        <v>221</v>
      </c>
      <c r="AU968" s="253" t="s">
        <v>89</v>
      </c>
      <c r="AV968" s="13" t="s">
        <v>89</v>
      </c>
      <c r="AW968" s="13" t="s">
        <v>36</v>
      </c>
      <c r="AX968" s="13" t="s">
        <v>21</v>
      </c>
      <c r="AY968" s="253" t="s">
        <v>213</v>
      </c>
    </row>
    <row r="969" spans="1:65" s="2" customFormat="1" ht="21.75" customHeight="1">
      <c r="A969" s="39"/>
      <c r="B969" s="40"/>
      <c r="C969" s="228" t="s">
        <v>1523</v>
      </c>
      <c r="D969" s="228" t="s">
        <v>215</v>
      </c>
      <c r="E969" s="229" t="s">
        <v>1524</v>
      </c>
      <c r="F969" s="230" t="s">
        <v>1525</v>
      </c>
      <c r="G969" s="231" t="s">
        <v>279</v>
      </c>
      <c r="H969" s="232">
        <v>228.875</v>
      </c>
      <c r="I969" s="233"/>
      <c r="J969" s="234">
        <f>ROUND(I969*H969,2)</f>
        <v>0</v>
      </c>
      <c r="K969" s="235"/>
      <c r="L969" s="45"/>
      <c r="M969" s="236" t="s">
        <v>1</v>
      </c>
      <c r="N969" s="237" t="s">
        <v>45</v>
      </c>
      <c r="O969" s="92"/>
      <c r="P969" s="238">
        <f>O969*H969</f>
        <v>0</v>
      </c>
      <c r="Q969" s="238">
        <v>0</v>
      </c>
      <c r="R969" s="238">
        <f>Q969*H969</f>
        <v>0</v>
      </c>
      <c r="S969" s="238">
        <v>0</v>
      </c>
      <c r="T969" s="239">
        <f>S969*H969</f>
        <v>0</v>
      </c>
      <c r="U969" s="39"/>
      <c r="V969" s="39"/>
      <c r="W969" s="39"/>
      <c r="X969" s="39"/>
      <c r="Y969" s="39"/>
      <c r="Z969" s="39"/>
      <c r="AA969" s="39"/>
      <c r="AB969" s="39"/>
      <c r="AC969" s="39"/>
      <c r="AD969" s="39"/>
      <c r="AE969" s="39"/>
      <c r="AR969" s="240" t="s">
        <v>219</v>
      </c>
      <c r="AT969" s="240" t="s">
        <v>215</v>
      </c>
      <c r="AU969" s="240" t="s">
        <v>89</v>
      </c>
      <c r="AY969" s="18" t="s">
        <v>213</v>
      </c>
      <c r="BE969" s="241">
        <f>IF(N969="základní",J969,0)</f>
        <v>0</v>
      </c>
      <c r="BF969" s="241">
        <f>IF(N969="snížená",J969,0)</f>
        <v>0</v>
      </c>
      <c r="BG969" s="241">
        <f>IF(N969="zákl. přenesená",J969,0)</f>
        <v>0</v>
      </c>
      <c r="BH969" s="241">
        <f>IF(N969="sníž. přenesená",J969,0)</f>
        <v>0</v>
      </c>
      <c r="BI969" s="241">
        <f>IF(N969="nulová",J969,0)</f>
        <v>0</v>
      </c>
      <c r="BJ969" s="18" t="s">
        <v>21</v>
      </c>
      <c r="BK969" s="241">
        <f>ROUND(I969*H969,2)</f>
        <v>0</v>
      </c>
      <c r="BL969" s="18" t="s">
        <v>219</v>
      </c>
      <c r="BM969" s="240" t="s">
        <v>1526</v>
      </c>
    </row>
    <row r="970" spans="1:51" s="13" customFormat="1" ht="12">
      <c r="A970" s="13"/>
      <c r="B970" s="242"/>
      <c r="C970" s="243"/>
      <c r="D970" s="244" t="s">
        <v>221</v>
      </c>
      <c r="E970" s="245" t="s">
        <v>1</v>
      </c>
      <c r="F970" s="246" t="s">
        <v>1527</v>
      </c>
      <c r="G970" s="243"/>
      <c r="H970" s="247">
        <v>228.875</v>
      </c>
      <c r="I970" s="248"/>
      <c r="J970" s="243"/>
      <c r="K970" s="243"/>
      <c r="L970" s="249"/>
      <c r="M970" s="250"/>
      <c r="N970" s="251"/>
      <c r="O970" s="251"/>
      <c r="P970" s="251"/>
      <c r="Q970" s="251"/>
      <c r="R970" s="251"/>
      <c r="S970" s="251"/>
      <c r="T970" s="252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T970" s="253" t="s">
        <v>221</v>
      </c>
      <c r="AU970" s="253" t="s">
        <v>89</v>
      </c>
      <c r="AV970" s="13" t="s">
        <v>89</v>
      </c>
      <c r="AW970" s="13" t="s">
        <v>36</v>
      </c>
      <c r="AX970" s="13" t="s">
        <v>21</v>
      </c>
      <c r="AY970" s="253" t="s">
        <v>213</v>
      </c>
    </row>
    <row r="971" spans="1:65" s="2" customFormat="1" ht="21.75" customHeight="1">
      <c r="A971" s="39"/>
      <c r="B971" s="40"/>
      <c r="C971" s="228" t="s">
        <v>1528</v>
      </c>
      <c r="D971" s="228" t="s">
        <v>215</v>
      </c>
      <c r="E971" s="229" t="s">
        <v>1529</v>
      </c>
      <c r="F971" s="230" t="s">
        <v>1530</v>
      </c>
      <c r="G971" s="231" t="s">
        <v>279</v>
      </c>
      <c r="H971" s="232">
        <v>45.9</v>
      </c>
      <c r="I971" s="233"/>
      <c r="J971" s="234">
        <f>ROUND(I971*H971,2)</f>
        <v>0</v>
      </c>
      <c r="K971" s="235"/>
      <c r="L971" s="45"/>
      <c r="M971" s="236" t="s">
        <v>1</v>
      </c>
      <c r="N971" s="237" t="s">
        <v>45</v>
      </c>
      <c r="O971" s="92"/>
      <c r="P971" s="238">
        <f>O971*H971</f>
        <v>0</v>
      </c>
      <c r="Q971" s="238">
        <v>0</v>
      </c>
      <c r="R971" s="238">
        <f>Q971*H971</f>
        <v>0</v>
      </c>
      <c r="S971" s="238">
        <v>0</v>
      </c>
      <c r="T971" s="239">
        <f>S971*H971</f>
        <v>0</v>
      </c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R971" s="240" t="s">
        <v>219</v>
      </c>
      <c r="AT971" s="240" t="s">
        <v>215</v>
      </c>
      <c r="AU971" s="240" t="s">
        <v>89</v>
      </c>
      <c r="AY971" s="18" t="s">
        <v>213</v>
      </c>
      <c r="BE971" s="241">
        <f>IF(N971="základní",J971,0)</f>
        <v>0</v>
      </c>
      <c r="BF971" s="241">
        <f>IF(N971="snížená",J971,0)</f>
        <v>0</v>
      </c>
      <c r="BG971" s="241">
        <f>IF(N971="zákl. přenesená",J971,0)</f>
        <v>0</v>
      </c>
      <c r="BH971" s="241">
        <f>IF(N971="sníž. přenesená",J971,0)</f>
        <v>0</v>
      </c>
      <c r="BI971" s="241">
        <f>IF(N971="nulová",J971,0)</f>
        <v>0</v>
      </c>
      <c r="BJ971" s="18" t="s">
        <v>21</v>
      </c>
      <c r="BK971" s="241">
        <f>ROUND(I971*H971,2)</f>
        <v>0</v>
      </c>
      <c r="BL971" s="18" t="s">
        <v>219</v>
      </c>
      <c r="BM971" s="240" t="s">
        <v>1531</v>
      </c>
    </row>
    <row r="972" spans="1:51" s="13" customFormat="1" ht="12">
      <c r="A972" s="13"/>
      <c r="B972" s="242"/>
      <c r="C972" s="243"/>
      <c r="D972" s="244" t="s">
        <v>221</v>
      </c>
      <c r="E972" s="245" t="s">
        <v>1</v>
      </c>
      <c r="F972" s="246" t="s">
        <v>1507</v>
      </c>
      <c r="G972" s="243"/>
      <c r="H972" s="247">
        <v>45.9</v>
      </c>
      <c r="I972" s="248"/>
      <c r="J972" s="243"/>
      <c r="K972" s="243"/>
      <c r="L972" s="249"/>
      <c r="M972" s="250"/>
      <c r="N972" s="251"/>
      <c r="O972" s="251"/>
      <c r="P972" s="251"/>
      <c r="Q972" s="251"/>
      <c r="R972" s="251"/>
      <c r="S972" s="251"/>
      <c r="T972" s="252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T972" s="253" t="s">
        <v>221</v>
      </c>
      <c r="AU972" s="253" t="s">
        <v>89</v>
      </c>
      <c r="AV972" s="13" t="s">
        <v>89</v>
      </c>
      <c r="AW972" s="13" t="s">
        <v>36</v>
      </c>
      <c r="AX972" s="13" t="s">
        <v>21</v>
      </c>
      <c r="AY972" s="253" t="s">
        <v>213</v>
      </c>
    </row>
    <row r="973" spans="1:65" s="2" customFormat="1" ht="21.75" customHeight="1">
      <c r="A973" s="39"/>
      <c r="B973" s="40"/>
      <c r="C973" s="228" t="s">
        <v>1532</v>
      </c>
      <c r="D973" s="228" t="s">
        <v>215</v>
      </c>
      <c r="E973" s="229" t="s">
        <v>1533</v>
      </c>
      <c r="F973" s="230" t="s">
        <v>1534</v>
      </c>
      <c r="G973" s="231" t="s">
        <v>279</v>
      </c>
      <c r="H973" s="232">
        <v>4.9</v>
      </c>
      <c r="I973" s="233"/>
      <c r="J973" s="234">
        <f>ROUND(I973*H973,2)</f>
        <v>0</v>
      </c>
      <c r="K973" s="235"/>
      <c r="L973" s="45"/>
      <c r="M973" s="236" t="s">
        <v>1</v>
      </c>
      <c r="N973" s="237" t="s">
        <v>45</v>
      </c>
      <c r="O973" s="92"/>
      <c r="P973" s="238">
        <f>O973*H973</f>
        <v>0</v>
      </c>
      <c r="Q973" s="238">
        <v>0</v>
      </c>
      <c r="R973" s="238">
        <f>Q973*H973</f>
        <v>0</v>
      </c>
      <c r="S973" s="238">
        <v>0</v>
      </c>
      <c r="T973" s="239">
        <f>S973*H973</f>
        <v>0</v>
      </c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R973" s="240" t="s">
        <v>219</v>
      </c>
      <c r="AT973" s="240" t="s">
        <v>215</v>
      </c>
      <c r="AU973" s="240" t="s">
        <v>89</v>
      </c>
      <c r="AY973" s="18" t="s">
        <v>213</v>
      </c>
      <c r="BE973" s="241">
        <f>IF(N973="základní",J973,0)</f>
        <v>0</v>
      </c>
      <c r="BF973" s="241">
        <f>IF(N973="snížená",J973,0)</f>
        <v>0</v>
      </c>
      <c r="BG973" s="241">
        <f>IF(N973="zákl. přenesená",J973,0)</f>
        <v>0</v>
      </c>
      <c r="BH973" s="241">
        <f>IF(N973="sníž. přenesená",J973,0)</f>
        <v>0</v>
      </c>
      <c r="BI973" s="241">
        <f>IF(N973="nulová",J973,0)</f>
        <v>0</v>
      </c>
      <c r="BJ973" s="18" t="s">
        <v>21</v>
      </c>
      <c r="BK973" s="241">
        <f>ROUND(I973*H973,2)</f>
        <v>0</v>
      </c>
      <c r="BL973" s="18" t="s">
        <v>219</v>
      </c>
      <c r="BM973" s="240" t="s">
        <v>1535</v>
      </c>
    </row>
    <row r="974" spans="1:51" s="13" customFormat="1" ht="12">
      <c r="A974" s="13"/>
      <c r="B974" s="242"/>
      <c r="C974" s="243"/>
      <c r="D974" s="244" t="s">
        <v>221</v>
      </c>
      <c r="E974" s="245" t="s">
        <v>1</v>
      </c>
      <c r="F974" s="246" t="s">
        <v>1536</v>
      </c>
      <c r="G974" s="243"/>
      <c r="H974" s="247">
        <v>4.9</v>
      </c>
      <c r="I974" s="248"/>
      <c r="J974" s="243"/>
      <c r="K974" s="243"/>
      <c r="L974" s="249"/>
      <c r="M974" s="250"/>
      <c r="N974" s="251"/>
      <c r="O974" s="251"/>
      <c r="P974" s="251"/>
      <c r="Q974" s="251"/>
      <c r="R974" s="251"/>
      <c r="S974" s="251"/>
      <c r="T974" s="252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T974" s="253" t="s">
        <v>221</v>
      </c>
      <c r="AU974" s="253" t="s">
        <v>89</v>
      </c>
      <c r="AV974" s="13" t="s">
        <v>89</v>
      </c>
      <c r="AW974" s="13" t="s">
        <v>36</v>
      </c>
      <c r="AX974" s="13" t="s">
        <v>21</v>
      </c>
      <c r="AY974" s="253" t="s">
        <v>213</v>
      </c>
    </row>
    <row r="975" spans="1:65" s="2" customFormat="1" ht="21.75" customHeight="1">
      <c r="A975" s="39"/>
      <c r="B975" s="40"/>
      <c r="C975" s="228" t="s">
        <v>1537</v>
      </c>
      <c r="D975" s="228" t="s">
        <v>215</v>
      </c>
      <c r="E975" s="229" t="s">
        <v>1538</v>
      </c>
      <c r="F975" s="230" t="s">
        <v>1539</v>
      </c>
      <c r="G975" s="231" t="s">
        <v>279</v>
      </c>
      <c r="H975" s="232">
        <v>29</v>
      </c>
      <c r="I975" s="233"/>
      <c r="J975" s="234">
        <f>ROUND(I975*H975,2)</f>
        <v>0</v>
      </c>
      <c r="K975" s="235"/>
      <c r="L975" s="45"/>
      <c r="M975" s="236" t="s">
        <v>1</v>
      </c>
      <c r="N975" s="237" t="s">
        <v>45</v>
      </c>
      <c r="O975" s="92"/>
      <c r="P975" s="238">
        <f>O975*H975</f>
        <v>0</v>
      </c>
      <c r="Q975" s="238">
        <v>0</v>
      </c>
      <c r="R975" s="238">
        <f>Q975*H975</f>
        <v>0</v>
      </c>
      <c r="S975" s="238">
        <v>0</v>
      </c>
      <c r="T975" s="239">
        <f>S975*H975</f>
        <v>0</v>
      </c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R975" s="240" t="s">
        <v>219</v>
      </c>
      <c r="AT975" s="240" t="s">
        <v>215</v>
      </c>
      <c r="AU975" s="240" t="s">
        <v>89</v>
      </c>
      <c r="AY975" s="18" t="s">
        <v>213</v>
      </c>
      <c r="BE975" s="241">
        <f>IF(N975="základní",J975,0)</f>
        <v>0</v>
      </c>
      <c r="BF975" s="241">
        <f>IF(N975="snížená",J975,0)</f>
        <v>0</v>
      </c>
      <c r="BG975" s="241">
        <f>IF(N975="zákl. přenesená",J975,0)</f>
        <v>0</v>
      </c>
      <c r="BH975" s="241">
        <f>IF(N975="sníž. přenesená",J975,0)</f>
        <v>0</v>
      </c>
      <c r="BI975" s="241">
        <f>IF(N975="nulová",J975,0)</f>
        <v>0</v>
      </c>
      <c r="BJ975" s="18" t="s">
        <v>21</v>
      </c>
      <c r="BK975" s="241">
        <f>ROUND(I975*H975,2)</f>
        <v>0</v>
      </c>
      <c r="BL975" s="18" t="s">
        <v>219</v>
      </c>
      <c r="BM975" s="240" t="s">
        <v>1540</v>
      </c>
    </row>
    <row r="976" spans="1:51" s="13" customFormat="1" ht="12">
      <c r="A976" s="13"/>
      <c r="B976" s="242"/>
      <c r="C976" s="243"/>
      <c r="D976" s="244" t="s">
        <v>221</v>
      </c>
      <c r="E976" s="245" t="s">
        <v>1</v>
      </c>
      <c r="F976" s="246" t="s">
        <v>1541</v>
      </c>
      <c r="G976" s="243"/>
      <c r="H976" s="247">
        <v>29</v>
      </c>
      <c r="I976" s="248"/>
      <c r="J976" s="243"/>
      <c r="K976" s="243"/>
      <c r="L976" s="249"/>
      <c r="M976" s="250"/>
      <c r="N976" s="251"/>
      <c r="O976" s="251"/>
      <c r="P976" s="251"/>
      <c r="Q976" s="251"/>
      <c r="R976" s="251"/>
      <c r="S976" s="251"/>
      <c r="T976" s="252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T976" s="253" t="s">
        <v>221</v>
      </c>
      <c r="AU976" s="253" t="s">
        <v>89</v>
      </c>
      <c r="AV976" s="13" t="s">
        <v>89</v>
      </c>
      <c r="AW976" s="13" t="s">
        <v>36</v>
      </c>
      <c r="AX976" s="13" t="s">
        <v>21</v>
      </c>
      <c r="AY976" s="253" t="s">
        <v>213</v>
      </c>
    </row>
    <row r="977" spans="1:63" s="12" customFormat="1" ht="22.8" customHeight="1">
      <c r="A977" s="12"/>
      <c r="B977" s="212"/>
      <c r="C977" s="213"/>
      <c r="D977" s="214" t="s">
        <v>79</v>
      </c>
      <c r="E977" s="226" t="s">
        <v>1542</v>
      </c>
      <c r="F977" s="226" t="s">
        <v>1543</v>
      </c>
      <c r="G977" s="213"/>
      <c r="H977" s="213"/>
      <c r="I977" s="216"/>
      <c r="J977" s="227">
        <f>BK977</f>
        <v>0</v>
      </c>
      <c r="K977" s="213"/>
      <c r="L977" s="218"/>
      <c r="M977" s="219"/>
      <c r="N977" s="220"/>
      <c r="O977" s="220"/>
      <c r="P977" s="221">
        <f>P978</f>
        <v>0</v>
      </c>
      <c r="Q977" s="220"/>
      <c r="R977" s="221">
        <f>R978</f>
        <v>0</v>
      </c>
      <c r="S977" s="220"/>
      <c r="T977" s="222">
        <f>T978</f>
        <v>0</v>
      </c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R977" s="223" t="s">
        <v>21</v>
      </c>
      <c r="AT977" s="224" t="s">
        <v>79</v>
      </c>
      <c r="AU977" s="224" t="s">
        <v>21</v>
      </c>
      <c r="AY977" s="223" t="s">
        <v>213</v>
      </c>
      <c r="BK977" s="225">
        <f>BK978</f>
        <v>0</v>
      </c>
    </row>
    <row r="978" spans="1:65" s="2" customFormat="1" ht="21.75" customHeight="1">
      <c r="A978" s="39"/>
      <c r="B978" s="40"/>
      <c r="C978" s="228" t="s">
        <v>1544</v>
      </c>
      <c r="D978" s="228" t="s">
        <v>215</v>
      </c>
      <c r="E978" s="229" t="s">
        <v>1545</v>
      </c>
      <c r="F978" s="230" t="s">
        <v>1546</v>
      </c>
      <c r="G978" s="231" t="s">
        <v>279</v>
      </c>
      <c r="H978" s="232">
        <v>691.437</v>
      </c>
      <c r="I978" s="233"/>
      <c r="J978" s="234">
        <f>ROUND(I978*H978,2)</f>
        <v>0</v>
      </c>
      <c r="K978" s="235"/>
      <c r="L978" s="45"/>
      <c r="M978" s="236" t="s">
        <v>1</v>
      </c>
      <c r="N978" s="237" t="s">
        <v>45</v>
      </c>
      <c r="O978" s="92"/>
      <c r="P978" s="238">
        <f>O978*H978</f>
        <v>0</v>
      </c>
      <c r="Q978" s="238">
        <v>0</v>
      </c>
      <c r="R978" s="238">
        <f>Q978*H978</f>
        <v>0</v>
      </c>
      <c r="S978" s="238">
        <v>0</v>
      </c>
      <c r="T978" s="239">
        <f>S978*H978</f>
        <v>0</v>
      </c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R978" s="240" t="s">
        <v>219</v>
      </c>
      <c r="AT978" s="240" t="s">
        <v>215</v>
      </c>
      <c r="AU978" s="240" t="s">
        <v>89</v>
      </c>
      <c r="AY978" s="18" t="s">
        <v>213</v>
      </c>
      <c r="BE978" s="241">
        <f>IF(N978="základní",J978,0)</f>
        <v>0</v>
      </c>
      <c r="BF978" s="241">
        <f>IF(N978="snížená",J978,0)</f>
        <v>0</v>
      </c>
      <c r="BG978" s="241">
        <f>IF(N978="zákl. přenesená",J978,0)</f>
        <v>0</v>
      </c>
      <c r="BH978" s="241">
        <f>IF(N978="sníž. přenesená",J978,0)</f>
        <v>0</v>
      </c>
      <c r="BI978" s="241">
        <f>IF(N978="nulová",J978,0)</f>
        <v>0</v>
      </c>
      <c r="BJ978" s="18" t="s">
        <v>21</v>
      </c>
      <c r="BK978" s="241">
        <f>ROUND(I978*H978,2)</f>
        <v>0</v>
      </c>
      <c r="BL978" s="18" t="s">
        <v>219</v>
      </c>
      <c r="BM978" s="240" t="s">
        <v>1547</v>
      </c>
    </row>
    <row r="979" spans="1:63" s="12" customFormat="1" ht="25.9" customHeight="1">
      <c r="A979" s="12"/>
      <c r="B979" s="212"/>
      <c r="C979" s="213"/>
      <c r="D979" s="214" t="s">
        <v>79</v>
      </c>
      <c r="E979" s="215" t="s">
        <v>1548</v>
      </c>
      <c r="F979" s="215" t="s">
        <v>1549</v>
      </c>
      <c r="G979" s="213"/>
      <c r="H979" s="213"/>
      <c r="I979" s="216"/>
      <c r="J979" s="217">
        <f>BK979</f>
        <v>0</v>
      </c>
      <c r="K979" s="213"/>
      <c r="L979" s="218"/>
      <c r="M979" s="219"/>
      <c r="N979" s="220"/>
      <c r="O979" s="220"/>
      <c r="P979" s="221">
        <f>P980+P999+P1092+P1210+P1215+P1350+P1389+P1459+P1588+P1659+P1697+P1736+P1753+P1789</f>
        <v>0</v>
      </c>
      <c r="Q979" s="220"/>
      <c r="R979" s="221">
        <f>R980+R999+R1092+R1210+R1215+R1350+R1389+R1459+R1588+R1659+R1697+R1736+R1753+R1789</f>
        <v>81.67178862</v>
      </c>
      <c r="S979" s="220"/>
      <c r="T979" s="222">
        <f>T980+T999+T1092+T1210+T1215+T1350+T1389+T1459+T1588+T1659+T1697+T1736+T1753+T1789</f>
        <v>113.383999</v>
      </c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R979" s="223" t="s">
        <v>89</v>
      </c>
      <c r="AT979" s="224" t="s">
        <v>79</v>
      </c>
      <c r="AU979" s="224" t="s">
        <v>80</v>
      </c>
      <c r="AY979" s="223" t="s">
        <v>213</v>
      </c>
      <c r="BK979" s="225">
        <f>BK980+BK999+BK1092+BK1210+BK1215+BK1350+BK1389+BK1459+BK1588+BK1659+BK1697+BK1736+BK1753+BK1789</f>
        <v>0</v>
      </c>
    </row>
    <row r="980" spans="1:63" s="12" customFormat="1" ht="22.8" customHeight="1">
      <c r="A980" s="12"/>
      <c r="B980" s="212"/>
      <c r="C980" s="213"/>
      <c r="D980" s="214" t="s">
        <v>79</v>
      </c>
      <c r="E980" s="226" t="s">
        <v>1550</v>
      </c>
      <c r="F980" s="226" t="s">
        <v>1551</v>
      </c>
      <c r="G980" s="213"/>
      <c r="H980" s="213"/>
      <c r="I980" s="216"/>
      <c r="J980" s="227">
        <f>BK980</f>
        <v>0</v>
      </c>
      <c r="K980" s="213"/>
      <c r="L980" s="218"/>
      <c r="M980" s="219"/>
      <c r="N980" s="220"/>
      <c r="O980" s="220"/>
      <c r="P980" s="221">
        <f>SUM(P981:P998)</f>
        <v>0</v>
      </c>
      <c r="Q980" s="220"/>
      <c r="R980" s="221">
        <f>SUM(R981:R998)</f>
        <v>3.6299665000000005</v>
      </c>
      <c r="S980" s="220"/>
      <c r="T980" s="222">
        <f>SUM(T981:T998)</f>
        <v>0</v>
      </c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R980" s="223" t="s">
        <v>89</v>
      </c>
      <c r="AT980" s="224" t="s">
        <v>79</v>
      </c>
      <c r="AU980" s="224" t="s">
        <v>21</v>
      </c>
      <c r="AY980" s="223" t="s">
        <v>213</v>
      </c>
      <c r="BK980" s="225">
        <f>SUM(BK981:BK998)</f>
        <v>0</v>
      </c>
    </row>
    <row r="981" spans="1:65" s="2" customFormat="1" ht="21.75" customHeight="1">
      <c r="A981" s="39"/>
      <c r="B981" s="40"/>
      <c r="C981" s="228" t="s">
        <v>1552</v>
      </c>
      <c r="D981" s="228" t="s">
        <v>215</v>
      </c>
      <c r="E981" s="229" t="s">
        <v>1553</v>
      </c>
      <c r="F981" s="230" t="s">
        <v>1554</v>
      </c>
      <c r="G981" s="231" t="s">
        <v>244</v>
      </c>
      <c r="H981" s="232">
        <v>589.738</v>
      </c>
      <c r="I981" s="233"/>
      <c r="J981" s="234">
        <f>ROUND(I981*H981,2)</f>
        <v>0</v>
      </c>
      <c r="K981" s="235"/>
      <c r="L981" s="45"/>
      <c r="M981" s="236" t="s">
        <v>1</v>
      </c>
      <c r="N981" s="237" t="s">
        <v>45</v>
      </c>
      <c r="O981" s="92"/>
      <c r="P981" s="238">
        <f>O981*H981</f>
        <v>0</v>
      </c>
      <c r="Q981" s="238">
        <v>0</v>
      </c>
      <c r="R981" s="238">
        <f>Q981*H981</f>
        <v>0</v>
      </c>
      <c r="S981" s="238">
        <v>0</v>
      </c>
      <c r="T981" s="239">
        <f>S981*H981</f>
        <v>0</v>
      </c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R981" s="240" t="s">
        <v>301</v>
      </c>
      <c r="AT981" s="240" t="s">
        <v>215</v>
      </c>
      <c r="AU981" s="240" t="s">
        <v>89</v>
      </c>
      <c r="AY981" s="18" t="s">
        <v>213</v>
      </c>
      <c r="BE981" s="241">
        <f>IF(N981="základní",J981,0)</f>
        <v>0</v>
      </c>
      <c r="BF981" s="241">
        <f>IF(N981="snížená",J981,0)</f>
        <v>0</v>
      </c>
      <c r="BG981" s="241">
        <f>IF(N981="zákl. přenesená",J981,0)</f>
        <v>0</v>
      </c>
      <c r="BH981" s="241">
        <f>IF(N981="sníž. přenesená",J981,0)</f>
        <v>0</v>
      </c>
      <c r="BI981" s="241">
        <f>IF(N981="nulová",J981,0)</f>
        <v>0</v>
      </c>
      <c r="BJ981" s="18" t="s">
        <v>21</v>
      </c>
      <c r="BK981" s="241">
        <f>ROUND(I981*H981,2)</f>
        <v>0</v>
      </c>
      <c r="BL981" s="18" t="s">
        <v>301</v>
      </c>
      <c r="BM981" s="240" t="s">
        <v>1555</v>
      </c>
    </row>
    <row r="982" spans="1:51" s="13" customFormat="1" ht="12">
      <c r="A982" s="13"/>
      <c r="B982" s="242"/>
      <c r="C982" s="243"/>
      <c r="D982" s="244" t="s">
        <v>221</v>
      </c>
      <c r="E982" s="245" t="s">
        <v>1</v>
      </c>
      <c r="F982" s="246" t="s">
        <v>1556</v>
      </c>
      <c r="G982" s="243"/>
      <c r="H982" s="247">
        <v>589.738</v>
      </c>
      <c r="I982" s="248"/>
      <c r="J982" s="243"/>
      <c r="K982" s="243"/>
      <c r="L982" s="249"/>
      <c r="M982" s="250"/>
      <c r="N982" s="251"/>
      <c r="O982" s="251"/>
      <c r="P982" s="251"/>
      <c r="Q982" s="251"/>
      <c r="R982" s="251"/>
      <c r="S982" s="251"/>
      <c r="T982" s="252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T982" s="253" t="s">
        <v>221</v>
      </c>
      <c r="AU982" s="253" t="s">
        <v>89</v>
      </c>
      <c r="AV982" s="13" t="s">
        <v>89</v>
      </c>
      <c r="AW982" s="13" t="s">
        <v>36</v>
      </c>
      <c r="AX982" s="13" t="s">
        <v>21</v>
      </c>
      <c r="AY982" s="253" t="s">
        <v>213</v>
      </c>
    </row>
    <row r="983" spans="1:65" s="2" customFormat="1" ht="21.75" customHeight="1">
      <c r="A983" s="39"/>
      <c r="B983" s="40"/>
      <c r="C983" s="275" t="s">
        <v>1557</v>
      </c>
      <c r="D983" s="275" t="s">
        <v>292</v>
      </c>
      <c r="E983" s="276" t="s">
        <v>1558</v>
      </c>
      <c r="F983" s="277" t="s">
        <v>1559</v>
      </c>
      <c r="G983" s="278" t="s">
        <v>244</v>
      </c>
      <c r="H983" s="279">
        <v>687.34</v>
      </c>
      <c r="I983" s="280"/>
      <c r="J983" s="281">
        <f>ROUND(I983*H983,2)</f>
        <v>0</v>
      </c>
      <c r="K983" s="282"/>
      <c r="L983" s="283"/>
      <c r="M983" s="284" t="s">
        <v>1</v>
      </c>
      <c r="N983" s="285" t="s">
        <v>45</v>
      </c>
      <c r="O983" s="92"/>
      <c r="P983" s="238">
        <f>O983*H983</f>
        <v>0</v>
      </c>
      <c r="Q983" s="238">
        <v>0.0047</v>
      </c>
      <c r="R983" s="238">
        <f>Q983*H983</f>
        <v>3.2304980000000003</v>
      </c>
      <c r="S983" s="238">
        <v>0</v>
      </c>
      <c r="T983" s="239">
        <f>S983*H983</f>
        <v>0</v>
      </c>
      <c r="U983" s="39"/>
      <c r="V983" s="39"/>
      <c r="W983" s="39"/>
      <c r="X983" s="39"/>
      <c r="Y983" s="39"/>
      <c r="Z983" s="39"/>
      <c r="AA983" s="39"/>
      <c r="AB983" s="39"/>
      <c r="AC983" s="39"/>
      <c r="AD983" s="39"/>
      <c r="AE983" s="39"/>
      <c r="AR983" s="240" t="s">
        <v>382</v>
      </c>
      <c r="AT983" s="240" t="s">
        <v>292</v>
      </c>
      <c r="AU983" s="240" t="s">
        <v>89</v>
      </c>
      <c r="AY983" s="18" t="s">
        <v>213</v>
      </c>
      <c r="BE983" s="241">
        <f>IF(N983="základní",J983,0)</f>
        <v>0</v>
      </c>
      <c r="BF983" s="241">
        <f>IF(N983="snížená",J983,0)</f>
        <v>0</v>
      </c>
      <c r="BG983" s="241">
        <f>IF(N983="zákl. přenesená",J983,0)</f>
        <v>0</v>
      </c>
      <c r="BH983" s="241">
        <f>IF(N983="sníž. přenesená",J983,0)</f>
        <v>0</v>
      </c>
      <c r="BI983" s="241">
        <f>IF(N983="nulová",J983,0)</f>
        <v>0</v>
      </c>
      <c r="BJ983" s="18" t="s">
        <v>21</v>
      </c>
      <c r="BK983" s="241">
        <f>ROUND(I983*H983,2)</f>
        <v>0</v>
      </c>
      <c r="BL983" s="18" t="s">
        <v>301</v>
      </c>
      <c r="BM983" s="240" t="s">
        <v>1560</v>
      </c>
    </row>
    <row r="984" spans="1:51" s="13" customFormat="1" ht="12">
      <c r="A984" s="13"/>
      <c r="B984" s="242"/>
      <c r="C984" s="243"/>
      <c r="D984" s="244" t="s">
        <v>221</v>
      </c>
      <c r="E984" s="245" t="s">
        <v>1</v>
      </c>
      <c r="F984" s="246" t="s">
        <v>1561</v>
      </c>
      <c r="G984" s="243"/>
      <c r="H984" s="247">
        <v>589.738</v>
      </c>
      <c r="I984" s="248"/>
      <c r="J984" s="243"/>
      <c r="K984" s="243"/>
      <c r="L984" s="249"/>
      <c r="M984" s="250"/>
      <c r="N984" s="251"/>
      <c r="O984" s="251"/>
      <c r="P984" s="251"/>
      <c r="Q984" s="251"/>
      <c r="R984" s="251"/>
      <c r="S984" s="251"/>
      <c r="T984" s="252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T984" s="253" t="s">
        <v>221</v>
      </c>
      <c r="AU984" s="253" t="s">
        <v>89</v>
      </c>
      <c r="AV984" s="13" t="s">
        <v>89</v>
      </c>
      <c r="AW984" s="13" t="s">
        <v>36</v>
      </c>
      <c r="AX984" s="13" t="s">
        <v>21</v>
      </c>
      <c r="AY984" s="253" t="s">
        <v>213</v>
      </c>
    </row>
    <row r="985" spans="1:51" s="13" customFormat="1" ht="12">
      <c r="A985" s="13"/>
      <c r="B985" s="242"/>
      <c r="C985" s="243"/>
      <c r="D985" s="244" t="s">
        <v>221</v>
      </c>
      <c r="E985" s="243"/>
      <c r="F985" s="246" t="s">
        <v>1562</v>
      </c>
      <c r="G985" s="243"/>
      <c r="H985" s="247">
        <v>687.34</v>
      </c>
      <c r="I985" s="248"/>
      <c r="J985" s="243"/>
      <c r="K985" s="243"/>
      <c r="L985" s="249"/>
      <c r="M985" s="250"/>
      <c r="N985" s="251"/>
      <c r="O985" s="251"/>
      <c r="P985" s="251"/>
      <c r="Q985" s="251"/>
      <c r="R985" s="251"/>
      <c r="S985" s="251"/>
      <c r="T985" s="252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T985" s="253" t="s">
        <v>221</v>
      </c>
      <c r="AU985" s="253" t="s">
        <v>89</v>
      </c>
      <c r="AV985" s="13" t="s">
        <v>89</v>
      </c>
      <c r="AW985" s="13" t="s">
        <v>4</v>
      </c>
      <c r="AX985" s="13" t="s">
        <v>21</v>
      </c>
      <c r="AY985" s="253" t="s">
        <v>213</v>
      </c>
    </row>
    <row r="986" spans="1:65" s="2" customFormat="1" ht="33" customHeight="1">
      <c r="A986" s="39"/>
      <c r="B986" s="40"/>
      <c r="C986" s="228" t="s">
        <v>1563</v>
      </c>
      <c r="D986" s="228" t="s">
        <v>215</v>
      </c>
      <c r="E986" s="229" t="s">
        <v>1564</v>
      </c>
      <c r="F986" s="230" t="s">
        <v>1565</v>
      </c>
      <c r="G986" s="231" t="s">
        <v>244</v>
      </c>
      <c r="H986" s="232">
        <v>589.738</v>
      </c>
      <c r="I986" s="233"/>
      <c r="J986" s="234">
        <f>ROUND(I986*H986,2)</f>
        <v>0</v>
      </c>
      <c r="K986" s="235"/>
      <c r="L986" s="45"/>
      <c r="M986" s="236" t="s">
        <v>1</v>
      </c>
      <c r="N986" s="237" t="s">
        <v>45</v>
      </c>
      <c r="O986" s="92"/>
      <c r="P986" s="238">
        <f>O986*H986</f>
        <v>0</v>
      </c>
      <c r="Q986" s="238">
        <v>0</v>
      </c>
      <c r="R986" s="238">
        <f>Q986*H986</f>
        <v>0</v>
      </c>
      <c r="S986" s="238">
        <v>0</v>
      </c>
      <c r="T986" s="239">
        <f>S986*H986</f>
        <v>0</v>
      </c>
      <c r="U986" s="39"/>
      <c r="V986" s="39"/>
      <c r="W986" s="39"/>
      <c r="X986" s="39"/>
      <c r="Y986" s="39"/>
      <c r="Z986" s="39"/>
      <c r="AA986" s="39"/>
      <c r="AB986" s="39"/>
      <c r="AC986" s="39"/>
      <c r="AD986" s="39"/>
      <c r="AE986" s="39"/>
      <c r="AR986" s="240" t="s">
        <v>301</v>
      </c>
      <c r="AT986" s="240" t="s">
        <v>215</v>
      </c>
      <c r="AU986" s="240" t="s">
        <v>89</v>
      </c>
      <c r="AY986" s="18" t="s">
        <v>213</v>
      </c>
      <c r="BE986" s="241">
        <f>IF(N986="základní",J986,0)</f>
        <v>0</v>
      </c>
      <c r="BF986" s="241">
        <f>IF(N986="snížená",J986,0)</f>
        <v>0</v>
      </c>
      <c r="BG986" s="241">
        <f>IF(N986="zákl. přenesená",J986,0)</f>
        <v>0</v>
      </c>
      <c r="BH986" s="241">
        <f>IF(N986="sníž. přenesená",J986,0)</f>
        <v>0</v>
      </c>
      <c r="BI986" s="241">
        <f>IF(N986="nulová",J986,0)</f>
        <v>0</v>
      </c>
      <c r="BJ986" s="18" t="s">
        <v>21</v>
      </c>
      <c r="BK986" s="241">
        <f>ROUND(I986*H986,2)</f>
        <v>0</v>
      </c>
      <c r="BL986" s="18" t="s">
        <v>301</v>
      </c>
      <c r="BM986" s="240" t="s">
        <v>1566</v>
      </c>
    </row>
    <row r="987" spans="1:51" s="13" customFormat="1" ht="12">
      <c r="A987" s="13"/>
      <c r="B987" s="242"/>
      <c r="C987" s="243"/>
      <c r="D987" s="244" t="s">
        <v>221</v>
      </c>
      <c r="E987" s="245" t="s">
        <v>1</v>
      </c>
      <c r="F987" s="246" t="s">
        <v>1561</v>
      </c>
      <c r="G987" s="243"/>
      <c r="H987" s="247">
        <v>589.738</v>
      </c>
      <c r="I987" s="248"/>
      <c r="J987" s="243"/>
      <c r="K987" s="243"/>
      <c r="L987" s="249"/>
      <c r="M987" s="250"/>
      <c r="N987" s="251"/>
      <c r="O987" s="251"/>
      <c r="P987" s="251"/>
      <c r="Q987" s="251"/>
      <c r="R987" s="251"/>
      <c r="S987" s="251"/>
      <c r="T987" s="252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T987" s="253" t="s">
        <v>221</v>
      </c>
      <c r="AU987" s="253" t="s">
        <v>89</v>
      </c>
      <c r="AV987" s="13" t="s">
        <v>89</v>
      </c>
      <c r="AW987" s="13" t="s">
        <v>36</v>
      </c>
      <c r="AX987" s="13" t="s">
        <v>21</v>
      </c>
      <c r="AY987" s="253" t="s">
        <v>213</v>
      </c>
    </row>
    <row r="988" spans="1:65" s="2" customFormat="1" ht="21.75" customHeight="1">
      <c r="A988" s="39"/>
      <c r="B988" s="40"/>
      <c r="C988" s="275" t="s">
        <v>1567</v>
      </c>
      <c r="D988" s="275" t="s">
        <v>292</v>
      </c>
      <c r="E988" s="276" t="s">
        <v>1568</v>
      </c>
      <c r="F988" s="277" t="s">
        <v>1569</v>
      </c>
      <c r="G988" s="278" t="s">
        <v>244</v>
      </c>
      <c r="H988" s="279">
        <v>619.225</v>
      </c>
      <c r="I988" s="280"/>
      <c r="J988" s="281">
        <f>ROUND(I988*H988,2)</f>
        <v>0</v>
      </c>
      <c r="K988" s="282"/>
      <c r="L988" s="283"/>
      <c r="M988" s="284" t="s">
        <v>1</v>
      </c>
      <c r="N988" s="285" t="s">
        <v>45</v>
      </c>
      <c r="O988" s="92"/>
      <c r="P988" s="238">
        <f>O988*H988</f>
        <v>0</v>
      </c>
      <c r="Q988" s="238">
        <v>0.0001</v>
      </c>
      <c r="R988" s="238">
        <f>Q988*H988</f>
        <v>0.061922500000000005</v>
      </c>
      <c r="S988" s="238">
        <v>0</v>
      </c>
      <c r="T988" s="239">
        <f>S988*H988</f>
        <v>0</v>
      </c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R988" s="240" t="s">
        <v>382</v>
      </c>
      <c r="AT988" s="240" t="s">
        <v>292</v>
      </c>
      <c r="AU988" s="240" t="s">
        <v>89</v>
      </c>
      <c r="AY988" s="18" t="s">
        <v>213</v>
      </c>
      <c r="BE988" s="241">
        <f>IF(N988="základní",J988,0)</f>
        <v>0</v>
      </c>
      <c r="BF988" s="241">
        <f>IF(N988="snížená",J988,0)</f>
        <v>0</v>
      </c>
      <c r="BG988" s="241">
        <f>IF(N988="zákl. přenesená",J988,0)</f>
        <v>0</v>
      </c>
      <c r="BH988" s="241">
        <f>IF(N988="sníž. přenesená",J988,0)</f>
        <v>0</v>
      </c>
      <c r="BI988" s="241">
        <f>IF(N988="nulová",J988,0)</f>
        <v>0</v>
      </c>
      <c r="BJ988" s="18" t="s">
        <v>21</v>
      </c>
      <c r="BK988" s="241">
        <f>ROUND(I988*H988,2)</f>
        <v>0</v>
      </c>
      <c r="BL988" s="18" t="s">
        <v>301</v>
      </c>
      <c r="BM988" s="240" t="s">
        <v>1570</v>
      </c>
    </row>
    <row r="989" spans="1:51" s="13" customFormat="1" ht="12">
      <c r="A989" s="13"/>
      <c r="B989" s="242"/>
      <c r="C989" s="243"/>
      <c r="D989" s="244" t="s">
        <v>221</v>
      </c>
      <c r="E989" s="245" t="s">
        <v>1</v>
      </c>
      <c r="F989" s="246" t="s">
        <v>1561</v>
      </c>
      <c r="G989" s="243"/>
      <c r="H989" s="247">
        <v>589.738</v>
      </c>
      <c r="I989" s="248"/>
      <c r="J989" s="243"/>
      <c r="K989" s="243"/>
      <c r="L989" s="249"/>
      <c r="M989" s="250"/>
      <c r="N989" s="251"/>
      <c r="O989" s="251"/>
      <c r="P989" s="251"/>
      <c r="Q989" s="251"/>
      <c r="R989" s="251"/>
      <c r="S989" s="251"/>
      <c r="T989" s="252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T989" s="253" t="s">
        <v>221</v>
      </c>
      <c r="AU989" s="253" t="s">
        <v>89</v>
      </c>
      <c r="AV989" s="13" t="s">
        <v>89</v>
      </c>
      <c r="AW989" s="13" t="s">
        <v>36</v>
      </c>
      <c r="AX989" s="13" t="s">
        <v>21</v>
      </c>
      <c r="AY989" s="253" t="s">
        <v>213</v>
      </c>
    </row>
    <row r="990" spans="1:51" s="13" customFormat="1" ht="12">
      <c r="A990" s="13"/>
      <c r="B990" s="242"/>
      <c r="C990" s="243"/>
      <c r="D990" s="244" t="s">
        <v>221</v>
      </c>
      <c r="E990" s="243"/>
      <c r="F990" s="246" t="s">
        <v>1571</v>
      </c>
      <c r="G990" s="243"/>
      <c r="H990" s="247">
        <v>619.225</v>
      </c>
      <c r="I990" s="248"/>
      <c r="J990" s="243"/>
      <c r="K990" s="243"/>
      <c r="L990" s="249"/>
      <c r="M990" s="250"/>
      <c r="N990" s="251"/>
      <c r="O990" s="251"/>
      <c r="P990" s="251"/>
      <c r="Q990" s="251"/>
      <c r="R990" s="251"/>
      <c r="S990" s="251"/>
      <c r="T990" s="252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T990" s="253" t="s">
        <v>221</v>
      </c>
      <c r="AU990" s="253" t="s">
        <v>89</v>
      </c>
      <c r="AV990" s="13" t="s">
        <v>89</v>
      </c>
      <c r="AW990" s="13" t="s">
        <v>4</v>
      </c>
      <c r="AX990" s="13" t="s">
        <v>21</v>
      </c>
      <c r="AY990" s="253" t="s">
        <v>213</v>
      </c>
    </row>
    <row r="991" spans="1:65" s="2" customFormat="1" ht="21.75" customHeight="1">
      <c r="A991" s="39"/>
      <c r="B991" s="40"/>
      <c r="C991" s="228" t="s">
        <v>1572</v>
      </c>
      <c r="D991" s="228" t="s">
        <v>215</v>
      </c>
      <c r="E991" s="229" t="s">
        <v>1573</v>
      </c>
      <c r="F991" s="230" t="s">
        <v>1574</v>
      </c>
      <c r="G991" s="231" t="s">
        <v>244</v>
      </c>
      <c r="H991" s="232">
        <v>53.1</v>
      </c>
      <c r="I991" s="233"/>
      <c r="J991" s="234">
        <f>ROUND(I991*H991,2)</f>
        <v>0</v>
      </c>
      <c r="K991" s="235"/>
      <c r="L991" s="45"/>
      <c r="M991" s="236" t="s">
        <v>1</v>
      </c>
      <c r="N991" s="237" t="s">
        <v>45</v>
      </c>
      <c r="O991" s="92"/>
      <c r="P991" s="238">
        <f>O991*H991</f>
        <v>0</v>
      </c>
      <c r="Q991" s="238">
        <v>0.00458</v>
      </c>
      <c r="R991" s="238">
        <f>Q991*H991</f>
        <v>0.243198</v>
      </c>
      <c r="S991" s="238">
        <v>0</v>
      </c>
      <c r="T991" s="239">
        <f>S991*H991</f>
        <v>0</v>
      </c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  <c r="AR991" s="240" t="s">
        <v>301</v>
      </c>
      <c r="AT991" s="240" t="s">
        <v>215</v>
      </c>
      <c r="AU991" s="240" t="s">
        <v>89</v>
      </c>
      <c r="AY991" s="18" t="s">
        <v>213</v>
      </c>
      <c r="BE991" s="241">
        <f>IF(N991="základní",J991,0)</f>
        <v>0</v>
      </c>
      <c r="BF991" s="241">
        <f>IF(N991="snížená",J991,0)</f>
        <v>0</v>
      </c>
      <c r="BG991" s="241">
        <f>IF(N991="zákl. přenesená",J991,0)</f>
        <v>0</v>
      </c>
      <c r="BH991" s="241">
        <f>IF(N991="sníž. přenesená",J991,0)</f>
        <v>0</v>
      </c>
      <c r="BI991" s="241">
        <f>IF(N991="nulová",J991,0)</f>
        <v>0</v>
      </c>
      <c r="BJ991" s="18" t="s">
        <v>21</v>
      </c>
      <c r="BK991" s="241">
        <f>ROUND(I991*H991,2)</f>
        <v>0</v>
      </c>
      <c r="BL991" s="18" t="s">
        <v>301</v>
      </c>
      <c r="BM991" s="240" t="s">
        <v>1575</v>
      </c>
    </row>
    <row r="992" spans="1:51" s="13" customFormat="1" ht="12">
      <c r="A992" s="13"/>
      <c r="B992" s="242"/>
      <c r="C992" s="243"/>
      <c r="D992" s="244" t="s">
        <v>221</v>
      </c>
      <c r="E992" s="245" t="s">
        <v>1</v>
      </c>
      <c r="F992" s="246" t="s">
        <v>1576</v>
      </c>
      <c r="G992" s="243"/>
      <c r="H992" s="247">
        <v>53.1</v>
      </c>
      <c r="I992" s="248"/>
      <c r="J992" s="243"/>
      <c r="K992" s="243"/>
      <c r="L992" s="249"/>
      <c r="M992" s="250"/>
      <c r="N992" s="251"/>
      <c r="O992" s="251"/>
      <c r="P992" s="251"/>
      <c r="Q992" s="251"/>
      <c r="R992" s="251"/>
      <c r="S992" s="251"/>
      <c r="T992" s="252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T992" s="253" t="s">
        <v>221</v>
      </c>
      <c r="AU992" s="253" t="s">
        <v>89</v>
      </c>
      <c r="AV992" s="13" t="s">
        <v>89</v>
      </c>
      <c r="AW992" s="13" t="s">
        <v>36</v>
      </c>
      <c r="AX992" s="13" t="s">
        <v>21</v>
      </c>
      <c r="AY992" s="253" t="s">
        <v>213</v>
      </c>
    </row>
    <row r="993" spans="1:65" s="2" customFormat="1" ht="21.75" customHeight="1">
      <c r="A993" s="39"/>
      <c r="B993" s="40"/>
      <c r="C993" s="228" t="s">
        <v>1577</v>
      </c>
      <c r="D993" s="228" t="s">
        <v>215</v>
      </c>
      <c r="E993" s="229" t="s">
        <v>1578</v>
      </c>
      <c r="F993" s="230" t="s">
        <v>1579</v>
      </c>
      <c r="G993" s="231" t="s">
        <v>244</v>
      </c>
      <c r="H993" s="232">
        <v>20.6</v>
      </c>
      <c r="I993" s="233"/>
      <c r="J993" s="234">
        <f>ROUND(I993*H993,2)</f>
        <v>0</v>
      </c>
      <c r="K993" s="235"/>
      <c r="L993" s="45"/>
      <c r="M993" s="236" t="s">
        <v>1</v>
      </c>
      <c r="N993" s="237" t="s">
        <v>45</v>
      </c>
      <c r="O993" s="92"/>
      <c r="P993" s="238">
        <f>O993*H993</f>
        <v>0</v>
      </c>
      <c r="Q993" s="238">
        <v>0.00458</v>
      </c>
      <c r="R993" s="238">
        <f>Q993*H993</f>
        <v>0.094348</v>
      </c>
      <c r="S993" s="238">
        <v>0</v>
      </c>
      <c r="T993" s="239">
        <f>S993*H993</f>
        <v>0</v>
      </c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R993" s="240" t="s">
        <v>301</v>
      </c>
      <c r="AT993" s="240" t="s">
        <v>215</v>
      </c>
      <c r="AU993" s="240" t="s">
        <v>89</v>
      </c>
      <c r="AY993" s="18" t="s">
        <v>213</v>
      </c>
      <c r="BE993" s="241">
        <f>IF(N993="základní",J993,0)</f>
        <v>0</v>
      </c>
      <c r="BF993" s="241">
        <f>IF(N993="snížená",J993,0)</f>
        <v>0</v>
      </c>
      <c r="BG993" s="241">
        <f>IF(N993="zákl. přenesená",J993,0)</f>
        <v>0</v>
      </c>
      <c r="BH993" s="241">
        <f>IF(N993="sníž. přenesená",J993,0)</f>
        <v>0</v>
      </c>
      <c r="BI993" s="241">
        <f>IF(N993="nulová",J993,0)</f>
        <v>0</v>
      </c>
      <c r="BJ993" s="18" t="s">
        <v>21</v>
      </c>
      <c r="BK993" s="241">
        <f>ROUND(I993*H993,2)</f>
        <v>0</v>
      </c>
      <c r="BL993" s="18" t="s">
        <v>301</v>
      </c>
      <c r="BM993" s="240" t="s">
        <v>1580</v>
      </c>
    </row>
    <row r="994" spans="1:51" s="15" customFormat="1" ht="12">
      <c r="A994" s="15"/>
      <c r="B994" s="265"/>
      <c r="C994" s="266"/>
      <c r="D994" s="244" t="s">
        <v>221</v>
      </c>
      <c r="E994" s="267" t="s">
        <v>1</v>
      </c>
      <c r="F994" s="268" t="s">
        <v>1581</v>
      </c>
      <c r="G994" s="266"/>
      <c r="H994" s="267" t="s">
        <v>1</v>
      </c>
      <c r="I994" s="269"/>
      <c r="J994" s="266"/>
      <c r="K994" s="266"/>
      <c r="L994" s="270"/>
      <c r="M994" s="271"/>
      <c r="N994" s="272"/>
      <c r="O994" s="272"/>
      <c r="P994" s="272"/>
      <c r="Q994" s="272"/>
      <c r="R994" s="272"/>
      <c r="S994" s="272"/>
      <c r="T994" s="273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T994" s="274" t="s">
        <v>221</v>
      </c>
      <c r="AU994" s="274" t="s">
        <v>89</v>
      </c>
      <c r="AV994" s="15" t="s">
        <v>21</v>
      </c>
      <c r="AW994" s="15" t="s">
        <v>36</v>
      </c>
      <c r="AX994" s="15" t="s">
        <v>80</v>
      </c>
      <c r="AY994" s="274" t="s">
        <v>213</v>
      </c>
    </row>
    <row r="995" spans="1:51" s="13" customFormat="1" ht="12">
      <c r="A995" s="13"/>
      <c r="B995" s="242"/>
      <c r="C995" s="243"/>
      <c r="D995" s="244" t="s">
        <v>221</v>
      </c>
      <c r="E995" s="245" t="s">
        <v>1</v>
      </c>
      <c r="F995" s="246" t="s">
        <v>1582</v>
      </c>
      <c r="G995" s="243"/>
      <c r="H995" s="247">
        <v>13.2</v>
      </c>
      <c r="I995" s="248"/>
      <c r="J995" s="243"/>
      <c r="K995" s="243"/>
      <c r="L995" s="249"/>
      <c r="M995" s="250"/>
      <c r="N995" s="251"/>
      <c r="O995" s="251"/>
      <c r="P995" s="251"/>
      <c r="Q995" s="251"/>
      <c r="R995" s="251"/>
      <c r="S995" s="251"/>
      <c r="T995" s="252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T995" s="253" t="s">
        <v>221</v>
      </c>
      <c r="AU995" s="253" t="s">
        <v>89</v>
      </c>
      <c r="AV995" s="13" t="s">
        <v>89</v>
      </c>
      <c r="AW995" s="13" t="s">
        <v>36</v>
      </c>
      <c r="AX995" s="13" t="s">
        <v>80</v>
      </c>
      <c r="AY995" s="253" t="s">
        <v>213</v>
      </c>
    </row>
    <row r="996" spans="1:51" s="13" customFormat="1" ht="12">
      <c r="A996" s="13"/>
      <c r="B996" s="242"/>
      <c r="C996" s="243"/>
      <c r="D996" s="244" t="s">
        <v>221</v>
      </c>
      <c r="E996" s="245" t="s">
        <v>1</v>
      </c>
      <c r="F996" s="246" t="s">
        <v>1583</v>
      </c>
      <c r="G996" s="243"/>
      <c r="H996" s="247">
        <v>7.4</v>
      </c>
      <c r="I996" s="248"/>
      <c r="J996" s="243"/>
      <c r="K996" s="243"/>
      <c r="L996" s="249"/>
      <c r="M996" s="250"/>
      <c r="N996" s="251"/>
      <c r="O996" s="251"/>
      <c r="P996" s="251"/>
      <c r="Q996" s="251"/>
      <c r="R996" s="251"/>
      <c r="S996" s="251"/>
      <c r="T996" s="252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T996" s="253" t="s">
        <v>221</v>
      </c>
      <c r="AU996" s="253" t="s">
        <v>89</v>
      </c>
      <c r="AV996" s="13" t="s">
        <v>89</v>
      </c>
      <c r="AW996" s="13" t="s">
        <v>36</v>
      </c>
      <c r="AX996" s="13" t="s">
        <v>80</v>
      </c>
      <c r="AY996" s="253" t="s">
        <v>213</v>
      </c>
    </row>
    <row r="997" spans="1:51" s="14" customFormat="1" ht="12">
      <c r="A997" s="14"/>
      <c r="B997" s="254"/>
      <c r="C997" s="255"/>
      <c r="D997" s="244" t="s">
        <v>221</v>
      </c>
      <c r="E997" s="256" t="s">
        <v>1</v>
      </c>
      <c r="F997" s="257" t="s">
        <v>224</v>
      </c>
      <c r="G997" s="255"/>
      <c r="H997" s="258">
        <v>20.6</v>
      </c>
      <c r="I997" s="259"/>
      <c r="J997" s="255"/>
      <c r="K997" s="255"/>
      <c r="L997" s="260"/>
      <c r="M997" s="261"/>
      <c r="N997" s="262"/>
      <c r="O997" s="262"/>
      <c r="P997" s="262"/>
      <c r="Q997" s="262"/>
      <c r="R997" s="262"/>
      <c r="S997" s="262"/>
      <c r="T997" s="263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T997" s="264" t="s">
        <v>221</v>
      </c>
      <c r="AU997" s="264" t="s">
        <v>89</v>
      </c>
      <c r="AV997" s="14" t="s">
        <v>219</v>
      </c>
      <c r="AW997" s="14" t="s">
        <v>36</v>
      </c>
      <c r="AX997" s="14" t="s">
        <v>21</v>
      </c>
      <c r="AY997" s="264" t="s">
        <v>213</v>
      </c>
    </row>
    <row r="998" spans="1:65" s="2" customFormat="1" ht="21.75" customHeight="1">
      <c r="A998" s="39"/>
      <c r="B998" s="40"/>
      <c r="C998" s="228" t="s">
        <v>1584</v>
      </c>
      <c r="D998" s="228" t="s">
        <v>215</v>
      </c>
      <c r="E998" s="229" t="s">
        <v>1585</v>
      </c>
      <c r="F998" s="230" t="s">
        <v>1586</v>
      </c>
      <c r="G998" s="231" t="s">
        <v>1587</v>
      </c>
      <c r="H998" s="297"/>
      <c r="I998" s="233"/>
      <c r="J998" s="234">
        <f>ROUND(I998*H998,2)</f>
        <v>0</v>
      </c>
      <c r="K998" s="235"/>
      <c r="L998" s="45"/>
      <c r="M998" s="236" t="s">
        <v>1</v>
      </c>
      <c r="N998" s="237" t="s">
        <v>45</v>
      </c>
      <c r="O998" s="92"/>
      <c r="P998" s="238">
        <f>O998*H998</f>
        <v>0</v>
      </c>
      <c r="Q998" s="238">
        <v>0</v>
      </c>
      <c r="R998" s="238">
        <f>Q998*H998</f>
        <v>0</v>
      </c>
      <c r="S998" s="238">
        <v>0</v>
      </c>
      <c r="T998" s="239">
        <f>S998*H998</f>
        <v>0</v>
      </c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R998" s="240" t="s">
        <v>301</v>
      </c>
      <c r="AT998" s="240" t="s">
        <v>215</v>
      </c>
      <c r="AU998" s="240" t="s">
        <v>89</v>
      </c>
      <c r="AY998" s="18" t="s">
        <v>213</v>
      </c>
      <c r="BE998" s="241">
        <f>IF(N998="základní",J998,0)</f>
        <v>0</v>
      </c>
      <c r="BF998" s="241">
        <f>IF(N998="snížená",J998,0)</f>
        <v>0</v>
      </c>
      <c r="BG998" s="241">
        <f>IF(N998="zákl. přenesená",J998,0)</f>
        <v>0</v>
      </c>
      <c r="BH998" s="241">
        <f>IF(N998="sníž. přenesená",J998,0)</f>
        <v>0</v>
      </c>
      <c r="BI998" s="241">
        <f>IF(N998="nulová",J998,0)</f>
        <v>0</v>
      </c>
      <c r="BJ998" s="18" t="s">
        <v>21</v>
      </c>
      <c r="BK998" s="241">
        <f>ROUND(I998*H998,2)</f>
        <v>0</v>
      </c>
      <c r="BL998" s="18" t="s">
        <v>301</v>
      </c>
      <c r="BM998" s="240" t="s">
        <v>1588</v>
      </c>
    </row>
    <row r="999" spans="1:63" s="12" customFormat="1" ht="22.8" customHeight="1">
      <c r="A999" s="12"/>
      <c r="B999" s="212"/>
      <c r="C999" s="213"/>
      <c r="D999" s="214" t="s">
        <v>79</v>
      </c>
      <c r="E999" s="226" t="s">
        <v>1589</v>
      </c>
      <c r="F999" s="226" t="s">
        <v>1590</v>
      </c>
      <c r="G999" s="213"/>
      <c r="H999" s="213"/>
      <c r="I999" s="216"/>
      <c r="J999" s="227">
        <f>BK999</f>
        <v>0</v>
      </c>
      <c r="K999" s="213"/>
      <c r="L999" s="218"/>
      <c r="M999" s="219"/>
      <c r="N999" s="220"/>
      <c r="O999" s="220"/>
      <c r="P999" s="221">
        <f>SUM(P1000:P1091)</f>
        <v>0</v>
      </c>
      <c r="Q999" s="220"/>
      <c r="R999" s="221">
        <f>SUM(R1000:R1091)</f>
        <v>22.161257120000002</v>
      </c>
      <c r="S999" s="220"/>
      <c r="T999" s="222">
        <f>SUM(T1000:T1091)</f>
        <v>73.76496</v>
      </c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R999" s="223" t="s">
        <v>89</v>
      </c>
      <c r="AT999" s="224" t="s">
        <v>79</v>
      </c>
      <c r="AU999" s="224" t="s">
        <v>21</v>
      </c>
      <c r="AY999" s="223" t="s">
        <v>213</v>
      </c>
      <c r="BK999" s="225">
        <f>SUM(BK1000:BK1091)</f>
        <v>0</v>
      </c>
    </row>
    <row r="1000" spans="1:65" s="2" customFormat="1" ht="21.75" customHeight="1">
      <c r="A1000" s="39"/>
      <c r="B1000" s="40"/>
      <c r="C1000" s="228" t="s">
        <v>1591</v>
      </c>
      <c r="D1000" s="228" t="s">
        <v>215</v>
      </c>
      <c r="E1000" s="229" t="s">
        <v>1592</v>
      </c>
      <c r="F1000" s="230" t="s">
        <v>1593</v>
      </c>
      <c r="G1000" s="231" t="s">
        <v>244</v>
      </c>
      <c r="H1000" s="232">
        <v>799.656</v>
      </c>
      <c r="I1000" s="233"/>
      <c r="J1000" s="234">
        <f>ROUND(I1000*H1000,2)</f>
        <v>0</v>
      </c>
      <c r="K1000" s="235"/>
      <c r="L1000" s="45"/>
      <c r="M1000" s="236" t="s">
        <v>1</v>
      </c>
      <c r="N1000" s="237" t="s">
        <v>45</v>
      </c>
      <c r="O1000" s="92"/>
      <c r="P1000" s="238">
        <f>O1000*H1000</f>
        <v>0</v>
      </c>
      <c r="Q1000" s="238">
        <v>0</v>
      </c>
      <c r="R1000" s="238">
        <f>Q1000*H1000</f>
        <v>0</v>
      </c>
      <c r="S1000" s="238">
        <v>0.014</v>
      </c>
      <c r="T1000" s="239">
        <f>S1000*H1000</f>
        <v>11.195184</v>
      </c>
      <c r="U1000" s="39"/>
      <c r="V1000" s="39"/>
      <c r="W1000" s="39"/>
      <c r="X1000" s="39"/>
      <c r="Y1000" s="39"/>
      <c r="Z1000" s="39"/>
      <c r="AA1000" s="39"/>
      <c r="AB1000" s="39"/>
      <c r="AC1000" s="39"/>
      <c r="AD1000" s="39"/>
      <c r="AE1000" s="39"/>
      <c r="AR1000" s="240" t="s">
        <v>301</v>
      </c>
      <c r="AT1000" s="240" t="s">
        <v>215</v>
      </c>
      <c r="AU1000" s="240" t="s">
        <v>89</v>
      </c>
      <c r="AY1000" s="18" t="s">
        <v>213</v>
      </c>
      <c r="BE1000" s="241">
        <f>IF(N1000="základní",J1000,0)</f>
        <v>0</v>
      </c>
      <c r="BF1000" s="241">
        <f>IF(N1000="snížená",J1000,0)</f>
        <v>0</v>
      </c>
      <c r="BG1000" s="241">
        <f>IF(N1000="zákl. přenesená",J1000,0)</f>
        <v>0</v>
      </c>
      <c r="BH1000" s="241">
        <f>IF(N1000="sníž. přenesená",J1000,0)</f>
        <v>0</v>
      </c>
      <c r="BI1000" s="241">
        <f>IF(N1000="nulová",J1000,0)</f>
        <v>0</v>
      </c>
      <c r="BJ1000" s="18" t="s">
        <v>21</v>
      </c>
      <c r="BK1000" s="241">
        <f>ROUND(I1000*H1000,2)</f>
        <v>0</v>
      </c>
      <c r="BL1000" s="18" t="s">
        <v>301</v>
      </c>
      <c r="BM1000" s="240" t="s">
        <v>1594</v>
      </c>
    </row>
    <row r="1001" spans="1:51" s="13" customFormat="1" ht="12">
      <c r="A1001" s="13"/>
      <c r="B1001" s="242"/>
      <c r="C1001" s="243"/>
      <c r="D1001" s="244" t="s">
        <v>221</v>
      </c>
      <c r="E1001" s="245" t="s">
        <v>1</v>
      </c>
      <c r="F1001" s="246" t="s">
        <v>1595</v>
      </c>
      <c r="G1001" s="243"/>
      <c r="H1001" s="247">
        <v>848.659</v>
      </c>
      <c r="I1001" s="248"/>
      <c r="J1001" s="243"/>
      <c r="K1001" s="243"/>
      <c r="L1001" s="249"/>
      <c r="M1001" s="250"/>
      <c r="N1001" s="251"/>
      <c r="O1001" s="251"/>
      <c r="P1001" s="251"/>
      <c r="Q1001" s="251"/>
      <c r="R1001" s="251"/>
      <c r="S1001" s="251"/>
      <c r="T1001" s="252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T1001" s="253" t="s">
        <v>221</v>
      </c>
      <c r="AU1001" s="253" t="s">
        <v>89</v>
      </c>
      <c r="AV1001" s="13" t="s">
        <v>89</v>
      </c>
      <c r="AW1001" s="13" t="s">
        <v>36</v>
      </c>
      <c r="AX1001" s="13" t="s">
        <v>80</v>
      </c>
      <c r="AY1001" s="253" t="s">
        <v>213</v>
      </c>
    </row>
    <row r="1002" spans="1:51" s="13" customFormat="1" ht="12">
      <c r="A1002" s="13"/>
      <c r="B1002" s="242"/>
      <c r="C1002" s="243"/>
      <c r="D1002" s="244" t="s">
        <v>221</v>
      </c>
      <c r="E1002" s="245" t="s">
        <v>1</v>
      </c>
      <c r="F1002" s="246" t="s">
        <v>1596</v>
      </c>
      <c r="G1002" s="243"/>
      <c r="H1002" s="247">
        <v>-49.003</v>
      </c>
      <c r="I1002" s="248"/>
      <c r="J1002" s="243"/>
      <c r="K1002" s="243"/>
      <c r="L1002" s="249"/>
      <c r="M1002" s="250"/>
      <c r="N1002" s="251"/>
      <c r="O1002" s="251"/>
      <c r="P1002" s="251"/>
      <c r="Q1002" s="251"/>
      <c r="R1002" s="251"/>
      <c r="S1002" s="251"/>
      <c r="T1002" s="252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T1002" s="253" t="s">
        <v>221</v>
      </c>
      <c r="AU1002" s="253" t="s">
        <v>89</v>
      </c>
      <c r="AV1002" s="13" t="s">
        <v>89</v>
      </c>
      <c r="AW1002" s="13" t="s">
        <v>36</v>
      </c>
      <c r="AX1002" s="13" t="s">
        <v>80</v>
      </c>
      <c r="AY1002" s="253" t="s">
        <v>213</v>
      </c>
    </row>
    <row r="1003" spans="1:51" s="14" customFormat="1" ht="12">
      <c r="A1003" s="14"/>
      <c r="B1003" s="254"/>
      <c r="C1003" s="255"/>
      <c r="D1003" s="244" t="s">
        <v>221</v>
      </c>
      <c r="E1003" s="256" t="s">
        <v>1</v>
      </c>
      <c r="F1003" s="257" t="s">
        <v>224</v>
      </c>
      <c r="G1003" s="255"/>
      <c r="H1003" s="258">
        <v>799.656</v>
      </c>
      <c r="I1003" s="259"/>
      <c r="J1003" s="255"/>
      <c r="K1003" s="255"/>
      <c r="L1003" s="260"/>
      <c r="M1003" s="261"/>
      <c r="N1003" s="262"/>
      <c r="O1003" s="262"/>
      <c r="P1003" s="262"/>
      <c r="Q1003" s="262"/>
      <c r="R1003" s="262"/>
      <c r="S1003" s="262"/>
      <c r="T1003" s="263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T1003" s="264" t="s">
        <v>221</v>
      </c>
      <c r="AU1003" s="264" t="s">
        <v>89</v>
      </c>
      <c r="AV1003" s="14" t="s">
        <v>219</v>
      </c>
      <c r="AW1003" s="14" t="s">
        <v>36</v>
      </c>
      <c r="AX1003" s="14" t="s">
        <v>21</v>
      </c>
      <c r="AY1003" s="264" t="s">
        <v>213</v>
      </c>
    </row>
    <row r="1004" spans="1:65" s="2" customFormat="1" ht="21.75" customHeight="1">
      <c r="A1004" s="39"/>
      <c r="B1004" s="40"/>
      <c r="C1004" s="228" t="s">
        <v>1597</v>
      </c>
      <c r="D1004" s="228" t="s">
        <v>215</v>
      </c>
      <c r="E1004" s="229" t="s">
        <v>1598</v>
      </c>
      <c r="F1004" s="230" t="s">
        <v>1599</v>
      </c>
      <c r="G1004" s="231" t="s">
        <v>244</v>
      </c>
      <c r="H1004" s="232">
        <v>799.656</v>
      </c>
      <c r="I1004" s="233"/>
      <c r="J1004" s="234">
        <f>ROUND(I1004*H1004,2)</f>
        <v>0</v>
      </c>
      <c r="K1004" s="235"/>
      <c r="L1004" s="45"/>
      <c r="M1004" s="236" t="s">
        <v>1</v>
      </c>
      <c r="N1004" s="237" t="s">
        <v>45</v>
      </c>
      <c r="O1004" s="92"/>
      <c r="P1004" s="238">
        <f>O1004*H1004</f>
        <v>0</v>
      </c>
      <c r="Q1004" s="238">
        <v>0</v>
      </c>
      <c r="R1004" s="238">
        <f>Q1004*H1004</f>
        <v>0</v>
      </c>
      <c r="S1004" s="238">
        <v>0.006</v>
      </c>
      <c r="T1004" s="239">
        <f>S1004*H1004</f>
        <v>4.797936</v>
      </c>
      <c r="U1004" s="39"/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/>
      <c r="AR1004" s="240" t="s">
        <v>301</v>
      </c>
      <c r="AT1004" s="240" t="s">
        <v>215</v>
      </c>
      <c r="AU1004" s="240" t="s">
        <v>89</v>
      </c>
      <c r="AY1004" s="18" t="s">
        <v>213</v>
      </c>
      <c r="BE1004" s="241">
        <f>IF(N1004="základní",J1004,0)</f>
        <v>0</v>
      </c>
      <c r="BF1004" s="241">
        <f>IF(N1004="snížená",J1004,0)</f>
        <v>0</v>
      </c>
      <c r="BG1004" s="241">
        <f>IF(N1004="zákl. přenesená",J1004,0)</f>
        <v>0</v>
      </c>
      <c r="BH1004" s="241">
        <f>IF(N1004="sníž. přenesená",J1004,0)</f>
        <v>0</v>
      </c>
      <c r="BI1004" s="241">
        <f>IF(N1004="nulová",J1004,0)</f>
        <v>0</v>
      </c>
      <c r="BJ1004" s="18" t="s">
        <v>21</v>
      </c>
      <c r="BK1004" s="241">
        <f>ROUND(I1004*H1004,2)</f>
        <v>0</v>
      </c>
      <c r="BL1004" s="18" t="s">
        <v>301</v>
      </c>
      <c r="BM1004" s="240" t="s">
        <v>1600</v>
      </c>
    </row>
    <row r="1005" spans="1:51" s="13" customFormat="1" ht="12">
      <c r="A1005" s="13"/>
      <c r="B1005" s="242"/>
      <c r="C1005" s="243"/>
      <c r="D1005" s="244" t="s">
        <v>221</v>
      </c>
      <c r="E1005" s="245" t="s">
        <v>1</v>
      </c>
      <c r="F1005" s="246" t="s">
        <v>1601</v>
      </c>
      <c r="G1005" s="243"/>
      <c r="H1005" s="247">
        <v>799.656</v>
      </c>
      <c r="I1005" s="248"/>
      <c r="J1005" s="243"/>
      <c r="K1005" s="243"/>
      <c r="L1005" s="249"/>
      <c r="M1005" s="250"/>
      <c r="N1005" s="251"/>
      <c r="O1005" s="251"/>
      <c r="P1005" s="251"/>
      <c r="Q1005" s="251"/>
      <c r="R1005" s="251"/>
      <c r="S1005" s="251"/>
      <c r="T1005" s="252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T1005" s="253" t="s">
        <v>221</v>
      </c>
      <c r="AU1005" s="253" t="s">
        <v>89</v>
      </c>
      <c r="AV1005" s="13" t="s">
        <v>89</v>
      </c>
      <c r="AW1005" s="13" t="s">
        <v>36</v>
      </c>
      <c r="AX1005" s="13" t="s">
        <v>21</v>
      </c>
      <c r="AY1005" s="253" t="s">
        <v>213</v>
      </c>
    </row>
    <row r="1006" spans="1:65" s="2" customFormat="1" ht="21.75" customHeight="1">
      <c r="A1006" s="39"/>
      <c r="B1006" s="40"/>
      <c r="C1006" s="228" t="s">
        <v>1602</v>
      </c>
      <c r="D1006" s="228" t="s">
        <v>215</v>
      </c>
      <c r="E1006" s="229" t="s">
        <v>1603</v>
      </c>
      <c r="F1006" s="230" t="s">
        <v>1604</v>
      </c>
      <c r="G1006" s="231" t="s">
        <v>244</v>
      </c>
      <c r="H1006" s="232">
        <v>687.76</v>
      </c>
      <c r="I1006" s="233"/>
      <c r="J1006" s="234">
        <f>ROUND(I1006*H1006,2)</f>
        <v>0</v>
      </c>
      <c r="K1006" s="235"/>
      <c r="L1006" s="45"/>
      <c r="M1006" s="236" t="s">
        <v>1</v>
      </c>
      <c r="N1006" s="237" t="s">
        <v>45</v>
      </c>
      <c r="O1006" s="92"/>
      <c r="P1006" s="238">
        <f>O1006*H1006</f>
        <v>0</v>
      </c>
      <c r="Q1006" s="238">
        <v>0</v>
      </c>
      <c r="R1006" s="238">
        <f>Q1006*H1006</f>
        <v>0</v>
      </c>
      <c r="S1006" s="238">
        <v>0.084</v>
      </c>
      <c r="T1006" s="239">
        <f>S1006*H1006</f>
        <v>57.771840000000005</v>
      </c>
      <c r="U1006" s="39"/>
      <c r="V1006" s="39"/>
      <c r="W1006" s="39"/>
      <c r="X1006" s="39"/>
      <c r="Y1006" s="39"/>
      <c r="Z1006" s="39"/>
      <c r="AA1006" s="39"/>
      <c r="AB1006" s="39"/>
      <c r="AC1006" s="39"/>
      <c r="AD1006" s="39"/>
      <c r="AE1006" s="39"/>
      <c r="AR1006" s="240" t="s">
        <v>301</v>
      </c>
      <c r="AT1006" s="240" t="s">
        <v>215</v>
      </c>
      <c r="AU1006" s="240" t="s">
        <v>89</v>
      </c>
      <c r="AY1006" s="18" t="s">
        <v>213</v>
      </c>
      <c r="BE1006" s="241">
        <f>IF(N1006="základní",J1006,0)</f>
        <v>0</v>
      </c>
      <c r="BF1006" s="241">
        <f>IF(N1006="snížená",J1006,0)</f>
        <v>0</v>
      </c>
      <c r="BG1006" s="241">
        <f>IF(N1006="zákl. přenesená",J1006,0)</f>
        <v>0</v>
      </c>
      <c r="BH1006" s="241">
        <f>IF(N1006="sníž. přenesená",J1006,0)</f>
        <v>0</v>
      </c>
      <c r="BI1006" s="241">
        <f>IF(N1006="nulová",J1006,0)</f>
        <v>0</v>
      </c>
      <c r="BJ1006" s="18" t="s">
        <v>21</v>
      </c>
      <c r="BK1006" s="241">
        <f>ROUND(I1006*H1006,2)</f>
        <v>0</v>
      </c>
      <c r="BL1006" s="18" t="s">
        <v>301</v>
      </c>
      <c r="BM1006" s="240" t="s">
        <v>1605</v>
      </c>
    </row>
    <row r="1007" spans="1:51" s="15" customFormat="1" ht="12">
      <c r="A1007" s="15"/>
      <c r="B1007" s="265"/>
      <c r="C1007" s="266"/>
      <c r="D1007" s="244" t="s">
        <v>221</v>
      </c>
      <c r="E1007" s="267" t="s">
        <v>1</v>
      </c>
      <c r="F1007" s="268" t="s">
        <v>1606</v>
      </c>
      <c r="G1007" s="266"/>
      <c r="H1007" s="267" t="s">
        <v>1</v>
      </c>
      <c r="I1007" s="269"/>
      <c r="J1007" s="266"/>
      <c r="K1007" s="266"/>
      <c r="L1007" s="270"/>
      <c r="M1007" s="271"/>
      <c r="N1007" s="272"/>
      <c r="O1007" s="272"/>
      <c r="P1007" s="272"/>
      <c r="Q1007" s="272"/>
      <c r="R1007" s="272"/>
      <c r="S1007" s="272"/>
      <c r="T1007" s="273"/>
      <c r="U1007" s="15"/>
      <c r="V1007" s="15"/>
      <c r="W1007" s="15"/>
      <c r="X1007" s="15"/>
      <c r="Y1007" s="15"/>
      <c r="Z1007" s="15"/>
      <c r="AA1007" s="15"/>
      <c r="AB1007" s="15"/>
      <c r="AC1007" s="15"/>
      <c r="AD1007" s="15"/>
      <c r="AE1007" s="15"/>
      <c r="AT1007" s="274" t="s">
        <v>221</v>
      </c>
      <c r="AU1007" s="274" t="s">
        <v>89</v>
      </c>
      <c r="AV1007" s="15" t="s">
        <v>21</v>
      </c>
      <c r="AW1007" s="15" t="s">
        <v>36</v>
      </c>
      <c r="AX1007" s="15" t="s">
        <v>80</v>
      </c>
      <c r="AY1007" s="274" t="s">
        <v>213</v>
      </c>
    </row>
    <row r="1008" spans="1:51" s="13" customFormat="1" ht="12">
      <c r="A1008" s="13"/>
      <c r="B1008" s="242"/>
      <c r="C1008" s="243"/>
      <c r="D1008" s="244" t="s">
        <v>221</v>
      </c>
      <c r="E1008" s="245" t="s">
        <v>1</v>
      </c>
      <c r="F1008" s="246" t="s">
        <v>1607</v>
      </c>
      <c r="G1008" s="243"/>
      <c r="H1008" s="247">
        <v>687.76</v>
      </c>
      <c r="I1008" s="248"/>
      <c r="J1008" s="243"/>
      <c r="K1008" s="243"/>
      <c r="L1008" s="249"/>
      <c r="M1008" s="250"/>
      <c r="N1008" s="251"/>
      <c r="O1008" s="251"/>
      <c r="P1008" s="251"/>
      <c r="Q1008" s="251"/>
      <c r="R1008" s="251"/>
      <c r="S1008" s="251"/>
      <c r="T1008" s="252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T1008" s="253" t="s">
        <v>221</v>
      </c>
      <c r="AU1008" s="253" t="s">
        <v>89</v>
      </c>
      <c r="AV1008" s="13" t="s">
        <v>89</v>
      </c>
      <c r="AW1008" s="13" t="s">
        <v>36</v>
      </c>
      <c r="AX1008" s="13" t="s">
        <v>21</v>
      </c>
      <c r="AY1008" s="253" t="s">
        <v>213</v>
      </c>
    </row>
    <row r="1009" spans="1:65" s="2" customFormat="1" ht="21.75" customHeight="1">
      <c r="A1009" s="39"/>
      <c r="B1009" s="40"/>
      <c r="C1009" s="228" t="s">
        <v>1608</v>
      </c>
      <c r="D1009" s="228" t="s">
        <v>215</v>
      </c>
      <c r="E1009" s="229" t="s">
        <v>1609</v>
      </c>
      <c r="F1009" s="230" t="s">
        <v>1610</v>
      </c>
      <c r="G1009" s="231" t="s">
        <v>244</v>
      </c>
      <c r="H1009" s="232">
        <v>688.216</v>
      </c>
      <c r="I1009" s="233"/>
      <c r="J1009" s="234">
        <f>ROUND(I1009*H1009,2)</f>
        <v>0</v>
      </c>
      <c r="K1009" s="235"/>
      <c r="L1009" s="45"/>
      <c r="M1009" s="236" t="s">
        <v>1</v>
      </c>
      <c r="N1009" s="237" t="s">
        <v>45</v>
      </c>
      <c r="O1009" s="92"/>
      <c r="P1009" s="238">
        <f>O1009*H1009</f>
        <v>0</v>
      </c>
      <c r="Q1009" s="238">
        <v>0</v>
      </c>
      <c r="R1009" s="238">
        <f>Q1009*H1009</f>
        <v>0</v>
      </c>
      <c r="S1009" s="238">
        <v>0</v>
      </c>
      <c r="T1009" s="239">
        <f>S1009*H1009</f>
        <v>0</v>
      </c>
      <c r="U1009" s="39"/>
      <c r="V1009" s="39"/>
      <c r="W1009" s="39"/>
      <c r="X1009" s="39"/>
      <c r="Y1009" s="39"/>
      <c r="Z1009" s="39"/>
      <c r="AA1009" s="39"/>
      <c r="AB1009" s="39"/>
      <c r="AC1009" s="39"/>
      <c r="AD1009" s="39"/>
      <c r="AE1009" s="39"/>
      <c r="AR1009" s="240" t="s">
        <v>301</v>
      </c>
      <c r="AT1009" s="240" t="s">
        <v>215</v>
      </c>
      <c r="AU1009" s="240" t="s">
        <v>89</v>
      </c>
      <c r="AY1009" s="18" t="s">
        <v>213</v>
      </c>
      <c r="BE1009" s="241">
        <f>IF(N1009="základní",J1009,0)</f>
        <v>0</v>
      </c>
      <c r="BF1009" s="241">
        <f>IF(N1009="snížená",J1009,0)</f>
        <v>0</v>
      </c>
      <c r="BG1009" s="241">
        <f>IF(N1009="zákl. přenesená",J1009,0)</f>
        <v>0</v>
      </c>
      <c r="BH1009" s="241">
        <f>IF(N1009="sníž. přenesená",J1009,0)</f>
        <v>0</v>
      </c>
      <c r="BI1009" s="241">
        <f>IF(N1009="nulová",J1009,0)</f>
        <v>0</v>
      </c>
      <c r="BJ1009" s="18" t="s">
        <v>21</v>
      </c>
      <c r="BK1009" s="241">
        <f>ROUND(I1009*H1009,2)</f>
        <v>0</v>
      </c>
      <c r="BL1009" s="18" t="s">
        <v>301</v>
      </c>
      <c r="BM1009" s="240" t="s">
        <v>1611</v>
      </c>
    </row>
    <row r="1010" spans="1:51" s="13" customFormat="1" ht="12">
      <c r="A1010" s="13"/>
      <c r="B1010" s="242"/>
      <c r="C1010" s="243"/>
      <c r="D1010" s="244" t="s">
        <v>221</v>
      </c>
      <c r="E1010" s="245" t="s">
        <v>1</v>
      </c>
      <c r="F1010" s="246" t="s">
        <v>1612</v>
      </c>
      <c r="G1010" s="243"/>
      <c r="H1010" s="247">
        <v>349.406</v>
      </c>
      <c r="I1010" s="248"/>
      <c r="J1010" s="243"/>
      <c r="K1010" s="243"/>
      <c r="L1010" s="249"/>
      <c r="M1010" s="250"/>
      <c r="N1010" s="251"/>
      <c r="O1010" s="251"/>
      <c r="P1010" s="251"/>
      <c r="Q1010" s="251"/>
      <c r="R1010" s="251"/>
      <c r="S1010" s="251"/>
      <c r="T1010" s="252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T1010" s="253" t="s">
        <v>221</v>
      </c>
      <c r="AU1010" s="253" t="s">
        <v>89</v>
      </c>
      <c r="AV1010" s="13" t="s">
        <v>89</v>
      </c>
      <c r="AW1010" s="13" t="s">
        <v>36</v>
      </c>
      <c r="AX1010" s="13" t="s">
        <v>80</v>
      </c>
      <c r="AY1010" s="253" t="s">
        <v>213</v>
      </c>
    </row>
    <row r="1011" spans="1:51" s="13" customFormat="1" ht="12">
      <c r="A1011" s="13"/>
      <c r="B1011" s="242"/>
      <c r="C1011" s="243"/>
      <c r="D1011" s="244" t="s">
        <v>221</v>
      </c>
      <c r="E1011" s="245" t="s">
        <v>1</v>
      </c>
      <c r="F1011" s="246" t="s">
        <v>1613</v>
      </c>
      <c r="G1011" s="243"/>
      <c r="H1011" s="247">
        <v>11.61</v>
      </c>
      <c r="I1011" s="248"/>
      <c r="J1011" s="243"/>
      <c r="K1011" s="243"/>
      <c r="L1011" s="249"/>
      <c r="M1011" s="250"/>
      <c r="N1011" s="251"/>
      <c r="O1011" s="251"/>
      <c r="P1011" s="251"/>
      <c r="Q1011" s="251"/>
      <c r="R1011" s="251"/>
      <c r="S1011" s="251"/>
      <c r="T1011" s="252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T1011" s="253" t="s">
        <v>221</v>
      </c>
      <c r="AU1011" s="253" t="s">
        <v>89</v>
      </c>
      <c r="AV1011" s="13" t="s">
        <v>89</v>
      </c>
      <c r="AW1011" s="13" t="s">
        <v>36</v>
      </c>
      <c r="AX1011" s="13" t="s">
        <v>80</v>
      </c>
      <c r="AY1011" s="253" t="s">
        <v>213</v>
      </c>
    </row>
    <row r="1012" spans="1:51" s="13" customFormat="1" ht="12">
      <c r="A1012" s="13"/>
      <c r="B1012" s="242"/>
      <c r="C1012" s="243"/>
      <c r="D1012" s="244" t="s">
        <v>221</v>
      </c>
      <c r="E1012" s="245" t="s">
        <v>1</v>
      </c>
      <c r="F1012" s="246" t="s">
        <v>1614</v>
      </c>
      <c r="G1012" s="243"/>
      <c r="H1012" s="247">
        <v>306</v>
      </c>
      <c r="I1012" s="248"/>
      <c r="J1012" s="243"/>
      <c r="K1012" s="243"/>
      <c r="L1012" s="249"/>
      <c r="M1012" s="250"/>
      <c r="N1012" s="251"/>
      <c r="O1012" s="251"/>
      <c r="P1012" s="251"/>
      <c r="Q1012" s="251"/>
      <c r="R1012" s="251"/>
      <c r="S1012" s="251"/>
      <c r="T1012" s="252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T1012" s="253" t="s">
        <v>221</v>
      </c>
      <c r="AU1012" s="253" t="s">
        <v>89</v>
      </c>
      <c r="AV1012" s="13" t="s">
        <v>89</v>
      </c>
      <c r="AW1012" s="13" t="s">
        <v>36</v>
      </c>
      <c r="AX1012" s="13" t="s">
        <v>80</v>
      </c>
      <c r="AY1012" s="253" t="s">
        <v>213</v>
      </c>
    </row>
    <row r="1013" spans="1:51" s="13" customFormat="1" ht="12">
      <c r="A1013" s="13"/>
      <c r="B1013" s="242"/>
      <c r="C1013" s="243"/>
      <c r="D1013" s="244" t="s">
        <v>221</v>
      </c>
      <c r="E1013" s="245" t="s">
        <v>1</v>
      </c>
      <c r="F1013" s="246" t="s">
        <v>1615</v>
      </c>
      <c r="G1013" s="243"/>
      <c r="H1013" s="247">
        <v>21.2</v>
      </c>
      <c r="I1013" s="248"/>
      <c r="J1013" s="243"/>
      <c r="K1013" s="243"/>
      <c r="L1013" s="249"/>
      <c r="M1013" s="250"/>
      <c r="N1013" s="251"/>
      <c r="O1013" s="251"/>
      <c r="P1013" s="251"/>
      <c r="Q1013" s="251"/>
      <c r="R1013" s="251"/>
      <c r="S1013" s="251"/>
      <c r="T1013" s="252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T1013" s="253" t="s">
        <v>221</v>
      </c>
      <c r="AU1013" s="253" t="s">
        <v>89</v>
      </c>
      <c r="AV1013" s="13" t="s">
        <v>89</v>
      </c>
      <c r="AW1013" s="13" t="s">
        <v>36</v>
      </c>
      <c r="AX1013" s="13" t="s">
        <v>80</v>
      </c>
      <c r="AY1013" s="253" t="s">
        <v>213</v>
      </c>
    </row>
    <row r="1014" spans="1:51" s="14" customFormat="1" ht="12">
      <c r="A1014" s="14"/>
      <c r="B1014" s="254"/>
      <c r="C1014" s="255"/>
      <c r="D1014" s="244" t="s">
        <v>221</v>
      </c>
      <c r="E1014" s="256" t="s">
        <v>1</v>
      </c>
      <c r="F1014" s="257" t="s">
        <v>224</v>
      </c>
      <c r="G1014" s="255"/>
      <c r="H1014" s="258">
        <v>688.216</v>
      </c>
      <c r="I1014" s="259"/>
      <c r="J1014" s="255"/>
      <c r="K1014" s="255"/>
      <c r="L1014" s="260"/>
      <c r="M1014" s="261"/>
      <c r="N1014" s="262"/>
      <c r="O1014" s="262"/>
      <c r="P1014" s="262"/>
      <c r="Q1014" s="262"/>
      <c r="R1014" s="262"/>
      <c r="S1014" s="262"/>
      <c r="T1014" s="263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T1014" s="264" t="s">
        <v>221</v>
      </c>
      <c r="AU1014" s="264" t="s">
        <v>89</v>
      </c>
      <c r="AV1014" s="14" t="s">
        <v>219</v>
      </c>
      <c r="AW1014" s="14" t="s">
        <v>36</v>
      </c>
      <c r="AX1014" s="14" t="s">
        <v>21</v>
      </c>
      <c r="AY1014" s="264" t="s">
        <v>213</v>
      </c>
    </row>
    <row r="1015" spans="1:65" s="2" customFormat="1" ht="16.5" customHeight="1">
      <c r="A1015" s="39"/>
      <c r="B1015" s="40"/>
      <c r="C1015" s="275" t="s">
        <v>1616</v>
      </c>
      <c r="D1015" s="275" t="s">
        <v>292</v>
      </c>
      <c r="E1015" s="276" t="s">
        <v>1617</v>
      </c>
      <c r="F1015" s="277" t="s">
        <v>1618</v>
      </c>
      <c r="G1015" s="278" t="s">
        <v>244</v>
      </c>
      <c r="H1015" s="279">
        <v>802.116</v>
      </c>
      <c r="I1015" s="280"/>
      <c r="J1015" s="281">
        <f>ROUND(I1015*H1015,2)</f>
        <v>0</v>
      </c>
      <c r="K1015" s="282"/>
      <c r="L1015" s="283"/>
      <c r="M1015" s="284" t="s">
        <v>1</v>
      </c>
      <c r="N1015" s="285" t="s">
        <v>45</v>
      </c>
      <c r="O1015" s="92"/>
      <c r="P1015" s="238">
        <f>O1015*H1015</f>
        <v>0</v>
      </c>
      <c r="Q1015" s="238">
        <v>0.0002</v>
      </c>
      <c r="R1015" s="238">
        <f>Q1015*H1015</f>
        <v>0.16042320000000002</v>
      </c>
      <c r="S1015" s="238">
        <v>0</v>
      </c>
      <c r="T1015" s="239">
        <f>S1015*H1015</f>
        <v>0</v>
      </c>
      <c r="U1015" s="39"/>
      <c r="V1015" s="39"/>
      <c r="W1015" s="39"/>
      <c r="X1015" s="39"/>
      <c r="Y1015" s="39"/>
      <c r="Z1015" s="39"/>
      <c r="AA1015" s="39"/>
      <c r="AB1015" s="39"/>
      <c r="AC1015" s="39"/>
      <c r="AD1015" s="39"/>
      <c r="AE1015" s="39"/>
      <c r="AR1015" s="240" t="s">
        <v>382</v>
      </c>
      <c r="AT1015" s="240" t="s">
        <v>292</v>
      </c>
      <c r="AU1015" s="240" t="s">
        <v>89</v>
      </c>
      <c r="AY1015" s="18" t="s">
        <v>213</v>
      </c>
      <c r="BE1015" s="241">
        <f>IF(N1015="základní",J1015,0)</f>
        <v>0</v>
      </c>
      <c r="BF1015" s="241">
        <f>IF(N1015="snížená",J1015,0)</f>
        <v>0</v>
      </c>
      <c r="BG1015" s="241">
        <f>IF(N1015="zákl. přenesená",J1015,0)</f>
        <v>0</v>
      </c>
      <c r="BH1015" s="241">
        <f>IF(N1015="sníž. přenesená",J1015,0)</f>
        <v>0</v>
      </c>
      <c r="BI1015" s="241">
        <f>IF(N1015="nulová",J1015,0)</f>
        <v>0</v>
      </c>
      <c r="BJ1015" s="18" t="s">
        <v>21</v>
      </c>
      <c r="BK1015" s="241">
        <f>ROUND(I1015*H1015,2)</f>
        <v>0</v>
      </c>
      <c r="BL1015" s="18" t="s">
        <v>301</v>
      </c>
      <c r="BM1015" s="240" t="s">
        <v>1619</v>
      </c>
    </row>
    <row r="1016" spans="1:51" s="13" customFormat="1" ht="12">
      <c r="A1016" s="13"/>
      <c r="B1016" s="242"/>
      <c r="C1016" s="243"/>
      <c r="D1016" s="244" t="s">
        <v>221</v>
      </c>
      <c r="E1016" s="245" t="s">
        <v>1</v>
      </c>
      <c r="F1016" s="246" t="s">
        <v>1620</v>
      </c>
      <c r="G1016" s="243"/>
      <c r="H1016" s="247">
        <v>688.216</v>
      </c>
      <c r="I1016" s="248"/>
      <c r="J1016" s="243"/>
      <c r="K1016" s="243"/>
      <c r="L1016" s="249"/>
      <c r="M1016" s="250"/>
      <c r="N1016" s="251"/>
      <c r="O1016" s="251"/>
      <c r="P1016" s="251"/>
      <c r="Q1016" s="251"/>
      <c r="R1016" s="251"/>
      <c r="S1016" s="251"/>
      <c r="T1016" s="252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T1016" s="253" t="s">
        <v>221</v>
      </c>
      <c r="AU1016" s="253" t="s">
        <v>89</v>
      </c>
      <c r="AV1016" s="13" t="s">
        <v>89</v>
      </c>
      <c r="AW1016" s="13" t="s">
        <v>36</v>
      </c>
      <c r="AX1016" s="13" t="s">
        <v>21</v>
      </c>
      <c r="AY1016" s="253" t="s">
        <v>213</v>
      </c>
    </row>
    <row r="1017" spans="1:51" s="13" customFormat="1" ht="12">
      <c r="A1017" s="13"/>
      <c r="B1017" s="242"/>
      <c r="C1017" s="243"/>
      <c r="D1017" s="244" t="s">
        <v>221</v>
      </c>
      <c r="E1017" s="243"/>
      <c r="F1017" s="246" t="s">
        <v>1621</v>
      </c>
      <c r="G1017" s="243"/>
      <c r="H1017" s="247">
        <v>802.116</v>
      </c>
      <c r="I1017" s="248"/>
      <c r="J1017" s="243"/>
      <c r="K1017" s="243"/>
      <c r="L1017" s="249"/>
      <c r="M1017" s="250"/>
      <c r="N1017" s="251"/>
      <c r="O1017" s="251"/>
      <c r="P1017" s="251"/>
      <c r="Q1017" s="251"/>
      <c r="R1017" s="251"/>
      <c r="S1017" s="251"/>
      <c r="T1017" s="252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T1017" s="253" t="s">
        <v>221</v>
      </c>
      <c r="AU1017" s="253" t="s">
        <v>89</v>
      </c>
      <c r="AV1017" s="13" t="s">
        <v>89</v>
      </c>
      <c r="AW1017" s="13" t="s">
        <v>4</v>
      </c>
      <c r="AX1017" s="13" t="s">
        <v>21</v>
      </c>
      <c r="AY1017" s="253" t="s">
        <v>213</v>
      </c>
    </row>
    <row r="1018" spans="1:65" s="2" customFormat="1" ht="33" customHeight="1">
      <c r="A1018" s="39"/>
      <c r="B1018" s="40"/>
      <c r="C1018" s="228" t="s">
        <v>1622</v>
      </c>
      <c r="D1018" s="228" t="s">
        <v>215</v>
      </c>
      <c r="E1018" s="229" t="s">
        <v>1623</v>
      </c>
      <c r="F1018" s="230" t="s">
        <v>1624</v>
      </c>
      <c r="G1018" s="231" t="s">
        <v>244</v>
      </c>
      <c r="H1018" s="232">
        <v>285.806</v>
      </c>
      <c r="I1018" s="233"/>
      <c r="J1018" s="234">
        <f>ROUND(I1018*H1018,2)</f>
        <v>0</v>
      </c>
      <c r="K1018" s="235"/>
      <c r="L1018" s="45"/>
      <c r="M1018" s="236" t="s">
        <v>1</v>
      </c>
      <c r="N1018" s="237" t="s">
        <v>45</v>
      </c>
      <c r="O1018" s="92"/>
      <c r="P1018" s="238">
        <f>O1018*H1018</f>
        <v>0</v>
      </c>
      <c r="Q1018" s="238">
        <v>0</v>
      </c>
      <c r="R1018" s="238">
        <f>Q1018*H1018</f>
        <v>0</v>
      </c>
      <c r="S1018" s="238">
        <v>0</v>
      </c>
      <c r="T1018" s="239">
        <f>S1018*H1018</f>
        <v>0</v>
      </c>
      <c r="U1018" s="39"/>
      <c r="V1018" s="39"/>
      <c r="W1018" s="39"/>
      <c r="X1018" s="39"/>
      <c r="Y1018" s="39"/>
      <c r="Z1018" s="39"/>
      <c r="AA1018" s="39"/>
      <c r="AB1018" s="39"/>
      <c r="AC1018" s="39"/>
      <c r="AD1018" s="39"/>
      <c r="AE1018" s="39"/>
      <c r="AR1018" s="240" t="s">
        <v>219</v>
      </c>
      <c r="AT1018" s="240" t="s">
        <v>215</v>
      </c>
      <c r="AU1018" s="240" t="s">
        <v>89</v>
      </c>
      <c r="AY1018" s="18" t="s">
        <v>213</v>
      </c>
      <c r="BE1018" s="241">
        <f>IF(N1018="základní",J1018,0)</f>
        <v>0</v>
      </c>
      <c r="BF1018" s="241">
        <f>IF(N1018="snížená",J1018,0)</f>
        <v>0</v>
      </c>
      <c r="BG1018" s="241">
        <f>IF(N1018="zákl. přenesená",J1018,0)</f>
        <v>0</v>
      </c>
      <c r="BH1018" s="241">
        <f>IF(N1018="sníž. přenesená",J1018,0)</f>
        <v>0</v>
      </c>
      <c r="BI1018" s="241">
        <f>IF(N1018="nulová",J1018,0)</f>
        <v>0</v>
      </c>
      <c r="BJ1018" s="18" t="s">
        <v>21</v>
      </c>
      <c r="BK1018" s="241">
        <f>ROUND(I1018*H1018,2)</f>
        <v>0</v>
      </c>
      <c r="BL1018" s="18" t="s">
        <v>219</v>
      </c>
      <c r="BM1018" s="240" t="s">
        <v>1625</v>
      </c>
    </row>
    <row r="1019" spans="1:51" s="13" customFormat="1" ht="12">
      <c r="A1019" s="13"/>
      <c r="B1019" s="242"/>
      <c r="C1019" s="243"/>
      <c r="D1019" s="244" t="s">
        <v>221</v>
      </c>
      <c r="E1019" s="245" t="s">
        <v>1</v>
      </c>
      <c r="F1019" s="246" t="s">
        <v>1626</v>
      </c>
      <c r="G1019" s="243"/>
      <c r="H1019" s="247">
        <v>263.567</v>
      </c>
      <c r="I1019" s="248"/>
      <c r="J1019" s="243"/>
      <c r="K1019" s="243"/>
      <c r="L1019" s="249"/>
      <c r="M1019" s="250"/>
      <c r="N1019" s="251"/>
      <c r="O1019" s="251"/>
      <c r="P1019" s="251"/>
      <c r="Q1019" s="251"/>
      <c r="R1019" s="251"/>
      <c r="S1019" s="251"/>
      <c r="T1019" s="252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T1019" s="253" t="s">
        <v>221</v>
      </c>
      <c r="AU1019" s="253" t="s">
        <v>89</v>
      </c>
      <c r="AV1019" s="13" t="s">
        <v>89</v>
      </c>
      <c r="AW1019" s="13" t="s">
        <v>36</v>
      </c>
      <c r="AX1019" s="13" t="s">
        <v>80</v>
      </c>
      <c r="AY1019" s="253" t="s">
        <v>213</v>
      </c>
    </row>
    <row r="1020" spans="1:51" s="13" customFormat="1" ht="12">
      <c r="A1020" s="13"/>
      <c r="B1020" s="242"/>
      <c r="C1020" s="243"/>
      <c r="D1020" s="244" t="s">
        <v>221</v>
      </c>
      <c r="E1020" s="245" t="s">
        <v>1</v>
      </c>
      <c r="F1020" s="246" t="s">
        <v>1627</v>
      </c>
      <c r="G1020" s="243"/>
      <c r="H1020" s="247">
        <v>22.239</v>
      </c>
      <c r="I1020" s="248"/>
      <c r="J1020" s="243"/>
      <c r="K1020" s="243"/>
      <c r="L1020" s="249"/>
      <c r="M1020" s="250"/>
      <c r="N1020" s="251"/>
      <c r="O1020" s="251"/>
      <c r="P1020" s="251"/>
      <c r="Q1020" s="251"/>
      <c r="R1020" s="251"/>
      <c r="S1020" s="251"/>
      <c r="T1020" s="252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T1020" s="253" t="s">
        <v>221</v>
      </c>
      <c r="AU1020" s="253" t="s">
        <v>89</v>
      </c>
      <c r="AV1020" s="13" t="s">
        <v>89</v>
      </c>
      <c r="AW1020" s="13" t="s">
        <v>36</v>
      </c>
      <c r="AX1020" s="13" t="s">
        <v>80</v>
      </c>
      <c r="AY1020" s="253" t="s">
        <v>213</v>
      </c>
    </row>
    <row r="1021" spans="1:51" s="14" customFormat="1" ht="12">
      <c r="A1021" s="14"/>
      <c r="B1021" s="254"/>
      <c r="C1021" s="255"/>
      <c r="D1021" s="244" t="s">
        <v>221</v>
      </c>
      <c r="E1021" s="256" t="s">
        <v>1</v>
      </c>
      <c r="F1021" s="257" t="s">
        <v>224</v>
      </c>
      <c r="G1021" s="255"/>
      <c r="H1021" s="258">
        <v>285.806</v>
      </c>
      <c r="I1021" s="259"/>
      <c r="J1021" s="255"/>
      <c r="K1021" s="255"/>
      <c r="L1021" s="260"/>
      <c r="M1021" s="261"/>
      <c r="N1021" s="262"/>
      <c r="O1021" s="262"/>
      <c r="P1021" s="262"/>
      <c r="Q1021" s="262"/>
      <c r="R1021" s="262"/>
      <c r="S1021" s="262"/>
      <c r="T1021" s="263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T1021" s="264" t="s">
        <v>221</v>
      </c>
      <c r="AU1021" s="264" t="s">
        <v>89</v>
      </c>
      <c r="AV1021" s="14" t="s">
        <v>219</v>
      </c>
      <c r="AW1021" s="14" t="s">
        <v>36</v>
      </c>
      <c r="AX1021" s="14" t="s">
        <v>21</v>
      </c>
      <c r="AY1021" s="264" t="s">
        <v>213</v>
      </c>
    </row>
    <row r="1022" spans="1:65" s="2" customFormat="1" ht="16.5" customHeight="1">
      <c r="A1022" s="39"/>
      <c r="B1022" s="40"/>
      <c r="C1022" s="275" t="s">
        <v>1628</v>
      </c>
      <c r="D1022" s="275" t="s">
        <v>292</v>
      </c>
      <c r="E1022" s="276" t="s">
        <v>1629</v>
      </c>
      <c r="F1022" s="277" t="s">
        <v>1630</v>
      </c>
      <c r="G1022" s="278" t="s">
        <v>218</v>
      </c>
      <c r="H1022" s="279">
        <v>34.297</v>
      </c>
      <c r="I1022" s="280"/>
      <c r="J1022" s="281">
        <f>ROUND(I1022*H1022,2)</f>
        <v>0</v>
      </c>
      <c r="K1022" s="282"/>
      <c r="L1022" s="283"/>
      <c r="M1022" s="284" t="s">
        <v>1</v>
      </c>
      <c r="N1022" s="285" t="s">
        <v>45</v>
      </c>
      <c r="O1022" s="92"/>
      <c r="P1022" s="238">
        <f>O1022*H1022</f>
        <v>0</v>
      </c>
      <c r="Q1022" s="238">
        <v>0</v>
      </c>
      <c r="R1022" s="238">
        <f>Q1022*H1022</f>
        <v>0</v>
      </c>
      <c r="S1022" s="238">
        <v>0</v>
      </c>
      <c r="T1022" s="239">
        <f>S1022*H1022</f>
        <v>0</v>
      </c>
      <c r="U1022" s="39"/>
      <c r="V1022" s="39"/>
      <c r="W1022" s="39"/>
      <c r="X1022" s="39"/>
      <c r="Y1022" s="39"/>
      <c r="Z1022" s="39"/>
      <c r="AA1022" s="39"/>
      <c r="AB1022" s="39"/>
      <c r="AC1022" s="39"/>
      <c r="AD1022" s="39"/>
      <c r="AE1022" s="39"/>
      <c r="AR1022" s="240" t="s">
        <v>257</v>
      </c>
      <c r="AT1022" s="240" t="s">
        <v>292</v>
      </c>
      <c r="AU1022" s="240" t="s">
        <v>89</v>
      </c>
      <c r="AY1022" s="18" t="s">
        <v>213</v>
      </c>
      <c r="BE1022" s="241">
        <f>IF(N1022="základní",J1022,0)</f>
        <v>0</v>
      </c>
      <c r="BF1022" s="241">
        <f>IF(N1022="snížená",J1022,0)</f>
        <v>0</v>
      </c>
      <c r="BG1022" s="241">
        <f>IF(N1022="zákl. přenesená",J1022,0)</f>
        <v>0</v>
      </c>
      <c r="BH1022" s="241">
        <f>IF(N1022="sníž. přenesená",J1022,0)</f>
        <v>0</v>
      </c>
      <c r="BI1022" s="241">
        <f>IF(N1022="nulová",J1022,0)</f>
        <v>0</v>
      </c>
      <c r="BJ1022" s="18" t="s">
        <v>21</v>
      </c>
      <c r="BK1022" s="241">
        <f>ROUND(I1022*H1022,2)</f>
        <v>0</v>
      </c>
      <c r="BL1022" s="18" t="s">
        <v>219</v>
      </c>
      <c r="BM1022" s="240" t="s">
        <v>1631</v>
      </c>
    </row>
    <row r="1023" spans="1:51" s="13" customFormat="1" ht="12">
      <c r="A1023" s="13"/>
      <c r="B1023" s="242"/>
      <c r="C1023" s="243"/>
      <c r="D1023" s="244" t="s">
        <v>221</v>
      </c>
      <c r="E1023" s="245" t="s">
        <v>1</v>
      </c>
      <c r="F1023" s="246" t="s">
        <v>1632</v>
      </c>
      <c r="G1023" s="243"/>
      <c r="H1023" s="247">
        <v>34.297</v>
      </c>
      <c r="I1023" s="248"/>
      <c r="J1023" s="243"/>
      <c r="K1023" s="243"/>
      <c r="L1023" s="249"/>
      <c r="M1023" s="250"/>
      <c r="N1023" s="251"/>
      <c r="O1023" s="251"/>
      <c r="P1023" s="251"/>
      <c r="Q1023" s="251"/>
      <c r="R1023" s="251"/>
      <c r="S1023" s="251"/>
      <c r="T1023" s="252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T1023" s="253" t="s">
        <v>221</v>
      </c>
      <c r="AU1023" s="253" t="s">
        <v>89</v>
      </c>
      <c r="AV1023" s="13" t="s">
        <v>89</v>
      </c>
      <c r="AW1023" s="13" t="s">
        <v>36</v>
      </c>
      <c r="AX1023" s="13" t="s">
        <v>21</v>
      </c>
      <c r="AY1023" s="253" t="s">
        <v>213</v>
      </c>
    </row>
    <row r="1024" spans="1:65" s="2" customFormat="1" ht="21.75" customHeight="1">
      <c r="A1024" s="39"/>
      <c r="B1024" s="40"/>
      <c r="C1024" s="228" t="s">
        <v>1633</v>
      </c>
      <c r="D1024" s="228" t="s">
        <v>215</v>
      </c>
      <c r="E1024" s="229" t="s">
        <v>1634</v>
      </c>
      <c r="F1024" s="230" t="s">
        <v>1635</v>
      </c>
      <c r="G1024" s="231" t="s">
        <v>244</v>
      </c>
      <c r="H1024" s="232">
        <v>63.599</v>
      </c>
      <c r="I1024" s="233"/>
      <c r="J1024" s="234">
        <f>ROUND(I1024*H1024,2)</f>
        <v>0</v>
      </c>
      <c r="K1024" s="235"/>
      <c r="L1024" s="45"/>
      <c r="M1024" s="236" t="s">
        <v>1</v>
      </c>
      <c r="N1024" s="237" t="s">
        <v>45</v>
      </c>
      <c r="O1024" s="92"/>
      <c r="P1024" s="238">
        <f>O1024*H1024</f>
        <v>0</v>
      </c>
      <c r="Q1024" s="238">
        <v>0</v>
      </c>
      <c r="R1024" s="238">
        <f>Q1024*H1024</f>
        <v>0</v>
      </c>
      <c r="S1024" s="238">
        <v>0</v>
      </c>
      <c r="T1024" s="239">
        <f>S1024*H1024</f>
        <v>0</v>
      </c>
      <c r="U1024" s="39"/>
      <c r="V1024" s="39"/>
      <c r="W1024" s="39"/>
      <c r="X1024" s="39"/>
      <c r="Y1024" s="39"/>
      <c r="Z1024" s="39"/>
      <c r="AA1024" s="39"/>
      <c r="AB1024" s="39"/>
      <c r="AC1024" s="39"/>
      <c r="AD1024" s="39"/>
      <c r="AE1024" s="39"/>
      <c r="AR1024" s="240" t="s">
        <v>301</v>
      </c>
      <c r="AT1024" s="240" t="s">
        <v>215</v>
      </c>
      <c r="AU1024" s="240" t="s">
        <v>89</v>
      </c>
      <c r="AY1024" s="18" t="s">
        <v>213</v>
      </c>
      <c r="BE1024" s="241">
        <f>IF(N1024="základní",J1024,0)</f>
        <v>0</v>
      </c>
      <c r="BF1024" s="241">
        <f>IF(N1024="snížená",J1024,0)</f>
        <v>0</v>
      </c>
      <c r="BG1024" s="241">
        <f>IF(N1024="zákl. přenesená",J1024,0)</f>
        <v>0</v>
      </c>
      <c r="BH1024" s="241">
        <f>IF(N1024="sníž. přenesená",J1024,0)</f>
        <v>0</v>
      </c>
      <c r="BI1024" s="241">
        <f>IF(N1024="nulová",J1024,0)</f>
        <v>0</v>
      </c>
      <c r="BJ1024" s="18" t="s">
        <v>21</v>
      </c>
      <c r="BK1024" s="241">
        <f>ROUND(I1024*H1024,2)</f>
        <v>0</v>
      </c>
      <c r="BL1024" s="18" t="s">
        <v>301</v>
      </c>
      <c r="BM1024" s="240" t="s">
        <v>1636</v>
      </c>
    </row>
    <row r="1025" spans="1:51" s="13" customFormat="1" ht="12">
      <c r="A1025" s="13"/>
      <c r="B1025" s="242"/>
      <c r="C1025" s="243"/>
      <c r="D1025" s="244" t="s">
        <v>221</v>
      </c>
      <c r="E1025" s="245" t="s">
        <v>1</v>
      </c>
      <c r="F1025" s="246" t="s">
        <v>1637</v>
      </c>
      <c r="G1025" s="243"/>
      <c r="H1025" s="247">
        <v>50.21</v>
      </c>
      <c r="I1025" s="248"/>
      <c r="J1025" s="243"/>
      <c r="K1025" s="243"/>
      <c r="L1025" s="249"/>
      <c r="M1025" s="250"/>
      <c r="N1025" s="251"/>
      <c r="O1025" s="251"/>
      <c r="P1025" s="251"/>
      <c r="Q1025" s="251"/>
      <c r="R1025" s="251"/>
      <c r="S1025" s="251"/>
      <c r="T1025" s="252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T1025" s="253" t="s">
        <v>221</v>
      </c>
      <c r="AU1025" s="253" t="s">
        <v>89</v>
      </c>
      <c r="AV1025" s="13" t="s">
        <v>89</v>
      </c>
      <c r="AW1025" s="13" t="s">
        <v>36</v>
      </c>
      <c r="AX1025" s="13" t="s">
        <v>80</v>
      </c>
      <c r="AY1025" s="253" t="s">
        <v>213</v>
      </c>
    </row>
    <row r="1026" spans="1:51" s="13" customFormat="1" ht="12">
      <c r="A1026" s="13"/>
      <c r="B1026" s="242"/>
      <c r="C1026" s="243"/>
      <c r="D1026" s="244" t="s">
        <v>221</v>
      </c>
      <c r="E1026" s="245" t="s">
        <v>1</v>
      </c>
      <c r="F1026" s="246" t="s">
        <v>1638</v>
      </c>
      <c r="G1026" s="243"/>
      <c r="H1026" s="247">
        <v>13.389</v>
      </c>
      <c r="I1026" s="248"/>
      <c r="J1026" s="243"/>
      <c r="K1026" s="243"/>
      <c r="L1026" s="249"/>
      <c r="M1026" s="250"/>
      <c r="N1026" s="251"/>
      <c r="O1026" s="251"/>
      <c r="P1026" s="251"/>
      <c r="Q1026" s="251"/>
      <c r="R1026" s="251"/>
      <c r="S1026" s="251"/>
      <c r="T1026" s="252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T1026" s="253" t="s">
        <v>221</v>
      </c>
      <c r="AU1026" s="253" t="s">
        <v>89</v>
      </c>
      <c r="AV1026" s="13" t="s">
        <v>89</v>
      </c>
      <c r="AW1026" s="13" t="s">
        <v>36</v>
      </c>
      <c r="AX1026" s="13" t="s">
        <v>80</v>
      </c>
      <c r="AY1026" s="253" t="s">
        <v>213</v>
      </c>
    </row>
    <row r="1027" spans="1:51" s="14" customFormat="1" ht="12">
      <c r="A1027" s="14"/>
      <c r="B1027" s="254"/>
      <c r="C1027" s="255"/>
      <c r="D1027" s="244" t="s">
        <v>221</v>
      </c>
      <c r="E1027" s="256" t="s">
        <v>1</v>
      </c>
      <c r="F1027" s="257" t="s">
        <v>224</v>
      </c>
      <c r="G1027" s="255"/>
      <c r="H1027" s="258">
        <v>63.599</v>
      </c>
      <c r="I1027" s="259"/>
      <c r="J1027" s="255"/>
      <c r="K1027" s="255"/>
      <c r="L1027" s="260"/>
      <c r="M1027" s="261"/>
      <c r="N1027" s="262"/>
      <c r="O1027" s="262"/>
      <c r="P1027" s="262"/>
      <c r="Q1027" s="262"/>
      <c r="R1027" s="262"/>
      <c r="S1027" s="262"/>
      <c r="T1027" s="263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T1027" s="264" t="s">
        <v>221</v>
      </c>
      <c r="AU1027" s="264" t="s">
        <v>89</v>
      </c>
      <c r="AV1027" s="14" t="s">
        <v>219</v>
      </c>
      <c r="AW1027" s="14" t="s">
        <v>36</v>
      </c>
      <c r="AX1027" s="14" t="s">
        <v>21</v>
      </c>
      <c r="AY1027" s="264" t="s">
        <v>213</v>
      </c>
    </row>
    <row r="1028" spans="1:65" s="2" customFormat="1" ht="21.75" customHeight="1">
      <c r="A1028" s="39"/>
      <c r="B1028" s="40"/>
      <c r="C1028" s="228" t="s">
        <v>1639</v>
      </c>
      <c r="D1028" s="228" t="s">
        <v>215</v>
      </c>
      <c r="E1028" s="229" t="s">
        <v>1640</v>
      </c>
      <c r="F1028" s="230" t="s">
        <v>1641</v>
      </c>
      <c r="G1028" s="231" t="s">
        <v>244</v>
      </c>
      <c r="H1028" s="232">
        <v>445.2</v>
      </c>
      <c r="I1028" s="233"/>
      <c r="J1028" s="234">
        <f>ROUND(I1028*H1028,2)</f>
        <v>0</v>
      </c>
      <c r="K1028" s="235"/>
      <c r="L1028" s="45"/>
      <c r="M1028" s="236" t="s">
        <v>1</v>
      </c>
      <c r="N1028" s="237" t="s">
        <v>45</v>
      </c>
      <c r="O1028" s="92"/>
      <c r="P1028" s="238">
        <f>O1028*H1028</f>
        <v>0</v>
      </c>
      <c r="Q1028" s="238">
        <v>0</v>
      </c>
      <c r="R1028" s="238">
        <f>Q1028*H1028</f>
        <v>0</v>
      </c>
      <c r="S1028" s="238">
        <v>0</v>
      </c>
      <c r="T1028" s="239">
        <f>S1028*H1028</f>
        <v>0</v>
      </c>
      <c r="U1028" s="39"/>
      <c r="V1028" s="39"/>
      <c r="W1028" s="39"/>
      <c r="X1028" s="39"/>
      <c r="Y1028" s="39"/>
      <c r="Z1028" s="39"/>
      <c r="AA1028" s="39"/>
      <c r="AB1028" s="39"/>
      <c r="AC1028" s="39"/>
      <c r="AD1028" s="39"/>
      <c r="AE1028" s="39"/>
      <c r="AR1028" s="240" t="s">
        <v>301</v>
      </c>
      <c r="AT1028" s="240" t="s">
        <v>215</v>
      </c>
      <c r="AU1028" s="240" t="s">
        <v>89</v>
      </c>
      <c r="AY1028" s="18" t="s">
        <v>213</v>
      </c>
      <c r="BE1028" s="241">
        <f>IF(N1028="základní",J1028,0)</f>
        <v>0</v>
      </c>
      <c r="BF1028" s="241">
        <f>IF(N1028="snížená",J1028,0)</f>
        <v>0</v>
      </c>
      <c r="BG1028" s="241">
        <f>IF(N1028="zákl. přenesená",J1028,0)</f>
        <v>0</v>
      </c>
      <c r="BH1028" s="241">
        <f>IF(N1028="sníž. přenesená",J1028,0)</f>
        <v>0</v>
      </c>
      <c r="BI1028" s="241">
        <f>IF(N1028="nulová",J1028,0)</f>
        <v>0</v>
      </c>
      <c r="BJ1028" s="18" t="s">
        <v>21</v>
      </c>
      <c r="BK1028" s="241">
        <f>ROUND(I1028*H1028,2)</f>
        <v>0</v>
      </c>
      <c r="BL1028" s="18" t="s">
        <v>301</v>
      </c>
      <c r="BM1028" s="240" t="s">
        <v>1642</v>
      </c>
    </row>
    <row r="1029" spans="1:51" s="13" customFormat="1" ht="12">
      <c r="A1029" s="13"/>
      <c r="B1029" s="242"/>
      <c r="C1029" s="243"/>
      <c r="D1029" s="244" t="s">
        <v>221</v>
      </c>
      <c r="E1029" s="245" t="s">
        <v>1</v>
      </c>
      <c r="F1029" s="246" t="s">
        <v>1643</v>
      </c>
      <c r="G1029" s="243"/>
      <c r="H1029" s="247">
        <v>445.2</v>
      </c>
      <c r="I1029" s="248"/>
      <c r="J1029" s="243"/>
      <c r="K1029" s="243"/>
      <c r="L1029" s="249"/>
      <c r="M1029" s="250"/>
      <c r="N1029" s="251"/>
      <c r="O1029" s="251"/>
      <c r="P1029" s="251"/>
      <c r="Q1029" s="251"/>
      <c r="R1029" s="251"/>
      <c r="S1029" s="251"/>
      <c r="T1029" s="252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T1029" s="253" t="s">
        <v>221</v>
      </c>
      <c r="AU1029" s="253" t="s">
        <v>89</v>
      </c>
      <c r="AV1029" s="13" t="s">
        <v>89</v>
      </c>
      <c r="AW1029" s="13" t="s">
        <v>36</v>
      </c>
      <c r="AX1029" s="13" t="s">
        <v>21</v>
      </c>
      <c r="AY1029" s="253" t="s">
        <v>213</v>
      </c>
    </row>
    <row r="1030" spans="1:65" s="2" customFormat="1" ht="16.5" customHeight="1">
      <c r="A1030" s="39"/>
      <c r="B1030" s="40"/>
      <c r="C1030" s="275" t="s">
        <v>1644</v>
      </c>
      <c r="D1030" s="275" t="s">
        <v>292</v>
      </c>
      <c r="E1030" s="276" t="s">
        <v>1645</v>
      </c>
      <c r="F1030" s="277" t="s">
        <v>1646</v>
      </c>
      <c r="G1030" s="278" t="s">
        <v>279</v>
      </c>
      <c r="H1030" s="279">
        <v>13.738</v>
      </c>
      <c r="I1030" s="280"/>
      <c r="J1030" s="281">
        <f>ROUND(I1030*H1030,2)</f>
        <v>0</v>
      </c>
      <c r="K1030" s="282"/>
      <c r="L1030" s="283"/>
      <c r="M1030" s="284" t="s">
        <v>1</v>
      </c>
      <c r="N1030" s="285" t="s">
        <v>45</v>
      </c>
      <c r="O1030" s="92"/>
      <c r="P1030" s="238">
        <f>O1030*H1030</f>
        <v>0</v>
      </c>
      <c r="Q1030" s="238">
        <v>1</v>
      </c>
      <c r="R1030" s="238">
        <f>Q1030*H1030</f>
        <v>13.738</v>
      </c>
      <c r="S1030" s="238">
        <v>0</v>
      </c>
      <c r="T1030" s="239">
        <f>S1030*H1030</f>
        <v>0</v>
      </c>
      <c r="U1030" s="39"/>
      <c r="V1030" s="39"/>
      <c r="W1030" s="39"/>
      <c r="X1030" s="39"/>
      <c r="Y1030" s="39"/>
      <c r="Z1030" s="39"/>
      <c r="AA1030" s="39"/>
      <c r="AB1030" s="39"/>
      <c r="AC1030" s="39"/>
      <c r="AD1030" s="39"/>
      <c r="AE1030" s="39"/>
      <c r="AR1030" s="240" t="s">
        <v>382</v>
      </c>
      <c r="AT1030" s="240" t="s">
        <v>292</v>
      </c>
      <c r="AU1030" s="240" t="s">
        <v>89</v>
      </c>
      <c r="AY1030" s="18" t="s">
        <v>213</v>
      </c>
      <c r="BE1030" s="241">
        <f>IF(N1030="základní",J1030,0)</f>
        <v>0</v>
      </c>
      <c r="BF1030" s="241">
        <f>IF(N1030="snížená",J1030,0)</f>
        <v>0</v>
      </c>
      <c r="BG1030" s="241">
        <f>IF(N1030="zákl. přenesená",J1030,0)</f>
        <v>0</v>
      </c>
      <c r="BH1030" s="241">
        <f>IF(N1030="sníž. přenesená",J1030,0)</f>
        <v>0</v>
      </c>
      <c r="BI1030" s="241">
        <f>IF(N1030="nulová",J1030,0)</f>
        <v>0</v>
      </c>
      <c r="BJ1030" s="18" t="s">
        <v>21</v>
      </c>
      <c r="BK1030" s="241">
        <f>ROUND(I1030*H1030,2)</f>
        <v>0</v>
      </c>
      <c r="BL1030" s="18" t="s">
        <v>301</v>
      </c>
      <c r="BM1030" s="240" t="s">
        <v>1647</v>
      </c>
    </row>
    <row r="1031" spans="1:51" s="13" customFormat="1" ht="12">
      <c r="A1031" s="13"/>
      <c r="B1031" s="242"/>
      <c r="C1031" s="243"/>
      <c r="D1031" s="244" t="s">
        <v>221</v>
      </c>
      <c r="E1031" s="245" t="s">
        <v>1</v>
      </c>
      <c r="F1031" s="246" t="s">
        <v>1648</v>
      </c>
      <c r="G1031" s="243"/>
      <c r="H1031" s="247">
        <v>13.738</v>
      </c>
      <c r="I1031" s="248"/>
      <c r="J1031" s="243"/>
      <c r="K1031" s="243"/>
      <c r="L1031" s="249"/>
      <c r="M1031" s="250"/>
      <c r="N1031" s="251"/>
      <c r="O1031" s="251"/>
      <c r="P1031" s="251"/>
      <c r="Q1031" s="251"/>
      <c r="R1031" s="251"/>
      <c r="S1031" s="251"/>
      <c r="T1031" s="252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T1031" s="253" t="s">
        <v>221</v>
      </c>
      <c r="AU1031" s="253" t="s">
        <v>89</v>
      </c>
      <c r="AV1031" s="13" t="s">
        <v>89</v>
      </c>
      <c r="AW1031" s="13" t="s">
        <v>36</v>
      </c>
      <c r="AX1031" s="13" t="s">
        <v>21</v>
      </c>
      <c r="AY1031" s="253" t="s">
        <v>213</v>
      </c>
    </row>
    <row r="1032" spans="1:65" s="2" customFormat="1" ht="21.75" customHeight="1">
      <c r="A1032" s="39"/>
      <c r="B1032" s="40"/>
      <c r="C1032" s="228" t="s">
        <v>1649</v>
      </c>
      <c r="D1032" s="228" t="s">
        <v>215</v>
      </c>
      <c r="E1032" s="229" t="s">
        <v>1650</v>
      </c>
      <c r="F1032" s="230" t="s">
        <v>1651</v>
      </c>
      <c r="G1032" s="231" t="s">
        <v>244</v>
      </c>
      <c r="H1032" s="232">
        <v>349.406</v>
      </c>
      <c r="I1032" s="233"/>
      <c r="J1032" s="234">
        <f>ROUND(I1032*H1032,2)</f>
        <v>0</v>
      </c>
      <c r="K1032" s="235"/>
      <c r="L1032" s="45"/>
      <c r="M1032" s="236" t="s">
        <v>1</v>
      </c>
      <c r="N1032" s="237" t="s">
        <v>45</v>
      </c>
      <c r="O1032" s="92"/>
      <c r="P1032" s="238">
        <f>O1032*H1032</f>
        <v>0</v>
      </c>
      <c r="Q1032" s="238">
        <v>0</v>
      </c>
      <c r="R1032" s="238">
        <f>Q1032*H1032</f>
        <v>0</v>
      </c>
      <c r="S1032" s="238">
        <v>0</v>
      </c>
      <c r="T1032" s="239">
        <f>S1032*H1032</f>
        <v>0</v>
      </c>
      <c r="U1032" s="39"/>
      <c r="V1032" s="39"/>
      <c r="W1032" s="39"/>
      <c r="X1032" s="39"/>
      <c r="Y1032" s="39"/>
      <c r="Z1032" s="39"/>
      <c r="AA1032" s="39"/>
      <c r="AB1032" s="39"/>
      <c r="AC1032" s="39"/>
      <c r="AD1032" s="39"/>
      <c r="AE1032" s="39"/>
      <c r="AR1032" s="240" t="s">
        <v>301</v>
      </c>
      <c r="AT1032" s="240" t="s">
        <v>215</v>
      </c>
      <c r="AU1032" s="240" t="s">
        <v>89</v>
      </c>
      <c r="AY1032" s="18" t="s">
        <v>213</v>
      </c>
      <c r="BE1032" s="241">
        <f>IF(N1032="základní",J1032,0)</f>
        <v>0</v>
      </c>
      <c r="BF1032" s="241">
        <f>IF(N1032="snížená",J1032,0)</f>
        <v>0</v>
      </c>
      <c r="BG1032" s="241">
        <f>IF(N1032="zákl. přenesená",J1032,0)</f>
        <v>0</v>
      </c>
      <c r="BH1032" s="241">
        <f>IF(N1032="sníž. přenesená",J1032,0)</f>
        <v>0</v>
      </c>
      <c r="BI1032" s="241">
        <f>IF(N1032="nulová",J1032,0)</f>
        <v>0</v>
      </c>
      <c r="BJ1032" s="18" t="s">
        <v>21</v>
      </c>
      <c r="BK1032" s="241">
        <f>ROUND(I1032*H1032,2)</f>
        <v>0</v>
      </c>
      <c r="BL1032" s="18" t="s">
        <v>301</v>
      </c>
      <c r="BM1032" s="240" t="s">
        <v>1652</v>
      </c>
    </row>
    <row r="1033" spans="1:51" s="15" customFormat="1" ht="12">
      <c r="A1033" s="15"/>
      <c r="B1033" s="265"/>
      <c r="C1033" s="266"/>
      <c r="D1033" s="244" t="s">
        <v>221</v>
      </c>
      <c r="E1033" s="267" t="s">
        <v>1</v>
      </c>
      <c r="F1033" s="268" t="s">
        <v>1653</v>
      </c>
      <c r="G1033" s="266"/>
      <c r="H1033" s="267" t="s">
        <v>1</v>
      </c>
      <c r="I1033" s="269"/>
      <c r="J1033" s="266"/>
      <c r="K1033" s="266"/>
      <c r="L1033" s="270"/>
      <c r="M1033" s="271"/>
      <c r="N1033" s="272"/>
      <c r="O1033" s="272"/>
      <c r="P1033" s="272"/>
      <c r="Q1033" s="272"/>
      <c r="R1033" s="272"/>
      <c r="S1033" s="272"/>
      <c r="T1033" s="273"/>
      <c r="U1033" s="15"/>
      <c r="V1033" s="15"/>
      <c r="W1033" s="15"/>
      <c r="X1033" s="15"/>
      <c r="Y1033" s="15"/>
      <c r="Z1033" s="15"/>
      <c r="AA1033" s="15"/>
      <c r="AB1033" s="15"/>
      <c r="AC1033" s="15"/>
      <c r="AD1033" s="15"/>
      <c r="AE1033" s="15"/>
      <c r="AT1033" s="274" t="s">
        <v>221</v>
      </c>
      <c r="AU1033" s="274" t="s">
        <v>89</v>
      </c>
      <c r="AV1033" s="15" t="s">
        <v>21</v>
      </c>
      <c r="AW1033" s="15" t="s">
        <v>36</v>
      </c>
      <c r="AX1033" s="15" t="s">
        <v>80</v>
      </c>
      <c r="AY1033" s="274" t="s">
        <v>213</v>
      </c>
    </row>
    <row r="1034" spans="1:51" s="13" customFormat="1" ht="12">
      <c r="A1034" s="13"/>
      <c r="B1034" s="242"/>
      <c r="C1034" s="243"/>
      <c r="D1034" s="244" t="s">
        <v>221</v>
      </c>
      <c r="E1034" s="245" t="s">
        <v>1</v>
      </c>
      <c r="F1034" s="246" t="s">
        <v>1654</v>
      </c>
      <c r="G1034" s="243"/>
      <c r="H1034" s="247">
        <v>285.806</v>
      </c>
      <c r="I1034" s="248"/>
      <c r="J1034" s="243"/>
      <c r="K1034" s="243"/>
      <c r="L1034" s="249"/>
      <c r="M1034" s="250"/>
      <c r="N1034" s="251"/>
      <c r="O1034" s="251"/>
      <c r="P1034" s="251"/>
      <c r="Q1034" s="251"/>
      <c r="R1034" s="251"/>
      <c r="S1034" s="251"/>
      <c r="T1034" s="252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T1034" s="253" t="s">
        <v>221</v>
      </c>
      <c r="AU1034" s="253" t="s">
        <v>89</v>
      </c>
      <c r="AV1034" s="13" t="s">
        <v>89</v>
      </c>
      <c r="AW1034" s="13" t="s">
        <v>36</v>
      </c>
      <c r="AX1034" s="13" t="s">
        <v>80</v>
      </c>
      <c r="AY1034" s="253" t="s">
        <v>213</v>
      </c>
    </row>
    <row r="1035" spans="1:51" s="13" customFormat="1" ht="12">
      <c r="A1035" s="13"/>
      <c r="B1035" s="242"/>
      <c r="C1035" s="243"/>
      <c r="D1035" s="244" t="s">
        <v>221</v>
      </c>
      <c r="E1035" s="245" t="s">
        <v>1</v>
      </c>
      <c r="F1035" s="246" t="s">
        <v>1655</v>
      </c>
      <c r="G1035" s="243"/>
      <c r="H1035" s="247">
        <v>63.6</v>
      </c>
      <c r="I1035" s="248"/>
      <c r="J1035" s="243"/>
      <c r="K1035" s="243"/>
      <c r="L1035" s="249"/>
      <c r="M1035" s="250"/>
      <c r="N1035" s="251"/>
      <c r="O1035" s="251"/>
      <c r="P1035" s="251"/>
      <c r="Q1035" s="251"/>
      <c r="R1035" s="251"/>
      <c r="S1035" s="251"/>
      <c r="T1035" s="252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T1035" s="253" t="s">
        <v>221</v>
      </c>
      <c r="AU1035" s="253" t="s">
        <v>89</v>
      </c>
      <c r="AV1035" s="13" t="s">
        <v>89</v>
      </c>
      <c r="AW1035" s="13" t="s">
        <v>36</v>
      </c>
      <c r="AX1035" s="13" t="s">
        <v>80</v>
      </c>
      <c r="AY1035" s="253" t="s">
        <v>213</v>
      </c>
    </row>
    <row r="1036" spans="1:51" s="14" customFormat="1" ht="12">
      <c r="A1036" s="14"/>
      <c r="B1036" s="254"/>
      <c r="C1036" s="255"/>
      <c r="D1036" s="244" t="s">
        <v>221</v>
      </c>
      <c r="E1036" s="256" t="s">
        <v>1</v>
      </c>
      <c r="F1036" s="257" t="s">
        <v>224</v>
      </c>
      <c r="G1036" s="255"/>
      <c r="H1036" s="258">
        <v>349.406</v>
      </c>
      <c r="I1036" s="259"/>
      <c r="J1036" s="255"/>
      <c r="K1036" s="255"/>
      <c r="L1036" s="260"/>
      <c r="M1036" s="261"/>
      <c r="N1036" s="262"/>
      <c r="O1036" s="262"/>
      <c r="P1036" s="262"/>
      <c r="Q1036" s="262"/>
      <c r="R1036" s="262"/>
      <c r="S1036" s="262"/>
      <c r="T1036" s="263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T1036" s="264" t="s">
        <v>221</v>
      </c>
      <c r="AU1036" s="264" t="s">
        <v>89</v>
      </c>
      <c r="AV1036" s="14" t="s">
        <v>219</v>
      </c>
      <c r="AW1036" s="14" t="s">
        <v>36</v>
      </c>
      <c r="AX1036" s="14" t="s">
        <v>21</v>
      </c>
      <c r="AY1036" s="264" t="s">
        <v>213</v>
      </c>
    </row>
    <row r="1037" spans="1:65" s="2" customFormat="1" ht="16.5" customHeight="1">
      <c r="A1037" s="39"/>
      <c r="B1037" s="40"/>
      <c r="C1037" s="275" t="s">
        <v>1656</v>
      </c>
      <c r="D1037" s="275" t="s">
        <v>292</v>
      </c>
      <c r="E1037" s="276" t="s">
        <v>1657</v>
      </c>
      <c r="F1037" s="277" t="s">
        <v>1658</v>
      </c>
      <c r="G1037" s="278" t="s">
        <v>244</v>
      </c>
      <c r="H1037" s="279">
        <v>384.347</v>
      </c>
      <c r="I1037" s="280"/>
      <c r="J1037" s="281">
        <f>ROUND(I1037*H1037,2)</f>
        <v>0</v>
      </c>
      <c r="K1037" s="282"/>
      <c r="L1037" s="283"/>
      <c r="M1037" s="284" t="s">
        <v>1</v>
      </c>
      <c r="N1037" s="285" t="s">
        <v>45</v>
      </c>
      <c r="O1037" s="92"/>
      <c r="P1037" s="238">
        <f>O1037*H1037</f>
        <v>0</v>
      </c>
      <c r="Q1037" s="238">
        <v>0</v>
      </c>
      <c r="R1037" s="238">
        <f>Q1037*H1037</f>
        <v>0</v>
      </c>
      <c r="S1037" s="238">
        <v>0</v>
      </c>
      <c r="T1037" s="239">
        <f>S1037*H1037</f>
        <v>0</v>
      </c>
      <c r="U1037" s="39"/>
      <c r="V1037" s="39"/>
      <c r="W1037" s="39"/>
      <c r="X1037" s="39"/>
      <c r="Y1037" s="39"/>
      <c r="Z1037" s="39"/>
      <c r="AA1037" s="39"/>
      <c r="AB1037" s="39"/>
      <c r="AC1037" s="39"/>
      <c r="AD1037" s="39"/>
      <c r="AE1037" s="39"/>
      <c r="AR1037" s="240" t="s">
        <v>382</v>
      </c>
      <c r="AT1037" s="240" t="s">
        <v>292</v>
      </c>
      <c r="AU1037" s="240" t="s">
        <v>89</v>
      </c>
      <c r="AY1037" s="18" t="s">
        <v>213</v>
      </c>
      <c r="BE1037" s="241">
        <f>IF(N1037="základní",J1037,0)</f>
        <v>0</v>
      </c>
      <c r="BF1037" s="241">
        <f>IF(N1037="snížená",J1037,0)</f>
        <v>0</v>
      </c>
      <c r="BG1037" s="241">
        <f>IF(N1037="zákl. přenesená",J1037,0)</f>
        <v>0</v>
      </c>
      <c r="BH1037" s="241">
        <f>IF(N1037="sníž. přenesená",J1037,0)</f>
        <v>0</v>
      </c>
      <c r="BI1037" s="241">
        <f>IF(N1037="nulová",J1037,0)</f>
        <v>0</v>
      </c>
      <c r="BJ1037" s="18" t="s">
        <v>21</v>
      </c>
      <c r="BK1037" s="241">
        <f>ROUND(I1037*H1037,2)</f>
        <v>0</v>
      </c>
      <c r="BL1037" s="18" t="s">
        <v>301</v>
      </c>
      <c r="BM1037" s="240" t="s">
        <v>1659</v>
      </c>
    </row>
    <row r="1038" spans="1:51" s="13" customFormat="1" ht="12">
      <c r="A1038" s="13"/>
      <c r="B1038" s="242"/>
      <c r="C1038" s="243"/>
      <c r="D1038" s="244" t="s">
        <v>221</v>
      </c>
      <c r="E1038" s="245" t="s">
        <v>1</v>
      </c>
      <c r="F1038" s="246" t="s">
        <v>1660</v>
      </c>
      <c r="G1038" s="243"/>
      <c r="H1038" s="247">
        <v>349.406</v>
      </c>
      <c r="I1038" s="248"/>
      <c r="J1038" s="243"/>
      <c r="K1038" s="243"/>
      <c r="L1038" s="249"/>
      <c r="M1038" s="250"/>
      <c r="N1038" s="251"/>
      <c r="O1038" s="251"/>
      <c r="P1038" s="251"/>
      <c r="Q1038" s="251"/>
      <c r="R1038" s="251"/>
      <c r="S1038" s="251"/>
      <c r="T1038" s="252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T1038" s="253" t="s">
        <v>221</v>
      </c>
      <c r="AU1038" s="253" t="s">
        <v>89</v>
      </c>
      <c r="AV1038" s="13" t="s">
        <v>89</v>
      </c>
      <c r="AW1038" s="13" t="s">
        <v>36</v>
      </c>
      <c r="AX1038" s="13" t="s">
        <v>80</v>
      </c>
      <c r="AY1038" s="253" t="s">
        <v>213</v>
      </c>
    </row>
    <row r="1039" spans="1:51" s="14" customFormat="1" ht="12">
      <c r="A1039" s="14"/>
      <c r="B1039" s="254"/>
      <c r="C1039" s="255"/>
      <c r="D1039" s="244" t="s">
        <v>221</v>
      </c>
      <c r="E1039" s="256" t="s">
        <v>1</v>
      </c>
      <c r="F1039" s="257" t="s">
        <v>224</v>
      </c>
      <c r="G1039" s="255"/>
      <c r="H1039" s="258">
        <v>349.406</v>
      </c>
      <c r="I1039" s="259"/>
      <c r="J1039" s="255"/>
      <c r="K1039" s="255"/>
      <c r="L1039" s="260"/>
      <c r="M1039" s="261"/>
      <c r="N1039" s="262"/>
      <c r="O1039" s="262"/>
      <c r="P1039" s="262"/>
      <c r="Q1039" s="262"/>
      <c r="R1039" s="262"/>
      <c r="S1039" s="262"/>
      <c r="T1039" s="263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T1039" s="264" t="s">
        <v>221</v>
      </c>
      <c r="AU1039" s="264" t="s">
        <v>89</v>
      </c>
      <c r="AV1039" s="14" t="s">
        <v>219</v>
      </c>
      <c r="AW1039" s="14" t="s">
        <v>36</v>
      </c>
      <c r="AX1039" s="14" t="s">
        <v>21</v>
      </c>
      <c r="AY1039" s="264" t="s">
        <v>213</v>
      </c>
    </row>
    <row r="1040" spans="1:51" s="13" customFormat="1" ht="12">
      <c r="A1040" s="13"/>
      <c r="B1040" s="242"/>
      <c r="C1040" s="243"/>
      <c r="D1040" s="244" t="s">
        <v>221</v>
      </c>
      <c r="E1040" s="243"/>
      <c r="F1040" s="246" t="s">
        <v>1661</v>
      </c>
      <c r="G1040" s="243"/>
      <c r="H1040" s="247">
        <v>384.347</v>
      </c>
      <c r="I1040" s="248"/>
      <c r="J1040" s="243"/>
      <c r="K1040" s="243"/>
      <c r="L1040" s="249"/>
      <c r="M1040" s="250"/>
      <c r="N1040" s="251"/>
      <c r="O1040" s="251"/>
      <c r="P1040" s="251"/>
      <c r="Q1040" s="251"/>
      <c r="R1040" s="251"/>
      <c r="S1040" s="251"/>
      <c r="T1040" s="252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T1040" s="253" t="s">
        <v>221</v>
      </c>
      <c r="AU1040" s="253" t="s">
        <v>89</v>
      </c>
      <c r="AV1040" s="13" t="s">
        <v>89</v>
      </c>
      <c r="AW1040" s="13" t="s">
        <v>4</v>
      </c>
      <c r="AX1040" s="13" t="s">
        <v>21</v>
      </c>
      <c r="AY1040" s="253" t="s">
        <v>213</v>
      </c>
    </row>
    <row r="1041" spans="1:65" s="2" customFormat="1" ht="21.75" customHeight="1">
      <c r="A1041" s="39"/>
      <c r="B1041" s="40"/>
      <c r="C1041" s="228" t="s">
        <v>1662</v>
      </c>
      <c r="D1041" s="228" t="s">
        <v>215</v>
      </c>
      <c r="E1041" s="229" t="s">
        <v>1663</v>
      </c>
      <c r="F1041" s="230" t="s">
        <v>1664</v>
      </c>
      <c r="G1041" s="231" t="s">
        <v>244</v>
      </c>
      <c r="H1041" s="232">
        <v>261</v>
      </c>
      <c r="I1041" s="233"/>
      <c r="J1041" s="234">
        <f>ROUND(I1041*H1041,2)</f>
        <v>0</v>
      </c>
      <c r="K1041" s="235"/>
      <c r="L1041" s="45"/>
      <c r="M1041" s="236" t="s">
        <v>1</v>
      </c>
      <c r="N1041" s="237" t="s">
        <v>45</v>
      </c>
      <c r="O1041" s="92"/>
      <c r="P1041" s="238">
        <f>O1041*H1041</f>
        <v>0</v>
      </c>
      <c r="Q1041" s="238">
        <v>0</v>
      </c>
      <c r="R1041" s="238">
        <f>Q1041*H1041</f>
        <v>0</v>
      </c>
      <c r="S1041" s="238">
        <v>0</v>
      </c>
      <c r="T1041" s="239">
        <f>S1041*H1041</f>
        <v>0</v>
      </c>
      <c r="U1041" s="39"/>
      <c r="V1041" s="39"/>
      <c r="W1041" s="39"/>
      <c r="X1041" s="39"/>
      <c r="Y1041" s="39"/>
      <c r="Z1041" s="39"/>
      <c r="AA1041" s="39"/>
      <c r="AB1041" s="39"/>
      <c r="AC1041" s="39"/>
      <c r="AD1041" s="39"/>
      <c r="AE1041" s="39"/>
      <c r="AR1041" s="240" t="s">
        <v>219</v>
      </c>
      <c r="AT1041" s="240" t="s">
        <v>215</v>
      </c>
      <c r="AU1041" s="240" t="s">
        <v>89</v>
      </c>
      <c r="AY1041" s="18" t="s">
        <v>213</v>
      </c>
      <c r="BE1041" s="241">
        <f>IF(N1041="základní",J1041,0)</f>
        <v>0</v>
      </c>
      <c r="BF1041" s="241">
        <f>IF(N1041="snížená",J1041,0)</f>
        <v>0</v>
      </c>
      <c r="BG1041" s="241">
        <f>IF(N1041="zákl. přenesená",J1041,0)</f>
        <v>0</v>
      </c>
      <c r="BH1041" s="241">
        <f>IF(N1041="sníž. přenesená",J1041,0)</f>
        <v>0</v>
      </c>
      <c r="BI1041" s="241">
        <f>IF(N1041="nulová",J1041,0)</f>
        <v>0</v>
      </c>
      <c r="BJ1041" s="18" t="s">
        <v>21</v>
      </c>
      <c r="BK1041" s="241">
        <f>ROUND(I1041*H1041,2)</f>
        <v>0</v>
      </c>
      <c r="BL1041" s="18" t="s">
        <v>219</v>
      </c>
      <c r="BM1041" s="240" t="s">
        <v>1665</v>
      </c>
    </row>
    <row r="1042" spans="1:51" s="13" customFormat="1" ht="12">
      <c r="A1042" s="13"/>
      <c r="B1042" s="242"/>
      <c r="C1042" s="243"/>
      <c r="D1042" s="244" t="s">
        <v>221</v>
      </c>
      <c r="E1042" s="245" t="s">
        <v>1</v>
      </c>
      <c r="F1042" s="246" t="s">
        <v>305</v>
      </c>
      <c r="G1042" s="243"/>
      <c r="H1042" s="247">
        <v>261</v>
      </c>
      <c r="I1042" s="248"/>
      <c r="J1042" s="243"/>
      <c r="K1042" s="243"/>
      <c r="L1042" s="249"/>
      <c r="M1042" s="250"/>
      <c r="N1042" s="251"/>
      <c r="O1042" s="251"/>
      <c r="P1042" s="251"/>
      <c r="Q1042" s="251"/>
      <c r="R1042" s="251"/>
      <c r="S1042" s="251"/>
      <c r="T1042" s="252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T1042" s="253" t="s">
        <v>221</v>
      </c>
      <c r="AU1042" s="253" t="s">
        <v>89</v>
      </c>
      <c r="AV1042" s="13" t="s">
        <v>89</v>
      </c>
      <c r="AW1042" s="13" t="s">
        <v>36</v>
      </c>
      <c r="AX1042" s="13" t="s">
        <v>21</v>
      </c>
      <c r="AY1042" s="253" t="s">
        <v>213</v>
      </c>
    </row>
    <row r="1043" spans="1:65" s="2" customFormat="1" ht="16.5" customHeight="1">
      <c r="A1043" s="39"/>
      <c r="B1043" s="40"/>
      <c r="C1043" s="275" t="s">
        <v>1666</v>
      </c>
      <c r="D1043" s="275" t="s">
        <v>292</v>
      </c>
      <c r="E1043" s="276" t="s">
        <v>1667</v>
      </c>
      <c r="F1043" s="277" t="s">
        <v>1668</v>
      </c>
      <c r="G1043" s="278" t="s">
        <v>482</v>
      </c>
      <c r="H1043" s="279">
        <v>27.666</v>
      </c>
      <c r="I1043" s="280"/>
      <c r="J1043" s="281">
        <f>ROUND(I1043*H1043,2)</f>
        <v>0</v>
      </c>
      <c r="K1043" s="282"/>
      <c r="L1043" s="283"/>
      <c r="M1043" s="284" t="s">
        <v>1</v>
      </c>
      <c r="N1043" s="285" t="s">
        <v>45</v>
      </c>
      <c r="O1043" s="92"/>
      <c r="P1043" s="238">
        <f>O1043*H1043</f>
        <v>0</v>
      </c>
      <c r="Q1043" s="238">
        <v>0.001</v>
      </c>
      <c r="R1043" s="238">
        <f>Q1043*H1043</f>
        <v>0.027666</v>
      </c>
      <c r="S1043" s="238">
        <v>0</v>
      </c>
      <c r="T1043" s="239">
        <f>S1043*H1043</f>
        <v>0</v>
      </c>
      <c r="U1043" s="39"/>
      <c r="V1043" s="39"/>
      <c r="W1043" s="39"/>
      <c r="X1043" s="39"/>
      <c r="Y1043" s="39"/>
      <c r="Z1043" s="39"/>
      <c r="AA1043" s="39"/>
      <c r="AB1043" s="39"/>
      <c r="AC1043" s="39"/>
      <c r="AD1043" s="39"/>
      <c r="AE1043" s="39"/>
      <c r="AR1043" s="240" t="s">
        <v>257</v>
      </c>
      <c r="AT1043" s="240" t="s">
        <v>292</v>
      </c>
      <c r="AU1043" s="240" t="s">
        <v>89</v>
      </c>
      <c r="AY1043" s="18" t="s">
        <v>213</v>
      </c>
      <c r="BE1043" s="241">
        <f>IF(N1043="základní",J1043,0)</f>
        <v>0</v>
      </c>
      <c r="BF1043" s="241">
        <f>IF(N1043="snížená",J1043,0)</f>
        <v>0</v>
      </c>
      <c r="BG1043" s="241">
        <f>IF(N1043="zákl. přenesená",J1043,0)</f>
        <v>0</v>
      </c>
      <c r="BH1043" s="241">
        <f>IF(N1043="sníž. přenesená",J1043,0)</f>
        <v>0</v>
      </c>
      <c r="BI1043" s="241">
        <f>IF(N1043="nulová",J1043,0)</f>
        <v>0</v>
      </c>
      <c r="BJ1043" s="18" t="s">
        <v>21</v>
      </c>
      <c r="BK1043" s="241">
        <f>ROUND(I1043*H1043,2)</f>
        <v>0</v>
      </c>
      <c r="BL1043" s="18" t="s">
        <v>219</v>
      </c>
      <c r="BM1043" s="240" t="s">
        <v>1669</v>
      </c>
    </row>
    <row r="1044" spans="1:51" s="13" customFormat="1" ht="12">
      <c r="A1044" s="13"/>
      <c r="B1044" s="242"/>
      <c r="C1044" s="243"/>
      <c r="D1044" s="244" t="s">
        <v>221</v>
      </c>
      <c r="E1044" s="245" t="s">
        <v>1</v>
      </c>
      <c r="F1044" s="246" t="s">
        <v>1670</v>
      </c>
      <c r="G1044" s="243"/>
      <c r="H1044" s="247">
        <v>1383.3</v>
      </c>
      <c r="I1044" s="248"/>
      <c r="J1044" s="243"/>
      <c r="K1044" s="243"/>
      <c r="L1044" s="249"/>
      <c r="M1044" s="250"/>
      <c r="N1044" s="251"/>
      <c r="O1044" s="251"/>
      <c r="P1044" s="251"/>
      <c r="Q1044" s="251"/>
      <c r="R1044" s="251"/>
      <c r="S1044" s="251"/>
      <c r="T1044" s="252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T1044" s="253" t="s">
        <v>221</v>
      </c>
      <c r="AU1044" s="253" t="s">
        <v>89</v>
      </c>
      <c r="AV1044" s="13" t="s">
        <v>89</v>
      </c>
      <c r="AW1044" s="13" t="s">
        <v>36</v>
      </c>
      <c r="AX1044" s="13" t="s">
        <v>21</v>
      </c>
      <c r="AY1044" s="253" t="s">
        <v>213</v>
      </c>
    </row>
    <row r="1045" spans="1:51" s="13" customFormat="1" ht="12">
      <c r="A1045" s="13"/>
      <c r="B1045" s="242"/>
      <c r="C1045" s="243"/>
      <c r="D1045" s="244" t="s">
        <v>221</v>
      </c>
      <c r="E1045" s="243"/>
      <c r="F1045" s="246" t="s">
        <v>1671</v>
      </c>
      <c r="G1045" s="243"/>
      <c r="H1045" s="247">
        <v>27.666</v>
      </c>
      <c r="I1045" s="248"/>
      <c r="J1045" s="243"/>
      <c r="K1045" s="243"/>
      <c r="L1045" s="249"/>
      <c r="M1045" s="250"/>
      <c r="N1045" s="251"/>
      <c r="O1045" s="251"/>
      <c r="P1045" s="251"/>
      <c r="Q1045" s="251"/>
      <c r="R1045" s="251"/>
      <c r="S1045" s="251"/>
      <c r="T1045" s="252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T1045" s="253" t="s">
        <v>221</v>
      </c>
      <c r="AU1045" s="253" t="s">
        <v>89</v>
      </c>
      <c r="AV1045" s="13" t="s">
        <v>89</v>
      </c>
      <c r="AW1045" s="13" t="s">
        <v>4</v>
      </c>
      <c r="AX1045" s="13" t="s">
        <v>21</v>
      </c>
      <c r="AY1045" s="253" t="s">
        <v>213</v>
      </c>
    </row>
    <row r="1046" spans="1:65" s="2" customFormat="1" ht="21.75" customHeight="1">
      <c r="A1046" s="39"/>
      <c r="B1046" s="40"/>
      <c r="C1046" s="228" t="s">
        <v>1672</v>
      </c>
      <c r="D1046" s="228" t="s">
        <v>215</v>
      </c>
      <c r="E1046" s="229" t="s">
        <v>1673</v>
      </c>
      <c r="F1046" s="230" t="s">
        <v>1674</v>
      </c>
      <c r="G1046" s="231" t="s">
        <v>244</v>
      </c>
      <c r="H1046" s="232">
        <v>384.347</v>
      </c>
      <c r="I1046" s="233"/>
      <c r="J1046" s="234">
        <f>ROUND(I1046*H1046,2)</f>
        <v>0</v>
      </c>
      <c r="K1046" s="235"/>
      <c r="L1046" s="45"/>
      <c r="M1046" s="236" t="s">
        <v>1</v>
      </c>
      <c r="N1046" s="237" t="s">
        <v>45</v>
      </c>
      <c r="O1046" s="92"/>
      <c r="P1046" s="238">
        <f>O1046*H1046</f>
        <v>0</v>
      </c>
      <c r="Q1046" s="238">
        <v>0</v>
      </c>
      <c r="R1046" s="238">
        <f>Q1046*H1046</f>
        <v>0</v>
      </c>
      <c r="S1046" s="238">
        <v>0</v>
      </c>
      <c r="T1046" s="239">
        <f>S1046*H1046</f>
        <v>0</v>
      </c>
      <c r="U1046" s="39"/>
      <c r="V1046" s="39"/>
      <c r="W1046" s="39"/>
      <c r="X1046" s="39"/>
      <c r="Y1046" s="39"/>
      <c r="Z1046" s="39"/>
      <c r="AA1046" s="39"/>
      <c r="AB1046" s="39"/>
      <c r="AC1046" s="39"/>
      <c r="AD1046" s="39"/>
      <c r="AE1046" s="39"/>
      <c r="AR1046" s="240" t="s">
        <v>301</v>
      </c>
      <c r="AT1046" s="240" t="s">
        <v>215</v>
      </c>
      <c r="AU1046" s="240" t="s">
        <v>89</v>
      </c>
      <c r="AY1046" s="18" t="s">
        <v>213</v>
      </c>
      <c r="BE1046" s="241">
        <f>IF(N1046="základní",J1046,0)</f>
        <v>0</v>
      </c>
      <c r="BF1046" s="241">
        <f>IF(N1046="snížená",J1046,0)</f>
        <v>0</v>
      </c>
      <c r="BG1046" s="241">
        <f>IF(N1046="zákl. přenesená",J1046,0)</f>
        <v>0</v>
      </c>
      <c r="BH1046" s="241">
        <f>IF(N1046="sníž. přenesená",J1046,0)</f>
        <v>0</v>
      </c>
      <c r="BI1046" s="241">
        <f>IF(N1046="nulová",J1046,0)</f>
        <v>0</v>
      </c>
      <c r="BJ1046" s="18" t="s">
        <v>21</v>
      </c>
      <c r="BK1046" s="241">
        <f>ROUND(I1046*H1046,2)</f>
        <v>0</v>
      </c>
      <c r="BL1046" s="18" t="s">
        <v>301</v>
      </c>
      <c r="BM1046" s="240" t="s">
        <v>1675</v>
      </c>
    </row>
    <row r="1047" spans="1:51" s="13" customFormat="1" ht="12">
      <c r="A1047" s="13"/>
      <c r="B1047" s="242"/>
      <c r="C1047" s="243"/>
      <c r="D1047" s="244" t="s">
        <v>221</v>
      </c>
      <c r="E1047" s="245" t="s">
        <v>1</v>
      </c>
      <c r="F1047" s="246" t="s">
        <v>1676</v>
      </c>
      <c r="G1047" s="243"/>
      <c r="H1047" s="247">
        <v>349.406</v>
      </c>
      <c r="I1047" s="248"/>
      <c r="J1047" s="243"/>
      <c r="K1047" s="243"/>
      <c r="L1047" s="249"/>
      <c r="M1047" s="250"/>
      <c r="N1047" s="251"/>
      <c r="O1047" s="251"/>
      <c r="P1047" s="251"/>
      <c r="Q1047" s="251"/>
      <c r="R1047" s="251"/>
      <c r="S1047" s="251"/>
      <c r="T1047" s="252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T1047" s="253" t="s">
        <v>221</v>
      </c>
      <c r="AU1047" s="253" t="s">
        <v>89</v>
      </c>
      <c r="AV1047" s="13" t="s">
        <v>89</v>
      </c>
      <c r="AW1047" s="13" t="s">
        <v>36</v>
      </c>
      <c r="AX1047" s="13" t="s">
        <v>21</v>
      </c>
      <c r="AY1047" s="253" t="s">
        <v>213</v>
      </c>
    </row>
    <row r="1048" spans="1:51" s="13" customFormat="1" ht="12">
      <c r="A1048" s="13"/>
      <c r="B1048" s="242"/>
      <c r="C1048" s="243"/>
      <c r="D1048" s="244" t="s">
        <v>221</v>
      </c>
      <c r="E1048" s="243"/>
      <c r="F1048" s="246" t="s">
        <v>1661</v>
      </c>
      <c r="G1048" s="243"/>
      <c r="H1048" s="247">
        <v>384.347</v>
      </c>
      <c r="I1048" s="248"/>
      <c r="J1048" s="243"/>
      <c r="K1048" s="243"/>
      <c r="L1048" s="249"/>
      <c r="M1048" s="250"/>
      <c r="N1048" s="251"/>
      <c r="O1048" s="251"/>
      <c r="P1048" s="251"/>
      <c r="Q1048" s="251"/>
      <c r="R1048" s="251"/>
      <c r="S1048" s="251"/>
      <c r="T1048" s="252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T1048" s="253" t="s">
        <v>221</v>
      </c>
      <c r="AU1048" s="253" t="s">
        <v>89</v>
      </c>
      <c r="AV1048" s="13" t="s">
        <v>89</v>
      </c>
      <c r="AW1048" s="13" t="s">
        <v>4</v>
      </c>
      <c r="AX1048" s="13" t="s">
        <v>21</v>
      </c>
      <c r="AY1048" s="253" t="s">
        <v>213</v>
      </c>
    </row>
    <row r="1049" spans="1:65" s="2" customFormat="1" ht="21.75" customHeight="1">
      <c r="A1049" s="39"/>
      <c r="B1049" s="40"/>
      <c r="C1049" s="228" t="s">
        <v>1677</v>
      </c>
      <c r="D1049" s="228" t="s">
        <v>215</v>
      </c>
      <c r="E1049" s="229" t="s">
        <v>1678</v>
      </c>
      <c r="F1049" s="230" t="s">
        <v>1679</v>
      </c>
      <c r="G1049" s="231" t="s">
        <v>244</v>
      </c>
      <c r="H1049" s="232">
        <v>752.062</v>
      </c>
      <c r="I1049" s="233"/>
      <c r="J1049" s="234">
        <f>ROUND(I1049*H1049,2)</f>
        <v>0</v>
      </c>
      <c r="K1049" s="235"/>
      <c r="L1049" s="45"/>
      <c r="M1049" s="236" t="s">
        <v>1</v>
      </c>
      <c r="N1049" s="237" t="s">
        <v>45</v>
      </c>
      <c r="O1049" s="92"/>
      <c r="P1049" s="238">
        <f>O1049*H1049</f>
        <v>0</v>
      </c>
      <c r="Q1049" s="238">
        <v>0</v>
      </c>
      <c r="R1049" s="238">
        <f>Q1049*H1049</f>
        <v>0</v>
      </c>
      <c r="S1049" s="238">
        <v>0</v>
      </c>
      <c r="T1049" s="239">
        <f>S1049*H1049</f>
        <v>0</v>
      </c>
      <c r="U1049" s="39"/>
      <c r="V1049" s="39"/>
      <c r="W1049" s="39"/>
      <c r="X1049" s="39"/>
      <c r="Y1049" s="39"/>
      <c r="Z1049" s="39"/>
      <c r="AA1049" s="39"/>
      <c r="AB1049" s="39"/>
      <c r="AC1049" s="39"/>
      <c r="AD1049" s="39"/>
      <c r="AE1049" s="39"/>
      <c r="AR1049" s="240" t="s">
        <v>301</v>
      </c>
      <c r="AT1049" s="240" t="s">
        <v>215</v>
      </c>
      <c r="AU1049" s="240" t="s">
        <v>89</v>
      </c>
      <c r="AY1049" s="18" t="s">
        <v>213</v>
      </c>
      <c r="BE1049" s="241">
        <f>IF(N1049="základní",J1049,0)</f>
        <v>0</v>
      </c>
      <c r="BF1049" s="241">
        <f>IF(N1049="snížená",J1049,0)</f>
        <v>0</v>
      </c>
      <c r="BG1049" s="241">
        <f>IF(N1049="zákl. přenesená",J1049,0)</f>
        <v>0</v>
      </c>
      <c r="BH1049" s="241">
        <f>IF(N1049="sníž. přenesená",J1049,0)</f>
        <v>0</v>
      </c>
      <c r="BI1049" s="241">
        <f>IF(N1049="nulová",J1049,0)</f>
        <v>0</v>
      </c>
      <c r="BJ1049" s="18" t="s">
        <v>21</v>
      </c>
      <c r="BK1049" s="241">
        <f>ROUND(I1049*H1049,2)</f>
        <v>0</v>
      </c>
      <c r="BL1049" s="18" t="s">
        <v>301</v>
      </c>
      <c r="BM1049" s="240" t="s">
        <v>1680</v>
      </c>
    </row>
    <row r="1050" spans="1:51" s="13" customFormat="1" ht="12">
      <c r="A1050" s="13"/>
      <c r="B1050" s="242"/>
      <c r="C1050" s="243"/>
      <c r="D1050" s="244" t="s">
        <v>221</v>
      </c>
      <c r="E1050" s="245" t="s">
        <v>1</v>
      </c>
      <c r="F1050" s="246" t="s">
        <v>1681</v>
      </c>
      <c r="G1050" s="243"/>
      <c r="H1050" s="247">
        <v>698.812</v>
      </c>
      <c r="I1050" s="248"/>
      <c r="J1050" s="243"/>
      <c r="K1050" s="243"/>
      <c r="L1050" s="249"/>
      <c r="M1050" s="250"/>
      <c r="N1050" s="251"/>
      <c r="O1050" s="251"/>
      <c r="P1050" s="251"/>
      <c r="Q1050" s="251"/>
      <c r="R1050" s="251"/>
      <c r="S1050" s="251"/>
      <c r="T1050" s="252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T1050" s="253" t="s">
        <v>221</v>
      </c>
      <c r="AU1050" s="253" t="s">
        <v>89</v>
      </c>
      <c r="AV1050" s="13" t="s">
        <v>89</v>
      </c>
      <c r="AW1050" s="13" t="s">
        <v>36</v>
      </c>
      <c r="AX1050" s="13" t="s">
        <v>80</v>
      </c>
      <c r="AY1050" s="253" t="s">
        <v>213</v>
      </c>
    </row>
    <row r="1051" spans="1:51" s="13" customFormat="1" ht="12">
      <c r="A1051" s="13"/>
      <c r="B1051" s="242"/>
      <c r="C1051" s="243"/>
      <c r="D1051" s="244" t="s">
        <v>221</v>
      </c>
      <c r="E1051" s="245" t="s">
        <v>1</v>
      </c>
      <c r="F1051" s="246" t="s">
        <v>1682</v>
      </c>
      <c r="G1051" s="243"/>
      <c r="H1051" s="247">
        <v>23.22</v>
      </c>
      <c r="I1051" s="248"/>
      <c r="J1051" s="243"/>
      <c r="K1051" s="243"/>
      <c r="L1051" s="249"/>
      <c r="M1051" s="250"/>
      <c r="N1051" s="251"/>
      <c r="O1051" s="251"/>
      <c r="P1051" s="251"/>
      <c r="Q1051" s="251"/>
      <c r="R1051" s="251"/>
      <c r="S1051" s="251"/>
      <c r="T1051" s="252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T1051" s="253" t="s">
        <v>221</v>
      </c>
      <c r="AU1051" s="253" t="s">
        <v>89</v>
      </c>
      <c r="AV1051" s="13" t="s">
        <v>89</v>
      </c>
      <c r="AW1051" s="13" t="s">
        <v>36</v>
      </c>
      <c r="AX1051" s="13" t="s">
        <v>80</v>
      </c>
      <c r="AY1051" s="253" t="s">
        <v>213</v>
      </c>
    </row>
    <row r="1052" spans="1:51" s="13" customFormat="1" ht="12">
      <c r="A1052" s="13"/>
      <c r="B1052" s="242"/>
      <c r="C1052" s="243"/>
      <c r="D1052" s="244" t="s">
        <v>221</v>
      </c>
      <c r="E1052" s="245" t="s">
        <v>1</v>
      </c>
      <c r="F1052" s="246" t="s">
        <v>1683</v>
      </c>
      <c r="G1052" s="243"/>
      <c r="H1052" s="247">
        <v>30.03</v>
      </c>
      <c r="I1052" s="248"/>
      <c r="J1052" s="243"/>
      <c r="K1052" s="243"/>
      <c r="L1052" s="249"/>
      <c r="M1052" s="250"/>
      <c r="N1052" s="251"/>
      <c r="O1052" s="251"/>
      <c r="P1052" s="251"/>
      <c r="Q1052" s="251"/>
      <c r="R1052" s="251"/>
      <c r="S1052" s="251"/>
      <c r="T1052" s="252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T1052" s="253" t="s">
        <v>221</v>
      </c>
      <c r="AU1052" s="253" t="s">
        <v>89</v>
      </c>
      <c r="AV1052" s="13" t="s">
        <v>89</v>
      </c>
      <c r="AW1052" s="13" t="s">
        <v>36</v>
      </c>
      <c r="AX1052" s="13" t="s">
        <v>80</v>
      </c>
      <c r="AY1052" s="253" t="s">
        <v>213</v>
      </c>
    </row>
    <row r="1053" spans="1:51" s="14" customFormat="1" ht="12">
      <c r="A1053" s="14"/>
      <c r="B1053" s="254"/>
      <c r="C1053" s="255"/>
      <c r="D1053" s="244" t="s">
        <v>221</v>
      </c>
      <c r="E1053" s="256" t="s">
        <v>1</v>
      </c>
      <c r="F1053" s="257" t="s">
        <v>224</v>
      </c>
      <c r="G1053" s="255"/>
      <c r="H1053" s="258">
        <v>752.062</v>
      </c>
      <c r="I1053" s="259"/>
      <c r="J1053" s="255"/>
      <c r="K1053" s="255"/>
      <c r="L1053" s="260"/>
      <c r="M1053" s="261"/>
      <c r="N1053" s="262"/>
      <c r="O1053" s="262"/>
      <c r="P1053" s="262"/>
      <c r="Q1053" s="262"/>
      <c r="R1053" s="262"/>
      <c r="S1053" s="262"/>
      <c r="T1053" s="263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T1053" s="264" t="s">
        <v>221</v>
      </c>
      <c r="AU1053" s="264" t="s">
        <v>89</v>
      </c>
      <c r="AV1053" s="14" t="s">
        <v>219</v>
      </c>
      <c r="AW1053" s="14" t="s">
        <v>36</v>
      </c>
      <c r="AX1053" s="14" t="s">
        <v>21</v>
      </c>
      <c r="AY1053" s="264" t="s">
        <v>213</v>
      </c>
    </row>
    <row r="1054" spans="1:65" s="2" customFormat="1" ht="16.5" customHeight="1">
      <c r="A1054" s="39"/>
      <c r="B1054" s="40"/>
      <c r="C1054" s="275" t="s">
        <v>1684</v>
      </c>
      <c r="D1054" s="275" t="s">
        <v>292</v>
      </c>
      <c r="E1054" s="276" t="s">
        <v>1685</v>
      </c>
      <c r="F1054" s="277" t="s">
        <v>1686</v>
      </c>
      <c r="G1054" s="278" t="s">
        <v>244</v>
      </c>
      <c r="H1054" s="279">
        <v>827.268</v>
      </c>
      <c r="I1054" s="280"/>
      <c r="J1054" s="281">
        <f>ROUND(I1054*H1054,2)</f>
        <v>0</v>
      </c>
      <c r="K1054" s="282"/>
      <c r="L1054" s="283"/>
      <c r="M1054" s="284" t="s">
        <v>1</v>
      </c>
      <c r="N1054" s="285" t="s">
        <v>45</v>
      </c>
      <c r="O1054" s="92"/>
      <c r="P1054" s="238">
        <f>O1054*H1054</f>
        <v>0</v>
      </c>
      <c r="Q1054" s="238">
        <v>0</v>
      </c>
      <c r="R1054" s="238">
        <f>Q1054*H1054</f>
        <v>0</v>
      </c>
      <c r="S1054" s="238">
        <v>0</v>
      </c>
      <c r="T1054" s="239">
        <f>S1054*H1054</f>
        <v>0</v>
      </c>
      <c r="U1054" s="39"/>
      <c r="V1054" s="39"/>
      <c r="W1054" s="39"/>
      <c r="X1054" s="39"/>
      <c r="Y1054" s="39"/>
      <c r="Z1054" s="39"/>
      <c r="AA1054" s="39"/>
      <c r="AB1054" s="39"/>
      <c r="AC1054" s="39"/>
      <c r="AD1054" s="39"/>
      <c r="AE1054" s="39"/>
      <c r="AR1054" s="240" t="s">
        <v>382</v>
      </c>
      <c r="AT1054" s="240" t="s">
        <v>292</v>
      </c>
      <c r="AU1054" s="240" t="s">
        <v>89</v>
      </c>
      <c r="AY1054" s="18" t="s">
        <v>213</v>
      </c>
      <c r="BE1054" s="241">
        <f>IF(N1054="základní",J1054,0)</f>
        <v>0</v>
      </c>
      <c r="BF1054" s="241">
        <f>IF(N1054="snížená",J1054,0)</f>
        <v>0</v>
      </c>
      <c r="BG1054" s="241">
        <f>IF(N1054="zákl. přenesená",J1054,0)</f>
        <v>0</v>
      </c>
      <c r="BH1054" s="241">
        <f>IF(N1054="sníž. přenesená",J1054,0)</f>
        <v>0</v>
      </c>
      <c r="BI1054" s="241">
        <f>IF(N1054="nulová",J1054,0)</f>
        <v>0</v>
      </c>
      <c r="BJ1054" s="18" t="s">
        <v>21</v>
      </c>
      <c r="BK1054" s="241">
        <f>ROUND(I1054*H1054,2)</f>
        <v>0</v>
      </c>
      <c r="BL1054" s="18" t="s">
        <v>301</v>
      </c>
      <c r="BM1054" s="240" t="s">
        <v>1687</v>
      </c>
    </row>
    <row r="1055" spans="1:51" s="13" customFormat="1" ht="12">
      <c r="A1055" s="13"/>
      <c r="B1055" s="242"/>
      <c r="C1055" s="243"/>
      <c r="D1055" s="244" t="s">
        <v>221</v>
      </c>
      <c r="E1055" s="245" t="s">
        <v>1</v>
      </c>
      <c r="F1055" s="246" t="s">
        <v>1688</v>
      </c>
      <c r="G1055" s="243"/>
      <c r="H1055" s="247">
        <v>827.268</v>
      </c>
      <c r="I1055" s="248"/>
      <c r="J1055" s="243"/>
      <c r="K1055" s="243"/>
      <c r="L1055" s="249"/>
      <c r="M1055" s="250"/>
      <c r="N1055" s="251"/>
      <c r="O1055" s="251"/>
      <c r="P1055" s="251"/>
      <c r="Q1055" s="251"/>
      <c r="R1055" s="251"/>
      <c r="S1055" s="251"/>
      <c r="T1055" s="252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T1055" s="253" t="s">
        <v>221</v>
      </c>
      <c r="AU1055" s="253" t="s">
        <v>89</v>
      </c>
      <c r="AV1055" s="13" t="s">
        <v>89</v>
      </c>
      <c r="AW1055" s="13" t="s">
        <v>36</v>
      </c>
      <c r="AX1055" s="13" t="s">
        <v>21</v>
      </c>
      <c r="AY1055" s="253" t="s">
        <v>213</v>
      </c>
    </row>
    <row r="1056" spans="1:65" s="2" customFormat="1" ht="21.75" customHeight="1">
      <c r="A1056" s="39"/>
      <c r="B1056" s="40"/>
      <c r="C1056" s="228" t="s">
        <v>1689</v>
      </c>
      <c r="D1056" s="228" t="s">
        <v>215</v>
      </c>
      <c r="E1056" s="229" t="s">
        <v>1690</v>
      </c>
      <c r="F1056" s="230" t="s">
        <v>1691</v>
      </c>
      <c r="G1056" s="231" t="s">
        <v>244</v>
      </c>
      <c r="H1056" s="232">
        <v>742.367</v>
      </c>
      <c r="I1056" s="233"/>
      <c r="J1056" s="234">
        <f>ROUND(I1056*H1056,2)</f>
        <v>0</v>
      </c>
      <c r="K1056" s="235"/>
      <c r="L1056" s="45"/>
      <c r="M1056" s="236" t="s">
        <v>1</v>
      </c>
      <c r="N1056" s="237" t="s">
        <v>45</v>
      </c>
      <c r="O1056" s="92"/>
      <c r="P1056" s="238">
        <f>O1056*H1056</f>
        <v>0</v>
      </c>
      <c r="Q1056" s="238">
        <v>0</v>
      </c>
      <c r="R1056" s="238">
        <f>Q1056*H1056</f>
        <v>0</v>
      </c>
      <c r="S1056" s="238">
        <v>0</v>
      </c>
      <c r="T1056" s="239">
        <f>S1056*H1056</f>
        <v>0</v>
      </c>
      <c r="U1056" s="39"/>
      <c r="V1056" s="39"/>
      <c r="W1056" s="39"/>
      <c r="X1056" s="39"/>
      <c r="Y1056" s="39"/>
      <c r="Z1056" s="39"/>
      <c r="AA1056" s="39"/>
      <c r="AB1056" s="39"/>
      <c r="AC1056" s="39"/>
      <c r="AD1056" s="39"/>
      <c r="AE1056" s="39"/>
      <c r="AR1056" s="240" t="s">
        <v>301</v>
      </c>
      <c r="AT1056" s="240" t="s">
        <v>215</v>
      </c>
      <c r="AU1056" s="240" t="s">
        <v>89</v>
      </c>
      <c r="AY1056" s="18" t="s">
        <v>213</v>
      </c>
      <c r="BE1056" s="241">
        <f>IF(N1056="základní",J1056,0)</f>
        <v>0</v>
      </c>
      <c r="BF1056" s="241">
        <f>IF(N1056="snížená",J1056,0)</f>
        <v>0</v>
      </c>
      <c r="BG1056" s="241">
        <f>IF(N1056="zákl. přenesená",J1056,0)</f>
        <v>0</v>
      </c>
      <c r="BH1056" s="241">
        <f>IF(N1056="sníž. přenesená",J1056,0)</f>
        <v>0</v>
      </c>
      <c r="BI1056" s="241">
        <f>IF(N1056="nulová",J1056,0)</f>
        <v>0</v>
      </c>
      <c r="BJ1056" s="18" t="s">
        <v>21</v>
      </c>
      <c r="BK1056" s="241">
        <f>ROUND(I1056*H1056,2)</f>
        <v>0</v>
      </c>
      <c r="BL1056" s="18" t="s">
        <v>301</v>
      </c>
      <c r="BM1056" s="240" t="s">
        <v>1692</v>
      </c>
    </row>
    <row r="1057" spans="1:51" s="13" customFormat="1" ht="12">
      <c r="A1057" s="13"/>
      <c r="B1057" s="242"/>
      <c r="C1057" s="243"/>
      <c r="D1057" s="244" t="s">
        <v>221</v>
      </c>
      <c r="E1057" s="245" t="s">
        <v>1</v>
      </c>
      <c r="F1057" s="246" t="s">
        <v>1693</v>
      </c>
      <c r="G1057" s="243"/>
      <c r="H1057" s="247">
        <v>349.406</v>
      </c>
      <c r="I1057" s="248"/>
      <c r="J1057" s="243"/>
      <c r="K1057" s="243"/>
      <c r="L1057" s="249"/>
      <c r="M1057" s="250"/>
      <c r="N1057" s="251"/>
      <c r="O1057" s="251"/>
      <c r="P1057" s="251"/>
      <c r="Q1057" s="251"/>
      <c r="R1057" s="251"/>
      <c r="S1057" s="251"/>
      <c r="T1057" s="252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T1057" s="253" t="s">
        <v>221</v>
      </c>
      <c r="AU1057" s="253" t="s">
        <v>89</v>
      </c>
      <c r="AV1057" s="13" t="s">
        <v>89</v>
      </c>
      <c r="AW1057" s="13" t="s">
        <v>36</v>
      </c>
      <c r="AX1057" s="13" t="s">
        <v>80</v>
      </c>
      <c r="AY1057" s="253" t="s">
        <v>213</v>
      </c>
    </row>
    <row r="1058" spans="1:51" s="13" customFormat="1" ht="12">
      <c r="A1058" s="13"/>
      <c r="B1058" s="242"/>
      <c r="C1058" s="243"/>
      <c r="D1058" s="244" t="s">
        <v>221</v>
      </c>
      <c r="E1058" s="245" t="s">
        <v>1</v>
      </c>
      <c r="F1058" s="246" t="s">
        <v>1694</v>
      </c>
      <c r="G1058" s="243"/>
      <c r="H1058" s="247">
        <v>11.61</v>
      </c>
      <c r="I1058" s="248"/>
      <c r="J1058" s="243"/>
      <c r="K1058" s="243"/>
      <c r="L1058" s="249"/>
      <c r="M1058" s="250"/>
      <c r="N1058" s="251"/>
      <c r="O1058" s="251"/>
      <c r="P1058" s="251"/>
      <c r="Q1058" s="251"/>
      <c r="R1058" s="251"/>
      <c r="S1058" s="251"/>
      <c r="T1058" s="252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T1058" s="253" t="s">
        <v>221</v>
      </c>
      <c r="AU1058" s="253" t="s">
        <v>89</v>
      </c>
      <c r="AV1058" s="13" t="s">
        <v>89</v>
      </c>
      <c r="AW1058" s="13" t="s">
        <v>36</v>
      </c>
      <c r="AX1058" s="13" t="s">
        <v>80</v>
      </c>
      <c r="AY1058" s="253" t="s">
        <v>213</v>
      </c>
    </row>
    <row r="1059" spans="1:51" s="13" customFormat="1" ht="12">
      <c r="A1059" s="13"/>
      <c r="B1059" s="242"/>
      <c r="C1059" s="243"/>
      <c r="D1059" s="244" t="s">
        <v>221</v>
      </c>
      <c r="E1059" s="245" t="s">
        <v>1</v>
      </c>
      <c r="F1059" s="246" t="s">
        <v>1695</v>
      </c>
      <c r="G1059" s="243"/>
      <c r="H1059" s="247">
        <v>306</v>
      </c>
      <c r="I1059" s="248"/>
      <c r="J1059" s="243"/>
      <c r="K1059" s="243"/>
      <c r="L1059" s="249"/>
      <c r="M1059" s="250"/>
      <c r="N1059" s="251"/>
      <c r="O1059" s="251"/>
      <c r="P1059" s="251"/>
      <c r="Q1059" s="251"/>
      <c r="R1059" s="251"/>
      <c r="S1059" s="251"/>
      <c r="T1059" s="252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T1059" s="253" t="s">
        <v>221</v>
      </c>
      <c r="AU1059" s="253" t="s">
        <v>89</v>
      </c>
      <c r="AV1059" s="13" t="s">
        <v>89</v>
      </c>
      <c r="AW1059" s="13" t="s">
        <v>36</v>
      </c>
      <c r="AX1059" s="13" t="s">
        <v>80</v>
      </c>
      <c r="AY1059" s="253" t="s">
        <v>213</v>
      </c>
    </row>
    <row r="1060" spans="1:51" s="13" customFormat="1" ht="12">
      <c r="A1060" s="13"/>
      <c r="B1060" s="242"/>
      <c r="C1060" s="243"/>
      <c r="D1060" s="244" t="s">
        <v>221</v>
      </c>
      <c r="E1060" s="245" t="s">
        <v>1</v>
      </c>
      <c r="F1060" s="246" t="s">
        <v>1696</v>
      </c>
      <c r="G1060" s="243"/>
      <c r="H1060" s="247">
        <v>21.196</v>
      </c>
      <c r="I1060" s="248"/>
      <c r="J1060" s="243"/>
      <c r="K1060" s="243"/>
      <c r="L1060" s="249"/>
      <c r="M1060" s="250"/>
      <c r="N1060" s="251"/>
      <c r="O1060" s="251"/>
      <c r="P1060" s="251"/>
      <c r="Q1060" s="251"/>
      <c r="R1060" s="251"/>
      <c r="S1060" s="251"/>
      <c r="T1060" s="252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T1060" s="253" t="s">
        <v>221</v>
      </c>
      <c r="AU1060" s="253" t="s">
        <v>89</v>
      </c>
      <c r="AV1060" s="13" t="s">
        <v>89</v>
      </c>
      <c r="AW1060" s="13" t="s">
        <v>36</v>
      </c>
      <c r="AX1060" s="13" t="s">
        <v>80</v>
      </c>
      <c r="AY1060" s="253" t="s">
        <v>213</v>
      </c>
    </row>
    <row r="1061" spans="1:51" s="16" customFormat="1" ht="12">
      <c r="A1061" s="16"/>
      <c r="B1061" s="286"/>
      <c r="C1061" s="287"/>
      <c r="D1061" s="244" t="s">
        <v>221</v>
      </c>
      <c r="E1061" s="288" t="s">
        <v>1</v>
      </c>
      <c r="F1061" s="289" t="s">
        <v>741</v>
      </c>
      <c r="G1061" s="287"/>
      <c r="H1061" s="290">
        <v>688.212</v>
      </c>
      <c r="I1061" s="291"/>
      <c r="J1061" s="287"/>
      <c r="K1061" s="287"/>
      <c r="L1061" s="292"/>
      <c r="M1061" s="293"/>
      <c r="N1061" s="294"/>
      <c r="O1061" s="294"/>
      <c r="P1061" s="294"/>
      <c r="Q1061" s="294"/>
      <c r="R1061" s="294"/>
      <c r="S1061" s="294"/>
      <c r="T1061" s="295"/>
      <c r="U1061" s="16"/>
      <c r="V1061" s="16"/>
      <c r="W1061" s="16"/>
      <c r="X1061" s="16"/>
      <c r="Y1061" s="16"/>
      <c r="Z1061" s="16"/>
      <c r="AA1061" s="16"/>
      <c r="AB1061" s="16"/>
      <c r="AC1061" s="16"/>
      <c r="AD1061" s="16"/>
      <c r="AE1061" s="16"/>
      <c r="AT1061" s="296" t="s">
        <v>221</v>
      </c>
      <c r="AU1061" s="296" t="s">
        <v>89</v>
      </c>
      <c r="AV1061" s="16" t="s">
        <v>231</v>
      </c>
      <c r="AW1061" s="16" t="s">
        <v>36</v>
      </c>
      <c r="AX1061" s="16" t="s">
        <v>80</v>
      </c>
      <c r="AY1061" s="296" t="s">
        <v>213</v>
      </c>
    </row>
    <row r="1062" spans="1:51" s="15" customFormat="1" ht="12">
      <c r="A1062" s="15"/>
      <c r="B1062" s="265"/>
      <c r="C1062" s="266"/>
      <c r="D1062" s="244" t="s">
        <v>221</v>
      </c>
      <c r="E1062" s="267" t="s">
        <v>1</v>
      </c>
      <c r="F1062" s="268" t="s">
        <v>1697</v>
      </c>
      <c r="G1062" s="266"/>
      <c r="H1062" s="267" t="s">
        <v>1</v>
      </c>
      <c r="I1062" s="269"/>
      <c r="J1062" s="266"/>
      <c r="K1062" s="266"/>
      <c r="L1062" s="270"/>
      <c r="M1062" s="271"/>
      <c r="N1062" s="272"/>
      <c r="O1062" s="272"/>
      <c r="P1062" s="272"/>
      <c r="Q1062" s="272"/>
      <c r="R1062" s="272"/>
      <c r="S1062" s="272"/>
      <c r="T1062" s="273"/>
      <c r="U1062" s="15"/>
      <c r="V1062" s="15"/>
      <c r="W1062" s="15"/>
      <c r="X1062" s="15"/>
      <c r="Y1062" s="15"/>
      <c r="Z1062" s="15"/>
      <c r="AA1062" s="15"/>
      <c r="AB1062" s="15"/>
      <c r="AC1062" s="15"/>
      <c r="AD1062" s="15"/>
      <c r="AE1062" s="15"/>
      <c r="AT1062" s="274" t="s">
        <v>221</v>
      </c>
      <c r="AU1062" s="274" t="s">
        <v>89</v>
      </c>
      <c r="AV1062" s="15" t="s">
        <v>21</v>
      </c>
      <c r="AW1062" s="15" t="s">
        <v>36</v>
      </c>
      <c r="AX1062" s="15" t="s">
        <v>80</v>
      </c>
      <c r="AY1062" s="274" t="s">
        <v>213</v>
      </c>
    </row>
    <row r="1063" spans="1:51" s="13" customFormat="1" ht="12">
      <c r="A1063" s="13"/>
      <c r="B1063" s="242"/>
      <c r="C1063" s="243"/>
      <c r="D1063" s="244" t="s">
        <v>221</v>
      </c>
      <c r="E1063" s="245" t="s">
        <v>1</v>
      </c>
      <c r="F1063" s="246" t="s">
        <v>1698</v>
      </c>
      <c r="G1063" s="243"/>
      <c r="H1063" s="247">
        <v>48.485</v>
      </c>
      <c r="I1063" s="248"/>
      <c r="J1063" s="243"/>
      <c r="K1063" s="243"/>
      <c r="L1063" s="249"/>
      <c r="M1063" s="250"/>
      <c r="N1063" s="251"/>
      <c r="O1063" s="251"/>
      <c r="P1063" s="251"/>
      <c r="Q1063" s="251"/>
      <c r="R1063" s="251"/>
      <c r="S1063" s="251"/>
      <c r="T1063" s="252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T1063" s="253" t="s">
        <v>221</v>
      </c>
      <c r="AU1063" s="253" t="s">
        <v>89</v>
      </c>
      <c r="AV1063" s="13" t="s">
        <v>89</v>
      </c>
      <c r="AW1063" s="13" t="s">
        <v>36</v>
      </c>
      <c r="AX1063" s="13" t="s">
        <v>80</v>
      </c>
      <c r="AY1063" s="253" t="s">
        <v>213</v>
      </c>
    </row>
    <row r="1064" spans="1:51" s="13" customFormat="1" ht="12">
      <c r="A1064" s="13"/>
      <c r="B1064" s="242"/>
      <c r="C1064" s="243"/>
      <c r="D1064" s="244" t="s">
        <v>221</v>
      </c>
      <c r="E1064" s="245" t="s">
        <v>1</v>
      </c>
      <c r="F1064" s="246" t="s">
        <v>1699</v>
      </c>
      <c r="G1064" s="243"/>
      <c r="H1064" s="247">
        <v>5.67</v>
      </c>
      <c r="I1064" s="248"/>
      <c r="J1064" s="243"/>
      <c r="K1064" s="243"/>
      <c r="L1064" s="249"/>
      <c r="M1064" s="250"/>
      <c r="N1064" s="251"/>
      <c r="O1064" s="251"/>
      <c r="P1064" s="251"/>
      <c r="Q1064" s="251"/>
      <c r="R1064" s="251"/>
      <c r="S1064" s="251"/>
      <c r="T1064" s="252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T1064" s="253" t="s">
        <v>221</v>
      </c>
      <c r="AU1064" s="253" t="s">
        <v>89</v>
      </c>
      <c r="AV1064" s="13" t="s">
        <v>89</v>
      </c>
      <c r="AW1064" s="13" t="s">
        <v>36</v>
      </c>
      <c r="AX1064" s="13" t="s">
        <v>80</v>
      </c>
      <c r="AY1064" s="253" t="s">
        <v>213</v>
      </c>
    </row>
    <row r="1065" spans="1:51" s="16" customFormat="1" ht="12">
      <c r="A1065" s="16"/>
      <c r="B1065" s="286"/>
      <c r="C1065" s="287"/>
      <c r="D1065" s="244" t="s">
        <v>221</v>
      </c>
      <c r="E1065" s="288" t="s">
        <v>1</v>
      </c>
      <c r="F1065" s="289" t="s">
        <v>741</v>
      </c>
      <c r="G1065" s="287"/>
      <c r="H1065" s="290">
        <v>54.155</v>
      </c>
      <c r="I1065" s="291"/>
      <c r="J1065" s="287"/>
      <c r="K1065" s="287"/>
      <c r="L1065" s="292"/>
      <c r="M1065" s="293"/>
      <c r="N1065" s="294"/>
      <c r="O1065" s="294"/>
      <c r="P1065" s="294"/>
      <c r="Q1065" s="294"/>
      <c r="R1065" s="294"/>
      <c r="S1065" s="294"/>
      <c r="T1065" s="295"/>
      <c r="U1065" s="16"/>
      <c r="V1065" s="16"/>
      <c r="W1065" s="16"/>
      <c r="X1065" s="16"/>
      <c r="Y1065" s="16"/>
      <c r="Z1065" s="16"/>
      <c r="AA1065" s="16"/>
      <c r="AB1065" s="16"/>
      <c r="AC1065" s="16"/>
      <c r="AD1065" s="16"/>
      <c r="AE1065" s="16"/>
      <c r="AT1065" s="296" t="s">
        <v>221</v>
      </c>
      <c r="AU1065" s="296" t="s">
        <v>89</v>
      </c>
      <c r="AV1065" s="16" t="s">
        <v>231</v>
      </c>
      <c r="AW1065" s="16" t="s">
        <v>36</v>
      </c>
      <c r="AX1065" s="16" t="s">
        <v>80</v>
      </c>
      <c r="AY1065" s="296" t="s">
        <v>213</v>
      </c>
    </row>
    <row r="1066" spans="1:51" s="14" customFormat="1" ht="12">
      <c r="A1066" s="14"/>
      <c r="B1066" s="254"/>
      <c r="C1066" s="255"/>
      <c r="D1066" s="244" t="s">
        <v>221</v>
      </c>
      <c r="E1066" s="256" t="s">
        <v>1</v>
      </c>
      <c r="F1066" s="257" t="s">
        <v>224</v>
      </c>
      <c r="G1066" s="255"/>
      <c r="H1066" s="258">
        <v>742.367</v>
      </c>
      <c r="I1066" s="259"/>
      <c r="J1066" s="255"/>
      <c r="K1066" s="255"/>
      <c r="L1066" s="260"/>
      <c r="M1066" s="261"/>
      <c r="N1066" s="262"/>
      <c r="O1066" s="262"/>
      <c r="P1066" s="262"/>
      <c r="Q1066" s="262"/>
      <c r="R1066" s="262"/>
      <c r="S1066" s="262"/>
      <c r="T1066" s="263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T1066" s="264" t="s">
        <v>221</v>
      </c>
      <c r="AU1066" s="264" t="s">
        <v>89</v>
      </c>
      <c r="AV1066" s="14" t="s">
        <v>219</v>
      </c>
      <c r="AW1066" s="14" t="s">
        <v>36</v>
      </c>
      <c r="AX1066" s="14" t="s">
        <v>21</v>
      </c>
      <c r="AY1066" s="264" t="s">
        <v>213</v>
      </c>
    </row>
    <row r="1067" spans="1:65" s="2" customFormat="1" ht="21.75" customHeight="1">
      <c r="A1067" s="39"/>
      <c r="B1067" s="40"/>
      <c r="C1067" s="275" t="s">
        <v>1700</v>
      </c>
      <c r="D1067" s="275" t="s">
        <v>292</v>
      </c>
      <c r="E1067" s="276" t="s">
        <v>1701</v>
      </c>
      <c r="F1067" s="277" t="s">
        <v>1702</v>
      </c>
      <c r="G1067" s="278" t="s">
        <v>244</v>
      </c>
      <c r="H1067" s="279">
        <v>650.319</v>
      </c>
      <c r="I1067" s="280"/>
      <c r="J1067" s="281">
        <f>ROUND(I1067*H1067,2)</f>
        <v>0</v>
      </c>
      <c r="K1067" s="282"/>
      <c r="L1067" s="283"/>
      <c r="M1067" s="284" t="s">
        <v>1</v>
      </c>
      <c r="N1067" s="285" t="s">
        <v>45</v>
      </c>
      <c r="O1067" s="92"/>
      <c r="P1067" s="238">
        <f>O1067*H1067</f>
        <v>0</v>
      </c>
      <c r="Q1067" s="238">
        <v>0</v>
      </c>
      <c r="R1067" s="238">
        <f>Q1067*H1067</f>
        <v>0</v>
      </c>
      <c r="S1067" s="238">
        <v>0</v>
      </c>
      <c r="T1067" s="239">
        <f>S1067*H1067</f>
        <v>0</v>
      </c>
      <c r="U1067" s="39"/>
      <c r="V1067" s="39"/>
      <c r="W1067" s="39"/>
      <c r="X1067" s="39"/>
      <c r="Y1067" s="39"/>
      <c r="Z1067" s="39"/>
      <c r="AA1067" s="39"/>
      <c r="AB1067" s="39"/>
      <c r="AC1067" s="39"/>
      <c r="AD1067" s="39"/>
      <c r="AE1067" s="39"/>
      <c r="AR1067" s="240" t="s">
        <v>382</v>
      </c>
      <c r="AT1067" s="240" t="s">
        <v>292</v>
      </c>
      <c r="AU1067" s="240" t="s">
        <v>89</v>
      </c>
      <c r="AY1067" s="18" t="s">
        <v>213</v>
      </c>
      <c r="BE1067" s="241">
        <f>IF(N1067="základní",J1067,0)</f>
        <v>0</v>
      </c>
      <c r="BF1067" s="241">
        <f>IF(N1067="snížená",J1067,0)</f>
        <v>0</v>
      </c>
      <c r="BG1067" s="241">
        <f>IF(N1067="zákl. přenesená",J1067,0)</f>
        <v>0</v>
      </c>
      <c r="BH1067" s="241">
        <f>IF(N1067="sníž. přenesená",J1067,0)</f>
        <v>0</v>
      </c>
      <c r="BI1067" s="241">
        <f>IF(N1067="nulová",J1067,0)</f>
        <v>0</v>
      </c>
      <c r="BJ1067" s="18" t="s">
        <v>21</v>
      </c>
      <c r="BK1067" s="241">
        <f>ROUND(I1067*H1067,2)</f>
        <v>0</v>
      </c>
      <c r="BL1067" s="18" t="s">
        <v>301</v>
      </c>
      <c r="BM1067" s="240" t="s">
        <v>1703</v>
      </c>
    </row>
    <row r="1068" spans="1:51" s="13" customFormat="1" ht="12">
      <c r="A1068" s="13"/>
      <c r="B1068" s="242"/>
      <c r="C1068" s="243"/>
      <c r="D1068" s="244" t="s">
        <v>221</v>
      </c>
      <c r="E1068" s="245" t="s">
        <v>1</v>
      </c>
      <c r="F1068" s="246" t="s">
        <v>1704</v>
      </c>
      <c r="G1068" s="243"/>
      <c r="H1068" s="247">
        <v>650.319</v>
      </c>
      <c r="I1068" s="248"/>
      <c r="J1068" s="243"/>
      <c r="K1068" s="243"/>
      <c r="L1068" s="249"/>
      <c r="M1068" s="250"/>
      <c r="N1068" s="251"/>
      <c r="O1068" s="251"/>
      <c r="P1068" s="251"/>
      <c r="Q1068" s="251"/>
      <c r="R1068" s="251"/>
      <c r="S1068" s="251"/>
      <c r="T1068" s="252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T1068" s="253" t="s">
        <v>221</v>
      </c>
      <c r="AU1068" s="253" t="s">
        <v>89</v>
      </c>
      <c r="AV1068" s="13" t="s">
        <v>89</v>
      </c>
      <c r="AW1068" s="13" t="s">
        <v>36</v>
      </c>
      <c r="AX1068" s="13" t="s">
        <v>21</v>
      </c>
      <c r="AY1068" s="253" t="s">
        <v>213</v>
      </c>
    </row>
    <row r="1069" spans="1:65" s="2" customFormat="1" ht="21.75" customHeight="1">
      <c r="A1069" s="39"/>
      <c r="B1069" s="40"/>
      <c r="C1069" s="275" t="s">
        <v>1705</v>
      </c>
      <c r="D1069" s="275" t="s">
        <v>292</v>
      </c>
      <c r="E1069" s="276" t="s">
        <v>1706</v>
      </c>
      <c r="F1069" s="277" t="s">
        <v>1707</v>
      </c>
      <c r="G1069" s="278" t="s">
        <v>244</v>
      </c>
      <c r="H1069" s="279">
        <v>533.837</v>
      </c>
      <c r="I1069" s="280"/>
      <c r="J1069" s="281">
        <f>ROUND(I1069*H1069,2)</f>
        <v>0</v>
      </c>
      <c r="K1069" s="282"/>
      <c r="L1069" s="283"/>
      <c r="M1069" s="284" t="s">
        <v>1</v>
      </c>
      <c r="N1069" s="285" t="s">
        <v>45</v>
      </c>
      <c r="O1069" s="92"/>
      <c r="P1069" s="238">
        <f>O1069*H1069</f>
        <v>0</v>
      </c>
      <c r="Q1069" s="238">
        <v>0.00254</v>
      </c>
      <c r="R1069" s="238">
        <f>Q1069*H1069</f>
        <v>1.35594598</v>
      </c>
      <c r="S1069" s="238">
        <v>0</v>
      </c>
      <c r="T1069" s="239">
        <f>S1069*H1069</f>
        <v>0</v>
      </c>
      <c r="U1069" s="39"/>
      <c r="V1069" s="39"/>
      <c r="W1069" s="39"/>
      <c r="X1069" s="39"/>
      <c r="Y1069" s="39"/>
      <c r="Z1069" s="39"/>
      <c r="AA1069" s="39"/>
      <c r="AB1069" s="39"/>
      <c r="AC1069" s="39"/>
      <c r="AD1069" s="39"/>
      <c r="AE1069" s="39"/>
      <c r="AR1069" s="240" t="s">
        <v>382</v>
      </c>
      <c r="AT1069" s="240" t="s">
        <v>292</v>
      </c>
      <c r="AU1069" s="240" t="s">
        <v>89</v>
      </c>
      <c r="AY1069" s="18" t="s">
        <v>213</v>
      </c>
      <c r="BE1069" s="241">
        <f>IF(N1069="základní",J1069,0)</f>
        <v>0</v>
      </c>
      <c r="BF1069" s="241">
        <f>IF(N1069="snížená",J1069,0)</f>
        <v>0</v>
      </c>
      <c r="BG1069" s="241">
        <f>IF(N1069="zákl. přenesená",J1069,0)</f>
        <v>0</v>
      </c>
      <c r="BH1069" s="241">
        <f>IF(N1069="sníž. přenesená",J1069,0)</f>
        <v>0</v>
      </c>
      <c r="BI1069" s="241">
        <f>IF(N1069="nulová",J1069,0)</f>
        <v>0</v>
      </c>
      <c r="BJ1069" s="18" t="s">
        <v>21</v>
      </c>
      <c r="BK1069" s="241">
        <f>ROUND(I1069*H1069,2)</f>
        <v>0</v>
      </c>
      <c r="BL1069" s="18" t="s">
        <v>301</v>
      </c>
      <c r="BM1069" s="240" t="s">
        <v>1708</v>
      </c>
    </row>
    <row r="1070" spans="1:51" s="13" customFormat="1" ht="12">
      <c r="A1070" s="13"/>
      <c r="B1070" s="242"/>
      <c r="C1070" s="243"/>
      <c r="D1070" s="244" t="s">
        <v>221</v>
      </c>
      <c r="E1070" s="245" t="s">
        <v>1</v>
      </c>
      <c r="F1070" s="246" t="s">
        <v>1709</v>
      </c>
      <c r="G1070" s="243"/>
      <c r="H1070" s="247">
        <v>27.407</v>
      </c>
      <c r="I1070" s="248"/>
      <c r="J1070" s="243"/>
      <c r="K1070" s="243"/>
      <c r="L1070" s="249"/>
      <c r="M1070" s="250"/>
      <c r="N1070" s="251"/>
      <c r="O1070" s="251"/>
      <c r="P1070" s="251"/>
      <c r="Q1070" s="251"/>
      <c r="R1070" s="251"/>
      <c r="S1070" s="251"/>
      <c r="T1070" s="252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T1070" s="253" t="s">
        <v>221</v>
      </c>
      <c r="AU1070" s="253" t="s">
        <v>89</v>
      </c>
      <c r="AV1070" s="13" t="s">
        <v>89</v>
      </c>
      <c r="AW1070" s="13" t="s">
        <v>36</v>
      </c>
      <c r="AX1070" s="13" t="s">
        <v>80</v>
      </c>
      <c r="AY1070" s="253" t="s">
        <v>213</v>
      </c>
    </row>
    <row r="1071" spans="1:51" s="13" customFormat="1" ht="12">
      <c r="A1071" s="13"/>
      <c r="B1071" s="242"/>
      <c r="C1071" s="243"/>
      <c r="D1071" s="244" t="s">
        <v>221</v>
      </c>
      <c r="E1071" s="245" t="s">
        <v>1</v>
      </c>
      <c r="F1071" s="246" t="s">
        <v>1710</v>
      </c>
      <c r="G1071" s="243"/>
      <c r="H1071" s="247">
        <v>506.43</v>
      </c>
      <c r="I1071" s="248"/>
      <c r="J1071" s="243"/>
      <c r="K1071" s="243"/>
      <c r="L1071" s="249"/>
      <c r="M1071" s="250"/>
      <c r="N1071" s="251"/>
      <c r="O1071" s="251"/>
      <c r="P1071" s="251"/>
      <c r="Q1071" s="251"/>
      <c r="R1071" s="251"/>
      <c r="S1071" s="251"/>
      <c r="T1071" s="252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T1071" s="253" t="s">
        <v>221</v>
      </c>
      <c r="AU1071" s="253" t="s">
        <v>89</v>
      </c>
      <c r="AV1071" s="13" t="s">
        <v>89</v>
      </c>
      <c r="AW1071" s="13" t="s">
        <v>36</v>
      </c>
      <c r="AX1071" s="13" t="s">
        <v>80</v>
      </c>
      <c r="AY1071" s="253" t="s">
        <v>213</v>
      </c>
    </row>
    <row r="1072" spans="1:51" s="14" customFormat="1" ht="12">
      <c r="A1072" s="14"/>
      <c r="B1072" s="254"/>
      <c r="C1072" s="255"/>
      <c r="D1072" s="244" t="s">
        <v>221</v>
      </c>
      <c r="E1072" s="256" t="s">
        <v>1</v>
      </c>
      <c r="F1072" s="257" t="s">
        <v>224</v>
      </c>
      <c r="G1072" s="255"/>
      <c r="H1072" s="258">
        <v>533.837</v>
      </c>
      <c r="I1072" s="259"/>
      <c r="J1072" s="255"/>
      <c r="K1072" s="255"/>
      <c r="L1072" s="260"/>
      <c r="M1072" s="261"/>
      <c r="N1072" s="262"/>
      <c r="O1072" s="262"/>
      <c r="P1072" s="262"/>
      <c r="Q1072" s="262"/>
      <c r="R1072" s="262"/>
      <c r="S1072" s="262"/>
      <c r="T1072" s="263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14"/>
      <c r="AE1072" s="14"/>
      <c r="AT1072" s="264" t="s">
        <v>221</v>
      </c>
      <c r="AU1072" s="264" t="s">
        <v>89</v>
      </c>
      <c r="AV1072" s="14" t="s">
        <v>219</v>
      </c>
      <c r="AW1072" s="14" t="s">
        <v>36</v>
      </c>
      <c r="AX1072" s="14" t="s">
        <v>21</v>
      </c>
      <c r="AY1072" s="264" t="s">
        <v>213</v>
      </c>
    </row>
    <row r="1073" spans="1:65" s="2" customFormat="1" ht="21.75" customHeight="1">
      <c r="A1073" s="39"/>
      <c r="B1073" s="40"/>
      <c r="C1073" s="275" t="s">
        <v>1711</v>
      </c>
      <c r="D1073" s="275" t="s">
        <v>292</v>
      </c>
      <c r="E1073" s="276" t="s">
        <v>1712</v>
      </c>
      <c r="F1073" s="277" t="s">
        <v>1713</v>
      </c>
      <c r="G1073" s="278" t="s">
        <v>244</v>
      </c>
      <c r="H1073" s="279">
        <v>44.463</v>
      </c>
      <c r="I1073" s="280"/>
      <c r="J1073" s="281">
        <f>ROUND(I1073*H1073,2)</f>
        <v>0</v>
      </c>
      <c r="K1073" s="282"/>
      <c r="L1073" s="283"/>
      <c r="M1073" s="284" t="s">
        <v>1</v>
      </c>
      <c r="N1073" s="285" t="s">
        <v>45</v>
      </c>
      <c r="O1073" s="92"/>
      <c r="P1073" s="238">
        <f>O1073*H1073</f>
        <v>0</v>
      </c>
      <c r="Q1073" s="238">
        <v>0.00254</v>
      </c>
      <c r="R1073" s="238">
        <f>Q1073*H1073</f>
        <v>0.11293602000000001</v>
      </c>
      <c r="S1073" s="238">
        <v>0</v>
      </c>
      <c r="T1073" s="239">
        <f>S1073*H1073</f>
        <v>0</v>
      </c>
      <c r="U1073" s="39"/>
      <c r="V1073" s="39"/>
      <c r="W1073" s="39"/>
      <c r="X1073" s="39"/>
      <c r="Y1073" s="39"/>
      <c r="Z1073" s="39"/>
      <c r="AA1073" s="39"/>
      <c r="AB1073" s="39"/>
      <c r="AC1073" s="39"/>
      <c r="AD1073" s="39"/>
      <c r="AE1073" s="39"/>
      <c r="AR1073" s="240" t="s">
        <v>382</v>
      </c>
      <c r="AT1073" s="240" t="s">
        <v>292</v>
      </c>
      <c r="AU1073" s="240" t="s">
        <v>89</v>
      </c>
      <c r="AY1073" s="18" t="s">
        <v>213</v>
      </c>
      <c r="BE1073" s="241">
        <f>IF(N1073="základní",J1073,0)</f>
        <v>0</v>
      </c>
      <c r="BF1073" s="241">
        <f>IF(N1073="snížená",J1073,0)</f>
        <v>0</v>
      </c>
      <c r="BG1073" s="241">
        <f>IF(N1073="zákl. přenesená",J1073,0)</f>
        <v>0</v>
      </c>
      <c r="BH1073" s="241">
        <f>IF(N1073="sníž. přenesená",J1073,0)</f>
        <v>0</v>
      </c>
      <c r="BI1073" s="241">
        <f>IF(N1073="nulová",J1073,0)</f>
        <v>0</v>
      </c>
      <c r="BJ1073" s="18" t="s">
        <v>21</v>
      </c>
      <c r="BK1073" s="241">
        <f>ROUND(I1073*H1073,2)</f>
        <v>0</v>
      </c>
      <c r="BL1073" s="18" t="s">
        <v>301</v>
      </c>
      <c r="BM1073" s="240" t="s">
        <v>1714</v>
      </c>
    </row>
    <row r="1074" spans="1:51" s="13" customFormat="1" ht="12">
      <c r="A1074" s="13"/>
      <c r="B1074" s="242"/>
      <c r="C1074" s="243"/>
      <c r="D1074" s="244" t="s">
        <v>221</v>
      </c>
      <c r="E1074" s="245" t="s">
        <v>1</v>
      </c>
      <c r="F1074" s="246" t="s">
        <v>1715</v>
      </c>
      <c r="G1074" s="243"/>
      <c r="H1074" s="247">
        <v>44.463</v>
      </c>
      <c r="I1074" s="248"/>
      <c r="J1074" s="243"/>
      <c r="K1074" s="243"/>
      <c r="L1074" s="249"/>
      <c r="M1074" s="250"/>
      <c r="N1074" s="251"/>
      <c r="O1074" s="251"/>
      <c r="P1074" s="251"/>
      <c r="Q1074" s="251"/>
      <c r="R1074" s="251"/>
      <c r="S1074" s="251"/>
      <c r="T1074" s="252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T1074" s="253" t="s">
        <v>221</v>
      </c>
      <c r="AU1074" s="253" t="s">
        <v>89</v>
      </c>
      <c r="AV1074" s="13" t="s">
        <v>89</v>
      </c>
      <c r="AW1074" s="13" t="s">
        <v>36</v>
      </c>
      <c r="AX1074" s="13" t="s">
        <v>21</v>
      </c>
      <c r="AY1074" s="253" t="s">
        <v>213</v>
      </c>
    </row>
    <row r="1075" spans="1:65" s="2" customFormat="1" ht="16.5" customHeight="1">
      <c r="A1075" s="39"/>
      <c r="B1075" s="40"/>
      <c r="C1075" s="228" t="s">
        <v>1716</v>
      </c>
      <c r="D1075" s="228" t="s">
        <v>215</v>
      </c>
      <c r="E1075" s="229" t="s">
        <v>1717</v>
      </c>
      <c r="F1075" s="230" t="s">
        <v>1718</v>
      </c>
      <c r="G1075" s="231" t="s">
        <v>244</v>
      </c>
      <c r="H1075" s="232">
        <v>690.874</v>
      </c>
      <c r="I1075" s="233"/>
      <c r="J1075" s="234">
        <f>ROUND(I1075*H1075,2)</f>
        <v>0</v>
      </c>
      <c r="K1075" s="235"/>
      <c r="L1075" s="45"/>
      <c r="M1075" s="236" t="s">
        <v>1</v>
      </c>
      <c r="N1075" s="237" t="s">
        <v>45</v>
      </c>
      <c r="O1075" s="92"/>
      <c r="P1075" s="238">
        <f>O1075*H1075</f>
        <v>0</v>
      </c>
      <c r="Q1075" s="238">
        <v>0</v>
      </c>
      <c r="R1075" s="238">
        <f>Q1075*H1075</f>
        <v>0</v>
      </c>
      <c r="S1075" s="238">
        <v>0</v>
      </c>
      <c r="T1075" s="239">
        <f>S1075*H1075</f>
        <v>0</v>
      </c>
      <c r="U1075" s="39"/>
      <c r="V1075" s="39"/>
      <c r="W1075" s="39"/>
      <c r="X1075" s="39"/>
      <c r="Y1075" s="39"/>
      <c r="Z1075" s="39"/>
      <c r="AA1075" s="39"/>
      <c r="AB1075" s="39"/>
      <c r="AC1075" s="39"/>
      <c r="AD1075" s="39"/>
      <c r="AE1075" s="39"/>
      <c r="AR1075" s="240" t="s">
        <v>301</v>
      </c>
      <c r="AT1075" s="240" t="s">
        <v>215</v>
      </c>
      <c r="AU1075" s="240" t="s">
        <v>89</v>
      </c>
      <c r="AY1075" s="18" t="s">
        <v>213</v>
      </c>
      <c r="BE1075" s="241">
        <f>IF(N1075="základní",J1075,0)</f>
        <v>0</v>
      </c>
      <c r="BF1075" s="241">
        <f>IF(N1075="snížená",J1075,0)</f>
        <v>0</v>
      </c>
      <c r="BG1075" s="241">
        <f>IF(N1075="zákl. přenesená",J1075,0)</f>
        <v>0</v>
      </c>
      <c r="BH1075" s="241">
        <f>IF(N1075="sníž. přenesená",J1075,0)</f>
        <v>0</v>
      </c>
      <c r="BI1075" s="241">
        <f>IF(N1075="nulová",J1075,0)</f>
        <v>0</v>
      </c>
      <c r="BJ1075" s="18" t="s">
        <v>21</v>
      </c>
      <c r="BK1075" s="241">
        <f>ROUND(I1075*H1075,2)</f>
        <v>0</v>
      </c>
      <c r="BL1075" s="18" t="s">
        <v>301</v>
      </c>
      <c r="BM1075" s="240" t="s">
        <v>1719</v>
      </c>
    </row>
    <row r="1076" spans="1:51" s="13" customFormat="1" ht="12">
      <c r="A1076" s="13"/>
      <c r="B1076" s="242"/>
      <c r="C1076" s="243"/>
      <c r="D1076" s="244" t="s">
        <v>221</v>
      </c>
      <c r="E1076" s="245" t="s">
        <v>1</v>
      </c>
      <c r="F1076" s="246" t="s">
        <v>1720</v>
      </c>
      <c r="G1076" s="243"/>
      <c r="H1076" s="247">
        <v>358.249</v>
      </c>
      <c r="I1076" s="248"/>
      <c r="J1076" s="243"/>
      <c r="K1076" s="243"/>
      <c r="L1076" s="249"/>
      <c r="M1076" s="250"/>
      <c r="N1076" s="251"/>
      <c r="O1076" s="251"/>
      <c r="P1076" s="251"/>
      <c r="Q1076" s="251"/>
      <c r="R1076" s="251"/>
      <c r="S1076" s="251"/>
      <c r="T1076" s="252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T1076" s="253" t="s">
        <v>221</v>
      </c>
      <c r="AU1076" s="253" t="s">
        <v>89</v>
      </c>
      <c r="AV1076" s="13" t="s">
        <v>89</v>
      </c>
      <c r="AW1076" s="13" t="s">
        <v>36</v>
      </c>
      <c r="AX1076" s="13" t="s">
        <v>80</v>
      </c>
      <c r="AY1076" s="253" t="s">
        <v>213</v>
      </c>
    </row>
    <row r="1077" spans="1:51" s="13" customFormat="1" ht="12">
      <c r="A1077" s="13"/>
      <c r="B1077" s="242"/>
      <c r="C1077" s="243"/>
      <c r="D1077" s="244" t="s">
        <v>221</v>
      </c>
      <c r="E1077" s="245" t="s">
        <v>1</v>
      </c>
      <c r="F1077" s="246" t="s">
        <v>1721</v>
      </c>
      <c r="G1077" s="243"/>
      <c r="H1077" s="247">
        <v>11.61</v>
      </c>
      <c r="I1077" s="248"/>
      <c r="J1077" s="243"/>
      <c r="K1077" s="243"/>
      <c r="L1077" s="249"/>
      <c r="M1077" s="250"/>
      <c r="N1077" s="251"/>
      <c r="O1077" s="251"/>
      <c r="P1077" s="251"/>
      <c r="Q1077" s="251"/>
      <c r="R1077" s="251"/>
      <c r="S1077" s="251"/>
      <c r="T1077" s="252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T1077" s="253" t="s">
        <v>221</v>
      </c>
      <c r="AU1077" s="253" t="s">
        <v>89</v>
      </c>
      <c r="AV1077" s="13" t="s">
        <v>89</v>
      </c>
      <c r="AW1077" s="13" t="s">
        <v>36</v>
      </c>
      <c r="AX1077" s="13" t="s">
        <v>80</v>
      </c>
      <c r="AY1077" s="253" t="s">
        <v>213</v>
      </c>
    </row>
    <row r="1078" spans="1:51" s="13" customFormat="1" ht="12">
      <c r="A1078" s="13"/>
      <c r="B1078" s="242"/>
      <c r="C1078" s="243"/>
      <c r="D1078" s="244" t="s">
        <v>221</v>
      </c>
      <c r="E1078" s="245" t="s">
        <v>1</v>
      </c>
      <c r="F1078" s="246" t="s">
        <v>1614</v>
      </c>
      <c r="G1078" s="243"/>
      <c r="H1078" s="247">
        <v>306</v>
      </c>
      <c r="I1078" s="248"/>
      <c r="J1078" s="243"/>
      <c r="K1078" s="243"/>
      <c r="L1078" s="249"/>
      <c r="M1078" s="250"/>
      <c r="N1078" s="251"/>
      <c r="O1078" s="251"/>
      <c r="P1078" s="251"/>
      <c r="Q1078" s="251"/>
      <c r="R1078" s="251"/>
      <c r="S1078" s="251"/>
      <c r="T1078" s="252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T1078" s="253" t="s">
        <v>221</v>
      </c>
      <c r="AU1078" s="253" t="s">
        <v>89</v>
      </c>
      <c r="AV1078" s="13" t="s">
        <v>89</v>
      </c>
      <c r="AW1078" s="13" t="s">
        <v>36</v>
      </c>
      <c r="AX1078" s="13" t="s">
        <v>80</v>
      </c>
      <c r="AY1078" s="253" t="s">
        <v>213</v>
      </c>
    </row>
    <row r="1079" spans="1:51" s="13" customFormat="1" ht="12">
      <c r="A1079" s="13"/>
      <c r="B1079" s="242"/>
      <c r="C1079" s="243"/>
      <c r="D1079" s="244" t="s">
        <v>221</v>
      </c>
      <c r="E1079" s="245" t="s">
        <v>1</v>
      </c>
      <c r="F1079" s="246" t="s">
        <v>1722</v>
      </c>
      <c r="G1079" s="243"/>
      <c r="H1079" s="247">
        <v>15.015</v>
      </c>
      <c r="I1079" s="248"/>
      <c r="J1079" s="243"/>
      <c r="K1079" s="243"/>
      <c r="L1079" s="249"/>
      <c r="M1079" s="250"/>
      <c r="N1079" s="251"/>
      <c r="O1079" s="251"/>
      <c r="P1079" s="251"/>
      <c r="Q1079" s="251"/>
      <c r="R1079" s="251"/>
      <c r="S1079" s="251"/>
      <c r="T1079" s="252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T1079" s="253" t="s">
        <v>221</v>
      </c>
      <c r="AU1079" s="253" t="s">
        <v>89</v>
      </c>
      <c r="AV1079" s="13" t="s">
        <v>89</v>
      </c>
      <c r="AW1079" s="13" t="s">
        <v>36</v>
      </c>
      <c r="AX1079" s="13" t="s">
        <v>80</v>
      </c>
      <c r="AY1079" s="253" t="s">
        <v>213</v>
      </c>
    </row>
    <row r="1080" spans="1:51" s="14" customFormat="1" ht="12">
      <c r="A1080" s="14"/>
      <c r="B1080" s="254"/>
      <c r="C1080" s="255"/>
      <c r="D1080" s="244" t="s">
        <v>221</v>
      </c>
      <c r="E1080" s="256" t="s">
        <v>1</v>
      </c>
      <c r="F1080" s="257" t="s">
        <v>224</v>
      </c>
      <c r="G1080" s="255"/>
      <c r="H1080" s="258">
        <v>690.874</v>
      </c>
      <c r="I1080" s="259"/>
      <c r="J1080" s="255"/>
      <c r="K1080" s="255"/>
      <c r="L1080" s="260"/>
      <c r="M1080" s="261"/>
      <c r="N1080" s="262"/>
      <c r="O1080" s="262"/>
      <c r="P1080" s="262"/>
      <c r="Q1080" s="262"/>
      <c r="R1080" s="262"/>
      <c r="S1080" s="262"/>
      <c r="T1080" s="263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T1080" s="264" t="s">
        <v>221</v>
      </c>
      <c r="AU1080" s="264" t="s">
        <v>89</v>
      </c>
      <c r="AV1080" s="14" t="s">
        <v>219</v>
      </c>
      <c r="AW1080" s="14" t="s">
        <v>36</v>
      </c>
      <c r="AX1080" s="14" t="s">
        <v>21</v>
      </c>
      <c r="AY1080" s="264" t="s">
        <v>213</v>
      </c>
    </row>
    <row r="1081" spans="1:65" s="2" customFormat="1" ht="21.75" customHeight="1">
      <c r="A1081" s="39"/>
      <c r="B1081" s="40"/>
      <c r="C1081" s="275" t="s">
        <v>1723</v>
      </c>
      <c r="D1081" s="275" t="s">
        <v>292</v>
      </c>
      <c r="E1081" s="276" t="s">
        <v>1724</v>
      </c>
      <c r="F1081" s="277" t="s">
        <v>1725</v>
      </c>
      <c r="G1081" s="278" t="s">
        <v>244</v>
      </c>
      <c r="H1081" s="279">
        <v>759.932</v>
      </c>
      <c r="I1081" s="280"/>
      <c r="J1081" s="281">
        <f>ROUND(I1081*H1081,2)</f>
        <v>0</v>
      </c>
      <c r="K1081" s="282"/>
      <c r="L1081" s="283"/>
      <c r="M1081" s="284" t="s">
        <v>1</v>
      </c>
      <c r="N1081" s="285" t="s">
        <v>45</v>
      </c>
      <c r="O1081" s="92"/>
      <c r="P1081" s="238">
        <f>O1081*H1081</f>
        <v>0</v>
      </c>
      <c r="Q1081" s="238">
        <v>0.00016</v>
      </c>
      <c r="R1081" s="238">
        <f>Q1081*H1081</f>
        <v>0.12158912000000001</v>
      </c>
      <c r="S1081" s="238">
        <v>0</v>
      </c>
      <c r="T1081" s="239">
        <f>S1081*H1081</f>
        <v>0</v>
      </c>
      <c r="U1081" s="39"/>
      <c r="V1081" s="39"/>
      <c r="W1081" s="39"/>
      <c r="X1081" s="39"/>
      <c r="Y1081" s="39"/>
      <c r="Z1081" s="39"/>
      <c r="AA1081" s="39"/>
      <c r="AB1081" s="39"/>
      <c r="AC1081" s="39"/>
      <c r="AD1081" s="39"/>
      <c r="AE1081" s="39"/>
      <c r="AR1081" s="240" t="s">
        <v>382</v>
      </c>
      <c r="AT1081" s="240" t="s">
        <v>292</v>
      </c>
      <c r="AU1081" s="240" t="s">
        <v>89</v>
      </c>
      <c r="AY1081" s="18" t="s">
        <v>213</v>
      </c>
      <c r="BE1081" s="241">
        <f>IF(N1081="základní",J1081,0)</f>
        <v>0</v>
      </c>
      <c r="BF1081" s="241">
        <f>IF(N1081="snížená",J1081,0)</f>
        <v>0</v>
      </c>
      <c r="BG1081" s="241">
        <f>IF(N1081="zákl. přenesená",J1081,0)</f>
        <v>0</v>
      </c>
      <c r="BH1081" s="241">
        <f>IF(N1081="sníž. přenesená",J1081,0)</f>
        <v>0</v>
      </c>
      <c r="BI1081" s="241">
        <f>IF(N1081="nulová",J1081,0)</f>
        <v>0</v>
      </c>
      <c r="BJ1081" s="18" t="s">
        <v>21</v>
      </c>
      <c r="BK1081" s="241">
        <f>ROUND(I1081*H1081,2)</f>
        <v>0</v>
      </c>
      <c r="BL1081" s="18" t="s">
        <v>301</v>
      </c>
      <c r="BM1081" s="240" t="s">
        <v>1726</v>
      </c>
    </row>
    <row r="1082" spans="1:51" s="13" customFormat="1" ht="12">
      <c r="A1082" s="13"/>
      <c r="B1082" s="242"/>
      <c r="C1082" s="243"/>
      <c r="D1082" s="244" t="s">
        <v>221</v>
      </c>
      <c r="E1082" s="245" t="s">
        <v>1</v>
      </c>
      <c r="F1082" s="246" t="s">
        <v>1727</v>
      </c>
      <c r="G1082" s="243"/>
      <c r="H1082" s="247">
        <v>759.932</v>
      </c>
      <c r="I1082" s="248"/>
      <c r="J1082" s="243"/>
      <c r="K1082" s="243"/>
      <c r="L1082" s="249"/>
      <c r="M1082" s="250"/>
      <c r="N1082" s="251"/>
      <c r="O1082" s="251"/>
      <c r="P1082" s="251"/>
      <c r="Q1082" s="251"/>
      <c r="R1082" s="251"/>
      <c r="S1082" s="251"/>
      <c r="T1082" s="252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T1082" s="253" t="s">
        <v>221</v>
      </c>
      <c r="AU1082" s="253" t="s">
        <v>89</v>
      </c>
      <c r="AV1082" s="13" t="s">
        <v>89</v>
      </c>
      <c r="AW1082" s="13" t="s">
        <v>36</v>
      </c>
      <c r="AX1082" s="13" t="s">
        <v>21</v>
      </c>
      <c r="AY1082" s="253" t="s">
        <v>213</v>
      </c>
    </row>
    <row r="1083" spans="1:65" s="2" customFormat="1" ht="21.75" customHeight="1">
      <c r="A1083" s="39"/>
      <c r="B1083" s="40"/>
      <c r="C1083" s="228" t="s">
        <v>1728</v>
      </c>
      <c r="D1083" s="228" t="s">
        <v>215</v>
      </c>
      <c r="E1083" s="229" t="s">
        <v>1729</v>
      </c>
      <c r="F1083" s="230" t="s">
        <v>1730</v>
      </c>
      <c r="G1083" s="231" t="s">
        <v>218</v>
      </c>
      <c r="H1083" s="232">
        <v>0.422</v>
      </c>
      <c r="I1083" s="233"/>
      <c r="J1083" s="234">
        <f>ROUND(I1083*H1083,2)</f>
        <v>0</v>
      </c>
      <c r="K1083" s="235"/>
      <c r="L1083" s="45"/>
      <c r="M1083" s="236" t="s">
        <v>1</v>
      </c>
      <c r="N1083" s="237" t="s">
        <v>45</v>
      </c>
      <c r="O1083" s="92"/>
      <c r="P1083" s="238">
        <f>O1083*H1083</f>
        <v>0</v>
      </c>
      <c r="Q1083" s="238">
        <v>0</v>
      </c>
      <c r="R1083" s="238">
        <f>Q1083*H1083</f>
        <v>0</v>
      </c>
      <c r="S1083" s="238">
        <v>0</v>
      </c>
      <c r="T1083" s="239">
        <f>S1083*H1083</f>
        <v>0</v>
      </c>
      <c r="U1083" s="39"/>
      <c r="V1083" s="39"/>
      <c r="W1083" s="39"/>
      <c r="X1083" s="39"/>
      <c r="Y1083" s="39"/>
      <c r="Z1083" s="39"/>
      <c r="AA1083" s="39"/>
      <c r="AB1083" s="39"/>
      <c r="AC1083" s="39"/>
      <c r="AD1083" s="39"/>
      <c r="AE1083" s="39"/>
      <c r="AR1083" s="240" t="s">
        <v>219</v>
      </c>
      <c r="AT1083" s="240" t="s">
        <v>215</v>
      </c>
      <c r="AU1083" s="240" t="s">
        <v>89</v>
      </c>
      <c r="AY1083" s="18" t="s">
        <v>213</v>
      </c>
      <c r="BE1083" s="241">
        <f>IF(N1083="základní",J1083,0)</f>
        <v>0</v>
      </c>
      <c r="BF1083" s="241">
        <f>IF(N1083="snížená",J1083,0)</f>
        <v>0</v>
      </c>
      <c r="BG1083" s="241">
        <f>IF(N1083="zákl. přenesená",J1083,0)</f>
        <v>0</v>
      </c>
      <c r="BH1083" s="241">
        <f>IF(N1083="sníž. přenesená",J1083,0)</f>
        <v>0</v>
      </c>
      <c r="BI1083" s="241">
        <f>IF(N1083="nulová",J1083,0)</f>
        <v>0</v>
      </c>
      <c r="BJ1083" s="18" t="s">
        <v>21</v>
      </c>
      <c r="BK1083" s="241">
        <f>ROUND(I1083*H1083,2)</f>
        <v>0</v>
      </c>
      <c r="BL1083" s="18" t="s">
        <v>219</v>
      </c>
      <c r="BM1083" s="240" t="s">
        <v>1731</v>
      </c>
    </row>
    <row r="1084" spans="1:51" s="13" customFormat="1" ht="12">
      <c r="A1084" s="13"/>
      <c r="B1084" s="242"/>
      <c r="C1084" s="243"/>
      <c r="D1084" s="244" t="s">
        <v>221</v>
      </c>
      <c r="E1084" s="245" t="s">
        <v>1</v>
      </c>
      <c r="F1084" s="246" t="s">
        <v>1732</v>
      </c>
      <c r="G1084" s="243"/>
      <c r="H1084" s="247">
        <v>0.422</v>
      </c>
      <c r="I1084" s="248"/>
      <c r="J1084" s="243"/>
      <c r="K1084" s="243"/>
      <c r="L1084" s="249"/>
      <c r="M1084" s="250"/>
      <c r="N1084" s="251"/>
      <c r="O1084" s="251"/>
      <c r="P1084" s="251"/>
      <c r="Q1084" s="251"/>
      <c r="R1084" s="251"/>
      <c r="S1084" s="251"/>
      <c r="T1084" s="252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T1084" s="253" t="s">
        <v>221</v>
      </c>
      <c r="AU1084" s="253" t="s">
        <v>89</v>
      </c>
      <c r="AV1084" s="13" t="s">
        <v>89</v>
      </c>
      <c r="AW1084" s="13" t="s">
        <v>36</v>
      </c>
      <c r="AX1084" s="13" t="s">
        <v>21</v>
      </c>
      <c r="AY1084" s="253" t="s">
        <v>213</v>
      </c>
    </row>
    <row r="1085" spans="1:65" s="2" customFormat="1" ht="21.75" customHeight="1">
      <c r="A1085" s="39"/>
      <c r="B1085" s="40"/>
      <c r="C1085" s="228" t="s">
        <v>1733</v>
      </c>
      <c r="D1085" s="228" t="s">
        <v>215</v>
      </c>
      <c r="E1085" s="229" t="s">
        <v>1734</v>
      </c>
      <c r="F1085" s="230" t="s">
        <v>1735</v>
      </c>
      <c r="G1085" s="231" t="s">
        <v>470</v>
      </c>
      <c r="H1085" s="232">
        <v>25.1</v>
      </c>
      <c r="I1085" s="233"/>
      <c r="J1085" s="234">
        <f>ROUND(I1085*H1085,2)</f>
        <v>0</v>
      </c>
      <c r="K1085" s="235"/>
      <c r="L1085" s="45"/>
      <c r="M1085" s="236" t="s">
        <v>1</v>
      </c>
      <c r="N1085" s="237" t="s">
        <v>45</v>
      </c>
      <c r="O1085" s="92"/>
      <c r="P1085" s="238">
        <f>O1085*H1085</f>
        <v>0</v>
      </c>
      <c r="Q1085" s="238">
        <v>0.00049</v>
      </c>
      <c r="R1085" s="238">
        <f>Q1085*H1085</f>
        <v>0.012299000000000001</v>
      </c>
      <c r="S1085" s="238">
        <v>0</v>
      </c>
      <c r="T1085" s="239">
        <f>S1085*H1085</f>
        <v>0</v>
      </c>
      <c r="U1085" s="39"/>
      <c r="V1085" s="39"/>
      <c r="W1085" s="39"/>
      <c r="X1085" s="39"/>
      <c r="Y1085" s="39"/>
      <c r="Z1085" s="39"/>
      <c r="AA1085" s="39"/>
      <c r="AB1085" s="39"/>
      <c r="AC1085" s="39"/>
      <c r="AD1085" s="39"/>
      <c r="AE1085" s="39"/>
      <c r="AR1085" s="240" t="s">
        <v>219</v>
      </c>
      <c r="AT1085" s="240" t="s">
        <v>215</v>
      </c>
      <c r="AU1085" s="240" t="s">
        <v>89</v>
      </c>
      <c r="AY1085" s="18" t="s">
        <v>213</v>
      </c>
      <c r="BE1085" s="241">
        <f>IF(N1085="základní",J1085,0)</f>
        <v>0</v>
      </c>
      <c r="BF1085" s="241">
        <f>IF(N1085="snížená",J1085,0)</f>
        <v>0</v>
      </c>
      <c r="BG1085" s="241">
        <f>IF(N1085="zákl. přenesená",J1085,0)</f>
        <v>0</v>
      </c>
      <c r="BH1085" s="241">
        <f>IF(N1085="sníž. přenesená",J1085,0)</f>
        <v>0</v>
      </c>
      <c r="BI1085" s="241">
        <f>IF(N1085="nulová",J1085,0)</f>
        <v>0</v>
      </c>
      <c r="BJ1085" s="18" t="s">
        <v>21</v>
      </c>
      <c r="BK1085" s="241">
        <f>ROUND(I1085*H1085,2)</f>
        <v>0</v>
      </c>
      <c r="BL1085" s="18" t="s">
        <v>219</v>
      </c>
      <c r="BM1085" s="240" t="s">
        <v>1736</v>
      </c>
    </row>
    <row r="1086" spans="1:51" s="13" customFormat="1" ht="12">
      <c r="A1086" s="13"/>
      <c r="B1086" s="242"/>
      <c r="C1086" s="243"/>
      <c r="D1086" s="244" t="s">
        <v>221</v>
      </c>
      <c r="E1086" s="245" t="s">
        <v>1</v>
      </c>
      <c r="F1086" s="246" t="s">
        <v>1737</v>
      </c>
      <c r="G1086" s="243"/>
      <c r="H1086" s="247">
        <v>25.1</v>
      </c>
      <c r="I1086" s="248"/>
      <c r="J1086" s="243"/>
      <c r="K1086" s="243"/>
      <c r="L1086" s="249"/>
      <c r="M1086" s="250"/>
      <c r="N1086" s="251"/>
      <c r="O1086" s="251"/>
      <c r="P1086" s="251"/>
      <c r="Q1086" s="251"/>
      <c r="R1086" s="251"/>
      <c r="S1086" s="251"/>
      <c r="T1086" s="252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T1086" s="253" t="s">
        <v>221</v>
      </c>
      <c r="AU1086" s="253" t="s">
        <v>89</v>
      </c>
      <c r="AV1086" s="13" t="s">
        <v>89</v>
      </c>
      <c r="AW1086" s="13" t="s">
        <v>36</v>
      </c>
      <c r="AX1086" s="13" t="s">
        <v>21</v>
      </c>
      <c r="AY1086" s="253" t="s">
        <v>213</v>
      </c>
    </row>
    <row r="1087" spans="1:65" s="2" customFormat="1" ht="21.75" customHeight="1">
      <c r="A1087" s="39"/>
      <c r="B1087" s="40"/>
      <c r="C1087" s="228" t="s">
        <v>1738</v>
      </c>
      <c r="D1087" s="228" t="s">
        <v>215</v>
      </c>
      <c r="E1087" s="229" t="s">
        <v>1739</v>
      </c>
      <c r="F1087" s="230" t="s">
        <v>1740</v>
      </c>
      <c r="G1087" s="231" t="s">
        <v>470</v>
      </c>
      <c r="H1087" s="232">
        <v>58.38</v>
      </c>
      <c r="I1087" s="233"/>
      <c r="J1087" s="234">
        <f>ROUND(I1087*H1087,2)</f>
        <v>0</v>
      </c>
      <c r="K1087" s="235"/>
      <c r="L1087" s="45"/>
      <c r="M1087" s="236" t="s">
        <v>1</v>
      </c>
      <c r="N1087" s="237" t="s">
        <v>45</v>
      </c>
      <c r="O1087" s="92"/>
      <c r="P1087" s="238">
        <f>O1087*H1087</f>
        <v>0</v>
      </c>
      <c r="Q1087" s="238">
        <v>0.08531</v>
      </c>
      <c r="R1087" s="238">
        <f>Q1087*H1087</f>
        <v>4.9803978</v>
      </c>
      <c r="S1087" s="238">
        <v>0</v>
      </c>
      <c r="T1087" s="239">
        <f>S1087*H1087</f>
        <v>0</v>
      </c>
      <c r="U1087" s="39"/>
      <c r="V1087" s="39"/>
      <c r="W1087" s="39"/>
      <c r="X1087" s="39"/>
      <c r="Y1087" s="39"/>
      <c r="Z1087" s="39"/>
      <c r="AA1087" s="39"/>
      <c r="AB1087" s="39"/>
      <c r="AC1087" s="39"/>
      <c r="AD1087" s="39"/>
      <c r="AE1087" s="39"/>
      <c r="AR1087" s="240" t="s">
        <v>219</v>
      </c>
      <c r="AT1087" s="240" t="s">
        <v>215</v>
      </c>
      <c r="AU1087" s="240" t="s">
        <v>89</v>
      </c>
      <c r="AY1087" s="18" t="s">
        <v>213</v>
      </c>
      <c r="BE1087" s="241">
        <f>IF(N1087="základní",J1087,0)</f>
        <v>0</v>
      </c>
      <c r="BF1087" s="241">
        <f>IF(N1087="snížená",J1087,0)</f>
        <v>0</v>
      </c>
      <c r="BG1087" s="241">
        <f>IF(N1087="zákl. přenesená",J1087,0)</f>
        <v>0</v>
      </c>
      <c r="BH1087" s="241">
        <f>IF(N1087="sníž. přenesená",J1087,0)</f>
        <v>0</v>
      </c>
      <c r="BI1087" s="241">
        <f>IF(N1087="nulová",J1087,0)</f>
        <v>0</v>
      </c>
      <c r="BJ1087" s="18" t="s">
        <v>21</v>
      </c>
      <c r="BK1087" s="241">
        <f>ROUND(I1087*H1087,2)</f>
        <v>0</v>
      </c>
      <c r="BL1087" s="18" t="s">
        <v>219</v>
      </c>
      <c r="BM1087" s="240" t="s">
        <v>1741</v>
      </c>
    </row>
    <row r="1088" spans="1:51" s="13" customFormat="1" ht="12">
      <c r="A1088" s="13"/>
      <c r="B1088" s="242"/>
      <c r="C1088" s="243"/>
      <c r="D1088" s="244" t="s">
        <v>221</v>
      </c>
      <c r="E1088" s="245" t="s">
        <v>1</v>
      </c>
      <c r="F1088" s="246" t="s">
        <v>1742</v>
      </c>
      <c r="G1088" s="243"/>
      <c r="H1088" s="247">
        <v>58.38</v>
      </c>
      <c r="I1088" s="248"/>
      <c r="J1088" s="243"/>
      <c r="K1088" s="243"/>
      <c r="L1088" s="249"/>
      <c r="M1088" s="250"/>
      <c r="N1088" s="251"/>
      <c r="O1088" s="251"/>
      <c r="P1088" s="251"/>
      <c r="Q1088" s="251"/>
      <c r="R1088" s="251"/>
      <c r="S1088" s="251"/>
      <c r="T1088" s="252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T1088" s="253" t="s">
        <v>221</v>
      </c>
      <c r="AU1088" s="253" t="s">
        <v>89</v>
      </c>
      <c r="AV1088" s="13" t="s">
        <v>89</v>
      </c>
      <c r="AW1088" s="13" t="s">
        <v>36</v>
      </c>
      <c r="AX1088" s="13" t="s">
        <v>21</v>
      </c>
      <c r="AY1088" s="253" t="s">
        <v>213</v>
      </c>
    </row>
    <row r="1089" spans="1:65" s="2" customFormat="1" ht="16.5" customHeight="1">
      <c r="A1089" s="39"/>
      <c r="B1089" s="40"/>
      <c r="C1089" s="275" t="s">
        <v>1743</v>
      </c>
      <c r="D1089" s="275" t="s">
        <v>292</v>
      </c>
      <c r="E1089" s="276" t="s">
        <v>1744</v>
      </c>
      <c r="F1089" s="277" t="s">
        <v>1745</v>
      </c>
      <c r="G1089" s="278" t="s">
        <v>371</v>
      </c>
      <c r="H1089" s="279">
        <v>59</v>
      </c>
      <c r="I1089" s="280"/>
      <c r="J1089" s="281">
        <f>ROUND(I1089*H1089,2)</f>
        <v>0</v>
      </c>
      <c r="K1089" s="282"/>
      <c r="L1089" s="283"/>
      <c r="M1089" s="284" t="s">
        <v>1</v>
      </c>
      <c r="N1089" s="285" t="s">
        <v>45</v>
      </c>
      <c r="O1089" s="92"/>
      <c r="P1089" s="238">
        <f>O1089*H1089</f>
        <v>0</v>
      </c>
      <c r="Q1089" s="238">
        <v>0.028</v>
      </c>
      <c r="R1089" s="238">
        <f>Q1089*H1089</f>
        <v>1.6520000000000001</v>
      </c>
      <c r="S1089" s="238">
        <v>0</v>
      </c>
      <c r="T1089" s="239">
        <f>S1089*H1089</f>
        <v>0</v>
      </c>
      <c r="U1089" s="39"/>
      <c r="V1089" s="39"/>
      <c r="W1089" s="39"/>
      <c r="X1089" s="39"/>
      <c r="Y1089" s="39"/>
      <c r="Z1089" s="39"/>
      <c r="AA1089" s="39"/>
      <c r="AB1089" s="39"/>
      <c r="AC1089" s="39"/>
      <c r="AD1089" s="39"/>
      <c r="AE1089" s="39"/>
      <c r="AR1089" s="240" t="s">
        <v>257</v>
      </c>
      <c r="AT1089" s="240" t="s">
        <v>292</v>
      </c>
      <c r="AU1089" s="240" t="s">
        <v>89</v>
      </c>
      <c r="AY1089" s="18" t="s">
        <v>213</v>
      </c>
      <c r="BE1089" s="241">
        <f>IF(N1089="základní",J1089,0)</f>
        <v>0</v>
      </c>
      <c r="BF1089" s="241">
        <f>IF(N1089="snížená",J1089,0)</f>
        <v>0</v>
      </c>
      <c r="BG1089" s="241">
        <f>IF(N1089="zákl. přenesená",J1089,0)</f>
        <v>0</v>
      </c>
      <c r="BH1089" s="241">
        <f>IF(N1089="sníž. přenesená",J1089,0)</f>
        <v>0</v>
      </c>
      <c r="BI1089" s="241">
        <f>IF(N1089="nulová",J1089,0)</f>
        <v>0</v>
      </c>
      <c r="BJ1089" s="18" t="s">
        <v>21</v>
      </c>
      <c r="BK1089" s="241">
        <f>ROUND(I1089*H1089,2)</f>
        <v>0</v>
      </c>
      <c r="BL1089" s="18" t="s">
        <v>219</v>
      </c>
      <c r="BM1089" s="240" t="s">
        <v>1746</v>
      </c>
    </row>
    <row r="1090" spans="1:51" s="13" customFormat="1" ht="12">
      <c r="A1090" s="13"/>
      <c r="B1090" s="242"/>
      <c r="C1090" s="243"/>
      <c r="D1090" s="244" t="s">
        <v>221</v>
      </c>
      <c r="E1090" s="245" t="s">
        <v>1</v>
      </c>
      <c r="F1090" s="246" t="s">
        <v>537</v>
      </c>
      <c r="G1090" s="243"/>
      <c r="H1090" s="247">
        <v>59</v>
      </c>
      <c r="I1090" s="248"/>
      <c r="J1090" s="243"/>
      <c r="K1090" s="243"/>
      <c r="L1090" s="249"/>
      <c r="M1090" s="250"/>
      <c r="N1090" s="251"/>
      <c r="O1090" s="251"/>
      <c r="P1090" s="251"/>
      <c r="Q1090" s="251"/>
      <c r="R1090" s="251"/>
      <c r="S1090" s="251"/>
      <c r="T1090" s="252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T1090" s="253" t="s">
        <v>221</v>
      </c>
      <c r="AU1090" s="253" t="s">
        <v>89</v>
      </c>
      <c r="AV1090" s="13" t="s">
        <v>89</v>
      </c>
      <c r="AW1090" s="13" t="s">
        <v>36</v>
      </c>
      <c r="AX1090" s="13" t="s">
        <v>21</v>
      </c>
      <c r="AY1090" s="253" t="s">
        <v>213</v>
      </c>
    </row>
    <row r="1091" spans="1:65" s="2" customFormat="1" ht="21.75" customHeight="1">
      <c r="A1091" s="39"/>
      <c r="B1091" s="40"/>
      <c r="C1091" s="228" t="s">
        <v>1747</v>
      </c>
      <c r="D1091" s="228" t="s">
        <v>215</v>
      </c>
      <c r="E1091" s="229" t="s">
        <v>1748</v>
      </c>
      <c r="F1091" s="230" t="s">
        <v>1749</v>
      </c>
      <c r="G1091" s="231" t="s">
        <v>1587</v>
      </c>
      <c r="H1091" s="297"/>
      <c r="I1091" s="233"/>
      <c r="J1091" s="234">
        <f>ROUND(I1091*H1091,2)</f>
        <v>0</v>
      </c>
      <c r="K1091" s="235"/>
      <c r="L1091" s="45"/>
      <c r="M1091" s="236" t="s">
        <v>1</v>
      </c>
      <c r="N1091" s="237" t="s">
        <v>45</v>
      </c>
      <c r="O1091" s="92"/>
      <c r="P1091" s="238">
        <f>O1091*H1091</f>
        <v>0</v>
      </c>
      <c r="Q1091" s="238">
        <v>0</v>
      </c>
      <c r="R1091" s="238">
        <f>Q1091*H1091</f>
        <v>0</v>
      </c>
      <c r="S1091" s="238">
        <v>0</v>
      </c>
      <c r="T1091" s="239">
        <f>S1091*H1091</f>
        <v>0</v>
      </c>
      <c r="U1091" s="39"/>
      <c r="V1091" s="39"/>
      <c r="W1091" s="39"/>
      <c r="X1091" s="39"/>
      <c r="Y1091" s="39"/>
      <c r="Z1091" s="39"/>
      <c r="AA1091" s="39"/>
      <c r="AB1091" s="39"/>
      <c r="AC1091" s="39"/>
      <c r="AD1091" s="39"/>
      <c r="AE1091" s="39"/>
      <c r="AR1091" s="240" t="s">
        <v>301</v>
      </c>
      <c r="AT1091" s="240" t="s">
        <v>215</v>
      </c>
      <c r="AU1091" s="240" t="s">
        <v>89</v>
      </c>
      <c r="AY1091" s="18" t="s">
        <v>213</v>
      </c>
      <c r="BE1091" s="241">
        <f>IF(N1091="základní",J1091,0)</f>
        <v>0</v>
      </c>
      <c r="BF1091" s="241">
        <f>IF(N1091="snížená",J1091,0)</f>
        <v>0</v>
      </c>
      <c r="BG1091" s="241">
        <f>IF(N1091="zákl. přenesená",J1091,0)</f>
        <v>0</v>
      </c>
      <c r="BH1091" s="241">
        <f>IF(N1091="sníž. přenesená",J1091,0)</f>
        <v>0</v>
      </c>
      <c r="BI1091" s="241">
        <f>IF(N1091="nulová",J1091,0)</f>
        <v>0</v>
      </c>
      <c r="BJ1091" s="18" t="s">
        <v>21</v>
      </c>
      <c r="BK1091" s="241">
        <f>ROUND(I1091*H1091,2)</f>
        <v>0</v>
      </c>
      <c r="BL1091" s="18" t="s">
        <v>301</v>
      </c>
      <c r="BM1091" s="240" t="s">
        <v>1750</v>
      </c>
    </row>
    <row r="1092" spans="1:63" s="12" customFormat="1" ht="22.8" customHeight="1">
      <c r="A1092" s="12"/>
      <c r="B1092" s="212"/>
      <c r="C1092" s="213"/>
      <c r="D1092" s="214" t="s">
        <v>79</v>
      </c>
      <c r="E1092" s="226" t="s">
        <v>1751</v>
      </c>
      <c r="F1092" s="226" t="s">
        <v>1752</v>
      </c>
      <c r="G1092" s="213"/>
      <c r="H1092" s="213"/>
      <c r="I1092" s="216"/>
      <c r="J1092" s="227">
        <f>BK1092</f>
        <v>0</v>
      </c>
      <c r="K1092" s="213"/>
      <c r="L1092" s="218"/>
      <c r="M1092" s="219"/>
      <c r="N1092" s="220"/>
      <c r="O1092" s="220"/>
      <c r="P1092" s="221">
        <f>SUM(P1093:P1209)</f>
        <v>0</v>
      </c>
      <c r="Q1092" s="220"/>
      <c r="R1092" s="221">
        <f>SUM(R1093:R1209)</f>
        <v>19.42623948</v>
      </c>
      <c r="S1092" s="220"/>
      <c r="T1092" s="222">
        <f>SUM(T1093:T1209)</f>
        <v>26.47876</v>
      </c>
      <c r="U1092" s="12"/>
      <c r="V1092" s="12"/>
      <c r="W1092" s="12"/>
      <c r="X1092" s="12"/>
      <c r="Y1092" s="12"/>
      <c r="Z1092" s="12"/>
      <c r="AA1092" s="12"/>
      <c r="AB1092" s="12"/>
      <c r="AC1092" s="12"/>
      <c r="AD1092" s="12"/>
      <c r="AE1092" s="12"/>
      <c r="AR1092" s="223" t="s">
        <v>89</v>
      </c>
      <c r="AT1092" s="224" t="s">
        <v>79</v>
      </c>
      <c r="AU1092" s="224" t="s">
        <v>21</v>
      </c>
      <c r="AY1092" s="223" t="s">
        <v>213</v>
      </c>
      <c r="BK1092" s="225">
        <f>SUM(BK1093:BK1209)</f>
        <v>0</v>
      </c>
    </row>
    <row r="1093" spans="1:65" s="2" customFormat="1" ht="21.75" customHeight="1">
      <c r="A1093" s="39"/>
      <c r="B1093" s="40"/>
      <c r="C1093" s="228" t="s">
        <v>1753</v>
      </c>
      <c r="D1093" s="228" t="s">
        <v>215</v>
      </c>
      <c r="E1093" s="229" t="s">
        <v>1754</v>
      </c>
      <c r="F1093" s="230" t="s">
        <v>1755</v>
      </c>
      <c r="G1093" s="231" t="s">
        <v>244</v>
      </c>
      <c r="H1093" s="232">
        <v>1231.324</v>
      </c>
      <c r="I1093" s="233"/>
      <c r="J1093" s="234">
        <f>ROUND(I1093*H1093,2)</f>
        <v>0</v>
      </c>
      <c r="K1093" s="235"/>
      <c r="L1093" s="45"/>
      <c r="M1093" s="236" t="s">
        <v>1</v>
      </c>
      <c r="N1093" s="237" t="s">
        <v>45</v>
      </c>
      <c r="O1093" s="92"/>
      <c r="P1093" s="238">
        <f>O1093*H1093</f>
        <v>0</v>
      </c>
      <c r="Q1093" s="238">
        <v>0</v>
      </c>
      <c r="R1093" s="238">
        <f>Q1093*H1093</f>
        <v>0</v>
      </c>
      <c r="S1093" s="238">
        <v>0</v>
      </c>
      <c r="T1093" s="239">
        <f>S1093*H1093</f>
        <v>0</v>
      </c>
      <c r="U1093" s="39"/>
      <c r="V1093" s="39"/>
      <c r="W1093" s="39"/>
      <c r="X1093" s="39"/>
      <c r="Y1093" s="39"/>
      <c r="Z1093" s="39"/>
      <c r="AA1093" s="39"/>
      <c r="AB1093" s="39"/>
      <c r="AC1093" s="39"/>
      <c r="AD1093" s="39"/>
      <c r="AE1093" s="39"/>
      <c r="AR1093" s="240" t="s">
        <v>301</v>
      </c>
      <c r="AT1093" s="240" t="s">
        <v>215</v>
      </c>
      <c r="AU1093" s="240" t="s">
        <v>89</v>
      </c>
      <c r="AY1093" s="18" t="s">
        <v>213</v>
      </c>
      <c r="BE1093" s="241">
        <f>IF(N1093="základní",J1093,0)</f>
        <v>0</v>
      </c>
      <c r="BF1093" s="241">
        <f>IF(N1093="snížená",J1093,0)</f>
        <v>0</v>
      </c>
      <c r="BG1093" s="241">
        <f>IF(N1093="zákl. přenesená",J1093,0)</f>
        <v>0</v>
      </c>
      <c r="BH1093" s="241">
        <f>IF(N1093="sníž. přenesená",J1093,0)</f>
        <v>0</v>
      </c>
      <c r="BI1093" s="241">
        <f>IF(N1093="nulová",J1093,0)</f>
        <v>0</v>
      </c>
      <c r="BJ1093" s="18" t="s">
        <v>21</v>
      </c>
      <c r="BK1093" s="241">
        <f>ROUND(I1093*H1093,2)</f>
        <v>0</v>
      </c>
      <c r="BL1093" s="18" t="s">
        <v>301</v>
      </c>
      <c r="BM1093" s="240" t="s">
        <v>1756</v>
      </c>
    </row>
    <row r="1094" spans="1:51" s="13" customFormat="1" ht="12">
      <c r="A1094" s="13"/>
      <c r="B1094" s="242"/>
      <c r="C1094" s="243"/>
      <c r="D1094" s="244" t="s">
        <v>221</v>
      </c>
      <c r="E1094" s="245" t="s">
        <v>1</v>
      </c>
      <c r="F1094" s="246" t="s">
        <v>1757</v>
      </c>
      <c r="G1094" s="243"/>
      <c r="H1094" s="247">
        <v>706.664</v>
      </c>
      <c r="I1094" s="248"/>
      <c r="J1094" s="243"/>
      <c r="K1094" s="243"/>
      <c r="L1094" s="249"/>
      <c r="M1094" s="250"/>
      <c r="N1094" s="251"/>
      <c r="O1094" s="251"/>
      <c r="P1094" s="251"/>
      <c r="Q1094" s="251"/>
      <c r="R1094" s="251"/>
      <c r="S1094" s="251"/>
      <c r="T1094" s="252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T1094" s="253" t="s">
        <v>221</v>
      </c>
      <c r="AU1094" s="253" t="s">
        <v>89</v>
      </c>
      <c r="AV1094" s="13" t="s">
        <v>89</v>
      </c>
      <c r="AW1094" s="13" t="s">
        <v>36</v>
      </c>
      <c r="AX1094" s="13" t="s">
        <v>80</v>
      </c>
      <c r="AY1094" s="253" t="s">
        <v>213</v>
      </c>
    </row>
    <row r="1095" spans="1:51" s="13" customFormat="1" ht="12">
      <c r="A1095" s="13"/>
      <c r="B1095" s="242"/>
      <c r="C1095" s="243"/>
      <c r="D1095" s="244" t="s">
        <v>221</v>
      </c>
      <c r="E1095" s="245" t="s">
        <v>1</v>
      </c>
      <c r="F1095" s="246" t="s">
        <v>1758</v>
      </c>
      <c r="G1095" s="243"/>
      <c r="H1095" s="247">
        <v>183.45</v>
      </c>
      <c r="I1095" s="248"/>
      <c r="J1095" s="243"/>
      <c r="K1095" s="243"/>
      <c r="L1095" s="249"/>
      <c r="M1095" s="250"/>
      <c r="N1095" s="251"/>
      <c r="O1095" s="251"/>
      <c r="P1095" s="251"/>
      <c r="Q1095" s="251"/>
      <c r="R1095" s="251"/>
      <c r="S1095" s="251"/>
      <c r="T1095" s="252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T1095" s="253" t="s">
        <v>221</v>
      </c>
      <c r="AU1095" s="253" t="s">
        <v>89</v>
      </c>
      <c r="AV1095" s="13" t="s">
        <v>89</v>
      </c>
      <c r="AW1095" s="13" t="s">
        <v>36</v>
      </c>
      <c r="AX1095" s="13" t="s">
        <v>80</v>
      </c>
      <c r="AY1095" s="253" t="s">
        <v>213</v>
      </c>
    </row>
    <row r="1096" spans="1:51" s="13" customFormat="1" ht="12">
      <c r="A1096" s="13"/>
      <c r="B1096" s="242"/>
      <c r="C1096" s="243"/>
      <c r="D1096" s="244" t="s">
        <v>221</v>
      </c>
      <c r="E1096" s="245" t="s">
        <v>1</v>
      </c>
      <c r="F1096" s="246" t="s">
        <v>1759</v>
      </c>
      <c r="G1096" s="243"/>
      <c r="H1096" s="247">
        <v>183.45</v>
      </c>
      <c r="I1096" s="248"/>
      <c r="J1096" s="243"/>
      <c r="K1096" s="243"/>
      <c r="L1096" s="249"/>
      <c r="M1096" s="250"/>
      <c r="N1096" s="251"/>
      <c r="O1096" s="251"/>
      <c r="P1096" s="251"/>
      <c r="Q1096" s="251"/>
      <c r="R1096" s="251"/>
      <c r="S1096" s="251"/>
      <c r="T1096" s="252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T1096" s="253" t="s">
        <v>221</v>
      </c>
      <c r="AU1096" s="253" t="s">
        <v>89</v>
      </c>
      <c r="AV1096" s="13" t="s">
        <v>89</v>
      </c>
      <c r="AW1096" s="13" t="s">
        <v>36</v>
      </c>
      <c r="AX1096" s="13" t="s">
        <v>80</v>
      </c>
      <c r="AY1096" s="253" t="s">
        <v>213</v>
      </c>
    </row>
    <row r="1097" spans="1:51" s="13" customFormat="1" ht="12">
      <c r="A1097" s="13"/>
      <c r="B1097" s="242"/>
      <c r="C1097" s="243"/>
      <c r="D1097" s="244" t="s">
        <v>221</v>
      </c>
      <c r="E1097" s="245" t="s">
        <v>1</v>
      </c>
      <c r="F1097" s="246" t="s">
        <v>1760</v>
      </c>
      <c r="G1097" s="243"/>
      <c r="H1097" s="247">
        <v>18</v>
      </c>
      <c r="I1097" s="248"/>
      <c r="J1097" s="243"/>
      <c r="K1097" s="243"/>
      <c r="L1097" s="249"/>
      <c r="M1097" s="250"/>
      <c r="N1097" s="251"/>
      <c r="O1097" s="251"/>
      <c r="P1097" s="251"/>
      <c r="Q1097" s="251"/>
      <c r="R1097" s="251"/>
      <c r="S1097" s="251"/>
      <c r="T1097" s="252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T1097" s="253" t="s">
        <v>221</v>
      </c>
      <c r="AU1097" s="253" t="s">
        <v>89</v>
      </c>
      <c r="AV1097" s="13" t="s">
        <v>89</v>
      </c>
      <c r="AW1097" s="13" t="s">
        <v>36</v>
      </c>
      <c r="AX1097" s="13" t="s">
        <v>80</v>
      </c>
      <c r="AY1097" s="253" t="s">
        <v>213</v>
      </c>
    </row>
    <row r="1098" spans="1:51" s="13" customFormat="1" ht="12">
      <c r="A1098" s="13"/>
      <c r="B1098" s="242"/>
      <c r="C1098" s="243"/>
      <c r="D1098" s="244" t="s">
        <v>221</v>
      </c>
      <c r="E1098" s="245" t="s">
        <v>1</v>
      </c>
      <c r="F1098" s="246" t="s">
        <v>1761</v>
      </c>
      <c r="G1098" s="243"/>
      <c r="H1098" s="247">
        <v>121.76</v>
      </c>
      <c r="I1098" s="248"/>
      <c r="J1098" s="243"/>
      <c r="K1098" s="243"/>
      <c r="L1098" s="249"/>
      <c r="M1098" s="250"/>
      <c r="N1098" s="251"/>
      <c r="O1098" s="251"/>
      <c r="P1098" s="251"/>
      <c r="Q1098" s="251"/>
      <c r="R1098" s="251"/>
      <c r="S1098" s="251"/>
      <c r="T1098" s="252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T1098" s="253" t="s">
        <v>221</v>
      </c>
      <c r="AU1098" s="253" t="s">
        <v>89</v>
      </c>
      <c r="AV1098" s="13" t="s">
        <v>89</v>
      </c>
      <c r="AW1098" s="13" t="s">
        <v>36</v>
      </c>
      <c r="AX1098" s="13" t="s">
        <v>80</v>
      </c>
      <c r="AY1098" s="253" t="s">
        <v>213</v>
      </c>
    </row>
    <row r="1099" spans="1:51" s="13" customFormat="1" ht="12">
      <c r="A1099" s="13"/>
      <c r="B1099" s="242"/>
      <c r="C1099" s="243"/>
      <c r="D1099" s="244" t="s">
        <v>221</v>
      </c>
      <c r="E1099" s="245" t="s">
        <v>1</v>
      </c>
      <c r="F1099" s="246" t="s">
        <v>1762</v>
      </c>
      <c r="G1099" s="243"/>
      <c r="H1099" s="247">
        <v>18</v>
      </c>
      <c r="I1099" s="248"/>
      <c r="J1099" s="243"/>
      <c r="K1099" s="243"/>
      <c r="L1099" s="249"/>
      <c r="M1099" s="250"/>
      <c r="N1099" s="251"/>
      <c r="O1099" s="251"/>
      <c r="P1099" s="251"/>
      <c r="Q1099" s="251"/>
      <c r="R1099" s="251"/>
      <c r="S1099" s="251"/>
      <c r="T1099" s="252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T1099" s="253" t="s">
        <v>221</v>
      </c>
      <c r="AU1099" s="253" t="s">
        <v>89</v>
      </c>
      <c r="AV1099" s="13" t="s">
        <v>89</v>
      </c>
      <c r="AW1099" s="13" t="s">
        <v>36</v>
      </c>
      <c r="AX1099" s="13" t="s">
        <v>80</v>
      </c>
      <c r="AY1099" s="253" t="s">
        <v>213</v>
      </c>
    </row>
    <row r="1100" spans="1:51" s="14" customFormat="1" ht="12">
      <c r="A1100" s="14"/>
      <c r="B1100" s="254"/>
      <c r="C1100" s="255"/>
      <c r="D1100" s="244" t="s">
        <v>221</v>
      </c>
      <c r="E1100" s="256" t="s">
        <v>1</v>
      </c>
      <c r="F1100" s="257" t="s">
        <v>224</v>
      </c>
      <c r="G1100" s="255"/>
      <c r="H1100" s="258">
        <v>1231.324</v>
      </c>
      <c r="I1100" s="259"/>
      <c r="J1100" s="255"/>
      <c r="K1100" s="255"/>
      <c r="L1100" s="260"/>
      <c r="M1100" s="261"/>
      <c r="N1100" s="262"/>
      <c r="O1100" s="262"/>
      <c r="P1100" s="262"/>
      <c r="Q1100" s="262"/>
      <c r="R1100" s="262"/>
      <c r="S1100" s="262"/>
      <c r="T1100" s="263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T1100" s="264" t="s">
        <v>221</v>
      </c>
      <c r="AU1100" s="264" t="s">
        <v>89</v>
      </c>
      <c r="AV1100" s="14" t="s">
        <v>219</v>
      </c>
      <c r="AW1100" s="14" t="s">
        <v>36</v>
      </c>
      <c r="AX1100" s="14" t="s">
        <v>21</v>
      </c>
      <c r="AY1100" s="264" t="s">
        <v>213</v>
      </c>
    </row>
    <row r="1101" spans="1:65" s="2" customFormat="1" ht="21.75" customHeight="1">
      <c r="A1101" s="39"/>
      <c r="B1101" s="40"/>
      <c r="C1101" s="228" t="s">
        <v>1763</v>
      </c>
      <c r="D1101" s="228" t="s">
        <v>215</v>
      </c>
      <c r="E1101" s="229" t="s">
        <v>1764</v>
      </c>
      <c r="F1101" s="230" t="s">
        <v>1765</v>
      </c>
      <c r="G1101" s="231" t="s">
        <v>244</v>
      </c>
      <c r="H1101" s="232">
        <v>243.52</v>
      </c>
      <c r="I1101" s="233"/>
      <c r="J1101" s="234">
        <f>ROUND(I1101*H1101,2)</f>
        <v>0</v>
      </c>
      <c r="K1101" s="235"/>
      <c r="L1101" s="45"/>
      <c r="M1101" s="236" t="s">
        <v>1</v>
      </c>
      <c r="N1101" s="237" t="s">
        <v>45</v>
      </c>
      <c r="O1101" s="92"/>
      <c r="P1101" s="238">
        <f>O1101*H1101</f>
        <v>0</v>
      </c>
      <c r="Q1101" s="238">
        <v>0</v>
      </c>
      <c r="R1101" s="238">
        <f>Q1101*H1101</f>
        <v>0</v>
      </c>
      <c r="S1101" s="238">
        <v>0</v>
      </c>
      <c r="T1101" s="239">
        <f>S1101*H1101</f>
        <v>0</v>
      </c>
      <c r="U1101" s="39"/>
      <c r="V1101" s="39"/>
      <c r="W1101" s="39"/>
      <c r="X1101" s="39"/>
      <c r="Y1101" s="39"/>
      <c r="Z1101" s="39"/>
      <c r="AA1101" s="39"/>
      <c r="AB1101" s="39"/>
      <c r="AC1101" s="39"/>
      <c r="AD1101" s="39"/>
      <c r="AE1101" s="39"/>
      <c r="AR1101" s="240" t="s">
        <v>301</v>
      </c>
      <c r="AT1101" s="240" t="s">
        <v>215</v>
      </c>
      <c r="AU1101" s="240" t="s">
        <v>89</v>
      </c>
      <c r="AY1101" s="18" t="s">
        <v>213</v>
      </c>
      <c r="BE1101" s="241">
        <f>IF(N1101="základní",J1101,0)</f>
        <v>0</v>
      </c>
      <c r="BF1101" s="241">
        <f>IF(N1101="snížená",J1101,0)</f>
        <v>0</v>
      </c>
      <c r="BG1101" s="241">
        <f>IF(N1101="zákl. přenesená",J1101,0)</f>
        <v>0</v>
      </c>
      <c r="BH1101" s="241">
        <f>IF(N1101="sníž. přenesená",J1101,0)</f>
        <v>0</v>
      </c>
      <c r="BI1101" s="241">
        <f>IF(N1101="nulová",J1101,0)</f>
        <v>0</v>
      </c>
      <c r="BJ1101" s="18" t="s">
        <v>21</v>
      </c>
      <c r="BK1101" s="241">
        <f>ROUND(I1101*H1101,2)</f>
        <v>0</v>
      </c>
      <c r="BL1101" s="18" t="s">
        <v>301</v>
      </c>
      <c r="BM1101" s="240" t="s">
        <v>1766</v>
      </c>
    </row>
    <row r="1102" spans="1:51" s="13" customFormat="1" ht="12">
      <c r="A1102" s="13"/>
      <c r="B1102" s="242"/>
      <c r="C1102" s="243"/>
      <c r="D1102" s="244" t="s">
        <v>221</v>
      </c>
      <c r="E1102" s="245" t="s">
        <v>1</v>
      </c>
      <c r="F1102" s="246" t="s">
        <v>1767</v>
      </c>
      <c r="G1102" s="243"/>
      <c r="H1102" s="247">
        <v>121.76</v>
      </c>
      <c r="I1102" s="248"/>
      <c r="J1102" s="243"/>
      <c r="K1102" s="243"/>
      <c r="L1102" s="249"/>
      <c r="M1102" s="250"/>
      <c r="N1102" s="251"/>
      <c r="O1102" s="251"/>
      <c r="P1102" s="251"/>
      <c r="Q1102" s="251"/>
      <c r="R1102" s="251"/>
      <c r="S1102" s="251"/>
      <c r="T1102" s="252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T1102" s="253" t="s">
        <v>221</v>
      </c>
      <c r="AU1102" s="253" t="s">
        <v>89</v>
      </c>
      <c r="AV1102" s="13" t="s">
        <v>89</v>
      </c>
      <c r="AW1102" s="13" t="s">
        <v>36</v>
      </c>
      <c r="AX1102" s="13" t="s">
        <v>80</v>
      </c>
      <c r="AY1102" s="253" t="s">
        <v>213</v>
      </c>
    </row>
    <row r="1103" spans="1:51" s="13" customFormat="1" ht="12">
      <c r="A1103" s="13"/>
      <c r="B1103" s="242"/>
      <c r="C1103" s="243"/>
      <c r="D1103" s="244" t="s">
        <v>221</v>
      </c>
      <c r="E1103" s="245" t="s">
        <v>1</v>
      </c>
      <c r="F1103" s="246" t="s">
        <v>1768</v>
      </c>
      <c r="G1103" s="243"/>
      <c r="H1103" s="247">
        <v>121.76</v>
      </c>
      <c r="I1103" s="248"/>
      <c r="J1103" s="243"/>
      <c r="K1103" s="243"/>
      <c r="L1103" s="249"/>
      <c r="M1103" s="250"/>
      <c r="N1103" s="251"/>
      <c r="O1103" s="251"/>
      <c r="P1103" s="251"/>
      <c r="Q1103" s="251"/>
      <c r="R1103" s="251"/>
      <c r="S1103" s="251"/>
      <c r="T1103" s="252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T1103" s="253" t="s">
        <v>221</v>
      </c>
      <c r="AU1103" s="253" t="s">
        <v>89</v>
      </c>
      <c r="AV1103" s="13" t="s">
        <v>89</v>
      </c>
      <c r="AW1103" s="13" t="s">
        <v>36</v>
      </c>
      <c r="AX1103" s="13" t="s">
        <v>80</v>
      </c>
      <c r="AY1103" s="253" t="s">
        <v>213</v>
      </c>
    </row>
    <row r="1104" spans="1:51" s="14" customFormat="1" ht="12">
      <c r="A1104" s="14"/>
      <c r="B1104" s="254"/>
      <c r="C1104" s="255"/>
      <c r="D1104" s="244" t="s">
        <v>221</v>
      </c>
      <c r="E1104" s="256" t="s">
        <v>1</v>
      </c>
      <c r="F1104" s="257" t="s">
        <v>224</v>
      </c>
      <c r="G1104" s="255"/>
      <c r="H1104" s="258">
        <v>243.52</v>
      </c>
      <c r="I1104" s="259"/>
      <c r="J1104" s="255"/>
      <c r="K1104" s="255"/>
      <c r="L1104" s="260"/>
      <c r="M1104" s="261"/>
      <c r="N1104" s="262"/>
      <c r="O1104" s="262"/>
      <c r="P1104" s="262"/>
      <c r="Q1104" s="262"/>
      <c r="R1104" s="262"/>
      <c r="S1104" s="262"/>
      <c r="T1104" s="263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T1104" s="264" t="s">
        <v>221</v>
      </c>
      <c r="AU1104" s="264" t="s">
        <v>89</v>
      </c>
      <c r="AV1104" s="14" t="s">
        <v>219</v>
      </c>
      <c r="AW1104" s="14" t="s">
        <v>36</v>
      </c>
      <c r="AX1104" s="14" t="s">
        <v>21</v>
      </c>
      <c r="AY1104" s="264" t="s">
        <v>213</v>
      </c>
    </row>
    <row r="1105" spans="1:65" s="2" customFormat="1" ht="21.75" customHeight="1">
      <c r="A1105" s="39"/>
      <c r="B1105" s="40"/>
      <c r="C1105" s="275" t="s">
        <v>1769</v>
      </c>
      <c r="D1105" s="275" t="s">
        <v>292</v>
      </c>
      <c r="E1105" s="276" t="s">
        <v>1770</v>
      </c>
      <c r="F1105" s="277" t="s">
        <v>1771</v>
      </c>
      <c r="G1105" s="278" t="s">
        <v>244</v>
      </c>
      <c r="H1105" s="279">
        <v>187.119</v>
      </c>
      <c r="I1105" s="280"/>
      <c r="J1105" s="281">
        <f>ROUND(I1105*H1105,2)</f>
        <v>0</v>
      </c>
      <c r="K1105" s="282"/>
      <c r="L1105" s="283"/>
      <c r="M1105" s="284" t="s">
        <v>1</v>
      </c>
      <c r="N1105" s="285" t="s">
        <v>45</v>
      </c>
      <c r="O1105" s="92"/>
      <c r="P1105" s="238">
        <f>O1105*H1105</f>
        <v>0</v>
      </c>
      <c r="Q1105" s="238">
        <v>0.0045</v>
      </c>
      <c r="R1105" s="238">
        <f>Q1105*H1105</f>
        <v>0.8420354999999999</v>
      </c>
      <c r="S1105" s="238">
        <v>0</v>
      </c>
      <c r="T1105" s="239">
        <f>S1105*H1105</f>
        <v>0</v>
      </c>
      <c r="U1105" s="39"/>
      <c r="V1105" s="39"/>
      <c r="W1105" s="39"/>
      <c r="X1105" s="39"/>
      <c r="Y1105" s="39"/>
      <c r="Z1105" s="39"/>
      <c r="AA1105" s="39"/>
      <c r="AB1105" s="39"/>
      <c r="AC1105" s="39"/>
      <c r="AD1105" s="39"/>
      <c r="AE1105" s="39"/>
      <c r="AR1105" s="240" t="s">
        <v>382</v>
      </c>
      <c r="AT1105" s="240" t="s">
        <v>292</v>
      </c>
      <c r="AU1105" s="240" t="s">
        <v>89</v>
      </c>
      <c r="AY1105" s="18" t="s">
        <v>213</v>
      </c>
      <c r="BE1105" s="241">
        <f>IF(N1105="základní",J1105,0)</f>
        <v>0</v>
      </c>
      <c r="BF1105" s="241">
        <f>IF(N1105="snížená",J1105,0)</f>
        <v>0</v>
      </c>
      <c r="BG1105" s="241">
        <f>IF(N1105="zákl. přenesená",J1105,0)</f>
        <v>0</v>
      </c>
      <c r="BH1105" s="241">
        <f>IF(N1105="sníž. přenesená",J1105,0)</f>
        <v>0</v>
      </c>
      <c r="BI1105" s="241">
        <f>IF(N1105="nulová",J1105,0)</f>
        <v>0</v>
      </c>
      <c r="BJ1105" s="18" t="s">
        <v>21</v>
      </c>
      <c r="BK1105" s="241">
        <f>ROUND(I1105*H1105,2)</f>
        <v>0</v>
      </c>
      <c r="BL1105" s="18" t="s">
        <v>301</v>
      </c>
      <c r="BM1105" s="240" t="s">
        <v>1772</v>
      </c>
    </row>
    <row r="1106" spans="1:51" s="13" customFormat="1" ht="12">
      <c r="A1106" s="13"/>
      <c r="B1106" s="242"/>
      <c r="C1106" s="243"/>
      <c r="D1106" s="244" t="s">
        <v>221</v>
      </c>
      <c r="E1106" s="245" t="s">
        <v>1</v>
      </c>
      <c r="F1106" s="246" t="s">
        <v>1773</v>
      </c>
      <c r="G1106" s="243"/>
      <c r="H1106" s="247">
        <v>187.119</v>
      </c>
      <c r="I1106" s="248"/>
      <c r="J1106" s="243"/>
      <c r="K1106" s="243"/>
      <c r="L1106" s="249"/>
      <c r="M1106" s="250"/>
      <c r="N1106" s="251"/>
      <c r="O1106" s="251"/>
      <c r="P1106" s="251"/>
      <c r="Q1106" s="251"/>
      <c r="R1106" s="251"/>
      <c r="S1106" s="251"/>
      <c r="T1106" s="252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T1106" s="253" t="s">
        <v>221</v>
      </c>
      <c r="AU1106" s="253" t="s">
        <v>89</v>
      </c>
      <c r="AV1106" s="13" t="s">
        <v>89</v>
      </c>
      <c r="AW1106" s="13" t="s">
        <v>36</v>
      </c>
      <c r="AX1106" s="13" t="s">
        <v>21</v>
      </c>
      <c r="AY1106" s="253" t="s">
        <v>213</v>
      </c>
    </row>
    <row r="1107" spans="1:65" s="2" customFormat="1" ht="21.75" customHeight="1">
      <c r="A1107" s="39"/>
      <c r="B1107" s="40"/>
      <c r="C1107" s="275" t="s">
        <v>1774</v>
      </c>
      <c r="D1107" s="275" t="s">
        <v>292</v>
      </c>
      <c r="E1107" s="276" t="s">
        <v>1775</v>
      </c>
      <c r="F1107" s="277" t="s">
        <v>1776</v>
      </c>
      <c r="G1107" s="278" t="s">
        <v>244</v>
      </c>
      <c r="H1107" s="279">
        <v>18.36</v>
      </c>
      <c r="I1107" s="280"/>
      <c r="J1107" s="281">
        <f>ROUND(I1107*H1107,2)</f>
        <v>0</v>
      </c>
      <c r="K1107" s="282"/>
      <c r="L1107" s="283"/>
      <c r="M1107" s="284" t="s">
        <v>1</v>
      </c>
      <c r="N1107" s="285" t="s">
        <v>45</v>
      </c>
      <c r="O1107" s="92"/>
      <c r="P1107" s="238">
        <f>O1107*H1107</f>
        <v>0</v>
      </c>
      <c r="Q1107" s="238">
        <v>0.003</v>
      </c>
      <c r="R1107" s="238">
        <f>Q1107*H1107</f>
        <v>0.05508</v>
      </c>
      <c r="S1107" s="238">
        <v>0</v>
      </c>
      <c r="T1107" s="239">
        <f>S1107*H1107</f>
        <v>0</v>
      </c>
      <c r="U1107" s="39"/>
      <c r="V1107" s="39"/>
      <c r="W1107" s="39"/>
      <c r="X1107" s="39"/>
      <c r="Y1107" s="39"/>
      <c r="Z1107" s="39"/>
      <c r="AA1107" s="39"/>
      <c r="AB1107" s="39"/>
      <c r="AC1107" s="39"/>
      <c r="AD1107" s="39"/>
      <c r="AE1107" s="39"/>
      <c r="AR1107" s="240" t="s">
        <v>382</v>
      </c>
      <c r="AT1107" s="240" t="s">
        <v>292</v>
      </c>
      <c r="AU1107" s="240" t="s">
        <v>89</v>
      </c>
      <c r="AY1107" s="18" t="s">
        <v>213</v>
      </c>
      <c r="BE1107" s="241">
        <f>IF(N1107="základní",J1107,0)</f>
        <v>0</v>
      </c>
      <c r="BF1107" s="241">
        <f>IF(N1107="snížená",J1107,0)</f>
        <v>0</v>
      </c>
      <c r="BG1107" s="241">
        <f>IF(N1107="zákl. přenesená",J1107,0)</f>
        <v>0</v>
      </c>
      <c r="BH1107" s="241">
        <f>IF(N1107="sníž. přenesená",J1107,0)</f>
        <v>0</v>
      </c>
      <c r="BI1107" s="241">
        <f>IF(N1107="nulová",J1107,0)</f>
        <v>0</v>
      </c>
      <c r="BJ1107" s="18" t="s">
        <v>21</v>
      </c>
      <c r="BK1107" s="241">
        <f>ROUND(I1107*H1107,2)</f>
        <v>0</v>
      </c>
      <c r="BL1107" s="18" t="s">
        <v>301</v>
      </c>
      <c r="BM1107" s="240" t="s">
        <v>1777</v>
      </c>
    </row>
    <row r="1108" spans="1:51" s="13" customFormat="1" ht="12">
      <c r="A1108" s="13"/>
      <c r="B1108" s="242"/>
      <c r="C1108" s="243"/>
      <c r="D1108" s="244" t="s">
        <v>221</v>
      </c>
      <c r="E1108" s="245" t="s">
        <v>1</v>
      </c>
      <c r="F1108" s="246" t="s">
        <v>1778</v>
      </c>
      <c r="G1108" s="243"/>
      <c r="H1108" s="247">
        <v>18.36</v>
      </c>
      <c r="I1108" s="248"/>
      <c r="J1108" s="243"/>
      <c r="K1108" s="243"/>
      <c r="L1108" s="249"/>
      <c r="M1108" s="250"/>
      <c r="N1108" s="251"/>
      <c r="O1108" s="251"/>
      <c r="P1108" s="251"/>
      <c r="Q1108" s="251"/>
      <c r="R1108" s="251"/>
      <c r="S1108" s="251"/>
      <c r="T1108" s="252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T1108" s="253" t="s">
        <v>221</v>
      </c>
      <c r="AU1108" s="253" t="s">
        <v>89</v>
      </c>
      <c r="AV1108" s="13" t="s">
        <v>89</v>
      </c>
      <c r="AW1108" s="13" t="s">
        <v>36</v>
      </c>
      <c r="AX1108" s="13" t="s">
        <v>21</v>
      </c>
      <c r="AY1108" s="253" t="s">
        <v>213</v>
      </c>
    </row>
    <row r="1109" spans="1:65" s="2" customFormat="1" ht="16.5" customHeight="1">
      <c r="A1109" s="39"/>
      <c r="B1109" s="40"/>
      <c r="C1109" s="275" t="s">
        <v>1779</v>
      </c>
      <c r="D1109" s="275" t="s">
        <v>292</v>
      </c>
      <c r="E1109" s="276" t="s">
        <v>1780</v>
      </c>
      <c r="F1109" s="277" t="s">
        <v>1781</v>
      </c>
      <c r="G1109" s="278" t="s">
        <v>244</v>
      </c>
      <c r="H1109" s="279">
        <v>124.195</v>
      </c>
      <c r="I1109" s="280"/>
      <c r="J1109" s="281">
        <f>ROUND(I1109*H1109,2)</f>
        <v>0</v>
      </c>
      <c r="K1109" s="282"/>
      <c r="L1109" s="283"/>
      <c r="M1109" s="284" t="s">
        <v>1</v>
      </c>
      <c r="N1109" s="285" t="s">
        <v>45</v>
      </c>
      <c r="O1109" s="92"/>
      <c r="P1109" s="238">
        <f>O1109*H1109</f>
        <v>0</v>
      </c>
      <c r="Q1109" s="238">
        <v>0.0028</v>
      </c>
      <c r="R1109" s="238">
        <f>Q1109*H1109</f>
        <v>0.347746</v>
      </c>
      <c r="S1109" s="238">
        <v>0</v>
      </c>
      <c r="T1109" s="239">
        <f>S1109*H1109</f>
        <v>0</v>
      </c>
      <c r="U1109" s="39"/>
      <c r="V1109" s="39"/>
      <c r="W1109" s="39"/>
      <c r="X1109" s="39"/>
      <c r="Y1109" s="39"/>
      <c r="Z1109" s="39"/>
      <c r="AA1109" s="39"/>
      <c r="AB1109" s="39"/>
      <c r="AC1109" s="39"/>
      <c r="AD1109" s="39"/>
      <c r="AE1109" s="39"/>
      <c r="AR1109" s="240" t="s">
        <v>382</v>
      </c>
      <c r="AT1109" s="240" t="s">
        <v>292</v>
      </c>
      <c r="AU1109" s="240" t="s">
        <v>89</v>
      </c>
      <c r="AY1109" s="18" t="s">
        <v>213</v>
      </c>
      <c r="BE1109" s="241">
        <f>IF(N1109="základní",J1109,0)</f>
        <v>0</v>
      </c>
      <c r="BF1109" s="241">
        <f>IF(N1109="snížená",J1109,0)</f>
        <v>0</v>
      </c>
      <c r="BG1109" s="241">
        <f>IF(N1109="zákl. přenesená",J1109,0)</f>
        <v>0</v>
      </c>
      <c r="BH1109" s="241">
        <f>IF(N1109="sníž. přenesená",J1109,0)</f>
        <v>0</v>
      </c>
      <c r="BI1109" s="241">
        <f>IF(N1109="nulová",J1109,0)</f>
        <v>0</v>
      </c>
      <c r="BJ1109" s="18" t="s">
        <v>21</v>
      </c>
      <c r="BK1109" s="241">
        <f>ROUND(I1109*H1109,2)</f>
        <v>0</v>
      </c>
      <c r="BL1109" s="18" t="s">
        <v>301</v>
      </c>
      <c r="BM1109" s="240" t="s">
        <v>1782</v>
      </c>
    </row>
    <row r="1110" spans="1:51" s="13" customFormat="1" ht="12">
      <c r="A1110" s="13"/>
      <c r="B1110" s="242"/>
      <c r="C1110" s="243"/>
      <c r="D1110" s="244" t="s">
        <v>221</v>
      </c>
      <c r="E1110" s="245" t="s">
        <v>1</v>
      </c>
      <c r="F1110" s="246" t="s">
        <v>1783</v>
      </c>
      <c r="G1110" s="243"/>
      <c r="H1110" s="247">
        <v>124.195</v>
      </c>
      <c r="I1110" s="248"/>
      <c r="J1110" s="243"/>
      <c r="K1110" s="243"/>
      <c r="L1110" s="249"/>
      <c r="M1110" s="250"/>
      <c r="N1110" s="251"/>
      <c r="O1110" s="251"/>
      <c r="P1110" s="251"/>
      <c r="Q1110" s="251"/>
      <c r="R1110" s="251"/>
      <c r="S1110" s="251"/>
      <c r="T1110" s="252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T1110" s="253" t="s">
        <v>221</v>
      </c>
      <c r="AU1110" s="253" t="s">
        <v>89</v>
      </c>
      <c r="AV1110" s="13" t="s">
        <v>89</v>
      </c>
      <c r="AW1110" s="13" t="s">
        <v>36</v>
      </c>
      <c r="AX1110" s="13" t="s">
        <v>21</v>
      </c>
      <c r="AY1110" s="253" t="s">
        <v>213</v>
      </c>
    </row>
    <row r="1111" spans="1:65" s="2" customFormat="1" ht="21.75" customHeight="1">
      <c r="A1111" s="39"/>
      <c r="B1111" s="40"/>
      <c r="C1111" s="275" t="s">
        <v>1784</v>
      </c>
      <c r="D1111" s="275" t="s">
        <v>292</v>
      </c>
      <c r="E1111" s="276" t="s">
        <v>1785</v>
      </c>
      <c r="F1111" s="277" t="s">
        <v>1786</v>
      </c>
      <c r="G1111" s="278" t="s">
        <v>244</v>
      </c>
      <c r="H1111" s="279">
        <v>720.797</v>
      </c>
      <c r="I1111" s="280"/>
      <c r="J1111" s="281">
        <f>ROUND(I1111*H1111,2)</f>
        <v>0</v>
      </c>
      <c r="K1111" s="282"/>
      <c r="L1111" s="283"/>
      <c r="M1111" s="284" t="s">
        <v>1</v>
      </c>
      <c r="N1111" s="285" t="s">
        <v>45</v>
      </c>
      <c r="O1111" s="92"/>
      <c r="P1111" s="238">
        <f>O1111*H1111</f>
        <v>0</v>
      </c>
      <c r="Q1111" s="238">
        <v>0.0045</v>
      </c>
      <c r="R1111" s="238">
        <f>Q1111*H1111</f>
        <v>3.2435864999999997</v>
      </c>
      <c r="S1111" s="238">
        <v>0</v>
      </c>
      <c r="T1111" s="239">
        <f>S1111*H1111</f>
        <v>0</v>
      </c>
      <c r="U1111" s="39"/>
      <c r="V1111" s="39"/>
      <c r="W1111" s="39"/>
      <c r="X1111" s="39"/>
      <c r="Y1111" s="39"/>
      <c r="Z1111" s="39"/>
      <c r="AA1111" s="39"/>
      <c r="AB1111" s="39"/>
      <c r="AC1111" s="39"/>
      <c r="AD1111" s="39"/>
      <c r="AE1111" s="39"/>
      <c r="AR1111" s="240" t="s">
        <v>382</v>
      </c>
      <c r="AT1111" s="240" t="s">
        <v>292</v>
      </c>
      <c r="AU1111" s="240" t="s">
        <v>89</v>
      </c>
      <c r="AY1111" s="18" t="s">
        <v>213</v>
      </c>
      <c r="BE1111" s="241">
        <f>IF(N1111="základní",J1111,0)</f>
        <v>0</v>
      </c>
      <c r="BF1111" s="241">
        <f>IF(N1111="snížená",J1111,0)</f>
        <v>0</v>
      </c>
      <c r="BG1111" s="241">
        <f>IF(N1111="zákl. přenesená",J1111,0)</f>
        <v>0</v>
      </c>
      <c r="BH1111" s="241">
        <f>IF(N1111="sníž. přenesená",J1111,0)</f>
        <v>0</v>
      </c>
      <c r="BI1111" s="241">
        <f>IF(N1111="nulová",J1111,0)</f>
        <v>0</v>
      </c>
      <c r="BJ1111" s="18" t="s">
        <v>21</v>
      </c>
      <c r="BK1111" s="241">
        <f>ROUND(I1111*H1111,2)</f>
        <v>0</v>
      </c>
      <c r="BL1111" s="18" t="s">
        <v>301</v>
      </c>
      <c r="BM1111" s="240" t="s">
        <v>1787</v>
      </c>
    </row>
    <row r="1112" spans="1:51" s="13" customFormat="1" ht="12">
      <c r="A1112" s="13"/>
      <c r="B1112" s="242"/>
      <c r="C1112" s="243"/>
      <c r="D1112" s="244" t="s">
        <v>221</v>
      </c>
      <c r="E1112" s="245" t="s">
        <v>1</v>
      </c>
      <c r="F1112" s="246" t="s">
        <v>1788</v>
      </c>
      <c r="G1112" s="243"/>
      <c r="H1112" s="247">
        <v>720.797</v>
      </c>
      <c r="I1112" s="248"/>
      <c r="J1112" s="243"/>
      <c r="K1112" s="243"/>
      <c r="L1112" s="249"/>
      <c r="M1112" s="250"/>
      <c r="N1112" s="251"/>
      <c r="O1112" s="251"/>
      <c r="P1112" s="251"/>
      <c r="Q1112" s="251"/>
      <c r="R1112" s="251"/>
      <c r="S1112" s="251"/>
      <c r="T1112" s="252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T1112" s="253" t="s">
        <v>221</v>
      </c>
      <c r="AU1112" s="253" t="s">
        <v>89</v>
      </c>
      <c r="AV1112" s="13" t="s">
        <v>89</v>
      </c>
      <c r="AW1112" s="13" t="s">
        <v>36</v>
      </c>
      <c r="AX1112" s="13" t="s">
        <v>21</v>
      </c>
      <c r="AY1112" s="253" t="s">
        <v>213</v>
      </c>
    </row>
    <row r="1113" spans="1:65" s="2" customFormat="1" ht="16.5" customHeight="1">
      <c r="A1113" s="39"/>
      <c r="B1113" s="40"/>
      <c r="C1113" s="275" t="s">
        <v>1789</v>
      </c>
      <c r="D1113" s="275" t="s">
        <v>292</v>
      </c>
      <c r="E1113" s="276" t="s">
        <v>1790</v>
      </c>
      <c r="F1113" s="277" t="s">
        <v>1791</v>
      </c>
      <c r="G1113" s="278" t="s">
        <v>244</v>
      </c>
      <c r="H1113" s="279">
        <v>142.555</v>
      </c>
      <c r="I1113" s="280"/>
      <c r="J1113" s="281">
        <f>ROUND(I1113*H1113,2)</f>
        <v>0</v>
      </c>
      <c r="K1113" s="282"/>
      <c r="L1113" s="283"/>
      <c r="M1113" s="284" t="s">
        <v>1</v>
      </c>
      <c r="N1113" s="285" t="s">
        <v>45</v>
      </c>
      <c r="O1113" s="92"/>
      <c r="P1113" s="238">
        <f>O1113*H1113</f>
        <v>0</v>
      </c>
      <c r="Q1113" s="238">
        <v>0.015</v>
      </c>
      <c r="R1113" s="238">
        <f>Q1113*H1113</f>
        <v>2.138325</v>
      </c>
      <c r="S1113" s="238">
        <v>0</v>
      </c>
      <c r="T1113" s="239">
        <f>S1113*H1113</f>
        <v>0</v>
      </c>
      <c r="U1113" s="39"/>
      <c r="V1113" s="39"/>
      <c r="W1113" s="39"/>
      <c r="X1113" s="39"/>
      <c r="Y1113" s="39"/>
      <c r="Z1113" s="39"/>
      <c r="AA1113" s="39"/>
      <c r="AB1113" s="39"/>
      <c r="AC1113" s="39"/>
      <c r="AD1113" s="39"/>
      <c r="AE1113" s="39"/>
      <c r="AR1113" s="240" t="s">
        <v>382</v>
      </c>
      <c r="AT1113" s="240" t="s">
        <v>292</v>
      </c>
      <c r="AU1113" s="240" t="s">
        <v>89</v>
      </c>
      <c r="AY1113" s="18" t="s">
        <v>213</v>
      </c>
      <c r="BE1113" s="241">
        <f>IF(N1113="základní",J1113,0)</f>
        <v>0</v>
      </c>
      <c r="BF1113" s="241">
        <f>IF(N1113="snížená",J1113,0)</f>
        <v>0</v>
      </c>
      <c r="BG1113" s="241">
        <f>IF(N1113="zákl. přenesená",J1113,0)</f>
        <v>0</v>
      </c>
      <c r="BH1113" s="241">
        <f>IF(N1113="sníž. přenesená",J1113,0)</f>
        <v>0</v>
      </c>
      <c r="BI1113" s="241">
        <f>IF(N1113="nulová",J1113,0)</f>
        <v>0</v>
      </c>
      <c r="BJ1113" s="18" t="s">
        <v>21</v>
      </c>
      <c r="BK1113" s="241">
        <f>ROUND(I1113*H1113,2)</f>
        <v>0</v>
      </c>
      <c r="BL1113" s="18" t="s">
        <v>301</v>
      </c>
      <c r="BM1113" s="240" t="s">
        <v>1792</v>
      </c>
    </row>
    <row r="1114" spans="1:51" s="13" customFormat="1" ht="12">
      <c r="A1114" s="13"/>
      <c r="B1114" s="242"/>
      <c r="C1114" s="243"/>
      <c r="D1114" s="244" t="s">
        <v>221</v>
      </c>
      <c r="E1114" s="245" t="s">
        <v>1</v>
      </c>
      <c r="F1114" s="246" t="s">
        <v>1793</v>
      </c>
      <c r="G1114" s="243"/>
      <c r="H1114" s="247">
        <v>142.555</v>
      </c>
      <c r="I1114" s="248"/>
      <c r="J1114" s="243"/>
      <c r="K1114" s="243"/>
      <c r="L1114" s="249"/>
      <c r="M1114" s="250"/>
      <c r="N1114" s="251"/>
      <c r="O1114" s="251"/>
      <c r="P1114" s="251"/>
      <c r="Q1114" s="251"/>
      <c r="R1114" s="251"/>
      <c r="S1114" s="251"/>
      <c r="T1114" s="252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T1114" s="253" t="s">
        <v>221</v>
      </c>
      <c r="AU1114" s="253" t="s">
        <v>89</v>
      </c>
      <c r="AV1114" s="13" t="s">
        <v>89</v>
      </c>
      <c r="AW1114" s="13" t="s">
        <v>36</v>
      </c>
      <c r="AX1114" s="13" t="s">
        <v>21</v>
      </c>
      <c r="AY1114" s="253" t="s">
        <v>213</v>
      </c>
    </row>
    <row r="1115" spans="1:65" s="2" customFormat="1" ht="21.75" customHeight="1">
      <c r="A1115" s="39"/>
      <c r="B1115" s="40"/>
      <c r="C1115" s="275" t="s">
        <v>1794</v>
      </c>
      <c r="D1115" s="275" t="s">
        <v>292</v>
      </c>
      <c r="E1115" s="276" t="s">
        <v>1795</v>
      </c>
      <c r="F1115" s="277" t="s">
        <v>1796</v>
      </c>
      <c r="G1115" s="278" t="s">
        <v>244</v>
      </c>
      <c r="H1115" s="279">
        <v>124.195</v>
      </c>
      <c r="I1115" s="280"/>
      <c r="J1115" s="281">
        <f>ROUND(I1115*H1115,2)</f>
        <v>0</v>
      </c>
      <c r="K1115" s="282"/>
      <c r="L1115" s="283"/>
      <c r="M1115" s="284" t="s">
        <v>1</v>
      </c>
      <c r="N1115" s="285" t="s">
        <v>45</v>
      </c>
      <c r="O1115" s="92"/>
      <c r="P1115" s="238">
        <f>O1115*H1115</f>
        <v>0</v>
      </c>
      <c r="Q1115" s="238">
        <v>0.0048</v>
      </c>
      <c r="R1115" s="238">
        <f>Q1115*H1115</f>
        <v>0.5961359999999999</v>
      </c>
      <c r="S1115" s="238">
        <v>0</v>
      </c>
      <c r="T1115" s="239">
        <f>S1115*H1115</f>
        <v>0</v>
      </c>
      <c r="U1115" s="39"/>
      <c r="V1115" s="39"/>
      <c r="W1115" s="39"/>
      <c r="X1115" s="39"/>
      <c r="Y1115" s="39"/>
      <c r="Z1115" s="39"/>
      <c r="AA1115" s="39"/>
      <c r="AB1115" s="39"/>
      <c r="AC1115" s="39"/>
      <c r="AD1115" s="39"/>
      <c r="AE1115" s="39"/>
      <c r="AR1115" s="240" t="s">
        <v>382</v>
      </c>
      <c r="AT1115" s="240" t="s">
        <v>292</v>
      </c>
      <c r="AU1115" s="240" t="s">
        <v>89</v>
      </c>
      <c r="AY1115" s="18" t="s">
        <v>213</v>
      </c>
      <c r="BE1115" s="241">
        <f>IF(N1115="základní",J1115,0)</f>
        <v>0</v>
      </c>
      <c r="BF1115" s="241">
        <f>IF(N1115="snížená",J1115,0)</f>
        <v>0</v>
      </c>
      <c r="BG1115" s="241">
        <f>IF(N1115="zákl. přenesená",J1115,0)</f>
        <v>0</v>
      </c>
      <c r="BH1115" s="241">
        <f>IF(N1115="sníž. přenesená",J1115,0)</f>
        <v>0</v>
      </c>
      <c r="BI1115" s="241">
        <f>IF(N1115="nulová",J1115,0)</f>
        <v>0</v>
      </c>
      <c r="BJ1115" s="18" t="s">
        <v>21</v>
      </c>
      <c r="BK1115" s="241">
        <f>ROUND(I1115*H1115,2)</f>
        <v>0</v>
      </c>
      <c r="BL1115" s="18" t="s">
        <v>301</v>
      </c>
      <c r="BM1115" s="240" t="s">
        <v>1797</v>
      </c>
    </row>
    <row r="1116" spans="1:51" s="13" customFormat="1" ht="12">
      <c r="A1116" s="13"/>
      <c r="B1116" s="242"/>
      <c r="C1116" s="243"/>
      <c r="D1116" s="244" t="s">
        <v>221</v>
      </c>
      <c r="E1116" s="245" t="s">
        <v>1</v>
      </c>
      <c r="F1116" s="246" t="s">
        <v>1798</v>
      </c>
      <c r="G1116" s="243"/>
      <c r="H1116" s="247">
        <v>124.195</v>
      </c>
      <c r="I1116" s="248"/>
      <c r="J1116" s="243"/>
      <c r="K1116" s="243"/>
      <c r="L1116" s="249"/>
      <c r="M1116" s="250"/>
      <c r="N1116" s="251"/>
      <c r="O1116" s="251"/>
      <c r="P1116" s="251"/>
      <c r="Q1116" s="251"/>
      <c r="R1116" s="251"/>
      <c r="S1116" s="251"/>
      <c r="T1116" s="252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T1116" s="253" t="s">
        <v>221</v>
      </c>
      <c r="AU1116" s="253" t="s">
        <v>89</v>
      </c>
      <c r="AV1116" s="13" t="s">
        <v>89</v>
      </c>
      <c r="AW1116" s="13" t="s">
        <v>36</v>
      </c>
      <c r="AX1116" s="13" t="s">
        <v>21</v>
      </c>
      <c r="AY1116" s="253" t="s">
        <v>213</v>
      </c>
    </row>
    <row r="1117" spans="1:65" s="2" customFormat="1" ht="21.75" customHeight="1">
      <c r="A1117" s="39"/>
      <c r="B1117" s="40"/>
      <c r="C1117" s="275" t="s">
        <v>1799</v>
      </c>
      <c r="D1117" s="275" t="s">
        <v>292</v>
      </c>
      <c r="E1117" s="276" t="s">
        <v>1800</v>
      </c>
      <c r="F1117" s="277" t="s">
        <v>1801</v>
      </c>
      <c r="G1117" s="278" t="s">
        <v>244</v>
      </c>
      <c r="H1117" s="279">
        <v>187.119</v>
      </c>
      <c r="I1117" s="280"/>
      <c r="J1117" s="281">
        <f>ROUND(I1117*H1117,2)</f>
        <v>0</v>
      </c>
      <c r="K1117" s="282"/>
      <c r="L1117" s="283"/>
      <c r="M1117" s="284" t="s">
        <v>1</v>
      </c>
      <c r="N1117" s="285" t="s">
        <v>45</v>
      </c>
      <c r="O1117" s="92"/>
      <c r="P1117" s="238">
        <f>O1117*H1117</f>
        <v>0</v>
      </c>
      <c r="Q1117" s="238">
        <v>0.0024</v>
      </c>
      <c r="R1117" s="238">
        <f>Q1117*H1117</f>
        <v>0.4490856</v>
      </c>
      <c r="S1117" s="238">
        <v>0</v>
      </c>
      <c r="T1117" s="239">
        <f>S1117*H1117</f>
        <v>0</v>
      </c>
      <c r="U1117" s="39"/>
      <c r="V1117" s="39"/>
      <c r="W1117" s="39"/>
      <c r="X1117" s="39"/>
      <c r="Y1117" s="39"/>
      <c r="Z1117" s="39"/>
      <c r="AA1117" s="39"/>
      <c r="AB1117" s="39"/>
      <c r="AC1117" s="39"/>
      <c r="AD1117" s="39"/>
      <c r="AE1117" s="39"/>
      <c r="AR1117" s="240" t="s">
        <v>382</v>
      </c>
      <c r="AT1117" s="240" t="s">
        <v>292</v>
      </c>
      <c r="AU1117" s="240" t="s">
        <v>89</v>
      </c>
      <c r="AY1117" s="18" t="s">
        <v>213</v>
      </c>
      <c r="BE1117" s="241">
        <f>IF(N1117="základní",J1117,0)</f>
        <v>0</v>
      </c>
      <c r="BF1117" s="241">
        <f>IF(N1117="snížená",J1117,0)</f>
        <v>0</v>
      </c>
      <c r="BG1117" s="241">
        <f>IF(N1117="zákl. přenesená",J1117,0)</f>
        <v>0</v>
      </c>
      <c r="BH1117" s="241">
        <f>IF(N1117="sníž. přenesená",J1117,0)</f>
        <v>0</v>
      </c>
      <c r="BI1117" s="241">
        <f>IF(N1117="nulová",J1117,0)</f>
        <v>0</v>
      </c>
      <c r="BJ1117" s="18" t="s">
        <v>21</v>
      </c>
      <c r="BK1117" s="241">
        <f>ROUND(I1117*H1117,2)</f>
        <v>0</v>
      </c>
      <c r="BL1117" s="18" t="s">
        <v>301</v>
      </c>
      <c r="BM1117" s="240" t="s">
        <v>1802</v>
      </c>
    </row>
    <row r="1118" spans="1:51" s="13" customFormat="1" ht="12">
      <c r="A1118" s="13"/>
      <c r="B1118" s="242"/>
      <c r="C1118" s="243"/>
      <c r="D1118" s="244" t="s">
        <v>221</v>
      </c>
      <c r="E1118" s="245" t="s">
        <v>1</v>
      </c>
      <c r="F1118" s="246" t="s">
        <v>1803</v>
      </c>
      <c r="G1118" s="243"/>
      <c r="H1118" s="247">
        <v>187.119</v>
      </c>
      <c r="I1118" s="248"/>
      <c r="J1118" s="243"/>
      <c r="K1118" s="243"/>
      <c r="L1118" s="249"/>
      <c r="M1118" s="250"/>
      <c r="N1118" s="251"/>
      <c r="O1118" s="251"/>
      <c r="P1118" s="251"/>
      <c r="Q1118" s="251"/>
      <c r="R1118" s="251"/>
      <c r="S1118" s="251"/>
      <c r="T1118" s="252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T1118" s="253" t="s">
        <v>221</v>
      </c>
      <c r="AU1118" s="253" t="s">
        <v>89</v>
      </c>
      <c r="AV1118" s="13" t="s">
        <v>89</v>
      </c>
      <c r="AW1118" s="13" t="s">
        <v>36</v>
      </c>
      <c r="AX1118" s="13" t="s">
        <v>21</v>
      </c>
      <c r="AY1118" s="253" t="s">
        <v>213</v>
      </c>
    </row>
    <row r="1119" spans="1:65" s="2" customFormat="1" ht="21.75" customHeight="1">
      <c r="A1119" s="39"/>
      <c r="B1119" s="40"/>
      <c r="C1119" s="228" t="s">
        <v>1804</v>
      </c>
      <c r="D1119" s="228" t="s">
        <v>215</v>
      </c>
      <c r="E1119" s="229" t="s">
        <v>1805</v>
      </c>
      <c r="F1119" s="230" t="s">
        <v>1806</v>
      </c>
      <c r="G1119" s="231" t="s">
        <v>470</v>
      </c>
      <c r="H1119" s="232">
        <v>2132.2</v>
      </c>
      <c r="I1119" s="233"/>
      <c r="J1119" s="234">
        <f>ROUND(I1119*H1119,2)</f>
        <v>0</v>
      </c>
      <c r="K1119" s="235"/>
      <c r="L1119" s="45"/>
      <c r="M1119" s="236" t="s">
        <v>1</v>
      </c>
      <c r="N1119" s="237" t="s">
        <v>45</v>
      </c>
      <c r="O1119" s="92"/>
      <c r="P1119" s="238">
        <f>O1119*H1119</f>
        <v>0</v>
      </c>
      <c r="Q1119" s="238">
        <v>0</v>
      </c>
      <c r="R1119" s="238">
        <f>Q1119*H1119</f>
        <v>0</v>
      </c>
      <c r="S1119" s="238">
        <v>0</v>
      </c>
      <c r="T1119" s="239">
        <f>S1119*H1119</f>
        <v>0</v>
      </c>
      <c r="U1119" s="39"/>
      <c r="V1119" s="39"/>
      <c r="W1119" s="39"/>
      <c r="X1119" s="39"/>
      <c r="Y1119" s="39"/>
      <c r="Z1119" s="39"/>
      <c r="AA1119" s="39"/>
      <c r="AB1119" s="39"/>
      <c r="AC1119" s="39"/>
      <c r="AD1119" s="39"/>
      <c r="AE1119" s="39"/>
      <c r="AR1119" s="240" t="s">
        <v>301</v>
      </c>
      <c r="AT1119" s="240" t="s">
        <v>215</v>
      </c>
      <c r="AU1119" s="240" t="s">
        <v>89</v>
      </c>
      <c r="AY1119" s="18" t="s">
        <v>213</v>
      </c>
      <c r="BE1119" s="241">
        <f>IF(N1119="základní",J1119,0)</f>
        <v>0</v>
      </c>
      <c r="BF1119" s="241">
        <f>IF(N1119="snížená",J1119,0)</f>
        <v>0</v>
      </c>
      <c r="BG1119" s="241">
        <f>IF(N1119="zákl. přenesená",J1119,0)</f>
        <v>0</v>
      </c>
      <c r="BH1119" s="241">
        <f>IF(N1119="sníž. přenesená",J1119,0)</f>
        <v>0</v>
      </c>
      <c r="BI1119" s="241">
        <f>IF(N1119="nulová",J1119,0)</f>
        <v>0</v>
      </c>
      <c r="BJ1119" s="18" t="s">
        <v>21</v>
      </c>
      <c r="BK1119" s="241">
        <f>ROUND(I1119*H1119,2)</f>
        <v>0</v>
      </c>
      <c r="BL1119" s="18" t="s">
        <v>301</v>
      </c>
      <c r="BM1119" s="240" t="s">
        <v>1807</v>
      </c>
    </row>
    <row r="1120" spans="1:51" s="15" customFormat="1" ht="12">
      <c r="A1120" s="15"/>
      <c r="B1120" s="265"/>
      <c r="C1120" s="266"/>
      <c r="D1120" s="244" t="s">
        <v>221</v>
      </c>
      <c r="E1120" s="267" t="s">
        <v>1</v>
      </c>
      <c r="F1120" s="268" t="s">
        <v>1808</v>
      </c>
      <c r="G1120" s="266"/>
      <c r="H1120" s="267" t="s">
        <v>1</v>
      </c>
      <c r="I1120" s="269"/>
      <c r="J1120" s="266"/>
      <c r="K1120" s="266"/>
      <c r="L1120" s="270"/>
      <c r="M1120" s="271"/>
      <c r="N1120" s="272"/>
      <c r="O1120" s="272"/>
      <c r="P1120" s="272"/>
      <c r="Q1120" s="272"/>
      <c r="R1120" s="272"/>
      <c r="S1120" s="272"/>
      <c r="T1120" s="273"/>
      <c r="U1120" s="15"/>
      <c r="V1120" s="15"/>
      <c r="W1120" s="15"/>
      <c r="X1120" s="15"/>
      <c r="Y1120" s="15"/>
      <c r="Z1120" s="15"/>
      <c r="AA1120" s="15"/>
      <c r="AB1120" s="15"/>
      <c r="AC1120" s="15"/>
      <c r="AD1120" s="15"/>
      <c r="AE1120" s="15"/>
      <c r="AT1120" s="274" t="s">
        <v>221</v>
      </c>
      <c r="AU1120" s="274" t="s">
        <v>89</v>
      </c>
      <c r="AV1120" s="15" t="s">
        <v>21</v>
      </c>
      <c r="AW1120" s="15" t="s">
        <v>36</v>
      </c>
      <c r="AX1120" s="15" t="s">
        <v>80</v>
      </c>
      <c r="AY1120" s="274" t="s">
        <v>213</v>
      </c>
    </row>
    <row r="1121" spans="1:51" s="13" customFormat="1" ht="12">
      <c r="A1121" s="13"/>
      <c r="B1121" s="242"/>
      <c r="C1121" s="243"/>
      <c r="D1121" s="244" t="s">
        <v>221</v>
      </c>
      <c r="E1121" s="245" t="s">
        <v>1</v>
      </c>
      <c r="F1121" s="246" t="s">
        <v>1809</v>
      </c>
      <c r="G1121" s="243"/>
      <c r="H1121" s="247">
        <v>2132.2</v>
      </c>
      <c r="I1121" s="248"/>
      <c r="J1121" s="243"/>
      <c r="K1121" s="243"/>
      <c r="L1121" s="249"/>
      <c r="M1121" s="250"/>
      <c r="N1121" s="251"/>
      <c r="O1121" s="251"/>
      <c r="P1121" s="251"/>
      <c r="Q1121" s="251"/>
      <c r="R1121" s="251"/>
      <c r="S1121" s="251"/>
      <c r="T1121" s="252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T1121" s="253" t="s">
        <v>221</v>
      </c>
      <c r="AU1121" s="253" t="s">
        <v>89</v>
      </c>
      <c r="AV1121" s="13" t="s">
        <v>89</v>
      </c>
      <c r="AW1121" s="13" t="s">
        <v>36</v>
      </c>
      <c r="AX1121" s="13" t="s">
        <v>21</v>
      </c>
      <c r="AY1121" s="253" t="s">
        <v>213</v>
      </c>
    </row>
    <row r="1122" spans="1:65" s="2" customFormat="1" ht="21.75" customHeight="1">
      <c r="A1122" s="39"/>
      <c r="B1122" s="40"/>
      <c r="C1122" s="275" t="s">
        <v>1810</v>
      </c>
      <c r="D1122" s="275" t="s">
        <v>292</v>
      </c>
      <c r="E1122" s="276" t="s">
        <v>1811</v>
      </c>
      <c r="F1122" s="277" t="s">
        <v>1812</v>
      </c>
      <c r="G1122" s="278" t="s">
        <v>470</v>
      </c>
      <c r="H1122" s="279">
        <v>2153.522</v>
      </c>
      <c r="I1122" s="280"/>
      <c r="J1122" s="281">
        <f>ROUND(I1122*H1122,2)</f>
        <v>0</v>
      </c>
      <c r="K1122" s="282"/>
      <c r="L1122" s="283"/>
      <c r="M1122" s="284" t="s">
        <v>1</v>
      </c>
      <c r="N1122" s="285" t="s">
        <v>45</v>
      </c>
      <c r="O1122" s="92"/>
      <c r="P1122" s="238">
        <f>O1122*H1122</f>
        <v>0</v>
      </c>
      <c r="Q1122" s="238">
        <v>5E-05</v>
      </c>
      <c r="R1122" s="238">
        <f>Q1122*H1122</f>
        <v>0.1076761</v>
      </c>
      <c r="S1122" s="238">
        <v>0</v>
      </c>
      <c r="T1122" s="239">
        <f>S1122*H1122</f>
        <v>0</v>
      </c>
      <c r="U1122" s="39"/>
      <c r="V1122" s="39"/>
      <c r="W1122" s="39"/>
      <c r="X1122" s="39"/>
      <c r="Y1122" s="39"/>
      <c r="Z1122" s="39"/>
      <c r="AA1122" s="39"/>
      <c r="AB1122" s="39"/>
      <c r="AC1122" s="39"/>
      <c r="AD1122" s="39"/>
      <c r="AE1122" s="39"/>
      <c r="AR1122" s="240" t="s">
        <v>382</v>
      </c>
      <c r="AT1122" s="240" t="s">
        <v>292</v>
      </c>
      <c r="AU1122" s="240" t="s">
        <v>89</v>
      </c>
      <c r="AY1122" s="18" t="s">
        <v>213</v>
      </c>
      <c r="BE1122" s="241">
        <f>IF(N1122="základní",J1122,0)</f>
        <v>0</v>
      </c>
      <c r="BF1122" s="241">
        <f>IF(N1122="snížená",J1122,0)</f>
        <v>0</v>
      </c>
      <c r="BG1122" s="241">
        <f>IF(N1122="zákl. přenesená",J1122,0)</f>
        <v>0</v>
      </c>
      <c r="BH1122" s="241">
        <f>IF(N1122="sníž. přenesená",J1122,0)</f>
        <v>0</v>
      </c>
      <c r="BI1122" s="241">
        <f>IF(N1122="nulová",J1122,0)</f>
        <v>0</v>
      </c>
      <c r="BJ1122" s="18" t="s">
        <v>21</v>
      </c>
      <c r="BK1122" s="241">
        <f>ROUND(I1122*H1122,2)</f>
        <v>0</v>
      </c>
      <c r="BL1122" s="18" t="s">
        <v>301</v>
      </c>
      <c r="BM1122" s="240" t="s">
        <v>1813</v>
      </c>
    </row>
    <row r="1123" spans="1:51" s="13" customFormat="1" ht="12">
      <c r="A1123" s="13"/>
      <c r="B1123" s="242"/>
      <c r="C1123" s="243"/>
      <c r="D1123" s="244" t="s">
        <v>221</v>
      </c>
      <c r="E1123" s="245" t="s">
        <v>1</v>
      </c>
      <c r="F1123" s="246" t="s">
        <v>1814</v>
      </c>
      <c r="G1123" s="243"/>
      <c r="H1123" s="247">
        <v>2153.522</v>
      </c>
      <c r="I1123" s="248"/>
      <c r="J1123" s="243"/>
      <c r="K1123" s="243"/>
      <c r="L1123" s="249"/>
      <c r="M1123" s="250"/>
      <c r="N1123" s="251"/>
      <c r="O1123" s="251"/>
      <c r="P1123" s="251"/>
      <c r="Q1123" s="251"/>
      <c r="R1123" s="251"/>
      <c r="S1123" s="251"/>
      <c r="T1123" s="252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T1123" s="253" t="s">
        <v>221</v>
      </c>
      <c r="AU1123" s="253" t="s">
        <v>89</v>
      </c>
      <c r="AV1123" s="13" t="s">
        <v>89</v>
      </c>
      <c r="AW1123" s="13" t="s">
        <v>36</v>
      </c>
      <c r="AX1123" s="13" t="s">
        <v>21</v>
      </c>
      <c r="AY1123" s="253" t="s">
        <v>213</v>
      </c>
    </row>
    <row r="1124" spans="1:65" s="2" customFormat="1" ht="21.75" customHeight="1">
      <c r="A1124" s="39"/>
      <c r="B1124" s="40"/>
      <c r="C1124" s="228" t="s">
        <v>1815</v>
      </c>
      <c r="D1124" s="228" t="s">
        <v>215</v>
      </c>
      <c r="E1124" s="229" t="s">
        <v>1816</v>
      </c>
      <c r="F1124" s="230" t="s">
        <v>1817</v>
      </c>
      <c r="G1124" s="231" t="s">
        <v>244</v>
      </c>
      <c r="H1124" s="232">
        <v>143.837</v>
      </c>
      <c r="I1124" s="233"/>
      <c r="J1124" s="234">
        <f>ROUND(I1124*H1124,2)</f>
        <v>0</v>
      </c>
      <c r="K1124" s="235"/>
      <c r="L1124" s="45"/>
      <c r="M1124" s="236" t="s">
        <v>1</v>
      </c>
      <c r="N1124" s="237" t="s">
        <v>45</v>
      </c>
      <c r="O1124" s="92"/>
      <c r="P1124" s="238">
        <f>O1124*H1124</f>
        <v>0</v>
      </c>
      <c r="Q1124" s="238">
        <v>0.006</v>
      </c>
      <c r="R1124" s="238">
        <f>Q1124*H1124</f>
        <v>0.863022</v>
      </c>
      <c r="S1124" s="238">
        <v>0</v>
      </c>
      <c r="T1124" s="239">
        <f>S1124*H1124</f>
        <v>0</v>
      </c>
      <c r="U1124" s="39"/>
      <c r="V1124" s="39"/>
      <c r="W1124" s="39"/>
      <c r="X1124" s="39"/>
      <c r="Y1124" s="39"/>
      <c r="Z1124" s="39"/>
      <c r="AA1124" s="39"/>
      <c r="AB1124" s="39"/>
      <c r="AC1124" s="39"/>
      <c r="AD1124" s="39"/>
      <c r="AE1124" s="39"/>
      <c r="AR1124" s="240" t="s">
        <v>301</v>
      </c>
      <c r="AT1124" s="240" t="s">
        <v>215</v>
      </c>
      <c r="AU1124" s="240" t="s">
        <v>89</v>
      </c>
      <c r="AY1124" s="18" t="s">
        <v>213</v>
      </c>
      <c r="BE1124" s="241">
        <f>IF(N1124="základní",J1124,0)</f>
        <v>0</v>
      </c>
      <c r="BF1124" s="241">
        <f>IF(N1124="snížená",J1124,0)</f>
        <v>0</v>
      </c>
      <c r="BG1124" s="241">
        <f>IF(N1124="zákl. přenesená",J1124,0)</f>
        <v>0</v>
      </c>
      <c r="BH1124" s="241">
        <f>IF(N1124="sníž. přenesená",J1124,0)</f>
        <v>0</v>
      </c>
      <c r="BI1124" s="241">
        <f>IF(N1124="nulová",J1124,0)</f>
        <v>0</v>
      </c>
      <c r="BJ1124" s="18" t="s">
        <v>21</v>
      </c>
      <c r="BK1124" s="241">
        <f>ROUND(I1124*H1124,2)</f>
        <v>0</v>
      </c>
      <c r="BL1124" s="18" t="s">
        <v>301</v>
      </c>
      <c r="BM1124" s="240" t="s">
        <v>1818</v>
      </c>
    </row>
    <row r="1125" spans="1:51" s="15" customFormat="1" ht="12">
      <c r="A1125" s="15"/>
      <c r="B1125" s="265"/>
      <c r="C1125" s="266"/>
      <c r="D1125" s="244" t="s">
        <v>221</v>
      </c>
      <c r="E1125" s="267" t="s">
        <v>1</v>
      </c>
      <c r="F1125" s="268" t="s">
        <v>1819</v>
      </c>
      <c r="G1125" s="266"/>
      <c r="H1125" s="267" t="s">
        <v>1</v>
      </c>
      <c r="I1125" s="269"/>
      <c r="J1125" s="266"/>
      <c r="K1125" s="266"/>
      <c r="L1125" s="270"/>
      <c r="M1125" s="271"/>
      <c r="N1125" s="272"/>
      <c r="O1125" s="272"/>
      <c r="P1125" s="272"/>
      <c r="Q1125" s="272"/>
      <c r="R1125" s="272"/>
      <c r="S1125" s="272"/>
      <c r="T1125" s="273"/>
      <c r="U1125" s="15"/>
      <c r="V1125" s="15"/>
      <c r="W1125" s="15"/>
      <c r="X1125" s="15"/>
      <c r="Y1125" s="15"/>
      <c r="Z1125" s="15"/>
      <c r="AA1125" s="15"/>
      <c r="AB1125" s="15"/>
      <c r="AC1125" s="15"/>
      <c r="AD1125" s="15"/>
      <c r="AE1125" s="15"/>
      <c r="AT1125" s="274" t="s">
        <v>221</v>
      </c>
      <c r="AU1125" s="274" t="s">
        <v>89</v>
      </c>
      <c r="AV1125" s="15" t="s">
        <v>21</v>
      </c>
      <c r="AW1125" s="15" t="s">
        <v>36</v>
      </c>
      <c r="AX1125" s="15" t="s">
        <v>80</v>
      </c>
      <c r="AY1125" s="274" t="s">
        <v>213</v>
      </c>
    </row>
    <row r="1126" spans="1:51" s="13" customFormat="1" ht="12">
      <c r="A1126" s="13"/>
      <c r="B1126" s="242"/>
      <c r="C1126" s="243"/>
      <c r="D1126" s="244" t="s">
        <v>221</v>
      </c>
      <c r="E1126" s="245" t="s">
        <v>1</v>
      </c>
      <c r="F1126" s="246" t="s">
        <v>1820</v>
      </c>
      <c r="G1126" s="243"/>
      <c r="H1126" s="247">
        <v>28.044</v>
      </c>
      <c r="I1126" s="248"/>
      <c r="J1126" s="243"/>
      <c r="K1126" s="243"/>
      <c r="L1126" s="249"/>
      <c r="M1126" s="250"/>
      <c r="N1126" s="251"/>
      <c r="O1126" s="251"/>
      <c r="P1126" s="251"/>
      <c r="Q1126" s="251"/>
      <c r="R1126" s="251"/>
      <c r="S1126" s="251"/>
      <c r="T1126" s="252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T1126" s="253" t="s">
        <v>221</v>
      </c>
      <c r="AU1126" s="253" t="s">
        <v>89</v>
      </c>
      <c r="AV1126" s="13" t="s">
        <v>89</v>
      </c>
      <c r="AW1126" s="13" t="s">
        <v>36</v>
      </c>
      <c r="AX1126" s="13" t="s">
        <v>80</v>
      </c>
      <c r="AY1126" s="253" t="s">
        <v>213</v>
      </c>
    </row>
    <row r="1127" spans="1:51" s="13" customFormat="1" ht="12">
      <c r="A1127" s="13"/>
      <c r="B1127" s="242"/>
      <c r="C1127" s="243"/>
      <c r="D1127" s="244" t="s">
        <v>221</v>
      </c>
      <c r="E1127" s="245" t="s">
        <v>1</v>
      </c>
      <c r="F1127" s="246" t="s">
        <v>1821</v>
      </c>
      <c r="G1127" s="243"/>
      <c r="H1127" s="247">
        <v>18.863</v>
      </c>
      <c r="I1127" s="248"/>
      <c r="J1127" s="243"/>
      <c r="K1127" s="243"/>
      <c r="L1127" s="249"/>
      <c r="M1127" s="250"/>
      <c r="N1127" s="251"/>
      <c r="O1127" s="251"/>
      <c r="P1127" s="251"/>
      <c r="Q1127" s="251"/>
      <c r="R1127" s="251"/>
      <c r="S1127" s="251"/>
      <c r="T1127" s="252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T1127" s="253" t="s">
        <v>221</v>
      </c>
      <c r="AU1127" s="253" t="s">
        <v>89</v>
      </c>
      <c r="AV1127" s="13" t="s">
        <v>89</v>
      </c>
      <c r="AW1127" s="13" t="s">
        <v>36</v>
      </c>
      <c r="AX1127" s="13" t="s">
        <v>80</v>
      </c>
      <c r="AY1127" s="253" t="s">
        <v>213</v>
      </c>
    </row>
    <row r="1128" spans="1:51" s="13" customFormat="1" ht="12">
      <c r="A1128" s="13"/>
      <c r="B1128" s="242"/>
      <c r="C1128" s="243"/>
      <c r="D1128" s="244" t="s">
        <v>221</v>
      </c>
      <c r="E1128" s="245" t="s">
        <v>1</v>
      </c>
      <c r="F1128" s="246" t="s">
        <v>1822</v>
      </c>
      <c r="G1128" s="243"/>
      <c r="H1128" s="247">
        <v>43.92</v>
      </c>
      <c r="I1128" s="248"/>
      <c r="J1128" s="243"/>
      <c r="K1128" s="243"/>
      <c r="L1128" s="249"/>
      <c r="M1128" s="250"/>
      <c r="N1128" s="251"/>
      <c r="O1128" s="251"/>
      <c r="P1128" s="251"/>
      <c r="Q1128" s="251"/>
      <c r="R1128" s="251"/>
      <c r="S1128" s="251"/>
      <c r="T1128" s="252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T1128" s="253" t="s">
        <v>221</v>
      </c>
      <c r="AU1128" s="253" t="s">
        <v>89</v>
      </c>
      <c r="AV1128" s="13" t="s">
        <v>89</v>
      </c>
      <c r="AW1128" s="13" t="s">
        <v>36</v>
      </c>
      <c r="AX1128" s="13" t="s">
        <v>80</v>
      </c>
      <c r="AY1128" s="253" t="s">
        <v>213</v>
      </c>
    </row>
    <row r="1129" spans="1:51" s="16" customFormat="1" ht="12">
      <c r="A1129" s="16"/>
      <c r="B1129" s="286"/>
      <c r="C1129" s="287"/>
      <c r="D1129" s="244" t="s">
        <v>221</v>
      </c>
      <c r="E1129" s="288" t="s">
        <v>1</v>
      </c>
      <c r="F1129" s="289" t="s">
        <v>741</v>
      </c>
      <c r="G1129" s="287"/>
      <c r="H1129" s="290">
        <v>90.827</v>
      </c>
      <c r="I1129" s="291"/>
      <c r="J1129" s="287"/>
      <c r="K1129" s="287"/>
      <c r="L1129" s="292"/>
      <c r="M1129" s="293"/>
      <c r="N1129" s="294"/>
      <c r="O1129" s="294"/>
      <c r="P1129" s="294"/>
      <c r="Q1129" s="294"/>
      <c r="R1129" s="294"/>
      <c r="S1129" s="294"/>
      <c r="T1129" s="295"/>
      <c r="U1129" s="16"/>
      <c r="V1129" s="16"/>
      <c r="W1129" s="16"/>
      <c r="X1129" s="16"/>
      <c r="Y1129" s="16"/>
      <c r="Z1129" s="16"/>
      <c r="AA1129" s="16"/>
      <c r="AB1129" s="16"/>
      <c r="AC1129" s="16"/>
      <c r="AD1129" s="16"/>
      <c r="AE1129" s="16"/>
      <c r="AT1129" s="296" t="s">
        <v>221</v>
      </c>
      <c r="AU1129" s="296" t="s">
        <v>89</v>
      </c>
      <c r="AV1129" s="16" t="s">
        <v>231</v>
      </c>
      <c r="AW1129" s="16" t="s">
        <v>36</v>
      </c>
      <c r="AX1129" s="16" t="s">
        <v>80</v>
      </c>
      <c r="AY1129" s="296" t="s">
        <v>213</v>
      </c>
    </row>
    <row r="1130" spans="1:51" s="15" customFormat="1" ht="12">
      <c r="A1130" s="15"/>
      <c r="B1130" s="265"/>
      <c r="C1130" s="266"/>
      <c r="D1130" s="244" t="s">
        <v>221</v>
      </c>
      <c r="E1130" s="267" t="s">
        <v>1</v>
      </c>
      <c r="F1130" s="268" t="s">
        <v>1823</v>
      </c>
      <c r="G1130" s="266"/>
      <c r="H1130" s="267" t="s">
        <v>1</v>
      </c>
      <c r="I1130" s="269"/>
      <c r="J1130" s="266"/>
      <c r="K1130" s="266"/>
      <c r="L1130" s="270"/>
      <c r="M1130" s="271"/>
      <c r="N1130" s="272"/>
      <c r="O1130" s="272"/>
      <c r="P1130" s="272"/>
      <c r="Q1130" s="272"/>
      <c r="R1130" s="272"/>
      <c r="S1130" s="272"/>
      <c r="T1130" s="273"/>
      <c r="U1130" s="15"/>
      <c r="V1130" s="15"/>
      <c r="W1130" s="15"/>
      <c r="X1130" s="15"/>
      <c r="Y1130" s="15"/>
      <c r="Z1130" s="15"/>
      <c r="AA1130" s="15"/>
      <c r="AB1130" s="15"/>
      <c r="AC1130" s="15"/>
      <c r="AD1130" s="15"/>
      <c r="AE1130" s="15"/>
      <c r="AT1130" s="274" t="s">
        <v>221</v>
      </c>
      <c r="AU1130" s="274" t="s">
        <v>89</v>
      </c>
      <c r="AV1130" s="15" t="s">
        <v>21</v>
      </c>
      <c r="AW1130" s="15" t="s">
        <v>36</v>
      </c>
      <c r="AX1130" s="15" t="s">
        <v>80</v>
      </c>
      <c r="AY1130" s="274" t="s">
        <v>213</v>
      </c>
    </row>
    <row r="1131" spans="1:51" s="13" customFormat="1" ht="12">
      <c r="A1131" s="13"/>
      <c r="B1131" s="242"/>
      <c r="C1131" s="243"/>
      <c r="D1131" s="244" t="s">
        <v>221</v>
      </c>
      <c r="E1131" s="245" t="s">
        <v>1</v>
      </c>
      <c r="F1131" s="246" t="s">
        <v>1824</v>
      </c>
      <c r="G1131" s="243"/>
      <c r="H1131" s="247">
        <v>47.61</v>
      </c>
      <c r="I1131" s="248"/>
      <c r="J1131" s="243"/>
      <c r="K1131" s="243"/>
      <c r="L1131" s="249"/>
      <c r="M1131" s="250"/>
      <c r="N1131" s="251"/>
      <c r="O1131" s="251"/>
      <c r="P1131" s="251"/>
      <c r="Q1131" s="251"/>
      <c r="R1131" s="251"/>
      <c r="S1131" s="251"/>
      <c r="T1131" s="252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T1131" s="253" t="s">
        <v>221</v>
      </c>
      <c r="AU1131" s="253" t="s">
        <v>89</v>
      </c>
      <c r="AV1131" s="13" t="s">
        <v>89</v>
      </c>
      <c r="AW1131" s="13" t="s">
        <v>36</v>
      </c>
      <c r="AX1131" s="13" t="s">
        <v>80</v>
      </c>
      <c r="AY1131" s="253" t="s">
        <v>213</v>
      </c>
    </row>
    <row r="1132" spans="1:51" s="13" customFormat="1" ht="12">
      <c r="A1132" s="13"/>
      <c r="B1132" s="242"/>
      <c r="C1132" s="243"/>
      <c r="D1132" s="244" t="s">
        <v>221</v>
      </c>
      <c r="E1132" s="245" t="s">
        <v>1</v>
      </c>
      <c r="F1132" s="246" t="s">
        <v>1825</v>
      </c>
      <c r="G1132" s="243"/>
      <c r="H1132" s="247">
        <v>5.4</v>
      </c>
      <c r="I1132" s="248"/>
      <c r="J1132" s="243"/>
      <c r="K1132" s="243"/>
      <c r="L1132" s="249"/>
      <c r="M1132" s="250"/>
      <c r="N1132" s="251"/>
      <c r="O1132" s="251"/>
      <c r="P1132" s="251"/>
      <c r="Q1132" s="251"/>
      <c r="R1132" s="251"/>
      <c r="S1132" s="251"/>
      <c r="T1132" s="252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T1132" s="253" t="s">
        <v>221</v>
      </c>
      <c r="AU1132" s="253" t="s">
        <v>89</v>
      </c>
      <c r="AV1132" s="13" t="s">
        <v>89</v>
      </c>
      <c r="AW1132" s="13" t="s">
        <v>36</v>
      </c>
      <c r="AX1132" s="13" t="s">
        <v>80</v>
      </c>
      <c r="AY1132" s="253" t="s">
        <v>213</v>
      </c>
    </row>
    <row r="1133" spans="1:51" s="16" customFormat="1" ht="12">
      <c r="A1133" s="16"/>
      <c r="B1133" s="286"/>
      <c r="C1133" s="287"/>
      <c r="D1133" s="244" t="s">
        <v>221</v>
      </c>
      <c r="E1133" s="288" t="s">
        <v>1</v>
      </c>
      <c r="F1133" s="289" t="s">
        <v>741</v>
      </c>
      <c r="G1133" s="287"/>
      <c r="H1133" s="290">
        <v>53.01</v>
      </c>
      <c r="I1133" s="291"/>
      <c r="J1133" s="287"/>
      <c r="K1133" s="287"/>
      <c r="L1133" s="292"/>
      <c r="M1133" s="293"/>
      <c r="N1133" s="294"/>
      <c r="O1133" s="294"/>
      <c r="P1133" s="294"/>
      <c r="Q1133" s="294"/>
      <c r="R1133" s="294"/>
      <c r="S1133" s="294"/>
      <c r="T1133" s="295"/>
      <c r="U1133" s="16"/>
      <c r="V1133" s="16"/>
      <c r="W1133" s="16"/>
      <c r="X1133" s="16"/>
      <c r="Y1133" s="16"/>
      <c r="Z1133" s="16"/>
      <c r="AA1133" s="16"/>
      <c r="AB1133" s="16"/>
      <c r="AC1133" s="16"/>
      <c r="AD1133" s="16"/>
      <c r="AE1133" s="16"/>
      <c r="AT1133" s="296" t="s">
        <v>221</v>
      </c>
      <c r="AU1133" s="296" t="s">
        <v>89</v>
      </c>
      <c r="AV1133" s="16" t="s">
        <v>231</v>
      </c>
      <c r="AW1133" s="16" t="s">
        <v>36</v>
      </c>
      <c r="AX1133" s="16" t="s">
        <v>80</v>
      </c>
      <c r="AY1133" s="296" t="s">
        <v>213</v>
      </c>
    </row>
    <row r="1134" spans="1:51" s="14" customFormat="1" ht="12">
      <c r="A1134" s="14"/>
      <c r="B1134" s="254"/>
      <c r="C1134" s="255"/>
      <c r="D1134" s="244" t="s">
        <v>221</v>
      </c>
      <c r="E1134" s="256" t="s">
        <v>1</v>
      </c>
      <c r="F1134" s="257" t="s">
        <v>224</v>
      </c>
      <c r="G1134" s="255"/>
      <c r="H1134" s="258">
        <v>143.837</v>
      </c>
      <c r="I1134" s="259"/>
      <c r="J1134" s="255"/>
      <c r="K1134" s="255"/>
      <c r="L1134" s="260"/>
      <c r="M1134" s="261"/>
      <c r="N1134" s="262"/>
      <c r="O1134" s="262"/>
      <c r="P1134" s="262"/>
      <c r="Q1134" s="262"/>
      <c r="R1134" s="262"/>
      <c r="S1134" s="262"/>
      <c r="T1134" s="263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  <c r="AE1134" s="14"/>
      <c r="AT1134" s="264" t="s">
        <v>221</v>
      </c>
      <c r="AU1134" s="264" t="s">
        <v>89</v>
      </c>
      <c r="AV1134" s="14" t="s">
        <v>219</v>
      </c>
      <c r="AW1134" s="14" t="s">
        <v>36</v>
      </c>
      <c r="AX1134" s="14" t="s">
        <v>21</v>
      </c>
      <c r="AY1134" s="264" t="s">
        <v>213</v>
      </c>
    </row>
    <row r="1135" spans="1:65" s="2" customFormat="1" ht="21.75" customHeight="1">
      <c r="A1135" s="39"/>
      <c r="B1135" s="40"/>
      <c r="C1135" s="228" t="s">
        <v>1826</v>
      </c>
      <c r="D1135" s="228" t="s">
        <v>215</v>
      </c>
      <c r="E1135" s="229" t="s">
        <v>1827</v>
      </c>
      <c r="F1135" s="230" t="s">
        <v>1828</v>
      </c>
      <c r="G1135" s="231" t="s">
        <v>244</v>
      </c>
      <c r="H1135" s="232">
        <v>28.766</v>
      </c>
      <c r="I1135" s="233"/>
      <c r="J1135" s="234">
        <f>ROUND(I1135*H1135,2)</f>
        <v>0</v>
      </c>
      <c r="K1135" s="235"/>
      <c r="L1135" s="45"/>
      <c r="M1135" s="236" t="s">
        <v>1</v>
      </c>
      <c r="N1135" s="237" t="s">
        <v>45</v>
      </c>
      <c r="O1135" s="92"/>
      <c r="P1135" s="238">
        <f>O1135*H1135</f>
        <v>0</v>
      </c>
      <c r="Q1135" s="238">
        <v>0</v>
      </c>
      <c r="R1135" s="238">
        <f>Q1135*H1135</f>
        <v>0</v>
      </c>
      <c r="S1135" s="238">
        <v>0</v>
      </c>
      <c r="T1135" s="239">
        <f>S1135*H1135</f>
        <v>0</v>
      </c>
      <c r="U1135" s="39"/>
      <c r="V1135" s="39"/>
      <c r="W1135" s="39"/>
      <c r="X1135" s="39"/>
      <c r="Y1135" s="39"/>
      <c r="Z1135" s="39"/>
      <c r="AA1135" s="39"/>
      <c r="AB1135" s="39"/>
      <c r="AC1135" s="39"/>
      <c r="AD1135" s="39"/>
      <c r="AE1135" s="39"/>
      <c r="AR1135" s="240" t="s">
        <v>301</v>
      </c>
      <c r="AT1135" s="240" t="s">
        <v>215</v>
      </c>
      <c r="AU1135" s="240" t="s">
        <v>89</v>
      </c>
      <c r="AY1135" s="18" t="s">
        <v>213</v>
      </c>
      <c r="BE1135" s="241">
        <f>IF(N1135="základní",J1135,0)</f>
        <v>0</v>
      </c>
      <c r="BF1135" s="241">
        <f>IF(N1135="snížená",J1135,0)</f>
        <v>0</v>
      </c>
      <c r="BG1135" s="241">
        <f>IF(N1135="zákl. přenesená",J1135,0)</f>
        <v>0</v>
      </c>
      <c r="BH1135" s="241">
        <f>IF(N1135="sníž. přenesená",J1135,0)</f>
        <v>0</v>
      </c>
      <c r="BI1135" s="241">
        <f>IF(N1135="nulová",J1135,0)</f>
        <v>0</v>
      </c>
      <c r="BJ1135" s="18" t="s">
        <v>21</v>
      </c>
      <c r="BK1135" s="241">
        <f>ROUND(I1135*H1135,2)</f>
        <v>0</v>
      </c>
      <c r="BL1135" s="18" t="s">
        <v>301</v>
      </c>
      <c r="BM1135" s="240" t="s">
        <v>1829</v>
      </c>
    </row>
    <row r="1136" spans="1:51" s="15" customFormat="1" ht="12">
      <c r="A1136" s="15"/>
      <c r="B1136" s="265"/>
      <c r="C1136" s="266"/>
      <c r="D1136" s="244" t="s">
        <v>221</v>
      </c>
      <c r="E1136" s="267" t="s">
        <v>1</v>
      </c>
      <c r="F1136" s="268" t="s">
        <v>1830</v>
      </c>
      <c r="G1136" s="266"/>
      <c r="H1136" s="267" t="s">
        <v>1</v>
      </c>
      <c r="I1136" s="269"/>
      <c r="J1136" s="266"/>
      <c r="K1136" s="266"/>
      <c r="L1136" s="270"/>
      <c r="M1136" s="271"/>
      <c r="N1136" s="272"/>
      <c r="O1136" s="272"/>
      <c r="P1136" s="272"/>
      <c r="Q1136" s="272"/>
      <c r="R1136" s="272"/>
      <c r="S1136" s="272"/>
      <c r="T1136" s="273"/>
      <c r="U1136" s="15"/>
      <c r="V1136" s="15"/>
      <c r="W1136" s="15"/>
      <c r="X1136" s="15"/>
      <c r="Y1136" s="15"/>
      <c r="Z1136" s="15"/>
      <c r="AA1136" s="15"/>
      <c r="AB1136" s="15"/>
      <c r="AC1136" s="15"/>
      <c r="AD1136" s="15"/>
      <c r="AE1136" s="15"/>
      <c r="AT1136" s="274" t="s">
        <v>221</v>
      </c>
      <c r="AU1136" s="274" t="s">
        <v>89</v>
      </c>
      <c r="AV1136" s="15" t="s">
        <v>21</v>
      </c>
      <c r="AW1136" s="15" t="s">
        <v>36</v>
      </c>
      <c r="AX1136" s="15" t="s">
        <v>80</v>
      </c>
      <c r="AY1136" s="274" t="s">
        <v>213</v>
      </c>
    </row>
    <row r="1137" spans="1:51" s="13" customFormat="1" ht="12">
      <c r="A1137" s="13"/>
      <c r="B1137" s="242"/>
      <c r="C1137" s="243"/>
      <c r="D1137" s="244" t="s">
        <v>221</v>
      </c>
      <c r="E1137" s="245" t="s">
        <v>1</v>
      </c>
      <c r="F1137" s="246" t="s">
        <v>1831</v>
      </c>
      <c r="G1137" s="243"/>
      <c r="H1137" s="247">
        <v>28.766</v>
      </c>
      <c r="I1137" s="248"/>
      <c r="J1137" s="243"/>
      <c r="K1137" s="243"/>
      <c r="L1137" s="249"/>
      <c r="M1137" s="250"/>
      <c r="N1137" s="251"/>
      <c r="O1137" s="251"/>
      <c r="P1137" s="251"/>
      <c r="Q1137" s="251"/>
      <c r="R1137" s="251"/>
      <c r="S1137" s="251"/>
      <c r="T1137" s="252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T1137" s="253" t="s">
        <v>221</v>
      </c>
      <c r="AU1137" s="253" t="s">
        <v>89</v>
      </c>
      <c r="AV1137" s="13" t="s">
        <v>89</v>
      </c>
      <c r="AW1137" s="13" t="s">
        <v>36</v>
      </c>
      <c r="AX1137" s="13" t="s">
        <v>21</v>
      </c>
      <c r="AY1137" s="253" t="s">
        <v>213</v>
      </c>
    </row>
    <row r="1138" spans="1:65" s="2" customFormat="1" ht="16.5" customHeight="1">
      <c r="A1138" s="39"/>
      <c r="B1138" s="40"/>
      <c r="C1138" s="275" t="s">
        <v>1832</v>
      </c>
      <c r="D1138" s="275" t="s">
        <v>292</v>
      </c>
      <c r="E1138" s="276" t="s">
        <v>1833</v>
      </c>
      <c r="F1138" s="277" t="s">
        <v>1834</v>
      </c>
      <c r="G1138" s="278" t="s">
        <v>244</v>
      </c>
      <c r="H1138" s="279">
        <v>92.644</v>
      </c>
      <c r="I1138" s="280"/>
      <c r="J1138" s="281">
        <f>ROUND(I1138*H1138,2)</f>
        <v>0</v>
      </c>
      <c r="K1138" s="282"/>
      <c r="L1138" s="283"/>
      <c r="M1138" s="284" t="s">
        <v>1</v>
      </c>
      <c r="N1138" s="285" t="s">
        <v>45</v>
      </c>
      <c r="O1138" s="92"/>
      <c r="P1138" s="238">
        <f>O1138*H1138</f>
        <v>0</v>
      </c>
      <c r="Q1138" s="238">
        <v>0.00184</v>
      </c>
      <c r="R1138" s="238">
        <f>Q1138*H1138</f>
        <v>0.17046496000000003</v>
      </c>
      <c r="S1138" s="238">
        <v>0</v>
      </c>
      <c r="T1138" s="239">
        <f>S1138*H1138</f>
        <v>0</v>
      </c>
      <c r="U1138" s="39"/>
      <c r="V1138" s="39"/>
      <c r="W1138" s="39"/>
      <c r="X1138" s="39"/>
      <c r="Y1138" s="39"/>
      <c r="Z1138" s="39"/>
      <c r="AA1138" s="39"/>
      <c r="AB1138" s="39"/>
      <c r="AC1138" s="39"/>
      <c r="AD1138" s="39"/>
      <c r="AE1138" s="39"/>
      <c r="AR1138" s="240" t="s">
        <v>382</v>
      </c>
      <c r="AT1138" s="240" t="s">
        <v>292</v>
      </c>
      <c r="AU1138" s="240" t="s">
        <v>89</v>
      </c>
      <c r="AY1138" s="18" t="s">
        <v>213</v>
      </c>
      <c r="BE1138" s="241">
        <f>IF(N1138="základní",J1138,0)</f>
        <v>0</v>
      </c>
      <c r="BF1138" s="241">
        <f>IF(N1138="snížená",J1138,0)</f>
        <v>0</v>
      </c>
      <c r="BG1138" s="241">
        <f>IF(N1138="zákl. přenesená",J1138,0)</f>
        <v>0</v>
      </c>
      <c r="BH1138" s="241">
        <f>IF(N1138="sníž. přenesená",J1138,0)</f>
        <v>0</v>
      </c>
      <c r="BI1138" s="241">
        <f>IF(N1138="nulová",J1138,0)</f>
        <v>0</v>
      </c>
      <c r="BJ1138" s="18" t="s">
        <v>21</v>
      </c>
      <c r="BK1138" s="241">
        <f>ROUND(I1138*H1138,2)</f>
        <v>0</v>
      </c>
      <c r="BL1138" s="18" t="s">
        <v>301</v>
      </c>
      <c r="BM1138" s="240" t="s">
        <v>1835</v>
      </c>
    </row>
    <row r="1139" spans="1:51" s="13" customFormat="1" ht="12">
      <c r="A1139" s="13"/>
      <c r="B1139" s="242"/>
      <c r="C1139" s="243"/>
      <c r="D1139" s="244" t="s">
        <v>221</v>
      </c>
      <c r="E1139" s="245" t="s">
        <v>1</v>
      </c>
      <c r="F1139" s="246" t="s">
        <v>1836</v>
      </c>
      <c r="G1139" s="243"/>
      <c r="H1139" s="247">
        <v>92.644</v>
      </c>
      <c r="I1139" s="248"/>
      <c r="J1139" s="243"/>
      <c r="K1139" s="243"/>
      <c r="L1139" s="249"/>
      <c r="M1139" s="250"/>
      <c r="N1139" s="251"/>
      <c r="O1139" s="251"/>
      <c r="P1139" s="251"/>
      <c r="Q1139" s="251"/>
      <c r="R1139" s="251"/>
      <c r="S1139" s="251"/>
      <c r="T1139" s="252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T1139" s="253" t="s">
        <v>221</v>
      </c>
      <c r="AU1139" s="253" t="s">
        <v>89</v>
      </c>
      <c r="AV1139" s="13" t="s">
        <v>89</v>
      </c>
      <c r="AW1139" s="13" t="s">
        <v>36</v>
      </c>
      <c r="AX1139" s="13" t="s">
        <v>80</v>
      </c>
      <c r="AY1139" s="253" t="s">
        <v>213</v>
      </c>
    </row>
    <row r="1140" spans="1:51" s="14" customFormat="1" ht="12">
      <c r="A1140" s="14"/>
      <c r="B1140" s="254"/>
      <c r="C1140" s="255"/>
      <c r="D1140" s="244" t="s">
        <v>221</v>
      </c>
      <c r="E1140" s="256" t="s">
        <v>1</v>
      </c>
      <c r="F1140" s="257" t="s">
        <v>224</v>
      </c>
      <c r="G1140" s="255"/>
      <c r="H1140" s="258">
        <v>92.644</v>
      </c>
      <c r="I1140" s="259"/>
      <c r="J1140" s="255"/>
      <c r="K1140" s="255"/>
      <c r="L1140" s="260"/>
      <c r="M1140" s="261"/>
      <c r="N1140" s="262"/>
      <c r="O1140" s="262"/>
      <c r="P1140" s="262"/>
      <c r="Q1140" s="262"/>
      <c r="R1140" s="262"/>
      <c r="S1140" s="262"/>
      <c r="T1140" s="263"/>
      <c r="U1140" s="14"/>
      <c r="V1140" s="14"/>
      <c r="W1140" s="14"/>
      <c r="X1140" s="14"/>
      <c r="Y1140" s="14"/>
      <c r="Z1140" s="14"/>
      <c r="AA1140" s="14"/>
      <c r="AB1140" s="14"/>
      <c r="AC1140" s="14"/>
      <c r="AD1140" s="14"/>
      <c r="AE1140" s="14"/>
      <c r="AT1140" s="264" t="s">
        <v>221</v>
      </c>
      <c r="AU1140" s="264" t="s">
        <v>89</v>
      </c>
      <c r="AV1140" s="14" t="s">
        <v>219</v>
      </c>
      <c r="AW1140" s="14" t="s">
        <v>36</v>
      </c>
      <c r="AX1140" s="14" t="s">
        <v>21</v>
      </c>
      <c r="AY1140" s="264" t="s">
        <v>213</v>
      </c>
    </row>
    <row r="1141" spans="1:65" s="2" customFormat="1" ht="55.5" customHeight="1">
      <c r="A1141" s="39"/>
      <c r="B1141" s="40"/>
      <c r="C1141" s="275" t="s">
        <v>1837</v>
      </c>
      <c r="D1141" s="275" t="s">
        <v>292</v>
      </c>
      <c r="E1141" s="276" t="s">
        <v>1838</v>
      </c>
      <c r="F1141" s="277" t="s">
        <v>1839</v>
      </c>
      <c r="G1141" s="278" t="s">
        <v>244</v>
      </c>
      <c r="H1141" s="279">
        <v>29.341</v>
      </c>
      <c r="I1141" s="280"/>
      <c r="J1141" s="281">
        <f>ROUND(I1141*H1141,2)</f>
        <v>0</v>
      </c>
      <c r="K1141" s="282"/>
      <c r="L1141" s="283"/>
      <c r="M1141" s="284" t="s">
        <v>1</v>
      </c>
      <c r="N1141" s="285" t="s">
        <v>45</v>
      </c>
      <c r="O1141" s="92"/>
      <c r="P1141" s="238">
        <f>O1141*H1141</f>
        <v>0</v>
      </c>
      <c r="Q1141" s="238">
        <v>0.0019</v>
      </c>
      <c r="R1141" s="238">
        <f>Q1141*H1141</f>
        <v>0.0557479</v>
      </c>
      <c r="S1141" s="238">
        <v>0</v>
      </c>
      <c r="T1141" s="239">
        <f>S1141*H1141</f>
        <v>0</v>
      </c>
      <c r="U1141" s="39"/>
      <c r="V1141" s="39"/>
      <c r="W1141" s="39"/>
      <c r="X1141" s="39"/>
      <c r="Y1141" s="39"/>
      <c r="Z1141" s="39"/>
      <c r="AA1141" s="39"/>
      <c r="AB1141" s="39"/>
      <c r="AC1141" s="39"/>
      <c r="AD1141" s="39"/>
      <c r="AE1141" s="39"/>
      <c r="AR1141" s="240" t="s">
        <v>382</v>
      </c>
      <c r="AT1141" s="240" t="s">
        <v>292</v>
      </c>
      <c r="AU1141" s="240" t="s">
        <v>89</v>
      </c>
      <c r="AY1141" s="18" t="s">
        <v>213</v>
      </c>
      <c r="BE1141" s="241">
        <f>IF(N1141="základní",J1141,0)</f>
        <v>0</v>
      </c>
      <c r="BF1141" s="241">
        <f>IF(N1141="snížená",J1141,0)</f>
        <v>0</v>
      </c>
      <c r="BG1141" s="241">
        <f>IF(N1141="zákl. přenesená",J1141,0)</f>
        <v>0</v>
      </c>
      <c r="BH1141" s="241">
        <f>IF(N1141="sníž. přenesená",J1141,0)</f>
        <v>0</v>
      </c>
      <c r="BI1141" s="241">
        <f>IF(N1141="nulová",J1141,0)</f>
        <v>0</v>
      </c>
      <c r="BJ1141" s="18" t="s">
        <v>21</v>
      </c>
      <c r="BK1141" s="241">
        <f>ROUND(I1141*H1141,2)</f>
        <v>0</v>
      </c>
      <c r="BL1141" s="18" t="s">
        <v>301</v>
      </c>
      <c r="BM1141" s="240" t="s">
        <v>1840</v>
      </c>
    </row>
    <row r="1142" spans="1:51" s="13" customFormat="1" ht="12">
      <c r="A1142" s="13"/>
      <c r="B1142" s="242"/>
      <c r="C1142" s="243"/>
      <c r="D1142" s="244" t="s">
        <v>221</v>
      </c>
      <c r="E1142" s="245" t="s">
        <v>1</v>
      </c>
      <c r="F1142" s="246" t="s">
        <v>1841</v>
      </c>
      <c r="G1142" s="243"/>
      <c r="H1142" s="247">
        <v>29.341</v>
      </c>
      <c r="I1142" s="248"/>
      <c r="J1142" s="243"/>
      <c r="K1142" s="243"/>
      <c r="L1142" s="249"/>
      <c r="M1142" s="250"/>
      <c r="N1142" s="251"/>
      <c r="O1142" s="251"/>
      <c r="P1142" s="251"/>
      <c r="Q1142" s="251"/>
      <c r="R1142" s="251"/>
      <c r="S1142" s="251"/>
      <c r="T1142" s="252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T1142" s="253" t="s">
        <v>221</v>
      </c>
      <c r="AU1142" s="253" t="s">
        <v>89</v>
      </c>
      <c r="AV1142" s="13" t="s">
        <v>89</v>
      </c>
      <c r="AW1142" s="13" t="s">
        <v>36</v>
      </c>
      <c r="AX1142" s="13" t="s">
        <v>21</v>
      </c>
      <c r="AY1142" s="253" t="s">
        <v>213</v>
      </c>
    </row>
    <row r="1143" spans="1:65" s="2" customFormat="1" ht="66.75" customHeight="1">
      <c r="A1143" s="39"/>
      <c r="B1143" s="40"/>
      <c r="C1143" s="275" t="s">
        <v>1842</v>
      </c>
      <c r="D1143" s="275" t="s">
        <v>292</v>
      </c>
      <c r="E1143" s="276" t="s">
        <v>1843</v>
      </c>
      <c r="F1143" s="277" t="s">
        <v>1844</v>
      </c>
      <c r="G1143" s="278" t="s">
        <v>244</v>
      </c>
      <c r="H1143" s="279">
        <v>29.341</v>
      </c>
      <c r="I1143" s="280"/>
      <c r="J1143" s="281">
        <f>ROUND(I1143*H1143,2)</f>
        <v>0</v>
      </c>
      <c r="K1143" s="282"/>
      <c r="L1143" s="283"/>
      <c r="M1143" s="284" t="s">
        <v>1</v>
      </c>
      <c r="N1143" s="285" t="s">
        <v>45</v>
      </c>
      <c r="O1143" s="92"/>
      <c r="P1143" s="238">
        <f>O1143*H1143</f>
        <v>0</v>
      </c>
      <c r="Q1143" s="238">
        <v>0.002</v>
      </c>
      <c r="R1143" s="238">
        <f>Q1143*H1143</f>
        <v>0.058682000000000005</v>
      </c>
      <c r="S1143" s="238">
        <v>0</v>
      </c>
      <c r="T1143" s="239">
        <f>S1143*H1143</f>
        <v>0</v>
      </c>
      <c r="U1143" s="39"/>
      <c r="V1143" s="39"/>
      <c r="W1143" s="39"/>
      <c r="X1143" s="39"/>
      <c r="Y1143" s="39"/>
      <c r="Z1143" s="39"/>
      <c r="AA1143" s="39"/>
      <c r="AB1143" s="39"/>
      <c r="AC1143" s="39"/>
      <c r="AD1143" s="39"/>
      <c r="AE1143" s="39"/>
      <c r="AR1143" s="240" t="s">
        <v>382</v>
      </c>
      <c r="AT1143" s="240" t="s">
        <v>292</v>
      </c>
      <c r="AU1143" s="240" t="s">
        <v>89</v>
      </c>
      <c r="AY1143" s="18" t="s">
        <v>213</v>
      </c>
      <c r="BE1143" s="241">
        <f>IF(N1143="základní",J1143,0)</f>
        <v>0</v>
      </c>
      <c r="BF1143" s="241">
        <f>IF(N1143="snížená",J1143,0)</f>
        <v>0</v>
      </c>
      <c r="BG1143" s="241">
        <f>IF(N1143="zákl. přenesená",J1143,0)</f>
        <v>0</v>
      </c>
      <c r="BH1143" s="241">
        <f>IF(N1143="sníž. přenesená",J1143,0)</f>
        <v>0</v>
      </c>
      <c r="BI1143" s="241">
        <f>IF(N1143="nulová",J1143,0)</f>
        <v>0</v>
      </c>
      <c r="BJ1143" s="18" t="s">
        <v>21</v>
      </c>
      <c r="BK1143" s="241">
        <f>ROUND(I1143*H1143,2)</f>
        <v>0</v>
      </c>
      <c r="BL1143" s="18" t="s">
        <v>301</v>
      </c>
      <c r="BM1143" s="240" t="s">
        <v>1845</v>
      </c>
    </row>
    <row r="1144" spans="1:51" s="13" customFormat="1" ht="12">
      <c r="A1144" s="13"/>
      <c r="B1144" s="242"/>
      <c r="C1144" s="243"/>
      <c r="D1144" s="244" t="s">
        <v>221</v>
      </c>
      <c r="E1144" s="245" t="s">
        <v>1</v>
      </c>
      <c r="F1144" s="246" t="s">
        <v>1846</v>
      </c>
      <c r="G1144" s="243"/>
      <c r="H1144" s="247">
        <v>29.341</v>
      </c>
      <c r="I1144" s="248"/>
      <c r="J1144" s="243"/>
      <c r="K1144" s="243"/>
      <c r="L1144" s="249"/>
      <c r="M1144" s="250"/>
      <c r="N1144" s="251"/>
      <c r="O1144" s="251"/>
      <c r="P1144" s="251"/>
      <c r="Q1144" s="251"/>
      <c r="R1144" s="251"/>
      <c r="S1144" s="251"/>
      <c r="T1144" s="252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T1144" s="253" t="s">
        <v>221</v>
      </c>
      <c r="AU1144" s="253" t="s">
        <v>89</v>
      </c>
      <c r="AV1144" s="13" t="s">
        <v>89</v>
      </c>
      <c r="AW1144" s="13" t="s">
        <v>36</v>
      </c>
      <c r="AX1144" s="13" t="s">
        <v>21</v>
      </c>
      <c r="AY1144" s="253" t="s">
        <v>213</v>
      </c>
    </row>
    <row r="1145" spans="1:65" s="2" customFormat="1" ht="21.75" customHeight="1">
      <c r="A1145" s="39"/>
      <c r="B1145" s="40"/>
      <c r="C1145" s="275" t="s">
        <v>1847</v>
      </c>
      <c r="D1145" s="275" t="s">
        <v>292</v>
      </c>
      <c r="E1145" s="276" t="s">
        <v>1848</v>
      </c>
      <c r="F1145" s="277" t="s">
        <v>1849</v>
      </c>
      <c r="G1145" s="278" t="s">
        <v>244</v>
      </c>
      <c r="H1145" s="279">
        <v>54.07</v>
      </c>
      <c r="I1145" s="280"/>
      <c r="J1145" s="281">
        <f>ROUND(I1145*H1145,2)</f>
        <v>0</v>
      </c>
      <c r="K1145" s="282"/>
      <c r="L1145" s="283"/>
      <c r="M1145" s="284" t="s">
        <v>1</v>
      </c>
      <c r="N1145" s="285" t="s">
        <v>45</v>
      </c>
      <c r="O1145" s="92"/>
      <c r="P1145" s="238">
        <f>O1145*H1145</f>
        <v>0</v>
      </c>
      <c r="Q1145" s="238">
        <v>0.0015</v>
      </c>
      <c r="R1145" s="238">
        <f>Q1145*H1145</f>
        <v>0.081105</v>
      </c>
      <c r="S1145" s="238">
        <v>0</v>
      </c>
      <c r="T1145" s="239">
        <f>S1145*H1145</f>
        <v>0</v>
      </c>
      <c r="U1145" s="39"/>
      <c r="V1145" s="39"/>
      <c r="W1145" s="39"/>
      <c r="X1145" s="39"/>
      <c r="Y1145" s="39"/>
      <c r="Z1145" s="39"/>
      <c r="AA1145" s="39"/>
      <c r="AB1145" s="39"/>
      <c r="AC1145" s="39"/>
      <c r="AD1145" s="39"/>
      <c r="AE1145" s="39"/>
      <c r="AR1145" s="240" t="s">
        <v>382</v>
      </c>
      <c r="AT1145" s="240" t="s">
        <v>292</v>
      </c>
      <c r="AU1145" s="240" t="s">
        <v>89</v>
      </c>
      <c r="AY1145" s="18" t="s">
        <v>213</v>
      </c>
      <c r="BE1145" s="241">
        <f>IF(N1145="základní",J1145,0)</f>
        <v>0</v>
      </c>
      <c r="BF1145" s="241">
        <f>IF(N1145="snížená",J1145,0)</f>
        <v>0</v>
      </c>
      <c r="BG1145" s="241">
        <f>IF(N1145="zákl. přenesená",J1145,0)</f>
        <v>0</v>
      </c>
      <c r="BH1145" s="241">
        <f>IF(N1145="sníž. přenesená",J1145,0)</f>
        <v>0</v>
      </c>
      <c r="BI1145" s="241">
        <f>IF(N1145="nulová",J1145,0)</f>
        <v>0</v>
      </c>
      <c r="BJ1145" s="18" t="s">
        <v>21</v>
      </c>
      <c r="BK1145" s="241">
        <f>ROUND(I1145*H1145,2)</f>
        <v>0</v>
      </c>
      <c r="BL1145" s="18" t="s">
        <v>301</v>
      </c>
      <c r="BM1145" s="240" t="s">
        <v>1850</v>
      </c>
    </row>
    <row r="1146" spans="1:51" s="13" customFormat="1" ht="12">
      <c r="A1146" s="13"/>
      <c r="B1146" s="242"/>
      <c r="C1146" s="243"/>
      <c r="D1146" s="244" t="s">
        <v>221</v>
      </c>
      <c r="E1146" s="245" t="s">
        <v>1</v>
      </c>
      <c r="F1146" s="246" t="s">
        <v>1851</v>
      </c>
      <c r="G1146" s="243"/>
      <c r="H1146" s="247">
        <v>54.07</v>
      </c>
      <c r="I1146" s="248"/>
      <c r="J1146" s="243"/>
      <c r="K1146" s="243"/>
      <c r="L1146" s="249"/>
      <c r="M1146" s="250"/>
      <c r="N1146" s="251"/>
      <c r="O1146" s="251"/>
      <c r="P1146" s="251"/>
      <c r="Q1146" s="251"/>
      <c r="R1146" s="251"/>
      <c r="S1146" s="251"/>
      <c r="T1146" s="252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T1146" s="253" t="s">
        <v>221</v>
      </c>
      <c r="AU1146" s="253" t="s">
        <v>89</v>
      </c>
      <c r="AV1146" s="13" t="s">
        <v>89</v>
      </c>
      <c r="AW1146" s="13" t="s">
        <v>36</v>
      </c>
      <c r="AX1146" s="13" t="s">
        <v>80</v>
      </c>
      <c r="AY1146" s="253" t="s">
        <v>213</v>
      </c>
    </row>
    <row r="1147" spans="1:51" s="14" customFormat="1" ht="12">
      <c r="A1147" s="14"/>
      <c r="B1147" s="254"/>
      <c r="C1147" s="255"/>
      <c r="D1147" s="244" t="s">
        <v>221</v>
      </c>
      <c r="E1147" s="256" t="s">
        <v>1</v>
      </c>
      <c r="F1147" s="257" t="s">
        <v>224</v>
      </c>
      <c r="G1147" s="255"/>
      <c r="H1147" s="258">
        <v>54.07</v>
      </c>
      <c r="I1147" s="259"/>
      <c r="J1147" s="255"/>
      <c r="K1147" s="255"/>
      <c r="L1147" s="260"/>
      <c r="M1147" s="261"/>
      <c r="N1147" s="262"/>
      <c r="O1147" s="262"/>
      <c r="P1147" s="262"/>
      <c r="Q1147" s="262"/>
      <c r="R1147" s="262"/>
      <c r="S1147" s="262"/>
      <c r="T1147" s="263"/>
      <c r="U1147" s="14"/>
      <c r="V1147" s="14"/>
      <c r="W1147" s="14"/>
      <c r="X1147" s="14"/>
      <c r="Y1147" s="14"/>
      <c r="Z1147" s="14"/>
      <c r="AA1147" s="14"/>
      <c r="AB1147" s="14"/>
      <c r="AC1147" s="14"/>
      <c r="AD1147" s="14"/>
      <c r="AE1147" s="14"/>
      <c r="AT1147" s="264" t="s">
        <v>221</v>
      </c>
      <c r="AU1147" s="264" t="s">
        <v>89</v>
      </c>
      <c r="AV1147" s="14" t="s">
        <v>219</v>
      </c>
      <c r="AW1147" s="14" t="s">
        <v>36</v>
      </c>
      <c r="AX1147" s="14" t="s">
        <v>21</v>
      </c>
      <c r="AY1147" s="264" t="s">
        <v>213</v>
      </c>
    </row>
    <row r="1148" spans="1:65" s="2" customFormat="1" ht="21.75" customHeight="1">
      <c r="A1148" s="39"/>
      <c r="B1148" s="40"/>
      <c r="C1148" s="228" t="s">
        <v>1852</v>
      </c>
      <c r="D1148" s="228" t="s">
        <v>215</v>
      </c>
      <c r="E1148" s="229" t="s">
        <v>1853</v>
      </c>
      <c r="F1148" s="230" t="s">
        <v>1854</v>
      </c>
      <c r="G1148" s="231" t="s">
        <v>244</v>
      </c>
      <c r="H1148" s="232">
        <v>121.76</v>
      </c>
      <c r="I1148" s="233"/>
      <c r="J1148" s="234">
        <f>ROUND(I1148*H1148,2)</f>
        <v>0</v>
      </c>
      <c r="K1148" s="235"/>
      <c r="L1148" s="45"/>
      <c r="M1148" s="236" t="s">
        <v>1</v>
      </c>
      <c r="N1148" s="237" t="s">
        <v>45</v>
      </c>
      <c r="O1148" s="92"/>
      <c r="P1148" s="238">
        <f>O1148*H1148</f>
        <v>0</v>
      </c>
      <c r="Q1148" s="238">
        <v>0</v>
      </c>
      <c r="R1148" s="238">
        <f>Q1148*H1148</f>
        <v>0</v>
      </c>
      <c r="S1148" s="238">
        <v>0</v>
      </c>
      <c r="T1148" s="239">
        <f>S1148*H1148</f>
        <v>0</v>
      </c>
      <c r="U1148" s="39"/>
      <c r="V1148" s="39"/>
      <c r="W1148" s="39"/>
      <c r="X1148" s="39"/>
      <c r="Y1148" s="39"/>
      <c r="Z1148" s="39"/>
      <c r="AA1148" s="39"/>
      <c r="AB1148" s="39"/>
      <c r="AC1148" s="39"/>
      <c r="AD1148" s="39"/>
      <c r="AE1148" s="39"/>
      <c r="AR1148" s="240" t="s">
        <v>301</v>
      </c>
      <c r="AT1148" s="240" t="s">
        <v>215</v>
      </c>
      <c r="AU1148" s="240" t="s">
        <v>89</v>
      </c>
      <c r="AY1148" s="18" t="s">
        <v>213</v>
      </c>
      <c r="BE1148" s="241">
        <f>IF(N1148="základní",J1148,0)</f>
        <v>0</v>
      </c>
      <c r="BF1148" s="241">
        <f>IF(N1148="snížená",J1148,0)</f>
        <v>0</v>
      </c>
      <c r="BG1148" s="241">
        <f>IF(N1148="zákl. přenesená",J1148,0)</f>
        <v>0</v>
      </c>
      <c r="BH1148" s="241">
        <f>IF(N1148="sníž. přenesená",J1148,0)</f>
        <v>0</v>
      </c>
      <c r="BI1148" s="241">
        <f>IF(N1148="nulová",J1148,0)</f>
        <v>0</v>
      </c>
      <c r="BJ1148" s="18" t="s">
        <v>21</v>
      </c>
      <c r="BK1148" s="241">
        <f>ROUND(I1148*H1148,2)</f>
        <v>0</v>
      </c>
      <c r="BL1148" s="18" t="s">
        <v>301</v>
      </c>
      <c r="BM1148" s="240" t="s">
        <v>1855</v>
      </c>
    </row>
    <row r="1149" spans="1:51" s="13" customFormat="1" ht="12">
      <c r="A1149" s="13"/>
      <c r="B1149" s="242"/>
      <c r="C1149" s="243"/>
      <c r="D1149" s="244" t="s">
        <v>221</v>
      </c>
      <c r="E1149" s="245" t="s">
        <v>1</v>
      </c>
      <c r="F1149" s="246" t="s">
        <v>1856</v>
      </c>
      <c r="G1149" s="243"/>
      <c r="H1149" s="247">
        <v>121.76</v>
      </c>
      <c r="I1149" s="248"/>
      <c r="J1149" s="243"/>
      <c r="K1149" s="243"/>
      <c r="L1149" s="249"/>
      <c r="M1149" s="250"/>
      <c r="N1149" s="251"/>
      <c r="O1149" s="251"/>
      <c r="P1149" s="251"/>
      <c r="Q1149" s="251"/>
      <c r="R1149" s="251"/>
      <c r="S1149" s="251"/>
      <c r="T1149" s="252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T1149" s="253" t="s">
        <v>221</v>
      </c>
      <c r="AU1149" s="253" t="s">
        <v>89</v>
      </c>
      <c r="AV1149" s="13" t="s">
        <v>89</v>
      </c>
      <c r="AW1149" s="13" t="s">
        <v>36</v>
      </c>
      <c r="AX1149" s="13" t="s">
        <v>21</v>
      </c>
      <c r="AY1149" s="253" t="s">
        <v>213</v>
      </c>
    </row>
    <row r="1150" spans="1:65" s="2" customFormat="1" ht="16.5" customHeight="1">
      <c r="A1150" s="39"/>
      <c r="B1150" s="40"/>
      <c r="C1150" s="275" t="s">
        <v>1857</v>
      </c>
      <c r="D1150" s="275" t="s">
        <v>292</v>
      </c>
      <c r="E1150" s="276" t="s">
        <v>1858</v>
      </c>
      <c r="F1150" s="277" t="s">
        <v>1859</v>
      </c>
      <c r="G1150" s="278" t="s">
        <v>244</v>
      </c>
      <c r="H1150" s="279">
        <v>140.024</v>
      </c>
      <c r="I1150" s="280"/>
      <c r="J1150" s="281">
        <f>ROUND(I1150*H1150,2)</f>
        <v>0</v>
      </c>
      <c r="K1150" s="282"/>
      <c r="L1150" s="283"/>
      <c r="M1150" s="284" t="s">
        <v>1</v>
      </c>
      <c r="N1150" s="285" t="s">
        <v>45</v>
      </c>
      <c r="O1150" s="92"/>
      <c r="P1150" s="238">
        <f>O1150*H1150</f>
        <v>0</v>
      </c>
      <c r="Q1150" s="238">
        <v>0.0003</v>
      </c>
      <c r="R1150" s="238">
        <f>Q1150*H1150</f>
        <v>0.042007199999999995</v>
      </c>
      <c r="S1150" s="238">
        <v>0</v>
      </c>
      <c r="T1150" s="239">
        <f>S1150*H1150</f>
        <v>0</v>
      </c>
      <c r="U1150" s="39"/>
      <c r="V1150" s="39"/>
      <c r="W1150" s="39"/>
      <c r="X1150" s="39"/>
      <c r="Y1150" s="39"/>
      <c r="Z1150" s="39"/>
      <c r="AA1150" s="39"/>
      <c r="AB1150" s="39"/>
      <c r="AC1150" s="39"/>
      <c r="AD1150" s="39"/>
      <c r="AE1150" s="39"/>
      <c r="AR1150" s="240" t="s">
        <v>382</v>
      </c>
      <c r="AT1150" s="240" t="s">
        <v>292</v>
      </c>
      <c r="AU1150" s="240" t="s">
        <v>89</v>
      </c>
      <c r="AY1150" s="18" t="s">
        <v>213</v>
      </c>
      <c r="BE1150" s="241">
        <f>IF(N1150="základní",J1150,0)</f>
        <v>0</v>
      </c>
      <c r="BF1150" s="241">
        <f>IF(N1150="snížená",J1150,0)</f>
        <v>0</v>
      </c>
      <c r="BG1150" s="241">
        <f>IF(N1150="zákl. přenesená",J1150,0)</f>
        <v>0</v>
      </c>
      <c r="BH1150" s="241">
        <f>IF(N1150="sníž. přenesená",J1150,0)</f>
        <v>0</v>
      </c>
      <c r="BI1150" s="241">
        <f>IF(N1150="nulová",J1150,0)</f>
        <v>0</v>
      </c>
      <c r="BJ1150" s="18" t="s">
        <v>21</v>
      </c>
      <c r="BK1150" s="241">
        <f>ROUND(I1150*H1150,2)</f>
        <v>0</v>
      </c>
      <c r="BL1150" s="18" t="s">
        <v>301</v>
      </c>
      <c r="BM1150" s="240" t="s">
        <v>1860</v>
      </c>
    </row>
    <row r="1151" spans="1:51" s="13" customFormat="1" ht="12">
      <c r="A1151" s="13"/>
      <c r="B1151" s="242"/>
      <c r="C1151" s="243"/>
      <c r="D1151" s="244" t="s">
        <v>221</v>
      </c>
      <c r="E1151" s="245" t="s">
        <v>1</v>
      </c>
      <c r="F1151" s="246" t="s">
        <v>1861</v>
      </c>
      <c r="G1151" s="243"/>
      <c r="H1151" s="247">
        <v>140.024</v>
      </c>
      <c r="I1151" s="248"/>
      <c r="J1151" s="243"/>
      <c r="K1151" s="243"/>
      <c r="L1151" s="249"/>
      <c r="M1151" s="250"/>
      <c r="N1151" s="251"/>
      <c r="O1151" s="251"/>
      <c r="P1151" s="251"/>
      <c r="Q1151" s="251"/>
      <c r="R1151" s="251"/>
      <c r="S1151" s="251"/>
      <c r="T1151" s="252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T1151" s="253" t="s">
        <v>221</v>
      </c>
      <c r="AU1151" s="253" t="s">
        <v>89</v>
      </c>
      <c r="AV1151" s="13" t="s">
        <v>89</v>
      </c>
      <c r="AW1151" s="13" t="s">
        <v>36</v>
      </c>
      <c r="AX1151" s="13" t="s">
        <v>21</v>
      </c>
      <c r="AY1151" s="253" t="s">
        <v>213</v>
      </c>
    </row>
    <row r="1152" spans="1:65" s="2" customFormat="1" ht="33" customHeight="1">
      <c r="A1152" s="39"/>
      <c r="B1152" s="40"/>
      <c r="C1152" s="228" t="s">
        <v>1862</v>
      </c>
      <c r="D1152" s="228" t="s">
        <v>215</v>
      </c>
      <c r="E1152" s="229" t="s">
        <v>1863</v>
      </c>
      <c r="F1152" s="230" t="s">
        <v>1864</v>
      </c>
      <c r="G1152" s="231" t="s">
        <v>244</v>
      </c>
      <c r="H1152" s="232">
        <v>183.45</v>
      </c>
      <c r="I1152" s="233"/>
      <c r="J1152" s="234">
        <f>ROUND(I1152*H1152,2)</f>
        <v>0</v>
      </c>
      <c r="K1152" s="235"/>
      <c r="L1152" s="45"/>
      <c r="M1152" s="236" t="s">
        <v>1</v>
      </c>
      <c r="N1152" s="237" t="s">
        <v>45</v>
      </c>
      <c r="O1152" s="92"/>
      <c r="P1152" s="238">
        <f>O1152*H1152</f>
        <v>0</v>
      </c>
      <c r="Q1152" s="238">
        <v>0</v>
      </c>
      <c r="R1152" s="238">
        <f>Q1152*H1152</f>
        <v>0</v>
      </c>
      <c r="S1152" s="238">
        <v>0</v>
      </c>
      <c r="T1152" s="239">
        <f>S1152*H1152</f>
        <v>0</v>
      </c>
      <c r="U1152" s="39"/>
      <c r="V1152" s="39"/>
      <c r="W1152" s="39"/>
      <c r="X1152" s="39"/>
      <c r="Y1152" s="39"/>
      <c r="Z1152" s="39"/>
      <c r="AA1152" s="39"/>
      <c r="AB1152" s="39"/>
      <c r="AC1152" s="39"/>
      <c r="AD1152" s="39"/>
      <c r="AE1152" s="39"/>
      <c r="AR1152" s="240" t="s">
        <v>301</v>
      </c>
      <c r="AT1152" s="240" t="s">
        <v>215</v>
      </c>
      <c r="AU1152" s="240" t="s">
        <v>89</v>
      </c>
      <c r="AY1152" s="18" t="s">
        <v>213</v>
      </c>
      <c r="BE1152" s="241">
        <f>IF(N1152="základní",J1152,0)</f>
        <v>0</v>
      </c>
      <c r="BF1152" s="241">
        <f>IF(N1152="snížená",J1152,0)</f>
        <v>0</v>
      </c>
      <c r="BG1152" s="241">
        <f>IF(N1152="zákl. přenesená",J1152,0)</f>
        <v>0</v>
      </c>
      <c r="BH1152" s="241">
        <f>IF(N1152="sníž. přenesená",J1152,0)</f>
        <v>0</v>
      </c>
      <c r="BI1152" s="241">
        <f>IF(N1152="nulová",J1152,0)</f>
        <v>0</v>
      </c>
      <c r="BJ1152" s="18" t="s">
        <v>21</v>
      </c>
      <c r="BK1152" s="241">
        <f>ROUND(I1152*H1152,2)</f>
        <v>0</v>
      </c>
      <c r="BL1152" s="18" t="s">
        <v>301</v>
      </c>
      <c r="BM1152" s="240" t="s">
        <v>1865</v>
      </c>
    </row>
    <row r="1153" spans="1:51" s="13" customFormat="1" ht="12">
      <c r="A1153" s="13"/>
      <c r="B1153" s="242"/>
      <c r="C1153" s="243"/>
      <c r="D1153" s="244" t="s">
        <v>221</v>
      </c>
      <c r="E1153" s="245" t="s">
        <v>1</v>
      </c>
      <c r="F1153" s="246" t="s">
        <v>1866</v>
      </c>
      <c r="G1153" s="243"/>
      <c r="H1153" s="247">
        <v>183.45</v>
      </c>
      <c r="I1153" s="248"/>
      <c r="J1153" s="243"/>
      <c r="K1153" s="243"/>
      <c r="L1153" s="249"/>
      <c r="M1153" s="250"/>
      <c r="N1153" s="251"/>
      <c r="O1153" s="251"/>
      <c r="P1153" s="251"/>
      <c r="Q1153" s="251"/>
      <c r="R1153" s="251"/>
      <c r="S1153" s="251"/>
      <c r="T1153" s="252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T1153" s="253" t="s">
        <v>221</v>
      </c>
      <c r="AU1153" s="253" t="s">
        <v>89</v>
      </c>
      <c r="AV1153" s="13" t="s">
        <v>89</v>
      </c>
      <c r="AW1153" s="13" t="s">
        <v>36</v>
      </c>
      <c r="AX1153" s="13" t="s">
        <v>21</v>
      </c>
      <c r="AY1153" s="253" t="s">
        <v>213</v>
      </c>
    </row>
    <row r="1154" spans="1:65" s="2" customFormat="1" ht="21.75" customHeight="1">
      <c r="A1154" s="39"/>
      <c r="B1154" s="40"/>
      <c r="C1154" s="275" t="s">
        <v>1867</v>
      </c>
      <c r="D1154" s="275" t="s">
        <v>292</v>
      </c>
      <c r="E1154" s="276" t="s">
        <v>1868</v>
      </c>
      <c r="F1154" s="277" t="s">
        <v>1869</v>
      </c>
      <c r="G1154" s="278" t="s">
        <v>244</v>
      </c>
      <c r="H1154" s="279">
        <v>210.968</v>
      </c>
      <c r="I1154" s="280"/>
      <c r="J1154" s="281">
        <f>ROUND(I1154*H1154,2)</f>
        <v>0</v>
      </c>
      <c r="K1154" s="282"/>
      <c r="L1154" s="283"/>
      <c r="M1154" s="284" t="s">
        <v>1</v>
      </c>
      <c r="N1154" s="285" t="s">
        <v>45</v>
      </c>
      <c r="O1154" s="92"/>
      <c r="P1154" s="238">
        <f>O1154*H1154</f>
        <v>0</v>
      </c>
      <c r="Q1154" s="238">
        <v>0.003</v>
      </c>
      <c r="R1154" s="238">
        <f>Q1154*H1154</f>
        <v>0.632904</v>
      </c>
      <c r="S1154" s="238">
        <v>0</v>
      </c>
      <c r="T1154" s="239">
        <f>S1154*H1154</f>
        <v>0</v>
      </c>
      <c r="U1154" s="39"/>
      <c r="V1154" s="39"/>
      <c r="W1154" s="39"/>
      <c r="X1154" s="39"/>
      <c r="Y1154" s="39"/>
      <c r="Z1154" s="39"/>
      <c r="AA1154" s="39"/>
      <c r="AB1154" s="39"/>
      <c r="AC1154" s="39"/>
      <c r="AD1154" s="39"/>
      <c r="AE1154" s="39"/>
      <c r="AR1154" s="240" t="s">
        <v>382</v>
      </c>
      <c r="AT1154" s="240" t="s">
        <v>292</v>
      </c>
      <c r="AU1154" s="240" t="s">
        <v>89</v>
      </c>
      <c r="AY1154" s="18" t="s">
        <v>213</v>
      </c>
      <c r="BE1154" s="241">
        <f>IF(N1154="základní",J1154,0)</f>
        <v>0</v>
      </c>
      <c r="BF1154" s="241">
        <f>IF(N1154="snížená",J1154,0)</f>
        <v>0</v>
      </c>
      <c r="BG1154" s="241">
        <f>IF(N1154="zákl. přenesená",J1154,0)</f>
        <v>0</v>
      </c>
      <c r="BH1154" s="241">
        <f>IF(N1154="sníž. přenesená",J1154,0)</f>
        <v>0</v>
      </c>
      <c r="BI1154" s="241">
        <f>IF(N1154="nulová",J1154,0)</f>
        <v>0</v>
      </c>
      <c r="BJ1154" s="18" t="s">
        <v>21</v>
      </c>
      <c r="BK1154" s="241">
        <f>ROUND(I1154*H1154,2)</f>
        <v>0</v>
      </c>
      <c r="BL1154" s="18" t="s">
        <v>301</v>
      </c>
      <c r="BM1154" s="240" t="s">
        <v>1870</v>
      </c>
    </row>
    <row r="1155" spans="1:51" s="13" customFormat="1" ht="12">
      <c r="A1155" s="13"/>
      <c r="B1155" s="242"/>
      <c r="C1155" s="243"/>
      <c r="D1155" s="244" t="s">
        <v>221</v>
      </c>
      <c r="E1155" s="245" t="s">
        <v>1</v>
      </c>
      <c r="F1155" s="246" t="s">
        <v>1871</v>
      </c>
      <c r="G1155" s="243"/>
      <c r="H1155" s="247">
        <v>210.968</v>
      </c>
      <c r="I1155" s="248"/>
      <c r="J1155" s="243"/>
      <c r="K1155" s="243"/>
      <c r="L1155" s="249"/>
      <c r="M1155" s="250"/>
      <c r="N1155" s="251"/>
      <c r="O1155" s="251"/>
      <c r="P1155" s="251"/>
      <c r="Q1155" s="251"/>
      <c r="R1155" s="251"/>
      <c r="S1155" s="251"/>
      <c r="T1155" s="252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T1155" s="253" t="s">
        <v>221</v>
      </c>
      <c r="AU1155" s="253" t="s">
        <v>89</v>
      </c>
      <c r="AV1155" s="13" t="s">
        <v>89</v>
      </c>
      <c r="AW1155" s="13" t="s">
        <v>36</v>
      </c>
      <c r="AX1155" s="13" t="s">
        <v>21</v>
      </c>
      <c r="AY1155" s="253" t="s">
        <v>213</v>
      </c>
    </row>
    <row r="1156" spans="1:65" s="2" customFormat="1" ht="33" customHeight="1">
      <c r="A1156" s="39"/>
      <c r="B1156" s="40"/>
      <c r="C1156" s="228" t="s">
        <v>1872</v>
      </c>
      <c r="D1156" s="228" t="s">
        <v>215</v>
      </c>
      <c r="E1156" s="229" t="s">
        <v>1873</v>
      </c>
      <c r="F1156" s="230" t="s">
        <v>1874</v>
      </c>
      <c r="G1156" s="231" t="s">
        <v>244</v>
      </c>
      <c r="H1156" s="232">
        <v>1314.402</v>
      </c>
      <c r="I1156" s="233"/>
      <c r="J1156" s="234">
        <f>ROUND(I1156*H1156,2)</f>
        <v>0</v>
      </c>
      <c r="K1156" s="235"/>
      <c r="L1156" s="45"/>
      <c r="M1156" s="236" t="s">
        <v>1</v>
      </c>
      <c r="N1156" s="237" t="s">
        <v>45</v>
      </c>
      <c r="O1156" s="92"/>
      <c r="P1156" s="238">
        <f>O1156*H1156</f>
        <v>0</v>
      </c>
      <c r="Q1156" s="238">
        <v>0</v>
      </c>
      <c r="R1156" s="238">
        <f>Q1156*H1156</f>
        <v>0</v>
      </c>
      <c r="S1156" s="238">
        <v>0</v>
      </c>
      <c r="T1156" s="239">
        <f>S1156*H1156</f>
        <v>0</v>
      </c>
      <c r="U1156" s="39"/>
      <c r="V1156" s="39"/>
      <c r="W1156" s="39"/>
      <c r="X1156" s="39"/>
      <c r="Y1156" s="39"/>
      <c r="Z1156" s="39"/>
      <c r="AA1156" s="39"/>
      <c r="AB1156" s="39"/>
      <c r="AC1156" s="39"/>
      <c r="AD1156" s="39"/>
      <c r="AE1156" s="39"/>
      <c r="AR1156" s="240" t="s">
        <v>301</v>
      </c>
      <c r="AT1156" s="240" t="s">
        <v>215</v>
      </c>
      <c r="AU1156" s="240" t="s">
        <v>89</v>
      </c>
      <c r="AY1156" s="18" t="s">
        <v>213</v>
      </c>
      <c r="BE1156" s="241">
        <f>IF(N1156="základní",J1156,0)</f>
        <v>0</v>
      </c>
      <c r="BF1156" s="241">
        <f>IF(N1156="snížená",J1156,0)</f>
        <v>0</v>
      </c>
      <c r="BG1156" s="241">
        <f>IF(N1156="zákl. přenesená",J1156,0)</f>
        <v>0</v>
      </c>
      <c r="BH1156" s="241">
        <f>IF(N1156="sníž. přenesená",J1156,0)</f>
        <v>0</v>
      </c>
      <c r="BI1156" s="241">
        <f>IF(N1156="nulová",J1156,0)</f>
        <v>0</v>
      </c>
      <c r="BJ1156" s="18" t="s">
        <v>21</v>
      </c>
      <c r="BK1156" s="241">
        <f>ROUND(I1156*H1156,2)</f>
        <v>0</v>
      </c>
      <c r="BL1156" s="18" t="s">
        <v>301</v>
      </c>
      <c r="BM1156" s="240" t="s">
        <v>1875</v>
      </c>
    </row>
    <row r="1157" spans="1:51" s="13" customFormat="1" ht="12">
      <c r="A1157" s="13"/>
      <c r="B1157" s="242"/>
      <c r="C1157" s="243"/>
      <c r="D1157" s="244" t="s">
        <v>221</v>
      </c>
      <c r="E1157" s="245" t="s">
        <v>1</v>
      </c>
      <c r="F1157" s="246" t="s">
        <v>1876</v>
      </c>
      <c r="G1157" s="243"/>
      <c r="H1157" s="247">
        <v>724.664</v>
      </c>
      <c r="I1157" s="248"/>
      <c r="J1157" s="243"/>
      <c r="K1157" s="243"/>
      <c r="L1157" s="249"/>
      <c r="M1157" s="250"/>
      <c r="N1157" s="251"/>
      <c r="O1157" s="251"/>
      <c r="P1157" s="251"/>
      <c r="Q1157" s="251"/>
      <c r="R1157" s="251"/>
      <c r="S1157" s="251"/>
      <c r="T1157" s="252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T1157" s="253" t="s">
        <v>221</v>
      </c>
      <c r="AU1157" s="253" t="s">
        <v>89</v>
      </c>
      <c r="AV1157" s="13" t="s">
        <v>89</v>
      </c>
      <c r="AW1157" s="13" t="s">
        <v>36</v>
      </c>
      <c r="AX1157" s="13" t="s">
        <v>80</v>
      </c>
      <c r="AY1157" s="253" t="s">
        <v>213</v>
      </c>
    </row>
    <row r="1158" spans="1:51" s="13" customFormat="1" ht="12">
      <c r="A1158" s="13"/>
      <c r="B1158" s="242"/>
      <c r="C1158" s="243"/>
      <c r="D1158" s="244" t="s">
        <v>221</v>
      </c>
      <c r="E1158" s="245" t="s">
        <v>1</v>
      </c>
      <c r="F1158" s="246" t="s">
        <v>1877</v>
      </c>
      <c r="G1158" s="243"/>
      <c r="H1158" s="247">
        <v>589.738</v>
      </c>
      <c r="I1158" s="248"/>
      <c r="J1158" s="243"/>
      <c r="K1158" s="243"/>
      <c r="L1158" s="249"/>
      <c r="M1158" s="250"/>
      <c r="N1158" s="251"/>
      <c r="O1158" s="251"/>
      <c r="P1158" s="251"/>
      <c r="Q1158" s="251"/>
      <c r="R1158" s="251"/>
      <c r="S1158" s="251"/>
      <c r="T1158" s="252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T1158" s="253" t="s">
        <v>221</v>
      </c>
      <c r="AU1158" s="253" t="s">
        <v>89</v>
      </c>
      <c r="AV1158" s="13" t="s">
        <v>89</v>
      </c>
      <c r="AW1158" s="13" t="s">
        <v>36</v>
      </c>
      <c r="AX1158" s="13" t="s">
        <v>80</v>
      </c>
      <c r="AY1158" s="253" t="s">
        <v>213</v>
      </c>
    </row>
    <row r="1159" spans="1:51" s="14" customFormat="1" ht="12">
      <c r="A1159" s="14"/>
      <c r="B1159" s="254"/>
      <c r="C1159" s="255"/>
      <c r="D1159" s="244" t="s">
        <v>221</v>
      </c>
      <c r="E1159" s="256" t="s">
        <v>1</v>
      </c>
      <c r="F1159" s="257" t="s">
        <v>224</v>
      </c>
      <c r="G1159" s="255"/>
      <c r="H1159" s="258">
        <v>1314.402</v>
      </c>
      <c r="I1159" s="259"/>
      <c r="J1159" s="255"/>
      <c r="K1159" s="255"/>
      <c r="L1159" s="260"/>
      <c r="M1159" s="261"/>
      <c r="N1159" s="262"/>
      <c r="O1159" s="262"/>
      <c r="P1159" s="262"/>
      <c r="Q1159" s="262"/>
      <c r="R1159" s="262"/>
      <c r="S1159" s="262"/>
      <c r="T1159" s="263"/>
      <c r="U1159" s="14"/>
      <c r="V1159" s="14"/>
      <c r="W1159" s="14"/>
      <c r="X1159" s="14"/>
      <c r="Y1159" s="14"/>
      <c r="Z1159" s="14"/>
      <c r="AA1159" s="14"/>
      <c r="AB1159" s="14"/>
      <c r="AC1159" s="14"/>
      <c r="AD1159" s="14"/>
      <c r="AE1159" s="14"/>
      <c r="AT1159" s="264" t="s">
        <v>221</v>
      </c>
      <c r="AU1159" s="264" t="s">
        <v>89</v>
      </c>
      <c r="AV1159" s="14" t="s">
        <v>219</v>
      </c>
      <c r="AW1159" s="14" t="s">
        <v>36</v>
      </c>
      <c r="AX1159" s="14" t="s">
        <v>21</v>
      </c>
      <c r="AY1159" s="264" t="s">
        <v>213</v>
      </c>
    </row>
    <row r="1160" spans="1:65" s="2" customFormat="1" ht="16.5" customHeight="1">
      <c r="A1160" s="39"/>
      <c r="B1160" s="40"/>
      <c r="C1160" s="275" t="s">
        <v>1878</v>
      </c>
      <c r="D1160" s="275" t="s">
        <v>292</v>
      </c>
      <c r="E1160" s="276" t="s">
        <v>1879</v>
      </c>
      <c r="F1160" s="277" t="s">
        <v>1880</v>
      </c>
      <c r="G1160" s="278" t="s">
        <v>244</v>
      </c>
      <c r="H1160" s="279">
        <v>1445.842</v>
      </c>
      <c r="I1160" s="280"/>
      <c r="J1160" s="281">
        <f>ROUND(I1160*H1160,2)</f>
        <v>0</v>
      </c>
      <c r="K1160" s="282"/>
      <c r="L1160" s="283"/>
      <c r="M1160" s="284" t="s">
        <v>1</v>
      </c>
      <c r="N1160" s="285" t="s">
        <v>45</v>
      </c>
      <c r="O1160" s="92"/>
      <c r="P1160" s="238">
        <f>O1160*H1160</f>
        <v>0</v>
      </c>
      <c r="Q1160" s="238">
        <v>0.00012</v>
      </c>
      <c r="R1160" s="238">
        <f>Q1160*H1160</f>
        <v>0.17350104000000002</v>
      </c>
      <c r="S1160" s="238">
        <v>0</v>
      </c>
      <c r="T1160" s="239">
        <f>S1160*H1160</f>
        <v>0</v>
      </c>
      <c r="U1160" s="39"/>
      <c r="V1160" s="39"/>
      <c r="W1160" s="39"/>
      <c r="X1160" s="39"/>
      <c r="Y1160" s="39"/>
      <c r="Z1160" s="39"/>
      <c r="AA1160" s="39"/>
      <c r="AB1160" s="39"/>
      <c r="AC1160" s="39"/>
      <c r="AD1160" s="39"/>
      <c r="AE1160" s="39"/>
      <c r="AR1160" s="240" t="s">
        <v>382</v>
      </c>
      <c r="AT1160" s="240" t="s">
        <v>292</v>
      </c>
      <c r="AU1160" s="240" t="s">
        <v>89</v>
      </c>
      <c r="AY1160" s="18" t="s">
        <v>213</v>
      </c>
      <c r="BE1160" s="241">
        <f>IF(N1160="základní",J1160,0)</f>
        <v>0</v>
      </c>
      <c r="BF1160" s="241">
        <f>IF(N1160="snížená",J1160,0)</f>
        <v>0</v>
      </c>
      <c r="BG1160" s="241">
        <f>IF(N1160="zákl. přenesená",J1160,0)</f>
        <v>0</v>
      </c>
      <c r="BH1160" s="241">
        <f>IF(N1160="sníž. přenesená",J1160,0)</f>
        <v>0</v>
      </c>
      <c r="BI1160" s="241">
        <f>IF(N1160="nulová",J1160,0)</f>
        <v>0</v>
      </c>
      <c r="BJ1160" s="18" t="s">
        <v>21</v>
      </c>
      <c r="BK1160" s="241">
        <f>ROUND(I1160*H1160,2)</f>
        <v>0</v>
      </c>
      <c r="BL1160" s="18" t="s">
        <v>301</v>
      </c>
      <c r="BM1160" s="240" t="s">
        <v>1881</v>
      </c>
    </row>
    <row r="1161" spans="1:51" s="13" customFormat="1" ht="12">
      <c r="A1161" s="13"/>
      <c r="B1161" s="242"/>
      <c r="C1161" s="243"/>
      <c r="D1161" s="244" t="s">
        <v>221</v>
      </c>
      <c r="E1161" s="245" t="s">
        <v>1</v>
      </c>
      <c r="F1161" s="246" t="s">
        <v>1882</v>
      </c>
      <c r="G1161" s="243"/>
      <c r="H1161" s="247">
        <v>1314.402</v>
      </c>
      <c r="I1161" s="248"/>
      <c r="J1161" s="243"/>
      <c r="K1161" s="243"/>
      <c r="L1161" s="249"/>
      <c r="M1161" s="250"/>
      <c r="N1161" s="251"/>
      <c r="O1161" s="251"/>
      <c r="P1161" s="251"/>
      <c r="Q1161" s="251"/>
      <c r="R1161" s="251"/>
      <c r="S1161" s="251"/>
      <c r="T1161" s="252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T1161" s="253" t="s">
        <v>221</v>
      </c>
      <c r="AU1161" s="253" t="s">
        <v>89</v>
      </c>
      <c r="AV1161" s="13" t="s">
        <v>89</v>
      </c>
      <c r="AW1161" s="13" t="s">
        <v>36</v>
      </c>
      <c r="AX1161" s="13" t="s">
        <v>21</v>
      </c>
      <c r="AY1161" s="253" t="s">
        <v>213</v>
      </c>
    </row>
    <row r="1162" spans="1:51" s="13" customFormat="1" ht="12">
      <c r="A1162" s="13"/>
      <c r="B1162" s="242"/>
      <c r="C1162" s="243"/>
      <c r="D1162" s="244" t="s">
        <v>221</v>
      </c>
      <c r="E1162" s="243"/>
      <c r="F1162" s="246" t="s">
        <v>1883</v>
      </c>
      <c r="G1162" s="243"/>
      <c r="H1162" s="247">
        <v>1445.842</v>
      </c>
      <c r="I1162" s="248"/>
      <c r="J1162" s="243"/>
      <c r="K1162" s="243"/>
      <c r="L1162" s="249"/>
      <c r="M1162" s="250"/>
      <c r="N1162" s="251"/>
      <c r="O1162" s="251"/>
      <c r="P1162" s="251"/>
      <c r="Q1162" s="251"/>
      <c r="R1162" s="251"/>
      <c r="S1162" s="251"/>
      <c r="T1162" s="252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T1162" s="253" t="s">
        <v>221</v>
      </c>
      <c r="AU1162" s="253" t="s">
        <v>89</v>
      </c>
      <c r="AV1162" s="13" t="s">
        <v>89</v>
      </c>
      <c r="AW1162" s="13" t="s">
        <v>4</v>
      </c>
      <c r="AX1162" s="13" t="s">
        <v>21</v>
      </c>
      <c r="AY1162" s="253" t="s">
        <v>213</v>
      </c>
    </row>
    <row r="1163" spans="1:65" s="2" customFormat="1" ht="21.75" customHeight="1">
      <c r="A1163" s="39"/>
      <c r="B1163" s="40"/>
      <c r="C1163" s="228" t="s">
        <v>1884</v>
      </c>
      <c r="D1163" s="228" t="s">
        <v>215</v>
      </c>
      <c r="E1163" s="229" t="s">
        <v>1885</v>
      </c>
      <c r="F1163" s="230" t="s">
        <v>1886</v>
      </c>
      <c r="G1163" s="231" t="s">
        <v>244</v>
      </c>
      <c r="H1163" s="232">
        <v>121.76</v>
      </c>
      <c r="I1163" s="233"/>
      <c r="J1163" s="234">
        <f>ROUND(I1163*H1163,2)</f>
        <v>0</v>
      </c>
      <c r="K1163" s="235"/>
      <c r="L1163" s="45"/>
      <c r="M1163" s="236" t="s">
        <v>1</v>
      </c>
      <c r="N1163" s="237" t="s">
        <v>45</v>
      </c>
      <c r="O1163" s="92"/>
      <c r="P1163" s="238">
        <f>O1163*H1163</f>
        <v>0</v>
      </c>
      <c r="Q1163" s="238">
        <v>0</v>
      </c>
      <c r="R1163" s="238">
        <f>Q1163*H1163</f>
        <v>0</v>
      </c>
      <c r="S1163" s="238">
        <v>0</v>
      </c>
      <c r="T1163" s="239">
        <f>S1163*H1163</f>
        <v>0</v>
      </c>
      <c r="U1163" s="39"/>
      <c r="V1163" s="39"/>
      <c r="W1163" s="39"/>
      <c r="X1163" s="39"/>
      <c r="Y1163" s="39"/>
      <c r="Z1163" s="39"/>
      <c r="AA1163" s="39"/>
      <c r="AB1163" s="39"/>
      <c r="AC1163" s="39"/>
      <c r="AD1163" s="39"/>
      <c r="AE1163" s="39"/>
      <c r="AR1163" s="240" t="s">
        <v>301</v>
      </c>
      <c r="AT1163" s="240" t="s">
        <v>215</v>
      </c>
      <c r="AU1163" s="240" t="s">
        <v>89</v>
      </c>
      <c r="AY1163" s="18" t="s">
        <v>213</v>
      </c>
      <c r="BE1163" s="241">
        <f>IF(N1163="základní",J1163,0)</f>
        <v>0</v>
      </c>
      <c r="BF1163" s="241">
        <f>IF(N1163="snížená",J1163,0)</f>
        <v>0</v>
      </c>
      <c r="BG1163" s="241">
        <f>IF(N1163="zákl. přenesená",J1163,0)</f>
        <v>0</v>
      </c>
      <c r="BH1163" s="241">
        <f>IF(N1163="sníž. přenesená",J1163,0)</f>
        <v>0</v>
      </c>
      <c r="BI1163" s="241">
        <f>IF(N1163="nulová",J1163,0)</f>
        <v>0</v>
      </c>
      <c r="BJ1163" s="18" t="s">
        <v>21</v>
      </c>
      <c r="BK1163" s="241">
        <f>ROUND(I1163*H1163,2)</f>
        <v>0</v>
      </c>
      <c r="BL1163" s="18" t="s">
        <v>301</v>
      </c>
      <c r="BM1163" s="240" t="s">
        <v>1887</v>
      </c>
    </row>
    <row r="1164" spans="1:51" s="13" customFormat="1" ht="12">
      <c r="A1164" s="13"/>
      <c r="B1164" s="242"/>
      <c r="C1164" s="243"/>
      <c r="D1164" s="244" t="s">
        <v>221</v>
      </c>
      <c r="E1164" s="245" t="s">
        <v>1</v>
      </c>
      <c r="F1164" s="246" t="s">
        <v>1888</v>
      </c>
      <c r="G1164" s="243"/>
      <c r="H1164" s="247">
        <v>121.76</v>
      </c>
      <c r="I1164" s="248"/>
      <c r="J1164" s="243"/>
      <c r="K1164" s="243"/>
      <c r="L1164" s="249"/>
      <c r="M1164" s="250"/>
      <c r="N1164" s="251"/>
      <c r="O1164" s="251"/>
      <c r="P1164" s="251"/>
      <c r="Q1164" s="251"/>
      <c r="R1164" s="251"/>
      <c r="S1164" s="251"/>
      <c r="T1164" s="252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T1164" s="253" t="s">
        <v>221</v>
      </c>
      <c r="AU1164" s="253" t="s">
        <v>89</v>
      </c>
      <c r="AV1164" s="13" t="s">
        <v>89</v>
      </c>
      <c r="AW1164" s="13" t="s">
        <v>36</v>
      </c>
      <c r="AX1164" s="13" t="s">
        <v>21</v>
      </c>
      <c r="AY1164" s="253" t="s">
        <v>213</v>
      </c>
    </row>
    <row r="1165" spans="1:65" s="2" customFormat="1" ht="16.5" customHeight="1">
      <c r="A1165" s="39"/>
      <c r="B1165" s="40"/>
      <c r="C1165" s="275" t="s">
        <v>1889</v>
      </c>
      <c r="D1165" s="275" t="s">
        <v>292</v>
      </c>
      <c r="E1165" s="276" t="s">
        <v>1890</v>
      </c>
      <c r="F1165" s="277" t="s">
        <v>1891</v>
      </c>
      <c r="G1165" s="278" t="s">
        <v>244</v>
      </c>
      <c r="H1165" s="279">
        <v>133.936</v>
      </c>
      <c r="I1165" s="280"/>
      <c r="J1165" s="281">
        <f>ROUND(I1165*H1165,2)</f>
        <v>0</v>
      </c>
      <c r="K1165" s="282"/>
      <c r="L1165" s="283"/>
      <c r="M1165" s="284" t="s">
        <v>1</v>
      </c>
      <c r="N1165" s="285" t="s">
        <v>45</v>
      </c>
      <c r="O1165" s="92"/>
      <c r="P1165" s="238">
        <f>O1165*H1165</f>
        <v>0</v>
      </c>
      <c r="Q1165" s="238">
        <v>0.00254</v>
      </c>
      <c r="R1165" s="238">
        <f>Q1165*H1165</f>
        <v>0.34019744</v>
      </c>
      <c r="S1165" s="238">
        <v>0</v>
      </c>
      <c r="T1165" s="239">
        <f>S1165*H1165</f>
        <v>0</v>
      </c>
      <c r="U1165" s="39"/>
      <c r="V1165" s="39"/>
      <c r="W1165" s="39"/>
      <c r="X1165" s="39"/>
      <c r="Y1165" s="39"/>
      <c r="Z1165" s="39"/>
      <c r="AA1165" s="39"/>
      <c r="AB1165" s="39"/>
      <c r="AC1165" s="39"/>
      <c r="AD1165" s="39"/>
      <c r="AE1165" s="39"/>
      <c r="AR1165" s="240" t="s">
        <v>382</v>
      </c>
      <c r="AT1165" s="240" t="s">
        <v>292</v>
      </c>
      <c r="AU1165" s="240" t="s">
        <v>89</v>
      </c>
      <c r="AY1165" s="18" t="s">
        <v>213</v>
      </c>
      <c r="BE1165" s="241">
        <f>IF(N1165="základní",J1165,0)</f>
        <v>0</v>
      </c>
      <c r="BF1165" s="241">
        <f>IF(N1165="snížená",J1165,0)</f>
        <v>0</v>
      </c>
      <c r="BG1165" s="241">
        <f>IF(N1165="zákl. přenesená",J1165,0)</f>
        <v>0</v>
      </c>
      <c r="BH1165" s="241">
        <f>IF(N1165="sníž. přenesená",J1165,0)</f>
        <v>0</v>
      </c>
      <c r="BI1165" s="241">
        <f>IF(N1165="nulová",J1165,0)</f>
        <v>0</v>
      </c>
      <c r="BJ1165" s="18" t="s">
        <v>21</v>
      </c>
      <c r="BK1165" s="241">
        <f>ROUND(I1165*H1165,2)</f>
        <v>0</v>
      </c>
      <c r="BL1165" s="18" t="s">
        <v>301</v>
      </c>
      <c r="BM1165" s="240" t="s">
        <v>1892</v>
      </c>
    </row>
    <row r="1166" spans="1:51" s="13" customFormat="1" ht="12">
      <c r="A1166" s="13"/>
      <c r="B1166" s="242"/>
      <c r="C1166" s="243"/>
      <c r="D1166" s="244" t="s">
        <v>221</v>
      </c>
      <c r="E1166" s="245" t="s">
        <v>1</v>
      </c>
      <c r="F1166" s="246" t="s">
        <v>1893</v>
      </c>
      <c r="G1166" s="243"/>
      <c r="H1166" s="247">
        <v>133.936</v>
      </c>
      <c r="I1166" s="248"/>
      <c r="J1166" s="243"/>
      <c r="K1166" s="243"/>
      <c r="L1166" s="249"/>
      <c r="M1166" s="250"/>
      <c r="N1166" s="251"/>
      <c r="O1166" s="251"/>
      <c r="P1166" s="251"/>
      <c r="Q1166" s="251"/>
      <c r="R1166" s="251"/>
      <c r="S1166" s="251"/>
      <c r="T1166" s="252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T1166" s="253" t="s">
        <v>221</v>
      </c>
      <c r="AU1166" s="253" t="s">
        <v>89</v>
      </c>
      <c r="AV1166" s="13" t="s">
        <v>89</v>
      </c>
      <c r="AW1166" s="13" t="s">
        <v>36</v>
      </c>
      <c r="AX1166" s="13" t="s">
        <v>21</v>
      </c>
      <c r="AY1166" s="253" t="s">
        <v>213</v>
      </c>
    </row>
    <row r="1167" spans="1:65" s="2" customFormat="1" ht="33" customHeight="1">
      <c r="A1167" s="39"/>
      <c r="B1167" s="40"/>
      <c r="C1167" s="228" t="s">
        <v>1894</v>
      </c>
      <c r="D1167" s="228" t="s">
        <v>215</v>
      </c>
      <c r="E1167" s="229" t="s">
        <v>1895</v>
      </c>
      <c r="F1167" s="230" t="s">
        <v>1896</v>
      </c>
      <c r="G1167" s="231" t="s">
        <v>244</v>
      </c>
      <c r="H1167" s="232">
        <v>1045.718</v>
      </c>
      <c r="I1167" s="233"/>
      <c r="J1167" s="234">
        <f>ROUND(I1167*H1167,2)</f>
        <v>0</v>
      </c>
      <c r="K1167" s="235"/>
      <c r="L1167" s="45"/>
      <c r="M1167" s="236" t="s">
        <v>1</v>
      </c>
      <c r="N1167" s="237" t="s">
        <v>45</v>
      </c>
      <c r="O1167" s="92"/>
      <c r="P1167" s="238">
        <f>O1167*H1167</f>
        <v>0</v>
      </c>
      <c r="Q1167" s="238">
        <v>0.00058</v>
      </c>
      <c r="R1167" s="238">
        <f>Q1167*H1167</f>
        <v>0.60651644</v>
      </c>
      <c r="S1167" s="238">
        <v>0</v>
      </c>
      <c r="T1167" s="239">
        <f>S1167*H1167</f>
        <v>0</v>
      </c>
      <c r="U1167" s="39"/>
      <c r="V1167" s="39"/>
      <c r="W1167" s="39"/>
      <c r="X1167" s="39"/>
      <c r="Y1167" s="39"/>
      <c r="Z1167" s="39"/>
      <c r="AA1167" s="39"/>
      <c r="AB1167" s="39"/>
      <c r="AC1167" s="39"/>
      <c r="AD1167" s="39"/>
      <c r="AE1167" s="39"/>
      <c r="AR1167" s="240" t="s">
        <v>301</v>
      </c>
      <c r="AT1167" s="240" t="s">
        <v>215</v>
      </c>
      <c r="AU1167" s="240" t="s">
        <v>89</v>
      </c>
      <c r="AY1167" s="18" t="s">
        <v>213</v>
      </c>
      <c r="BE1167" s="241">
        <f>IF(N1167="základní",J1167,0)</f>
        <v>0</v>
      </c>
      <c r="BF1167" s="241">
        <f>IF(N1167="snížená",J1167,0)</f>
        <v>0</v>
      </c>
      <c r="BG1167" s="241">
        <f>IF(N1167="zákl. přenesená",J1167,0)</f>
        <v>0</v>
      </c>
      <c r="BH1167" s="241">
        <f>IF(N1167="sníž. přenesená",J1167,0)</f>
        <v>0</v>
      </c>
      <c r="BI1167" s="241">
        <f>IF(N1167="nulová",J1167,0)</f>
        <v>0</v>
      </c>
      <c r="BJ1167" s="18" t="s">
        <v>21</v>
      </c>
      <c r="BK1167" s="241">
        <f>ROUND(I1167*H1167,2)</f>
        <v>0</v>
      </c>
      <c r="BL1167" s="18" t="s">
        <v>301</v>
      </c>
      <c r="BM1167" s="240" t="s">
        <v>1897</v>
      </c>
    </row>
    <row r="1168" spans="1:51" s="15" customFormat="1" ht="12">
      <c r="A1168" s="15"/>
      <c r="B1168" s="265"/>
      <c r="C1168" s="266"/>
      <c r="D1168" s="244" t="s">
        <v>221</v>
      </c>
      <c r="E1168" s="267" t="s">
        <v>1</v>
      </c>
      <c r="F1168" s="268" t="s">
        <v>1898</v>
      </c>
      <c r="G1168" s="266"/>
      <c r="H1168" s="267" t="s">
        <v>1</v>
      </c>
      <c r="I1168" s="269"/>
      <c r="J1168" s="266"/>
      <c r="K1168" s="266"/>
      <c r="L1168" s="270"/>
      <c r="M1168" s="271"/>
      <c r="N1168" s="272"/>
      <c r="O1168" s="272"/>
      <c r="P1168" s="272"/>
      <c r="Q1168" s="272"/>
      <c r="R1168" s="272"/>
      <c r="S1168" s="272"/>
      <c r="T1168" s="273"/>
      <c r="U1168" s="15"/>
      <c r="V1168" s="15"/>
      <c r="W1168" s="15"/>
      <c r="X1168" s="15"/>
      <c r="Y1168" s="15"/>
      <c r="Z1168" s="15"/>
      <c r="AA1168" s="15"/>
      <c r="AB1168" s="15"/>
      <c r="AC1168" s="15"/>
      <c r="AD1168" s="15"/>
      <c r="AE1168" s="15"/>
      <c r="AT1168" s="274" t="s">
        <v>221</v>
      </c>
      <c r="AU1168" s="274" t="s">
        <v>89</v>
      </c>
      <c r="AV1168" s="15" t="s">
        <v>21</v>
      </c>
      <c r="AW1168" s="15" t="s">
        <v>36</v>
      </c>
      <c r="AX1168" s="15" t="s">
        <v>80</v>
      </c>
      <c r="AY1168" s="274" t="s">
        <v>213</v>
      </c>
    </row>
    <row r="1169" spans="1:51" s="13" customFormat="1" ht="12">
      <c r="A1169" s="13"/>
      <c r="B1169" s="242"/>
      <c r="C1169" s="243"/>
      <c r="D1169" s="244" t="s">
        <v>221</v>
      </c>
      <c r="E1169" s="245" t="s">
        <v>1</v>
      </c>
      <c r="F1169" s="246" t="s">
        <v>1899</v>
      </c>
      <c r="G1169" s="243"/>
      <c r="H1169" s="247">
        <v>320.475</v>
      </c>
      <c r="I1169" s="248"/>
      <c r="J1169" s="243"/>
      <c r="K1169" s="243"/>
      <c r="L1169" s="249"/>
      <c r="M1169" s="250"/>
      <c r="N1169" s="251"/>
      <c r="O1169" s="251"/>
      <c r="P1169" s="251"/>
      <c r="Q1169" s="251"/>
      <c r="R1169" s="251"/>
      <c r="S1169" s="251"/>
      <c r="T1169" s="252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T1169" s="253" t="s">
        <v>221</v>
      </c>
      <c r="AU1169" s="253" t="s">
        <v>89</v>
      </c>
      <c r="AV1169" s="13" t="s">
        <v>89</v>
      </c>
      <c r="AW1169" s="13" t="s">
        <v>36</v>
      </c>
      <c r="AX1169" s="13" t="s">
        <v>80</v>
      </c>
      <c r="AY1169" s="253" t="s">
        <v>213</v>
      </c>
    </row>
    <row r="1170" spans="1:51" s="13" customFormat="1" ht="12">
      <c r="A1170" s="13"/>
      <c r="B1170" s="242"/>
      <c r="C1170" s="243"/>
      <c r="D1170" s="244" t="s">
        <v>221</v>
      </c>
      <c r="E1170" s="245" t="s">
        <v>1</v>
      </c>
      <c r="F1170" s="246" t="s">
        <v>1900</v>
      </c>
      <c r="G1170" s="243"/>
      <c r="H1170" s="247">
        <v>37.774</v>
      </c>
      <c r="I1170" s="248"/>
      <c r="J1170" s="243"/>
      <c r="K1170" s="243"/>
      <c r="L1170" s="249"/>
      <c r="M1170" s="250"/>
      <c r="N1170" s="251"/>
      <c r="O1170" s="251"/>
      <c r="P1170" s="251"/>
      <c r="Q1170" s="251"/>
      <c r="R1170" s="251"/>
      <c r="S1170" s="251"/>
      <c r="T1170" s="252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T1170" s="253" t="s">
        <v>221</v>
      </c>
      <c r="AU1170" s="253" t="s">
        <v>89</v>
      </c>
      <c r="AV1170" s="13" t="s">
        <v>89</v>
      </c>
      <c r="AW1170" s="13" t="s">
        <v>36</v>
      </c>
      <c r="AX1170" s="13" t="s">
        <v>80</v>
      </c>
      <c r="AY1170" s="253" t="s">
        <v>213</v>
      </c>
    </row>
    <row r="1171" spans="1:51" s="16" customFormat="1" ht="12">
      <c r="A1171" s="16"/>
      <c r="B1171" s="286"/>
      <c r="C1171" s="287"/>
      <c r="D1171" s="244" t="s">
        <v>221</v>
      </c>
      <c r="E1171" s="288" t="s">
        <v>1</v>
      </c>
      <c r="F1171" s="289" t="s">
        <v>741</v>
      </c>
      <c r="G1171" s="287"/>
      <c r="H1171" s="290">
        <v>358.249</v>
      </c>
      <c r="I1171" s="291"/>
      <c r="J1171" s="287"/>
      <c r="K1171" s="287"/>
      <c r="L1171" s="292"/>
      <c r="M1171" s="293"/>
      <c r="N1171" s="294"/>
      <c r="O1171" s="294"/>
      <c r="P1171" s="294"/>
      <c r="Q1171" s="294"/>
      <c r="R1171" s="294"/>
      <c r="S1171" s="294"/>
      <c r="T1171" s="295"/>
      <c r="U1171" s="16"/>
      <c r="V1171" s="16"/>
      <c r="W1171" s="16"/>
      <c r="X1171" s="16"/>
      <c r="Y1171" s="16"/>
      <c r="Z1171" s="16"/>
      <c r="AA1171" s="16"/>
      <c r="AB1171" s="16"/>
      <c r="AC1171" s="16"/>
      <c r="AD1171" s="16"/>
      <c r="AE1171" s="16"/>
      <c r="AT1171" s="296" t="s">
        <v>221</v>
      </c>
      <c r="AU1171" s="296" t="s">
        <v>89</v>
      </c>
      <c r="AV1171" s="16" t="s">
        <v>231</v>
      </c>
      <c r="AW1171" s="16" t="s">
        <v>36</v>
      </c>
      <c r="AX1171" s="16" t="s">
        <v>80</v>
      </c>
      <c r="AY1171" s="296" t="s">
        <v>213</v>
      </c>
    </row>
    <row r="1172" spans="1:51" s="15" customFormat="1" ht="12">
      <c r="A1172" s="15"/>
      <c r="B1172" s="265"/>
      <c r="C1172" s="266"/>
      <c r="D1172" s="244" t="s">
        <v>221</v>
      </c>
      <c r="E1172" s="267" t="s">
        <v>1</v>
      </c>
      <c r="F1172" s="268" t="s">
        <v>1901</v>
      </c>
      <c r="G1172" s="266"/>
      <c r="H1172" s="267" t="s">
        <v>1</v>
      </c>
      <c r="I1172" s="269"/>
      <c r="J1172" s="266"/>
      <c r="K1172" s="266"/>
      <c r="L1172" s="270"/>
      <c r="M1172" s="271"/>
      <c r="N1172" s="272"/>
      <c r="O1172" s="272"/>
      <c r="P1172" s="272"/>
      <c r="Q1172" s="272"/>
      <c r="R1172" s="272"/>
      <c r="S1172" s="272"/>
      <c r="T1172" s="273"/>
      <c r="U1172" s="15"/>
      <c r="V1172" s="15"/>
      <c r="W1172" s="15"/>
      <c r="X1172" s="15"/>
      <c r="Y1172" s="15"/>
      <c r="Z1172" s="15"/>
      <c r="AA1172" s="15"/>
      <c r="AB1172" s="15"/>
      <c r="AC1172" s="15"/>
      <c r="AD1172" s="15"/>
      <c r="AE1172" s="15"/>
      <c r="AT1172" s="274" t="s">
        <v>221</v>
      </c>
      <c r="AU1172" s="274" t="s">
        <v>89</v>
      </c>
      <c r="AV1172" s="15" t="s">
        <v>21</v>
      </c>
      <c r="AW1172" s="15" t="s">
        <v>36</v>
      </c>
      <c r="AX1172" s="15" t="s">
        <v>80</v>
      </c>
      <c r="AY1172" s="274" t="s">
        <v>213</v>
      </c>
    </row>
    <row r="1173" spans="1:51" s="13" customFormat="1" ht="12">
      <c r="A1173" s="13"/>
      <c r="B1173" s="242"/>
      <c r="C1173" s="243"/>
      <c r="D1173" s="244" t="s">
        <v>221</v>
      </c>
      <c r="E1173" s="245" t="s">
        <v>1</v>
      </c>
      <c r="F1173" s="246" t="s">
        <v>1902</v>
      </c>
      <c r="G1173" s="243"/>
      <c r="H1173" s="247">
        <v>358.249</v>
      </c>
      <c r="I1173" s="248"/>
      <c r="J1173" s="243"/>
      <c r="K1173" s="243"/>
      <c r="L1173" s="249"/>
      <c r="M1173" s="250"/>
      <c r="N1173" s="251"/>
      <c r="O1173" s="251"/>
      <c r="P1173" s="251"/>
      <c r="Q1173" s="251"/>
      <c r="R1173" s="251"/>
      <c r="S1173" s="251"/>
      <c r="T1173" s="252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T1173" s="253" t="s">
        <v>221</v>
      </c>
      <c r="AU1173" s="253" t="s">
        <v>89</v>
      </c>
      <c r="AV1173" s="13" t="s">
        <v>89</v>
      </c>
      <c r="AW1173" s="13" t="s">
        <v>36</v>
      </c>
      <c r="AX1173" s="13" t="s">
        <v>80</v>
      </c>
      <c r="AY1173" s="253" t="s">
        <v>213</v>
      </c>
    </row>
    <row r="1174" spans="1:51" s="13" customFormat="1" ht="12">
      <c r="A1174" s="13"/>
      <c r="B1174" s="242"/>
      <c r="C1174" s="243"/>
      <c r="D1174" s="244" t="s">
        <v>221</v>
      </c>
      <c r="E1174" s="245" t="s">
        <v>1</v>
      </c>
      <c r="F1174" s="246" t="s">
        <v>1903</v>
      </c>
      <c r="G1174" s="243"/>
      <c r="H1174" s="247">
        <v>11.61</v>
      </c>
      <c r="I1174" s="248"/>
      <c r="J1174" s="243"/>
      <c r="K1174" s="243"/>
      <c r="L1174" s="249"/>
      <c r="M1174" s="250"/>
      <c r="N1174" s="251"/>
      <c r="O1174" s="251"/>
      <c r="P1174" s="251"/>
      <c r="Q1174" s="251"/>
      <c r="R1174" s="251"/>
      <c r="S1174" s="251"/>
      <c r="T1174" s="252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T1174" s="253" t="s">
        <v>221</v>
      </c>
      <c r="AU1174" s="253" t="s">
        <v>89</v>
      </c>
      <c r="AV1174" s="13" t="s">
        <v>89</v>
      </c>
      <c r="AW1174" s="13" t="s">
        <v>36</v>
      </c>
      <c r="AX1174" s="13" t="s">
        <v>80</v>
      </c>
      <c r="AY1174" s="253" t="s">
        <v>213</v>
      </c>
    </row>
    <row r="1175" spans="1:51" s="16" customFormat="1" ht="12">
      <c r="A1175" s="16"/>
      <c r="B1175" s="286"/>
      <c r="C1175" s="287"/>
      <c r="D1175" s="244" t="s">
        <v>221</v>
      </c>
      <c r="E1175" s="288" t="s">
        <v>1</v>
      </c>
      <c r="F1175" s="289" t="s">
        <v>741</v>
      </c>
      <c r="G1175" s="287"/>
      <c r="H1175" s="290">
        <v>369.859</v>
      </c>
      <c r="I1175" s="291"/>
      <c r="J1175" s="287"/>
      <c r="K1175" s="287"/>
      <c r="L1175" s="292"/>
      <c r="M1175" s="293"/>
      <c r="N1175" s="294"/>
      <c r="O1175" s="294"/>
      <c r="P1175" s="294"/>
      <c r="Q1175" s="294"/>
      <c r="R1175" s="294"/>
      <c r="S1175" s="294"/>
      <c r="T1175" s="295"/>
      <c r="U1175" s="16"/>
      <c r="V1175" s="16"/>
      <c r="W1175" s="16"/>
      <c r="X1175" s="16"/>
      <c r="Y1175" s="16"/>
      <c r="Z1175" s="16"/>
      <c r="AA1175" s="16"/>
      <c r="AB1175" s="16"/>
      <c r="AC1175" s="16"/>
      <c r="AD1175" s="16"/>
      <c r="AE1175" s="16"/>
      <c r="AT1175" s="296" t="s">
        <v>221</v>
      </c>
      <c r="AU1175" s="296" t="s">
        <v>89</v>
      </c>
      <c r="AV1175" s="16" t="s">
        <v>231</v>
      </c>
      <c r="AW1175" s="16" t="s">
        <v>36</v>
      </c>
      <c r="AX1175" s="16" t="s">
        <v>80</v>
      </c>
      <c r="AY1175" s="296" t="s">
        <v>213</v>
      </c>
    </row>
    <row r="1176" spans="1:51" s="15" customFormat="1" ht="12">
      <c r="A1176" s="15"/>
      <c r="B1176" s="265"/>
      <c r="C1176" s="266"/>
      <c r="D1176" s="244" t="s">
        <v>221</v>
      </c>
      <c r="E1176" s="267" t="s">
        <v>1</v>
      </c>
      <c r="F1176" s="268" t="s">
        <v>1904</v>
      </c>
      <c r="G1176" s="266"/>
      <c r="H1176" s="267" t="s">
        <v>1</v>
      </c>
      <c r="I1176" s="269"/>
      <c r="J1176" s="266"/>
      <c r="K1176" s="266"/>
      <c r="L1176" s="270"/>
      <c r="M1176" s="271"/>
      <c r="N1176" s="272"/>
      <c r="O1176" s="272"/>
      <c r="P1176" s="272"/>
      <c r="Q1176" s="272"/>
      <c r="R1176" s="272"/>
      <c r="S1176" s="272"/>
      <c r="T1176" s="273"/>
      <c r="U1176" s="15"/>
      <c r="V1176" s="15"/>
      <c r="W1176" s="15"/>
      <c r="X1176" s="15"/>
      <c r="Y1176" s="15"/>
      <c r="Z1176" s="15"/>
      <c r="AA1176" s="15"/>
      <c r="AB1176" s="15"/>
      <c r="AC1176" s="15"/>
      <c r="AD1176" s="15"/>
      <c r="AE1176" s="15"/>
      <c r="AT1176" s="274" t="s">
        <v>221</v>
      </c>
      <c r="AU1176" s="274" t="s">
        <v>89</v>
      </c>
      <c r="AV1176" s="15" t="s">
        <v>21</v>
      </c>
      <c r="AW1176" s="15" t="s">
        <v>36</v>
      </c>
      <c r="AX1176" s="15" t="s">
        <v>80</v>
      </c>
      <c r="AY1176" s="274" t="s">
        <v>213</v>
      </c>
    </row>
    <row r="1177" spans="1:51" s="13" customFormat="1" ht="12">
      <c r="A1177" s="13"/>
      <c r="B1177" s="242"/>
      <c r="C1177" s="243"/>
      <c r="D1177" s="244" t="s">
        <v>221</v>
      </c>
      <c r="E1177" s="245" t="s">
        <v>1</v>
      </c>
      <c r="F1177" s="246" t="s">
        <v>1905</v>
      </c>
      <c r="G1177" s="243"/>
      <c r="H1177" s="247">
        <v>11.61</v>
      </c>
      <c r="I1177" s="248"/>
      <c r="J1177" s="243"/>
      <c r="K1177" s="243"/>
      <c r="L1177" s="249"/>
      <c r="M1177" s="250"/>
      <c r="N1177" s="251"/>
      <c r="O1177" s="251"/>
      <c r="P1177" s="251"/>
      <c r="Q1177" s="251"/>
      <c r="R1177" s="251"/>
      <c r="S1177" s="251"/>
      <c r="T1177" s="252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T1177" s="253" t="s">
        <v>221</v>
      </c>
      <c r="AU1177" s="253" t="s">
        <v>89</v>
      </c>
      <c r="AV1177" s="13" t="s">
        <v>89</v>
      </c>
      <c r="AW1177" s="13" t="s">
        <v>36</v>
      </c>
      <c r="AX1177" s="13" t="s">
        <v>80</v>
      </c>
      <c r="AY1177" s="253" t="s">
        <v>213</v>
      </c>
    </row>
    <row r="1178" spans="1:51" s="16" customFormat="1" ht="12">
      <c r="A1178" s="16"/>
      <c r="B1178" s="286"/>
      <c r="C1178" s="287"/>
      <c r="D1178" s="244" t="s">
        <v>221</v>
      </c>
      <c r="E1178" s="288" t="s">
        <v>1</v>
      </c>
      <c r="F1178" s="289" t="s">
        <v>741</v>
      </c>
      <c r="G1178" s="287"/>
      <c r="H1178" s="290">
        <v>11.61</v>
      </c>
      <c r="I1178" s="291"/>
      <c r="J1178" s="287"/>
      <c r="K1178" s="287"/>
      <c r="L1178" s="292"/>
      <c r="M1178" s="293"/>
      <c r="N1178" s="294"/>
      <c r="O1178" s="294"/>
      <c r="P1178" s="294"/>
      <c r="Q1178" s="294"/>
      <c r="R1178" s="294"/>
      <c r="S1178" s="294"/>
      <c r="T1178" s="295"/>
      <c r="U1178" s="16"/>
      <c r="V1178" s="16"/>
      <c r="W1178" s="16"/>
      <c r="X1178" s="16"/>
      <c r="Y1178" s="16"/>
      <c r="Z1178" s="16"/>
      <c r="AA1178" s="16"/>
      <c r="AB1178" s="16"/>
      <c r="AC1178" s="16"/>
      <c r="AD1178" s="16"/>
      <c r="AE1178" s="16"/>
      <c r="AT1178" s="296" t="s">
        <v>221</v>
      </c>
      <c r="AU1178" s="296" t="s">
        <v>89</v>
      </c>
      <c r="AV1178" s="16" t="s">
        <v>231</v>
      </c>
      <c r="AW1178" s="16" t="s">
        <v>36</v>
      </c>
      <c r="AX1178" s="16" t="s">
        <v>80</v>
      </c>
      <c r="AY1178" s="296" t="s">
        <v>213</v>
      </c>
    </row>
    <row r="1179" spans="1:51" s="13" customFormat="1" ht="12">
      <c r="A1179" s="13"/>
      <c r="B1179" s="242"/>
      <c r="C1179" s="243"/>
      <c r="D1179" s="244" t="s">
        <v>221</v>
      </c>
      <c r="E1179" s="245" t="s">
        <v>1</v>
      </c>
      <c r="F1179" s="246" t="s">
        <v>1906</v>
      </c>
      <c r="G1179" s="243"/>
      <c r="H1179" s="247">
        <v>306</v>
      </c>
      <c r="I1179" s="248"/>
      <c r="J1179" s="243"/>
      <c r="K1179" s="243"/>
      <c r="L1179" s="249"/>
      <c r="M1179" s="250"/>
      <c r="N1179" s="251"/>
      <c r="O1179" s="251"/>
      <c r="P1179" s="251"/>
      <c r="Q1179" s="251"/>
      <c r="R1179" s="251"/>
      <c r="S1179" s="251"/>
      <c r="T1179" s="252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T1179" s="253" t="s">
        <v>221</v>
      </c>
      <c r="AU1179" s="253" t="s">
        <v>89</v>
      </c>
      <c r="AV1179" s="13" t="s">
        <v>89</v>
      </c>
      <c r="AW1179" s="13" t="s">
        <v>36</v>
      </c>
      <c r="AX1179" s="13" t="s">
        <v>80</v>
      </c>
      <c r="AY1179" s="253" t="s">
        <v>213</v>
      </c>
    </row>
    <row r="1180" spans="1:51" s="15" customFormat="1" ht="12">
      <c r="A1180" s="15"/>
      <c r="B1180" s="265"/>
      <c r="C1180" s="266"/>
      <c r="D1180" s="244" t="s">
        <v>221</v>
      </c>
      <c r="E1180" s="267" t="s">
        <v>1</v>
      </c>
      <c r="F1180" s="268" t="s">
        <v>1907</v>
      </c>
      <c r="G1180" s="266"/>
      <c r="H1180" s="267" t="s">
        <v>1</v>
      </c>
      <c r="I1180" s="269"/>
      <c r="J1180" s="266"/>
      <c r="K1180" s="266"/>
      <c r="L1180" s="270"/>
      <c r="M1180" s="271"/>
      <c r="N1180" s="272"/>
      <c r="O1180" s="272"/>
      <c r="P1180" s="272"/>
      <c r="Q1180" s="272"/>
      <c r="R1180" s="272"/>
      <c r="S1180" s="272"/>
      <c r="T1180" s="273"/>
      <c r="U1180" s="15"/>
      <c r="V1180" s="15"/>
      <c r="W1180" s="15"/>
      <c r="X1180" s="15"/>
      <c r="Y1180" s="15"/>
      <c r="Z1180" s="15"/>
      <c r="AA1180" s="15"/>
      <c r="AB1180" s="15"/>
      <c r="AC1180" s="15"/>
      <c r="AD1180" s="15"/>
      <c r="AE1180" s="15"/>
      <c r="AT1180" s="274" t="s">
        <v>221</v>
      </c>
      <c r="AU1180" s="274" t="s">
        <v>89</v>
      </c>
      <c r="AV1180" s="15" t="s">
        <v>21</v>
      </c>
      <c r="AW1180" s="15" t="s">
        <v>36</v>
      </c>
      <c r="AX1180" s="15" t="s">
        <v>80</v>
      </c>
      <c r="AY1180" s="274" t="s">
        <v>213</v>
      </c>
    </row>
    <row r="1181" spans="1:51" s="16" customFormat="1" ht="12">
      <c r="A1181" s="16"/>
      <c r="B1181" s="286"/>
      <c r="C1181" s="287"/>
      <c r="D1181" s="244" t="s">
        <v>221</v>
      </c>
      <c r="E1181" s="288" t="s">
        <v>1</v>
      </c>
      <c r="F1181" s="289" t="s">
        <v>741</v>
      </c>
      <c r="G1181" s="287"/>
      <c r="H1181" s="290">
        <v>306</v>
      </c>
      <c r="I1181" s="291"/>
      <c r="J1181" s="287"/>
      <c r="K1181" s="287"/>
      <c r="L1181" s="292"/>
      <c r="M1181" s="293"/>
      <c r="N1181" s="294"/>
      <c r="O1181" s="294"/>
      <c r="P1181" s="294"/>
      <c r="Q1181" s="294"/>
      <c r="R1181" s="294"/>
      <c r="S1181" s="294"/>
      <c r="T1181" s="295"/>
      <c r="U1181" s="16"/>
      <c r="V1181" s="16"/>
      <c r="W1181" s="16"/>
      <c r="X1181" s="16"/>
      <c r="Y1181" s="16"/>
      <c r="Z1181" s="16"/>
      <c r="AA1181" s="16"/>
      <c r="AB1181" s="16"/>
      <c r="AC1181" s="16"/>
      <c r="AD1181" s="16"/>
      <c r="AE1181" s="16"/>
      <c r="AT1181" s="296" t="s">
        <v>221</v>
      </c>
      <c r="AU1181" s="296" t="s">
        <v>89</v>
      </c>
      <c r="AV1181" s="16" t="s">
        <v>231</v>
      </c>
      <c r="AW1181" s="16" t="s">
        <v>36</v>
      </c>
      <c r="AX1181" s="16" t="s">
        <v>80</v>
      </c>
      <c r="AY1181" s="296" t="s">
        <v>213</v>
      </c>
    </row>
    <row r="1182" spans="1:51" s="14" customFormat="1" ht="12">
      <c r="A1182" s="14"/>
      <c r="B1182" s="254"/>
      <c r="C1182" s="255"/>
      <c r="D1182" s="244" t="s">
        <v>221</v>
      </c>
      <c r="E1182" s="256" t="s">
        <v>1</v>
      </c>
      <c r="F1182" s="257" t="s">
        <v>224</v>
      </c>
      <c r="G1182" s="255"/>
      <c r="H1182" s="258">
        <v>1045.718</v>
      </c>
      <c r="I1182" s="259"/>
      <c r="J1182" s="255"/>
      <c r="K1182" s="255"/>
      <c r="L1182" s="260"/>
      <c r="M1182" s="261"/>
      <c r="N1182" s="262"/>
      <c r="O1182" s="262"/>
      <c r="P1182" s="262"/>
      <c r="Q1182" s="262"/>
      <c r="R1182" s="262"/>
      <c r="S1182" s="262"/>
      <c r="T1182" s="263"/>
      <c r="U1182" s="14"/>
      <c r="V1182" s="14"/>
      <c r="W1182" s="14"/>
      <c r="X1182" s="14"/>
      <c r="Y1182" s="14"/>
      <c r="Z1182" s="14"/>
      <c r="AA1182" s="14"/>
      <c r="AB1182" s="14"/>
      <c r="AC1182" s="14"/>
      <c r="AD1182" s="14"/>
      <c r="AE1182" s="14"/>
      <c r="AT1182" s="264" t="s">
        <v>221</v>
      </c>
      <c r="AU1182" s="264" t="s">
        <v>89</v>
      </c>
      <c r="AV1182" s="14" t="s">
        <v>219</v>
      </c>
      <c r="AW1182" s="14" t="s">
        <v>36</v>
      </c>
      <c r="AX1182" s="14" t="s">
        <v>21</v>
      </c>
      <c r="AY1182" s="264" t="s">
        <v>213</v>
      </c>
    </row>
    <row r="1183" spans="1:65" s="2" customFormat="1" ht="33" customHeight="1">
      <c r="A1183" s="39"/>
      <c r="B1183" s="40"/>
      <c r="C1183" s="275" t="s">
        <v>1908</v>
      </c>
      <c r="D1183" s="275" t="s">
        <v>292</v>
      </c>
      <c r="E1183" s="276" t="s">
        <v>1909</v>
      </c>
      <c r="F1183" s="277" t="s">
        <v>1910</v>
      </c>
      <c r="G1183" s="278" t="s">
        <v>244</v>
      </c>
      <c r="H1183" s="279">
        <v>17.36</v>
      </c>
      <c r="I1183" s="280"/>
      <c r="J1183" s="281">
        <f>ROUND(I1183*H1183,2)</f>
        <v>0</v>
      </c>
      <c r="K1183" s="282"/>
      <c r="L1183" s="283"/>
      <c r="M1183" s="284" t="s">
        <v>1</v>
      </c>
      <c r="N1183" s="285" t="s">
        <v>45</v>
      </c>
      <c r="O1183" s="92"/>
      <c r="P1183" s="238">
        <f>O1183*H1183</f>
        <v>0</v>
      </c>
      <c r="Q1183" s="238">
        <v>0.036</v>
      </c>
      <c r="R1183" s="238">
        <f>Q1183*H1183</f>
        <v>0.62496</v>
      </c>
      <c r="S1183" s="238">
        <v>0</v>
      </c>
      <c r="T1183" s="239">
        <f>S1183*H1183</f>
        <v>0</v>
      </c>
      <c r="U1183" s="39"/>
      <c r="V1183" s="39"/>
      <c r="W1183" s="39"/>
      <c r="X1183" s="39"/>
      <c r="Y1183" s="39"/>
      <c r="Z1183" s="39"/>
      <c r="AA1183" s="39"/>
      <c r="AB1183" s="39"/>
      <c r="AC1183" s="39"/>
      <c r="AD1183" s="39"/>
      <c r="AE1183" s="39"/>
      <c r="AR1183" s="240" t="s">
        <v>382</v>
      </c>
      <c r="AT1183" s="240" t="s">
        <v>292</v>
      </c>
      <c r="AU1183" s="240" t="s">
        <v>89</v>
      </c>
      <c r="AY1183" s="18" t="s">
        <v>213</v>
      </c>
      <c r="BE1183" s="241">
        <f>IF(N1183="základní",J1183,0)</f>
        <v>0</v>
      </c>
      <c r="BF1183" s="241">
        <f>IF(N1183="snížená",J1183,0)</f>
        <v>0</v>
      </c>
      <c r="BG1183" s="241">
        <f>IF(N1183="zákl. přenesená",J1183,0)</f>
        <v>0</v>
      </c>
      <c r="BH1183" s="241">
        <f>IF(N1183="sníž. přenesená",J1183,0)</f>
        <v>0</v>
      </c>
      <c r="BI1183" s="241">
        <f>IF(N1183="nulová",J1183,0)</f>
        <v>0</v>
      </c>
      <c r="BJ1183" s="18" t="s">
        <v>21</v>
      </c>
      <c r="BK1183" s="241">
        <f>ROUND(I1183*H1183,2)</f>
        <v>0</v>
      </c>
      <c r="BL1183" s="18" t="s">
        <v>301</v>
      </c>
      <c r="BM1183" s="240" t="s">
        <v>1911</v>
      </c>
    </row>
    <row r="1184" spans="1:51" s="13" customFormat="1" ht="12">
      <c r="A1184" s="13"/>
      <c r="B1184" s="242"/>
      <c r="C1184" s="243"/>
      <c r="D1184" s="244" t="s">
        <v>221</v>
      </c>
      <c r="E1184" s="245" t="s">
        <v>1</v>
      </c>
      <c r="F1184" s="246" t="s">
        <v>1912</v>
      </c>
      <c r="G1184" s="243"/>
      <c r="H1184" s="247">
        <v>17.36</v>
      </c>
      <c r="I1184" s="248"/>
      <c r="J1184" s="243"/>
      <c r="K1184" s="243"/>
      <c r="L1184" s="249"/>
      <c r="M1184" s="250"/>
      <c r="N1184" s="251"/>
      <c r="O1184" s="251"/>
      <c r="P1184" s="251"/>
      <c r="Q1184" s="251"/>
      <c r="R1184" s="251"/>
      <c r="S1184" s="251"/>
      <c r="T1184" s="252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T1184" s="253" t="s">
        <v>221</v>
      </c>
      <c r="AU1184" s="253" t="s">
        <v>89</v>
      </c>
      <c r="AV1184" s="13" t="s">
        <v>89</v>
      </c>
      <c r="AW1184" s="13" t="s">
        <v>36</v>
      </c>
      <c r="AX1184" s="13" t="s">
        <v>21</v>
      </c>
      <c r="AY1184" s="253" t="s">
        <v>213</v>
      </c>
    </row>
    <row r="1185" spans="1:65" s="2" customFormat="1" ht="21.75" customHeight="1">
      <c r="A1185" s="39"/>
      <c r="B1185" s="40"/>
      <c r="C1185" s="275" t="s">
        <v>1913</v>
      </c>
      <c r="D1185" s="275" t="s">
        <v>292</v>
      </c>
      <c r="E1185" s="276" t="s">
        <v>1914</v>
      </c>
      <c r="F1185" s="277" t="s">
        <v>1915</v>
      </c>
      <c r="G1185" s="278" t="s">
        <v>244</v>
      </c>
      <c r="H1185" s="279">
        <v>377.256</v>
      </c>
      <c r="I1185" s="280"/>
      <c r="J1185" s="281">
        <f>ROUND(I1185*H1185,2)</f>
        <v>0</v>
      </c>
      <c r="K1185" s="282"/>
      <c r="L1185" s="283"/>
      <c r="M1185" s="284" t="s">
        <v>1</v>
      </c>
      <c r="N1185" s="285" t="s">
        <v>45</v>
      </c>
      <c r="O1185" s="92"/>
      <c r="P1185" s="238">
        <f>O1185*H1185</f>
        <v>0</v>
      </c>
      <c r="Q1185" s="238">
        <v>0.012</v>
      </c>
      <c r="R1185" s="238">
        <f>Q1185*H1185</f>
        <v>4.5270719999999995</v>
      </c>
      <c r="S1185" s="238">
        <v>0</v>
      </c>
      <c r="T1185" s="239">
        <f>S1185*H1185</f>
        <v>0</v>
      </c>
      <c r="U1185" s="39"/>
      <c r="V1185" s="39"/>
      <c r="W1185" s="39"/>
      <c r="X1185" s="39"/>
      <c r="Y1185" s="39"/>
      <c r="Z1185" s="39"/>
      <c r="AA1185" s="39"/>
      <c r="AB1185" s="39"/>
      <c r="AC1185" s="39"/>
      <c r="AD1185" s="39"/>
      <c r="AE1185" s="39"/>
      <c r="AR1185" s="240" t="s">
        <v>382</v>
      </c>
      <c r="AT1185" s="240" t="s">
        <v>292</v>
      </c>
      <c r="AU1185" s="240" t="s">
        <v>89</v>
      </c>
      <c r="AY1185" s="18" t="s">
        <v>213</v>
      </c>
      <c r="BE1185" s="241">
        <f>IF(N1185="základní",J1185,0)</f>
        <v>0</v>
      </c>
      <c r="BF1185" s="241">
        <f>IF(N1185="snížená",J1185,0)</f>
        <v>0</v>
      </c>
      <c r="BG1185" s="241">
        <f>IF(N1185="zákl. přenesená",J1185,0)</f>
        <v>0</v>
      </c>
      <c r="BH1185" s="241">
        <f>IF(N1185="sníž. přenesená",J1185,0)</f>
        <v>0</v>
      </c>
      <c r="BI1185" s="241">
        <f>IF(N1185="nulová",J1185,0)</f>
        <v>0</v>
      </c>
      <c r="BJ1185" s="18" t="s">
        <v>21</v>
      </c>
      <c r="BK1185" s="241">
        <f>ROUND(I1185*H1185,2)</f>
        <v>0</v>
      </c>
      <c r="BL1185" s="18" t="s">
        <v>301</v>
      </c>
      <c r="BM1185" s="240" t="s">
        <v>1916</v>
      </c>
    </row>
    <row r="1186" spans="1:51" s="13" customFormat="1" ht="12">
      <c r="A1186" s="13"/>
      <c r="B1186" s="242"/>
      <c r="C1186" s="243"/>
      <c r="D1186" s="244" t="s">
        <v>221</v>
      </c>
      <c r="E1186" s="245" t="s">
        <v>1</v>
      </c>
      <c r="F1186" s="246" t="s">
        <v>1917</v>
      </c>
      <c r="G1186" s="243"/>
      <c r="H1186" s="247">
        <v>358.249</v>
      </c>
      <c r="I1186" s="248"/>
      <c r="J1186" s="243"/>
      <c r="K1186" s="243"/>
      <c r="L1186" s="249"/>
      <c r="M1186" s="250"/>
      <c r="N1186" s="251"/>
      <c r="O1186" s="251"/>
      <c r="P1186" s="251"/>
      <c r="Q1186" s="251"/>
      <c r="R1186" s="251"/>
      <c r="S1186" s="251"/>
      <c r="T1186" s="252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T1186" s="253" t="s">
        <v>221</v>
      </c>
      <c r="AU1186" s="253" t="s">
        <v>89</v>
      </c>
      <c r="AV1186" s="13" t="s">
        <v>89</v>
      </c>
      <c r="AW1186" s="13" t="s">
        <v>36</v>
      </c>
      <c r="AX1186" s="13" t="s">
        <v>80</v>
      </c>
      <c r="AY1186" s="253" t="s">
        <v>213</v>
      </c>
    </row>
    <row r="1187" spans="1:51" s="13" customFormat="1" ht="12">
      <c r="A1187" s="13"/>
      <c r="B1187" s="242"/>
      <c r="C1187" s="243"/>
      <c r="D1187" s="244" t="s">
        <v>221</v>
      </c>
      <c r="E1187" s="245" t="s">
        <v>1</v>
      </c>
      <c r="F1187" s="246" t="s">
        <v>1903</v>
      </c>
      <c r="G1187" s="243"/>
      <c r="H1187" s="247">
        <v>11.61</v>
      </c>
      <c r="I1187" s="248"/>
      <c r="J1187" s="243"/>
      <c r="K1187" s="243"/>
      <c r="L1187" s="249"/>
      <c r="M1187" s="250"/>
      <c r="N1187" s="251"/>
      <c r="O1187" s="251"/>
      <c r="P1187" s="251"/>
      <c r="Q1187" s="251"/>
      <c r="R1187" s="251"/>
      <c r="S1187" s="251"/>
      <c r="T1187" s="252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T1187" s="253" t="s">
        <v>221</v>
      </c>
      <c r="AU1187" s="253" t="s">
        <v>89</v>
      </c>
      <c r="AV1187" s="13" t="s">
        <v>89</v>
      </c>
      <c r="AW1187" s="13" t="s">
        <v>36</v>
      </c>
      <c r="AX1187" s="13" t="s">
        <v>80</v>
      </c>
      <c r="AY1187" s="253" t="s">
        <v>213</v>
      </c>
    </row>
    <row r="1188" spans="1:51" s="16" customFormat="1" ht="12">
      <c r="A1188" s="16"/>
      <c r="B1188" s="286"/>
      <c r="C1188" s="287"/>
      <c r="D1188" s="244" t="s">
        <v>221</v>
      </c>
      <c r="E1188" s="288" t="s">
        <v>1</v>
      </c>
      <c r="F1188" s="289" t="s">
        <v>741</v>
      </c>
      <c r="G1188" s="287"/>
      <c r="H1188" s="290">
        <v>369.859</v>
      </c>
      <c r="I1188" s="291"/>
      <c r="J1188" s="287"/>
      <c r="K1188" s="287"/>
      <c r="L1188" s="292"/>
      <c r="M1188" s="293"/>
      <c r="N1188" s="294"/>
      <c r="O1188" s="294"/>
      <c r="P1188" s="294"/>
      <c r="Q1188" s="294"/>
      <c r="R1188" s="294"/>
      <c r="S1188" s="294"/>
      <c r="T1188" s="295"/>
      <c r="U1188" s="16"/>
      <c r="V1188" s="16"/>
      <c r="W1188" s="16"/>
      <c r="X1188" s="16"/>
      <c r="Y1188" s="16"/>
      <c r="Z1188" s="16"/>
      <c r="AA1188" s="16"/>
      <c r="AB1188" s="16"/>
      <c r="AC1188" s="16"/>
      <c r="AD1188" s="16"/>
      <c r="AE1188" s="16"/>
      <c r="AT1188" s="296" t="s">
        <v>221</v>
      </c>
      <c r="AU1188" s="296" t="s">
        <v>89</v>
      </c>
      <c r="AV1188" s="16" t="s">
        <v>231</v>
      </c>
      <c r="AW1188" s="16" t="s">
        <v>36</v>
      </c>
      <c r="AX1188" s="16" t="s">
        <v>80</v>
      </c>
      <c r="AY1188" s="296" t="s">
        <v>213</v>
      </c>
    </row>
    <row r="1189" spans="1:51" s="13" customFormat="1" ht="12">
      <c r="A1189" s="13"/>
      <c r="B1189" s="242"/>
      <c r="C1189" s="243"/>
      <c r="D1189" s="244" t="s">
        <v>221</v>
      </c>
      <c r="E1189" s="245" t="s">
        <v>1</v>
      </c>
      <c r="F1189" s="246" t="s">
        <v>1918</v>
      </c>
      <c r="G1189" s="243"/>
      <c r="H1189" s="247">
        <v>377.256</v>
      </c>
      <c r="I1189" s="248"/>
      <c r="J1189" s="243"/>
      <c r="K1189" s="243"/>
      <c r="L1189" s="249"/>
      <c r="M1189" s="250"/>
      <c r="N1189" s="251"/>
      <c r="O1189" s="251"/>
      <c r="P1189" s="251"/>
      <c r="Q1189" s="251"/>
      <c r="R1189" s="251"/>
      <c r="S1189" s="251"/>
      <c r="T1189" s="252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T1189" s="253" t="s">
        <v>221</v>
      </c>
      <c r="AU1189" s="253" t="s">
        <v>89</v>
      </c>
      <c r="AV1189" s="13" t="s">
        <v>89</v>
      </c>
      <c r="AW1189" s="13" t="s">
        <v>36</v>
      </c>
      <c r="AX1189" s="13" t="s">
        <v>21</v>
      </c>
      <c r="AY1189" s="253" t="s">
        <v>213</v>
      </c>
    </row>
    <row r="1190" spans="1:65" s="2" customFormat="1" ht="21.75" customHeight="1">
      <c r="A1190" s="39"/>
      <c r="B1190" s="40"/>
      <c r="C1190" s="275" t="s">
        <v>1919</v>
      </c>
      <c r="D1190" s="275" t="s">
        <v>292</v>
      </c>
      <c r="E1190" s="276" t="s">
        <v>1920</v>
      </c>
      <c r="F1190" s="277" t="s">
        <v>1921</v>
      </c>
      <c r="G1190" s="278" t="s">
        <v>244</v>
      </c>
      <c r="H1190" s="279">
        <v>11.893</v>
      </c>
      <c r="I1190" s="280"/>
      <c r="J1190" s="281">
        <f>ROUND(I1190*H1190,2)</f>
        <v>0</v>
      </c>
      <c r="K1190" s="282"/>
      <c r="L1190" s="283"/>
      <c r="M1190" s="284" t="s">
        <v>1</v>
      </c>
      <c r="N1190" s="285" t="s">
        <v>45</v>
      </c>
      <c r="O1190" s="92"/>
      <c r="P1190" s="238">
        <f>O1190*H1190</f>
        <v>0</v>
      </c>
      <c r="Q1190" s="238">
        <v>0.04</v>
      </c>
      <c r="R1190" s="238">
        <f>Q1190*H1190</f>
        <v>0.47572000000000003</v>
      </c>
      <c r="S1190" s="238">
        <v>0</v>
      </c>
      <c r="T1190" s="239">
        <f>S1190*H1190</f>
        <v>0</v>
      </c>
      <c r="U1190" s="39"/>
      <c r="V1190" s="39"/>
      <c r="W1190" s="39"/>
      <c r="X1190" s="39"/>
      <c r="Y1190" s="39"/>
      <c r="Z1190" s="39"/>
      <c r="AA1190" s="39"/>
      <c r="AB1190" s="39"/>
      <c r="AC1190" s="39"/>
      <c r="AD1190" s="39"/>
      <c r="AE1190" s="39"/>
      <c r="AR1190" s="240" t="s">
        <v>382</v>
      </c>
      <c r="AT1190" s="240" t="s">
        <v>292</v>
      </c>
      <c r="AU1190" s="240" t="s">
        <v>89</v>
      </c>
      <c r="AY1190" s="18" t="s">
        <v>213</v>
      </c>
      <c r="BE1190" s="241">
        <f>IF(N1190="základní",J1190,0)</f>
        <v>0</v>
      </c>
      <c r="BF1190" s="241">
        <f>IF(N1190="snížená",J1190,0)</f>
        <v>0</v>
      </c>
      <c r="BG1190" s="241">
        <f>IF(N1190="zákl. přenesená",J1190,0)</f>
        <v>0</v>
      </c>
      <c r="BH1190" s="241">
        <f>IF(N1190="sníž. přenesená",J1190,0)</f>
        <v>0</v>
      </c>
      <c r="BI1190" s="241">
        <f>IF(N1190="nulová",J1190,0)</f>
        <v>0</v>
      </c>
      <c r="BJ1190" s="18" t="s">
        <v>21</v>
      </c>
      <c r="BK1190" s="241">
        <f>ROUND(I1190*H1190,2)</f>
        <v>0</v>
      </c>
      <c r="BL1190" s="18" t="s">
        <v>301</v>
      </c>
      <c r="BM1190" s="240" t="s">
        <v>1922</v>
      </c>
    </row>
    <row r="1191" spans="1:51" s="13" customFormat="1" ht="12">
      <c r="A1191" s="13"/>
      <c r="B1191" s="242"/>
      <c r="C1191" s="243"/>
      <c r="D1191" s="244" t="s">
        <v>221</v>
      </c>
      <c r="E1191" s="245" t="s">
        <v>1</v>
      </c>
      <c r="F1191" s="246" t="s">
        <v>1923</v>
      </c>
      <c r="G1191" s="243"/>
      <c r="H1191" s="247">
        <v>11.893</v>
      </c>
      <c r="I1191" s="248"/>
      <c r="J1191" s="243"/>
      <c r="K1191" s="243"/>
      <c r="L1191" s="249"/>
      <c r="M1191" s="250"/>
      <c r="N1191" s="251"/>
      <c r="O1191" s="251"/>
      <c r="P1191" s="251"/>
      <c r="Q1191" s="251"/>
      <c r="R1191" s="251"/>
      <c r="S1191" s="251"/>
      <c r="T1191" s="252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T1191" s="253" t="s">
        <v>221</v>
      </c>
      <c r="AU1191" s="253" t="s">
        <v>89</v>
      </c>
      <c r="AV1191" s="13" t="s">
        <v>89</v>
      </c>
      <c r="AW1191" s="13" t="s">
        <v>36</v>
      </c>
      <c r="AX1191" s="13" t="s">
        <v>21</v>
      </c>
      <c r="AY1191" s="253" t="s">
        <v>213</v>
      </c>
    </row>
    <row r="1192" spans="1:65" s="2" customFormat="1" ht="21.75" customHeight="1">
      <c r="A1192" s="39"/>
      <c r="B1192" s="40"/>
      <c r="C1192" s="275" t="s">
        <v>1924</v>
      </c>
      <c r="D1192" s="275" t="s">
        <v>292</v>
      </c>
      <c r="E1192" s="276" t="s">
        <v>1925</v>
      </c>
      <c r="F1192" s="277" t="s">
        <v>1926</v>
      </c>
      <c r="G1192" s="278" t="s">
        <v>244</v>
      </c>
      <c r="H1192" s="279">
        <v>365.414</v>
      </c>
      <c r="I1192" s="280"/>
      <c r="J1192" s="281">
        <f>ROUND(I1192*H1192,2)</f>
        <v>0</v>
      </c>
      <c r="K1192" s="282"/>
      <c r="L1192" s="283"/>
      <c r="M1192" s="284" t="s">
        <v>1</v>
      </c>
      <c r="N1192" s="285" t="s">
        <v>45</v>
      </c>
      <c r="O1192" s="92"/>
      <c r="P1192" s="238">
        <f>O1192*H1192</f>
        <v>0</v>
      </c>
      <c r="Q1192" s="238">
        <v>0.005</v>
      </c>
      <c r="R1192" s="238">
        <f>Q1192*H1192</f>
        <v>1.82707</v>
      </c>
      <c r="S1192" s="238">
        <v>0</v>
      </c>
      <c r="T1192" s="239">
        <f>S1192*H1192</f>
        <v>0</v>
      </c>
      <c r="U1192" s="39"/>
      <c r="V1192" s="39"/>
      <c r="W1192" s="39"/>
      <c r="X1192" s="39"/>
      <c r="Y1192" s="39"/>
      <c r="Z1192" s="39"/>
      <c r="AA1192" s="39"/>
      <c r="AB1192" s="39"/>
      <c r="AC1192" s="39"/>
      <c r="AD1192" s="39"/>
      <c r="AE1192" s="39"/>
      <c r="AR1192" s="240" t="s">
        <v>382</v>
      </c>
      <c r="AT1192" s="240" t="s">
        <v>292</v>
      </c>
      <c r="AU1192" s="240" t="s">
        <v>89</v>
      </c>
      <c r="AY1192" s="18" t="s">
        <v>213</v>
      </c>
      <c r="BE1192" s="241">
        <f>IF(N1192="základní",J1192,0)</f>
        <v>0</v>
      </c>
      <c r="BF1192" s="241">
        <f>IF(N1192="snížená",J1192,0)</f>
        <v>0</v>
      </c>
      <c r="BG1192" s="241">
        <f>IF(N1192="zákl. přenesená",J1192,0)</f>
        <v>0</v>
      </c>
      <c r="BH1192" s="241">
        <f>IF(N1192="sníž. přenesená",J1192,0)</f>
        <v>0</v>
      </c>
      <c r="BI1192" s="241">
        <f>IF(N1192="nulová",J1192,0)</f>
        <v>0</v>
      </c>
      <c r="BJ1192" s="18" t="s">
        <v>21</v>
      </c>
      <c r="BK1192" s="241">
        <f>ROUND(I1192*H1192,2)</f>
        <v>0</v>
      </c>
      <c r="BL1192" s="18" t="s">
        <v>301</v>
      </c>
      <c r="BM1192" s="240" t="s">
        <v>1927</v>
      </c>
    </row>
    <row r="1193" spans="1:51" s="13" customFormat="1" ht="12">
      <c r="A1193" s="13"/>
      <c r="B1193" s="242"/>
      <c r="C1193" s="243"/>
      <c r="D1193" s="244" t="s">
        <v>221</v>
      </c>
      <c r="E1193" s="245" t="s">
        <v>1</v>
      </c>
      <c r="F1193" s="246" t="s">
        <v>1928</v>
      </c>
      <c r="G1193" s="243"/>
      <c r="H1193" s="247">
        <v>365.414</v>
      </c>
      <c r="I1193" s="248"/>
      <c r="J1193" s="243"/>
      <c r="K1193" s="243"/>
      <c r="L1193" s="249"/>
      <c r="M1193" s="250"/>
      <c r="N1193" s="251"/>
      <c r="O1193" s="251"/>
      <c r="P1193" s="251"/>
      <c r="Q1193" s="251"/>
      <c r="R1193" s="251"/>
      <c r="S1193" s="251"/>
      <c r="T1193" s="252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T1193" s="253" t="s">
        <v>221</v>
      </c>
      <c r="AU1193" s="253" t="s">
        <v>89</v>
      </c>
      <c r="AV1193" s="13" t="s">
        <v>89</v>
      </c>
      <c r="AW1193" s="13" t="s">
        <v>36</v>
      </c>
      <c r="AX1193" s="13" t="s">
        <v>21</v>
      </c>
      <c r="AY1193" s="253" t="s">
        <v>213</v>
      </c>
    </row>
    <row r="1194" spans="1:65" s="2" customFormat="1" ht="21.75" customHeight="1">
      <c r="A1194" s="39"/>
      <c r="B1194" s="40"/>
      <c r="C1194" s="228" t="s">
        <v>1929</v>
      </c>
      <c r="D1194" s="228" t="s">
        <v>215</v>
      </c>
      <c r="E1194" s="229" t="s">
        <v>1930</v>
      </c>
      <c r="F1194" s="230" t="s">
        <v>1931</v>
      </c>
      <c r="G1194" s="231" t="s">
        <v>244</v>
      </c>
      <c r="H1194" s="232">
        <v>386.909</v>
      </c>
      <c r="I1194" s="233"/>
      <c r="J1194" s="234">
        <f>ROUND(I1194*H1194,2)</f>
        <v>0</v>
      </c>
      <c r="K1194" s="235"/>
      <c r="L1194" s="45"/>
      <c r="M1194" s="236" t="s">
        <v>1</v>
      </c>
      <c r="N1194" s="237" t="s">
        <v>45</v>
      </c>
      <c r="O1194" s="92"/>
      <c r="P1194" s="238">
        <f>O1194*H1194</f>
        <v>0</v>
      </c>
      <c r="Q1194" s="238">
        <v>0</v>
      </c>
      <c r="R1194" s="238">
        <f>Q1194*H1194</f>
        <v>0</v>
      </c>
      <c r="S1194" s="238">
        <v>0</v>
      </c>
      <c r="T1194" s="239">
        <f>S1194*H1194</f>
        <v>0</v>
      </c>
      <c r="U1194" s="39"/>
      <c r="V1194" s="39"/>
      <c r="W1194" s="39"/>
      <c r="X1194" s="39"/>
      <c r="Y1194" s="39"/>
      <c r="Z1194" s="39"/>
      <c r="AA1194" s="39"/>
      <c r="AB1194" s="39"/>
      <c r="AC1194" s="39"/>
      <c r="AD1194" s="39"/>
      <c r="AE1194" s="39"/>
      <c r="AR1194" s="240" t="s">
        <v>301</v>
      </c>
      <c r="AT1194" s="240" t="s">
        <v>215</v>
      </c>
      <c r="AU1194" s="240" t="s">
        <v>89</v>
      </c>
      <c r="AY1194" s="18" t="s">
        <v>213</v>
      </c>
      <c r="BE1194" s="241">
        <f>IF(N1194="základní",J1194,0)</f>
        <v>0</v>
      </c>
      <c r="BF1194" s="241">
        <f>IF(N1194="snížená",J1194,0)</f>
        <v>0</v>
      </c>
      <c r="BG1194" s="241">
        <f>IF(N1194="zákl. přenesená",J1194,0)</f>
        <v>0</v>
      </c>
      <c r="BH1194" s="241">
        <f>IF(N1194="sníž. přenesená",J1194,0)</f>
        <v>0</v>
      </c>
      <c r="BI1194" s="241">
        <f>IF(N1194="nulová",J1194,0)</f>
        <v>0</v>
      </c>
      <c r="BJ1194" s="18" t="s">
        <v>21</v>
      </c>
      <c r="BK1194" s="241">
        <f>ROUND(I1194*H1194,2)</f>
        <v>0</v>
      </c>
      <c r="BL1194" s="18" t="s">
        <v>301</v>
      </c>
      <c r="BM1194" s="240" t="s">
        <v>1932</v>
      </c>
    </row>
    <row r="1195" spans="1:51" s="13" customFormat="1" ht="12">
      <c r="A1195" s="13"/>
      <c r="B1195" s="242"/>
      <c r="C1195" s="243"/>
      <c r="D1195" s="244" t="s">
        <v>221</v>
      </c>
      <c r="E1195" s="245" t="s">
        <v>1</v>
      </c>
      <c r="F1195" s="246" t="s">
        <v>1720</v>
      </c>
      <c r="G1195" s="243"/>
      <c r="H1195" s="247">
        <v>358.249</v>
      </c>
      <c r="I1195" s="248"/>
      <c r="J1195" s="243"/>
      <c r="K1195" s="243"/>
      <c r="L1195" s="249"/>
      <c r="M1195" s="250"/>
      <c r="N1195" s="251"/>
      <c r="O1195" s="251"/>
      <c r="P1195" s="251"/>
      <c r="Q1195" s="251"/>
      <c r="R1195" s="251"/>
      <c r="S1195" s="251"/>
      <c r="T1195" s="252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T1195" s="253" t="s">
        <v>221</v>
      </c>
      <c r="AU1195" s="253" t="s">
        <v>89</v>
      </c>
      <c r="AV1195" s="13" t="s">
        <v>89</v>
      </c>
      <c r="AW1195" s="13" t="s">
        <v>36</v>
      </c>
      <c r="AX1195" s="13" t="s">
        <v>80</v>
      </c>
      <c r="AY1195" s="253" t="s">
        <v>213</v>
      </c>
    </row>
    <row r="1196" spans="1:51" s="13" customFormat="1" ht="12">
      <c r="A1196" s="13"/>
      <c r="B1196" s="242"/>
      <c r="C1196" s="243"/>
      <c r="D1196" s="244" t="s">
        <v>221</v>
      </c>
      <c r="E1196" s="245" t="s">
        <v>1</v>
      </c>
      <c r="F1196" s="246" t="s">
        <v>1933</v>
      </c>
      <c r="G1196" s="243"/>
      <c r="H1196" s="247">
        <v>11.66</v>
      </c>
      <c r="I1196" s="248"/>
      <c r="J1196" s="243"/>
      <c r="K1196" s="243"/>
      <c r="L1196" s="249"/>
      <c r="M1196" s="250"/>
      <c r="N1196" s="251"/>
      <c r="O1196" s="251"/>
      <c r="P1196" s="251"/>
      <c r="Q1196" s="251"/>
      <c r="R1196" s="251"/>
      <c r="S1196" s="251"/>
      <c r="T1196" s="252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T1196" s="253" t="s">
        <v>221</v>
      </c>
      <c r="AU1196" s="253" t="s">
        <v>89</v>
      </c>
      <c r="AV1196" s="13" t="s">
        <v>89</v>
      </c>
      <c r="AW1196" s="13" t="s">
        <v>36</v>
      </c>
      <c r="AX1196" s="13" t="s">
        <v>80</v>
      </c>
      <c r="AY1196" s="253" t="s">
        <v>213</v>
      </c>
    </row>
    <row r="1197" spans="1:51" s="13" customFormat="1" ht="12">
      <c r="A1197" s="13"/>
      <c r="B1197" s="242"/>
      <c r="C1197" s="243"/>
      <c r="D1197" s="244" t="s">
        <v>221</v>
      </c>
      <c r="E1197" s="245" t="s">
        <v>1</v>
      </c>
      <c r="F1197" s="246" t="s">
        <v>1934</v>
      </c>
      <c r="G1197" s="243"/>
      <c r="H1197" s="247">
        <v>17</v>
      </c>
      <c r="I1197" s="248"/>
      <c r="J1197" s="243"/>
      <c r="K1197" s="243"/>
      <c r="L1197" s="249"/>
      <c r="M1197" s="250"/>
      <c r="N1197" s="251"/>
      <c r="O1197" s="251"/>
      <c r="P1197" s="251"/>
      <c r="Q1197" s="251"/>
      <c r="R1197" s="251"/>
      <c r="S1197" s="251"/>
      <c r="T1197" s="252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T1197" s="253" t="s">
        <v>221</v>
      </c>
      <c r="AU1197" s="253" t="s">
        <v>89</v>
      </c>
      <c r="AV1197" s="13" t="s">
        <v>89</v>
      </c>
      <c r="AW1197" s="13" t="s">
        <v>36</v>
      </c>
      <c r="AX1197" s="13" t="s">
        <v>80</v>
      </c>
      <c r="AY1197" s="253" t="s">
        <v>213</v>
      </c>
    </row>
    <row r="1198" spans="1:51" s="14" customFormat="1" ht="12">
      <c r="A1198" s="14"/>
      <c r="B1198" s="254"/>
      <c r="C1198" s="255"/>
      <c r="D1198" s="244" t="s">
        <v>221</v>
      </c>
      <c r="E1198" s="256" t="s">
        <v>1</v>
      </c>
      <c r="F1198" s="257" t="s">
        <v>224</v>
      </c>
      <c r="G1198" s="255"/>
      <c r="H1198" s="258">
        <v>386.909</v>
      </c>
      <c r="I1198" s="259"/>
      <c r="J1198" s="255"/>
      <c r="K1198" s="255"/>
      <c r="L1198" s="260"/>
      <c r="M1198" s="261"/>
      <c r="N1198" s="262"/>
      <c r="O1198" s="262"/>
      <c r="P1198" s="262"/>
      <c r="Q1198" s="262"/>
      <c r="R1198" s="262"/>
      <c r="S1198" s="262"/>
      <c r="T1198" s="263"/>
      <c r="U1198" s="14"/>
      <c r="V1198" s="14"/>
      <c r="W1198" s="14"/>
      <c r="X1198" s="14"/>
      <c r="Y1198" s="14"/>
      <c r="Z1198" s="14"/>
      <c r="AA1198" s="14"/>
      <c r="AB1198" s="14"/>
      <c r="AC1198" s="14"/>
      <c r="AD1198" s="14"/>
      <c r="AE1198" s="14"/>
      <c r="AT1198" s="264" t="s">
        <v>221</v>
      </c>
      <c r="AU1198" s="264" t="s">
        <v>89</v>
      </c>
      <c r="AV1198" s="14" t="s">
        <v>219</v>
      </c>
      <c r="AW1198" s="14" t="s">
        <v>36</v>
      </c>
      <c r="AX1198" s="14" t="s">
        <v>21</v>
      </c>
      <c r="AY1198" s="264" t="s">
        <v>213</v>
      </c>
    </row>
    <row r="1199" spans="1:65" s="2" customFormat="1" ht="21.75" customHeight="1">
      <c r="A1199" s="39"/>
      <c r="B1199" s="40"/>
      <c r="C1199" s="275" t="s">
        <v>1935</v>
      </c>
      <c r="D1199" s="275" t="s">
        <v>292</v>
      </c>
      <c r="E1199" s="276" t="s">
        <v>1936</v>
      </c>
      <c r="F1199" s="277" t="s">
        <v>1937</v>
      </c>
      <c r="G1199" s="278" t="s">
        <v>244</v>
      </c>
      <c r="H1199" s="279">
        <v>11.893</v>
      </c>
      <c r="I1199" s="280"/>
      <c r="J1199" s="281">
        <f>ROUND(I1199*H1199,2)</f>
        <v>0</v>
      </c>
      <c r="K1199" s="282"/>
      <c r="L1199" s="283"/>
      <c r="M1199" s="284" t="s">
        <v>1</v>
      </c>
      <c r="N1199" s="285" t="s">
        <v>45</v>
      </c>
      <c r="O1199" s="92"/>
      <c r="P1199" s="238">
        <f>O1199*H1199</f>
        <v>0</v>
      </c>
      <c r="Q1199" s="238">
        <v>0.016</v>
      </c>
      <c r="R1199" s="238">
        <f>Q1199*H1199</f>
        <v>0.190288</v>
      </c>
      <c r="S1199" s="238">
        <v>0</v>
      </c>
      <c r="T1199" s="239">
        <f>S1199*H1199</f>
        <v>0</v>
      </c>
      <c r="U1199" s="39"/>
      <c r="V1199" s="39"/>
      <c r="W1199" s="39"/>
      <c r="X1199" s="39"/>
      <c r="Y1199" s="39"/>
      <c r="Z1199" s="39"/>
      <c r="AA1199" s="39"/>
      <c r="AB1199" s="39"/>
      <c r="AC1199" s="39"/>
      <c r="AD1199" s="39"/>
      <c r="AE1199" s="39"/>
      <c r="AR1199" s="240" t="s">
        <v>382</v>
      </c>
      <c r="AT1199" s="240" t="s">
        <v>292</v>
      </c>
      <c r="AU1199" s="240" t="s">
        <v>89</v>
      </c>
      <c r="AY1199" s="18" t="s">
        <v>213</v>
      </c>
      <c r="BE1199" s="241">
        <f>IF(N1199="základní",J1199,0)</f>
        <v>0</v>
      </c>
      <c r="BF1199" s="241">
        <f>IF(N1199="snížená",J1199,0)</f>
        <v>0</v>
      </c>
      <c r="BG1199" s="241">
        <f>IF(N1199="zákl. přenesená",J1199,0)</f>
        <v>0</v>
      </c>
      <c r="BH1199" s="241">
        <f>IF(N1199="sníž. přenesená",J1199,0)</f>
        <v>0</v>
      </c>
      <c r="BI1199" s="241">
        <f>IF(N1199="nulová",J1199,0)</f>
        <v>0</v>
      </c>
      <c r="BJ1199" s="18" t="s">
        <v>21</v>
      </c>
      <c r="BK1199" s="241">
        <f>ROUND(I1199*H1199,2)</f>
        <v>0</v>
      </c>
      <c r="BL1199" s="18" t="s">
        <v>301</v>
      </c>
      <c r="BM1199" s="240" t="s">
        <v>1938</v>
      </c>
    </row>
    <row r="1200" spans="1:51" s="13" customFormat="1" ht="12">
      <c r="A1200" s="13"/>
      <c r="B1200" s="242"/>
      <c r="C1200" s="243"/>
      <c r="D1200" s="244" t="s">
        <v>221</v>
      </c>
      <c r="E1200" s="245" t="s">
        <v>1</v>
      </c>
      <c r="F1200" s="246" t="s">
        <v>1939</v>
      </c>
      <c r="G1200" s="243"/>
      <c r="H1200" s="247">
        <v>11.893</v>
      </c>
      <c r="I1200" s="248"/>
      <c r="J1200" s="243"/>
      <c r="K1200" s="243"/>
      <c r="L1200" s="249"/>
      <c r="M1200" s="250"/>
      <c r="N1200" s="251"/>
      <c r="O1200" s="251"/>
      <c r="P1200" s="251"/>
      <c r="Q1200" s="251"/>
      <c r="R1200" s="251"/>
      <c r="S1200" s="251"/>
      <c r="T1200" s="252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T1200" s="253" t="s">
        <v>221</v>
      </c>
      <c r="AU1200" s="253" t="s">
        <v>89</v>
      </c>
      <c r="AV1200" s="13" t="s">
        <v>89</v>
      </c>
      <c r="AW1200" s="13" t="s">
        <v>36</v>
      </c>
      <c r="AX1200" s="13" t="s">
        <v>21</v>
      </c>
      <c r="AY1200" s="253" t="s">
        <v>213</v>
      </c>
    </row>
    <row r="1201" spans="1:65" s="2" customFormat="1" ht="21.75" customHeight="1">
      <c r="A1201" s="39"/>
      <c r="B1201" s="40"/>
      <c r="C1201" s="275" t="s">
        <v>1940</v>
      </c>
      <c r="D1201" s="275" t="s">
        <v>292</v>
      </c>
      <c r="E1201" s="276" t="s">
        <v>1941</v>
      </c>
      <c r="F1201" s="277" t="s">
        <v>1942</v>
      </c>
      <c r="G1201" s="278" t="s">
        <v>244</v>
      </c>
      <c r="H1201" s="279">
        <v>17.34</v>
      </c>
      <c r="I1201" s="280"/>
      <c r="J1201" s="281">
        <f>ROUND(I1201*H1201,2)</f>
        <v>0</v>
      </c>
      <c r="K1201" s="282"/>
      <c r="L1201" s="283"/>
      <c r="M1201" s="284" t="s">
        <v>1</v>
      </c>
      <c r="N1201" s="285" t="s">
        <v>45</v>
      </c>
      <c r="O1201" s="92"/>
      <c r="P1201" s="238">
        <f>O1201*H1201</f>
        <v>0</v>
      </c>
      <c r="Q1201" s="238">
        <v>0.01</v>
      </c>
      <c r="R1201" s="238">
        <f>Q1201*H1201</f>
        <v>0.1734</v>
      </c>
      <c r="S1201" s="238">
        <v>0</v>
      </c>
      <c r="T1201" s="239">
        <f>S1201*H1201</f>
        <v>0</v>
      </c>
      <c r="U1201" s="39"/>
      <c r="V1201" s="39"/>
      <c r="W1201" s="39"/>
      <c r="X1201" s="39"/>
      <c r="Y1201" s="39"/>
      <c r="Z1201" s="39"/>
      <c r="AA1201" s="39"/>
      <c r="AB1201" s="39"/>
      <c r="AC1201" s="39"/>
      <c r="AD1201" s="39"/>
      <c r="AE1201" s="39"/>
      <c r="AR1201" s="240" t="s">
        <v>382</v>
      </c>
      <c r="AT1201" s="240" t="s">
        <v>292</v>
      </c>
      <c r="AU1201" s="240" t="s">
        <v>89</v>
      </c>
      <c r="AY1201" s="18" t="s">
        <v>213</v>
      </c>
      <c r="BE1201" s="241">
        <f>IF(N1201="základní",J1201,0)</f>
        <v>0</v>
      </c>
      <c r="BF1201" s="241">
        <f>IF(N1201="snížená",J1201,0)</f>
        <v>0</v>
      </c>
      <c r="BG1201" s="241">
        <f>IF(N1201="zákl. přenesená",J1201,0)</f>
        <v>0</v>
      </c>
      <c r="BH1201" s="241">
        <f>IF(N1201="sníž. přenesená",J1201,0)</f>
        <v>0</v>
      </c>
      <c r="BI1201" s="241">
        <f>IF(N1201="nulová",J1201,0)</f>
        <v>0</v>
      </c>
      <c r="BJ1201" s="18" t="s">
        <v>21</v>
      </c>
      <c r="BK1201" s="241">
        <f>ROUND(I1201*H1201,2)</f>
        <v>0</v>
      </c>
      <c r="BL1201" s="18" t="s">
        <v>301</v>
      </c>
      <c r="BM1201" s="240" t="s">
        <v>1943</v>
      </c>
    </row>
    <row r="1202" spans="1:51" s="13" customFormat="1" ht="12">
      <c r="A1202" s="13"/>
      <c r="B1202" s="242"/>
      <c r="C1202" s="243"/>
      <c r="D1202" s="244" t="s">
        <v>221</v>
      </c>
      <c r="E1202" s="245" t="s">
        <v>1</v>
      </c>
      <c r="F1202" s="246" t="s">
        <v>1944</v>
      </c>
      <c r="G1202" s="243"/>
      <c r="H1202" s="247">
        <v>17.34</v>
      </c>
      <c r="I1202" s="248"/>
      <c r="J1202" s="243"/>
      <c r="K1202" s="243"/>
      <c r="L1202" s="249"/>
      <c r="M1202" s="250"/>
      <c r="N1202" s="251"/>
      <c r="O1202" s="251"/>
      <c r="P1202" s="251"/>
      <c r="Q1202" s="251"/>
      <c r="R1202" s="251"/>
      <c r="S1202" s="251"/>
      <c r="T1202" s="252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T1202" s="253" t="s">
        <v>221</v>
      </c>
      <c r="AU1202" s="253" t="s">
        <v>89</v>
      </c>
      <c r="AV1202" s="13" t="s">
        <v>89</v>
      </c>
      <c r="AW1202" s="13" t="s">
        <v>36</v>
      </c>
      <c r="AX1202" s="13" t="s">
        <v>21</v>
      </c>
      <c r="AY1202" s="253" t="s">
        <v>213</v>
      </c>
    </row>
    <row r="1203" spans="1:65" s="2" customFormat="1" ht="21.75" customHeight="1">
      <c r="A1203" s="39"/>
      <c r="B1203" s="40"/>
      <c r="C1203" s="275" t="s">
        <v>1945</v>
      </c>
      <c r="D1203" s="275" t="s">
        <v>292</v>
      </c>
      <c r="E1203" s="276" t="s">
        <v>1946</v>
      </c>
      <c r="F1203" s="277" t="s">
        <v>1947</v>
      </c>
      <c r="G1203" s="278" t="s">
        <v>244</v>
      </c>
      <c r="H1203" s="279">
        <v>365.414</v>
      </c>
      <c r="I1203" s="280"/>
      <c r="J1203" s="281">
        <f>ROUND(I1203*H1203,2)</f>
        <v>0</v>
      </c>
      <c r="K1203" s="282"/>
      <c r="L1203" s="283"/>
      <c r="M1203" s="284" t="s">
        <v>1</v>
      </c>
      <c r="N1203" s="285" t="s">
        <v>45</v>
      </c>
      <c r="O1203" s="92"/>
      <c r="P1203" s="238">
        <f>O1203*H1203</f>
        <v>0</v>
      </c>
      <c r="Q1203" s="238">
        <v>0.0022</v>
      </c>
      <c r="R1203" s="238">
        <f>Q1203*H1203</f>
        <v>0.8039108</v>
      </c>
      <c r="S1203" s="238">
        <v>0</v>
      </c>
      <c r="T1203" s="239">
        <f>S1203*H1203</f>
        <v>0</v>
      </c>
      <c r="U1203" s="39"/>
      <c r="V1203" s="39"/>
      <c r="W1203" s="39"/>
      <c r="X1203" s="39"/>
      <c r="Y1203" s="39"/>
      <c r="Z1203" s="39"/>
      <c r="AA1203" s="39"/>
      <c r="AB1203" s="39"/>
      <c r="AC1203" s="39"/>
      <c r="AD1203" s="39"/>
      <c r="AE1203" s="39"/>
      <c r="AR1203" s="240" t="s">
        <v>382</v>
      </c>
      <c r="AT1203" s="240" t="s">
        <v>292</v>
      </c>
      <c r="AU1203" s="240" t="s">
        <v>89</v>
      </c>
      <c r="AY1203" s="18" t="s">
        <v>213</v>
      </c>
      <c r="BE1203" s="241">
        <f>IF(N1203="základní",J1203,0)</f>
        <v>0</v>
      </c>
      <c r="BF1203" s="241">
        <f>IF(N1203="snížená",J1203,0)</f>
        <v>0</v>
      </c>
      <c r="BG1203" s="241">
        <f>IF(N1203="zákl. přenesená",J1203,0)</f>
        <v>0</v>
      </c>
      <c r="BH1203" s="241">
        <f>IF(N1203="sníž. přenesená",J1203,0)</f>
        <v>0</v>
      </c>
      <c r="BI1203" s="241">
        <f>IF(N1203="nulová",J1203,0)</f>
        <v>0</v>
      </c>
      <c r="BJ1203" s="18" t="s">
        <v>21</v>
      </c>
      <c r="BK1203" s="241">
        <f>ROUND(I1203*H1203,2)</f>
        <v>0</v>
      </c>
      <c r="BL1203" s="18" t="s">
        <v>301</v>
      </c>
      <c r="BM1203" s="240" t="s">
        <v>1948</v>
      </c>
    </row>
    <row r="1204" spans="1:51" s="13" customFormat="1" ht="12">
      <c r="A1204" s="13"/>
      <c r="B1204" s="242"/>
      <c r="C1204" s="243"/>
      <c r="D1204" s="244" t="s">
        <v>221</v>
      </c>
      <c r="E1204" s="245" t="s">
        <v>1</v>
      </c>
      <c r="F1204" s="246" t="s">
        <v>1949</v>
      </c>
      <c r="G1204" s="243"/>
      <c r="H1204" s="247">
        <v>365.414</v>
      </c>
      <c r="I1204" s="248"/>
      <c r="J1204" s="243"/>
      <c r="K1204" s="243"/>
      <c r="L1204" s="249"/>
      <c r="M1204" s="250"/>
      <c r="N1204" s="251"/>
      <c r="O1204" s="251"/>
      <c r="P1204" s="251"/>
      <c r="Q1204" s="251"/>
      <c r="R1204" s="251"/>
      <c r="S1204" s="251"/>
      <c r="T1204" s="252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T1204" s="253" t="s">
        <v>221</v>
      </c>
      <c r="AU1204" s="253" t="s">
        <v>89</v>
      </c>
      <c r="AV1204" s="13" t="s">
        <v>89</v>
      </c>
      <c r="AW1204" s="13" t="s">
        <v>36</v>
      </c>
      <c r="AX1204" s="13" t="s">
        <v>21</v>
      </c>
      <c r="AY1204" s="253" t="s">
        <v>213</v>
      </c>
    </row>
    <row r="1205" spans="1:65" s="2" customFormat="1" ht="33" customHeight="1">
      <c r="A1205" s="39"/>
      <c r="B1205" s="40"/>
      <c r="C1205" s="228" t="s">
        <v>1950</v>
      </c>
      <c r="D1205" s="228" t="s">
        <v>215</v>
      </c>
      <c r="E1205" s="229" t="s">
        <v>1951</v>
      </c>
      <c r="F1205" s="230" t="s">
        <v>1952</v>
      </c>
      <c r="G1205" s="231" t="s">
        <v>244</v>
      </c>
      <c r="H1205" s="232">
        <v>687.76</v>
      </c>
      <c r="I1205" s="233"/>
      <c r="J1205" s="234">
        <f>ROUND(I1205*H1205,2)</f>
        <v>0</v>
      </c>
      <c r="K1205" s="235"/>
      <c r="L1205" s="45"/>
      <c r="M1205" s="236" t="s">
        <v>1</v>
      </c>
      <c r="N1205" s="237" t="s">
        <v>45</v>
      </c>
      <c r="O1205" s="92"/>
      <c r="P1205" s="238">
        <f>O1205*H1205</f>
        <v>0</v>
      </c>
      <c r="Q1205" s="238">
        <v>0</v>
      </c>
      <c r="R1205" s="238">
        <f>Q1205*H1205</f>
        <v>0</v>
      </c>
      <c r="S1205" s="238">
        <v>0.0145</v>
      </c>
      <c r="T1205" s="239">
        <f>S1205*H1205</f>
        <v>9.972520000000001</v>
      </c>
      <c r="U1205" s="39"/>
      <c r="V1205" s="39"/>
      <c r="W1205" s="39"/>
      <c r="X1205" s="39"/>
      <c r="Y1205" s="39"/>
      <c r="Z1205" s="39"/>
      <c r="AA1205" s="39"/>
      <c r="AB1205" s="39"/>
      <c r="AC1205" s="39"/>
      <c r="AD1205" s="39"/>
      <c r="AE1205" s="39"/>
      <c r="AR1205" s="240" t="s">
        <v>301</v>
      </c>
      <c r="AT1205" s="240" t="s">
        <v>215</v>
      </c>
      <c r="AU1205" s="240" t="s">
        <v>89</v>
      </c>
      <c r="AY1205" s="18" t="s">
        <v>213</v>
      </c>
      <c r="BE1205" s="241">
        <f>IF(N1205="základní",J1205,0)</f>
        <v>0</v>
      </c>
      <c r="BF1205" s="241">
        <f>IF(N1205="snížená",J1205,0)</f>
        <v>0</v>
      </c>
      <c r="BG1205" s="241">
        <f>IF(N1205="zákl. přenesená",J1205,0)</f>
        <v>0</v>
      </c>
      <c r="BH1205" s="241">
        <f>IF(N1205="sníž. přenesená",J1205,0)</f>
        <v>0</v>
      </c>
      <c r="BI1205" s="241">
        <f>IF(N1205="nulová",J1205,0)</f>
        <v>0</v>
      </c>
      <c r="BJ1205" s="18" t="s">
        <v>21</v>
      </c>
      <c r="BK1205" s="241">
        <f>ROUND(I1205*H1205,2)</f>
        <v>0</v>
      </c>
      <c r="BL1205" s="18" t="s">
        <v>301</v>
      </c>
      <c r="BM1205" s="240" t="s">
        <v>1953</v>
      </c>
    </row>
    <row r="1206" spans="1:51" s="13" customFormat="1" ht="12">
      <c r="A1206" s="13"/>
      <c r="B1206" s="242"/>
      <c r="C1206" s="243"/>
      <c r="D1206" s="244" t="s">
        <v>221</v>
      </c>
      <c r="E1206" s="245" t="s">
        <v>1</v>
      </c>
      <c r="F1206" s="246" t="s">
        <v>1607</v>
      </c>
      <c r="G1206" s="243"/>
      <c r="H1206" s="247">
        <v>687.76</v>
      </c>
      <c r="I1206" s="248"/>
      <c r="J1206" s="243"/>
      <c r="K1206" s="243"/>
      <c r="L1206" s="249"/>
      <c r="M1206" s="250"/>
      <c r="N1206" s="251"/>
      <c r="O1206" s="251"/>
      <c r="P1206" s="251"/>
      <c r="Q1206" s="251"/>
      <c r="R1206" s="251"/>
      <c r="S1206" s="251"/>
      <c r="T1206" s="252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T1206" s="253" t="s">
        <v>221</v>
      </c>
      <c r="AU1206" s="253" t="s">
        <v>89</v>
      </c>
      <c r="AV1206" s="13" t="s">
        <v>89</v>
      </c>
      <c r="AW1206" s="13" t="s">
        <v>36</v>
      </c>
      <c r="AX1206" s="13" t="s">
        <v>21</v>
      </c>
      <c r="AY1206" s="253" t="s">
        <v>213</v>
      </c>
    </row>
    <row r="1207" spans="1:65" s="2" customFormat="1" ht="33" customHeight="1">
      <c r="A1207" s="39"/>
      <c r="B1207" s="40"/>
      <c r="C1207" s="228" t="s">
        <v>1954</v>
      </c>
      <c r="D1207" s="228" t="s">
        <v>215</v>
      </c>
      <c r="E1207" s="229" t="s">
        <v>1955</v>
      </c>
      <c r="F1207" s="230" t="s">
        <v>1956</v>
      </c>
      <c r="G1207" s="231" t="s">
        <v>244</v>
      </c>
      <c r="H1207" s="232">
        <v>687.76</v>
      </c>
      <c r="I1207" s="233"/>
      <c r="J1207" s="234">
        <f>ROUND(I1207*H1207,2)</f>
        <v>0</v>
      </c>
      <c r="K1207" s="235"/>
      <c r="L1207" s="45"/>
      <c r="M1207" s="236" t="s">
        <v>1</v>
      </c>
      <c r="N1207" s="237" t="s">
        <v>45</v>
      </c>
      <c r="O1207" s="92"/>
      <c r="P1207" s="238">
        <f>O1207*H1207</f>
        <v>0</v>
      </c>
      <c r="Q1207" s="238">
        <v>0</v>
      </c>
      <c r="R1207" s="238">
        <f>Q1207*H1207</f>
        <v>0</v>
      </c>
      <c r="S1207" s="238">
        <v>0.024</v>
      </c>
      <c r="T1207" s="239">
        <f>S1207*H1207</f>
        <v>16.506240000000002</v>
      </c>
      <c r="U1207" s="39"/>
      <c r="V1207" s="39"/>
      <c r="W1207" s="39"/>
      <c r="X1207" s="39"/>
      <c r="Y1207" s="39"/>
      <c r="Z1207" s="39"/>
      <c r="AA1207" s="39"/>
      <c r="AB1207" s="39"/>
      <c r="AC1207" s="39"/>
      <c r="AD1207" s="39"/>
      <c r="AE1207" s="39"/>
      <c r="AR1207" s="240" t="s">
        <v>301</v>
      </c>
      <c r="AT1207" s="240" t="s">
        <v>215</v>
      </c>
      <c r="AU1207" s="240" t="s">
        <v>89</v>
      </c>
      <c r="AY1207" s="18" t="s">
        <v>213</v>
      </c>
      <c r="BE1207" s="241">
        <f>IF(N1207="základní",J1207,0)</f>
        <v>0</v>
      </c>
      <c r="BF1207" s="241">
        <f>IF(N1207="snížená",J1207,0)</f>
        <v>0</v>
      </c>
      <c r="BG1207" s="241">
        <f>IF(N1207="zákl. přenesená",J1207,0)</f>
        <v>0</v>
      </c>
      <c r="BH1207" s="241">
        <f>IF(N1207="sníž. přenesená",J1207,0)</f>
        <v>0</v>
      </c>
      <c r="BI1207" s="241">
        <f>IF(N1207="nulová",J1207,0)</f>
        <v>0</v>
      </c>
      <c r="BJ1207" s="18" t="s">
        <v>21</v>
      </c>
      <c r="BK1207" s="241">
        <f>ROUND(I1207*H1207,2)</f>
        <v>0</v>
      </c>
      <c r="BL1207" s="18" t="s">
        <v>301</v>
      </c>
      <c r="BM1207" s="240" t="s">
        <v>1957</v>
      </c>
    </row>
    <row r="1208" spans="1:51" s="13" customFormat="1" ht="12">
      <c r="A1208" s="13"/>
      <c r="B1208" s="242"/>
      <c r="C1208" s="243"/>
      <c r="D1208" s="244" t="s">
        <v>221</v>
      </c>
      <c r="E1208" s="245" t="s">
        <v>1</v>
      </c>
      <c r="F1208" s="246" t="s">
        <v>1958</v>
      </c>
      <c r="G1208" s="243"/>
      <c r="H1208" s="247">
        <v>687.76</v>
      </c>
      <c r="I1208" s="248"/>
      <c r="J1208" s="243"/>
      <c r="K1208" s="243"/>
      <c r="L1208" s="249"/>
      <c r="M1208" s="250"/>
      <c r="N1208" s="251"/>
      <c r="O1208" s="251"/>
      <c r="P1208" s="251"/>
      <c r="Q1208" s="251"/>
      <c r="R1208" s="251"/>
      <c r="S1208" s="251"/>
      <c r="T1208" s="252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T1208" s="253" t="s">
        <v>221</v>
      </c>
      <c r="AU1208" s="253" t="s">
        <v>89</v>
      </c>
      <c r="AV1208" s="13" t="s">
        <v>89</v>
      </c>
      <c r="AW1208" s="13" t="s">
        <v>36</v>
      </c>
      <c r="AX1208" s="13" t="s">
        <v>21</v>
      </c>
      <c r="AY1208" s="253" t="s">
        <v>213</v>
      </c>
    </row>
    <row r="1209" spans="1:65" s="2" customFormat="1" ht="21.75" customHeight="1">
      <c r="A1209" s="39"/>
      <c r="B1209" s="40"/>
      <c r="C1209" s="228" t="s">
        <v>1959</v>
      </c>
      <c r="D1209" s="228" t="s">
        <v>215</v>
      </c>
      <c r="E1209" s="229" t="s">
        <v>1960</v>
      </c>
      <c r="F1209" s="230" t="s">
        <v>1961</v>
      </c>
      <c r="G1209" s="231" t="s">
        <v>1587</v>
      </c>
      <c r="H1209" s="297"/>
      <c r="I1209" s="233"/>
      <c r="J1209" s="234">
        <f>ROUND(I1209*H1209,2)</f>
        <v>0</v>
      </c>
      <c r="K1209" s="235"/>
      <c r="L1209" s="45"/>
      <c r="M1209" s="236" t="s">
        <v>1</v>
      </c>
      <c r="N1209" s="237" t="s">
        <v>45</v>
      </c>
      <c r="O1209" s="92"/>
      <c r="P1209" s="238">
        <f>O1209*H1209</f>
        <v>0</v>
      </c>
      <c r="Q1209" s="238">
        <v>0</v>
      </c>
      <c r="R1209" s="238">
        <f>Q1209*H1209</f>
        <v>0</v>
      </c>
      <c r="S1209" s="238">
        <v>0</v>
      </c>
      <c r="T1209" s="239">
        <f>S1209*H1209</f>
        <v>0</v>
      </c>
      <c r="U1209" s="39"/>
      <c r="V1209" s="39"/>
      <c r="W1209" s="39"/>
      <c r="X1209" s="39"/>
      <c r="Y1209" s="39"/>
      <c r="Z1209" s="39"/>
      <c r="AA1209" s="39"/>
      <c r="AB1209" s="39"/>
      <c r="AC1209" s="39"/>
      <c r="AD1209" s="39"/>
      <c r="AE1209" s="39"/>
      <c r="AR1209" s="240" t="s">
        <v>301</v>
      </c>
      <c r="AT1209" s="240" t="s">
        <v>215</v>
      </c>
      <c r="AU1209" s="240" t="s">
        <v>89</v>
      </c>
      <c r="AY1209" s="18" t="s">
        <v>213</v>
      </c>
      <c r="BE1209" s="241">
        <f>IF(N1209="základní",J1209,0)</f>
        <v>0</v>
      </c>
      <c r="BF1209" s="241">
        <f>IF(N1209="snížená",J1209,0)</f>
        <v>0</v>
      </c>
      <c r="BG1209" s="241">
        <f>IF(N1209="zákl. přenesená",J1209,0)</f>
        <v>0</v>
      </c>
      <c r="BH1209" s="241">
        <f>IF(N1209="sníž. přenesená",J1209,0)</f>
        <v>0</v>
      </c>
      <c r="BI1209" s="241">
        <f>IF(N1209="nulová",J1209,0)</f>
        <v>0</v>
      </c>
      <c r="BJ1209" s="18" t="s">
        <v>21</v>
      </c>
      <c r="BK1209" s="241">
        <f>ROUND(I1209*H1209,2)</f>
        <v>0</v>
      </c>
      <c r="BL1209" s="18" t="s">
        <v>301</v>
      </c>
      <c r="BM1209" s="240" t="s">
        <v>1962</v>
      </c>
    </row>
    <row r="1210" spans="1:63" s="12" customFormat="1" ht="22.8" customHeight="1">
      <c r="A1210" s="12"/>
      <c r="B1210" s="212"/>
      <c r="C1210" s="213"/>
      <c r="D1210" s="214" t="s">
        <v>79</v>
      </c>
      <c r="E1210" s="226" t="s">
        <v>1963</v>
      </c>
      <c r="F1210" s="226" t="s">
        <v>1964</v>
      </c>
      <c r="G1210" s="213"/>
      <c r="H1210" s="213"/>
      <c r="I1210" s="216"/>
      <c r="J1210" s="227">
        <f>BK1210</f>
        <v>0</v>
      </c>
      <c r="K1210" s="213"/>
      <c r="L1210" s="218"/>
      <c r="M1210" s="219"/>
      <c r="N1210" s="220"/>
      <c r="O1210" s="220"/>
      <c r="P1210" s="221">
        <f>SUM(P1211:P1214)</f>
        <v>0</v>
      </c>
      <c r="Q1210" s="220"/>
      <c r="R1210" s="221">
        <f>SUM(R1211:R1214)</f>
        <v>0</v>
      </c>
      <c r="S1210" s="220"/>
      <c r="T1210" s="222">
        <f>SUM(T1211:T1214)</f>
        <v>0</v>
      </c>
      <c r="U1210" s="12"/>
      <c r="V1210" s="12"/>
      <c r="W1210" s="12"/>
      <c r="X1210" s="12"/>
      <c r="Y1210" s="12"/>
      <c r="Z1210" s="12"/>
      <c r="AA1210" s="12"/>
      <c r="AB1210" s="12"/>
      <c r="AC1210" s="12"/>
      <c r="AD1210" s="12"/>
      <c r="AE1210" s="12"/>
      <c r="AR1210" s="223" t="s">
        <v>89</v>
      </c>
      <c r="AT1210" s="224" t="s">
        <v>79</v>
      </c>
      <c r="AU1210" s="224" t="s">
        <v>21</v>
      </c>
      <c r="AY1210" s="223" t="s">
        <v>213</v>
      </c>
      <c r="BK1210" s="225">
        <f>SUM(BK1211:BK1214)</f>
        <v>0</v>
      </c>
    </row>
    <row r="1211" spans="1:65" s="2" customFormat="1" ht="21.75" customHeight="1">
      <c r="A1211" s="39"/>
      <c r="B1211" s="40"/>
      <c r="C1211" s="228" t="s">
        <v>1965</v>
      </c>
      <c r="D1211" s="228" t="s">
        <v>215</v>
      </c>
      <c r="E1211" s="229" t="s">
        <v>1966</v>
      </c>
      <c r="F1211" s="230" t="s">
        <v>1967</v>
      </c>
      <c r="G1211" s="231" t="s">
        <v>990</v>
      </c>
      <c r="H1211" s="232">
        <v>2</v>
      </c>
      <c r="I1211" s="233"/>
      <c r="J1211" s="234">
        <f>ROUND(I1211*H1211,2)</f>
        <v>0</v>
      </c>
      <c r="K1211" s="235"/>
      <c r="L1211" s="45"/>
      <c r="M1211" s="236" t="s">
        <v>1</v>
      </c>
      <c r="N1211" s="237" t="s">
        <v>45</v>
      </c>
      <c r="O1211" s="92"/>
      <c r="P1211" s="238">
        <f>O1211*H1211</f>
        <v>0</v>
      </c>
      <c r="Q1211" s="238">
        <v>0</v>
      </c>
      <c r="R1211" s="238">
        <f>Q1211*H1211</f>
        <v>0</v>
      </c>
      <c r="S1211" s="238">
        <v>0</v>
      </c>
      <c r="T1211" s="239">
        <f>S1211*H1211</f>
        <v>0</v>
      </c>
      <c r="U1211" s="39"/>
      <c r="V1211" s="39"/>
      <c r="W1211" s="39"/>
      <c r="X1211" s="39"/>
      <c r="Y1211" s="39"/>
      <c r="Z1211" s="39"/>
      <c r="AA1211" s="39"/>
      <c r="AB1211" s="39"/>
      <c r="AC1211" s="39"/>
      <c r="AD1211" s="39"/>
      <c r="AE1211" s="39"/>
      <c r="AR1211" s="240" t="s">
        <v>301</v>
      </c>
      <c r="AT1211" s="240" t="s">
        <v>215</v>
      </c>
      <c r="AU1211" s="240" t="s">
        <v>89</v>
      </c>
      <c r="AY1211" s="18" t="s">
        <v>213</v>
      </c>
      <c r="BE1211" s="241">
        <f>IF(N1211="základní",J1211,0)</f>
        <v>0</v>
      </c>
      <c r="BF1211" s="241">
        <f>IF(N1211="snížená",J1211,0)</f>
        <v>0</v>
      </c>
      <c r="BG1211" s="241">
        <f>IF(N1211="zákl. přenesená",J1211,0)</f>
        <v>0</v>
      </c>
      <c r="BH1211" s="241">
        <f>IF(N1211="sníž. přenesená",J1211,0)</f>
        <v>0</v>
      </c>
      <c r="BI1211" s="241">
        <f>IF(N1211="nulová",J1211,0)</f>
        <v>0</v>
      </c>
      <c r="BJ1211" s="18" t="s">
        <v>21</v>
      </c>
      <c r="BK1211" s="241">
        <f>ROUND(I1211*H1211,2)</f>
        <v>0</v>
      </c>
      <c r="BL1211" s="18" t="s">
        <v>301</v>
      </c>
      <c r="BM1211" s="240" t="s">
        <v>1968</v>
      </c>
    </row>
    <row r="1212" spans="1:51" s="13" customFormat="1" ht="12">
      <c r="A1212" s="13"/>
      <c r="B1212" s="242"/>
      <c r="C1212" s="243"/>
      <c r="D1212" s="244" t="s">
        <v>221</v>
      </c>
      <c r="E1212" s="245" t="s">
        <v>1</v>
      </c>
      <c r="F1212" s="246" t="s">
        <v>89</v>
      </c>
      <c r="G1212" s="243"/>
      <c r="H1212" s="247">
        <v>2</v>
      </c>
      <c r="I1212" s="248"/>
      <c r="J1212" s="243"/>
      <c r="K1212" s="243"/>
      <c r="L1212" s="249"/>
      <c r="M1212" s="250"/>
      <c r="N1212" s="251"/>
      <c r="O1212" s="251"/>
      <c r="P1212" s="251"/>
      <c r="Q1212" s="251"/>
      <c r="R1212" s="251"/>
      <c r="S1212" s="251"/>
      <c r="T1212" s="252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T1212" s="253" t="s">
        <v>221</v>
      </c>
      <c r="AU1212" s="253" t="s">
        <v>89</v>
      </c>
      <c r="AV1212" s="13" t="s">
        <v>89</v>
      </c>
      <c r="AW1212" s="13" t="s">
        <v>36</v>
      </c>
      <c r="AX1212" s="13" t="s">
        <v>21</v>
      </c>
      <c r="AY1212" s="253" t="s">
        <v>213</v>
      </c>
    </row>
    <row r="1213" spans="1:65" s="2" customFormat="1" ht="16.5" customHeight="1">
      <c r="A1213" s="39"/>
      <c r="B1213" s="40"/>
      <c r="C1213" s="228" t="s">
        <v>1969</v>
      </c>
      <c r="D1213" s="228" t="s">
        <v>215</v>
      </c>
      <c r="E1213" s="229" t="s">
        <v>1970</v>
      </c>
      <c r="F1213" s="230" t="s">
        <v>1971</v>
      </c>
      <c r="G1213" s="231" t="s">
        <v>990</v>
      </c>
      <c r="H1213" s="232">
        <v>2</v>
      </c>
      <c r="I1213" s="233"/>
      <c r="J1213" s="234">
        <f>ROUND(I1213*H1213,2)</f>
        <v>0</v>
      </c>
      <c r="K1213" s="235"/>
      <c r="L1213" s="45"/>
      <c r="M1213" s="236" t="s">
        <v>1</v>
      </c>
      <c r="N1213" s="237" t="s">
        <v>45</v>
      </c>
      <c r="O1213" s="92"/>
      <c r="P1213" s="238">
        <f>O1213*H1213</f>
        <v>0</v>
      </c>
      <c r="Q1213" s="238">
        <v>0</v>
      </c>
      <c r="R1213" s="238">
        <f>Q1213*H1213</f>
        <v>0</v>
      </c>
      <c r="S1213" s="238">
        <v>0</v>
      </c>
      <c r="T1213" s="239">
        <f>S1213*H1213</f>
        <v>0</v>
      </c>
      <c r="U1213" s="39"/>
      <c r="V1213" s="39"/>
      <c r="W1213" s="39"/>
      <c r="X1213" s="39"/>
      <c r="Y1213" s="39"/>
      <c r="Z1213" s="39"/>
      <c r="AA1213" s="39"/>
      <c r="AB1213" s="39"/>
      <c r="AC1213" s="39"/>
      <c r="AD1213" s="39"/>
      <c r="AE1213" s="39"/>
      <c r="AR1213" s="240" t="s">
        <v>301</v>
      </c>
      <c r="AT1213" s="240" t="s">
        <v>215</v>
      </c>
      <c r="AU1213" s="240" t="s">
        <v>89</v>
      </c>
      <c r="AY1213" s="18" t="s">
        <v>213</v>
      </c>
      <c r="BE1213" s="241">
        <f>IF(N1213="základní",J1213,0)</f>
        <v>0</v>
      </c>
      <c r="BF1213" s="241">
        <f>IF(N1213="snížená",J1213,0)</f>
        <v>0</v>
      </c>
      <c r="BG1213" s="241">
        <f>IF(N1213="zákl. přenesená",J1213,0)</f>
        <v>0</v>
      </c>
      <c r="BH1213" s="241">
        <f>IF(N1213="sníž. přenesená",J1213,0)</f>
        <v>0</v>
      </c>
      <c r="BI1213" s="241">
        <f>IF(N1213="nulová",J1213,0)</f>
        <v>0</v>
      </c>
      <c r="BJ1213" s="18" t="s">
        <v>21</v>
      </c>
      <c r="BK1213" s="241">
        <f>ROUND(I1213*H1213,2)</f>
        <v>0</v>
      </c>
      <c r="BL1213" s="18" t="s">
        <v>301</v>
      </c>
      <c r="BM1213" s="240" t="s">
        <v>1972</v>
      </c>
    </row>
    <row r="1214" spans="1:51" s="13" customFormat="1" ht="12">
      <c r="A1214" s="13"/>
      <c r="B1214" s="242"/>
      <c r="C1214" s="243"/>
      <c r="D1214" s="244" t="s">
        <v>221</v>
      </c>
      <c r="E1214" s="245" t="s">
        <v>1</v>
      </c>
      <c r="F1214" s="246" t="s">
        <v>89</v>
      </c>
      <c r="G1214" s="243"/>
      <c r="H1214" s="247">
        <v>2</v>
      </c>
      <c r="I1214" s="248"/>
      <c r="J1214" s="243"/>
      <c r="K1214" s="243"/>
      <c r="L1214" s="249"/>
      <c r="M1214" s="250"/>
      <c r="N1214" s="251"/>
      <c r="O1214" s="251"/>
      <c r="P1214" s="251"/>
      <c r="Q1214" s="251"/>
      <c r="R1214" s="251"/>
      <c r="S1214" s="251"/>
      <c r="T1214" s="252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T1214" s="253" t="s">
        <v>221</v>
      </c>
      <c r="AU1214" s="253" t="s">
        <v>89</v>
      </c>
      <c r="AV1214" s="13" t="s">
        <v>89</v>
      </c>
      <c r="AW1214" s="13" t="s">
        <v>36</v>
      </c>
      <c r="AX1214" s="13" t="s">
        <v>21</v>
      </c>
      <c r="AY1214" s="253" t="s">
        <v>213</v>
      </c>
    </row>
    <row r="1215" spans="1:63" s="12" customFormat="1" ht="22.8" customHeight="1">
      <c r="A1215" s="12"/>
      <c r="B1215" s="212"/>
      <c r="C1215" s="213"/>
      <c r="D1215" s="214" t="s">
        <v>79</v>
      </c>
      <c r="E1215" s="226" t="s">
        <v>1973</v>
      </c>
      <c r="F1215" s="226" t="s">
        <v>1974</v>
      </c>
      <c r="G1215" s="213"/>
      <c r="H1215" s="213"/>
      <c r="I1215" s="216"/>
      <c r="J1215" s="227">
        <f>BK1215</f>
        <v>0</v>
      </c>
      <c r="K1215" s="213"/>
      <c r="L1215" s="218"/>
      <c r="M1215" s="219"/>
      <c r="N1215" s="220"/>
      <c r="O1215" s="220"/>
      <c r="P1215" s="221">
        <f>SUM(P1216:P1349)</f>
        <v>0</v>
      </c>
      <c r="Q1215" s="220"/>
      <c r="R1215" s="221">
        <f>SUM(R1216:R1349)</f>
        <v>13.366903920000002</v>
      </c>
      <c r="S1215" s="220"/>
      <c r="T1215" s="222">
        <f>SUM(T1216:T1349)</f>
        <v>12.922539</v>
      </c>
      <c r="U1215" s="12"/>
      <c r="V1215" s="12"/>
      <c r="W1215" s="12"/>
      <c r="X1215" s="12"/>
      <c r="Y1215" s="12"/>
      <c r="Z1215" s="12"/>
      <c r="AA1215" s="12"/>
      <c r="AB1215" s="12"/>
      <c r="AC1215" s="12"/>
      <c r="AD1215" s="12"/>
      <c r="AE1215" s="12"/>
      <c r="AR1215" s="223" t="s">
        <v>89</v>
      </c>
      <c r="AT1215" s="224" t="s">
        <v>79</v>
      </c>
      <c r="AU1215" s="224" t="s">
        <v>21</v>
      </c>
      <c r="AY1215" s="223" t="s">
        <v>213</v>
      </c>
      <c r="BK1215" s="225">
        <f>SUM(BK1216:BK1349)</f>
        <v>0</v>
      </c>
    </row>
    <row r="1216" spans="1:65" s="2" customFormat="1" ht="16.5" customHeight="1">
      <c r="A1216" s="39"/>
      <c r="B1216" s="40"/>
      <c r="C1216" s="228" t="s">
        <v>1975</v>
      </c>
      <c r="D1216" s="228" t="s">
        <v>215</v>
      </c>
      <c r="E1216" s="229" t="s">
        <v>1976</v>
      </c>
      <c r="F1216" s="230" t="s">
        <v>1977</v>
      </c>
      <c r="G1216" s="231" t="s">
        <v>244</v>
      </c>
      <c r="H1216" s="232">
        <v>6.164</v>
      </c>
      <c r="I1216" s="233"/>
      <c r="J1216" s="234">
        <f>ROUND(I1216*H1216,2)</f>
        <v>0</v>
      </c>
      <c r="K1216" s="235"/>
      <c r="L1216" s="45"/>
      <c r="M1216" s="236" t="s">
        <v>1</v>
      </c>
      <c r="N1216" s="237" t="s">
        <v>45</v>
      </c>
      <c r="O1216" s="92"/>
      <c r="P1216" s="238">
        <f>O1216*H1216</f>
        <v>0</v>
      </c>
      <c r="Q1216" s="238">
        <v>0.02687</v>
      </c>
      <c r="R1216" s="238">
        <f>Q1216*H1216</f>
        <v>0.16562668</v>
      </c>
      <c r="S1216" s="238">
        <v>0</v>
      </c>
      <c r="T1216" s="239">
        <f>S1216*H1216</f>
        <v>0</v>
      </c>
      <c r="U1216" s="39"/>
      <c r="V1216" s="39"/>
      <c r="W1216" s="39"/>
      <c r="X1216" s="39"/>
      <c r="Y1216" s="39"/>
      <c r="Z1216" s="39"/>
      <c r="AA1216" s="39"/>
      <c r="AB1216" s="39"/>
      <c r="AC1216" s="39"/>
      <c r="AD1216" s="39"/>
      <c r="AE1216" s="39"/>
      <c r="AR1216" s="240" t="s">
        <v>301</v>
      </c>
      <c r="AT1216" s="240" t="s">
        <v>215</v>
      </c>
      <c r="AU1216" s="240" t="s">
        <v>89</v>
      </c>
      <c r="AY1216" s="18" t="s">
        <v>213</v>
      </c>
      <c r="BE1216" s="241">
        <f>IF(N1216="základní",J1216,0)</f>
        <v>0</v>
      </c>
      <c r="BF1216" s="241">
        <f>IF(N1216="snížená",J1216,0)</f>
        <v>0</v>
      </c>
      <c r="BG1216" s="241">
        <f>IF(N1216="zákl. přenesená",J1216,0)</f>
        <v>0</v>
      </c>
      <c r="BH1216" s="241">
        <f>IF(N1216="sníž. přenesená",J1216,0)</f>
        <v>0</v>
      </c>
      <c r="BI1216" s="241">
        <f>IF(N1216="nulová",J1216,0)</f>
        <v>0</v>
      </c>
      <c r="BJ1216" s="18" t="s">
        <v>21</v>
      </c>
      <c r="BK1216" s="241">
        <f>ROUND(I1216*H1216,2)</f>
        <v>0</v>
      </c>
      <c r="BL1216" s="18" t="s">
        <v>301</v>
      </c>
      <c r="BM1216" s="240" t="s">
        <v>1978</v>
      </c>
    </row>
    <row r="1217" spans="1:51" s="13" customFormat="1" ht="12">
      <c r="A1217" s="13"/>
      <c r="B1217" s="242"/>
      <c r="C1217" s="243"/>
      <c r="D1217" s="244" t="s">
        <v>221</v>
      </c>
      <c r="E1217" s="245" t="s">
        <v>1</v>
      </c>
      <c r="F1217" s="246" t="s">
        <v>1979</v>
      </c>
      <c r="G1217" s="243"/>
      <c r="H1217" s="247">
        <v>6.164</v>
      </c>
      <c r="I1217" s="248"/>
      <c r="J1217" s="243"/>
      <c r="K1217" s="243"/>
      <c r="L1217" s="249"/>
      <c r="M1217" s="250"/>
      <c r="N1217" s="251"/>
      <c r="O1217" s="251"/>
      <c r="P1217" s="251"/>
      <c r="Q1217" s="251"/>
      <c r="R1217" s="251"/>
      <c r="S1217" s="251"/>
      <c r="T1217" s="252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T1217" s="253" t="s">
        <v>221</v>
      </c>
      <c r="AU1217" s="253" t="s">
        <v>89</v>
      </c>
      <c r="AV1217" s="13" t="s">
        <v>89</v>
      </c>
      <c r="AW1217" s="13" t="s">
        <v>36</v>
      </c>
      <c r="AX1217" s="13" t="s">
        <v>21</v>
      </c>
      <c r="AY1217" s="253" t="s">
        <v>213</v>
      </c>
    </row>
    <row r="1218" spans="1:65" s="2" customFormat="1" ht="21.75" customHeight="1">
      <c r="A1218" s="39"/>
      <c r="B1218" s="40"/>
      <c r="C1218" s="228" t="s">
        <v>1980</v>
      </c>
      <c r="D1218" s="228" t="s">
        <v>215</v>
      </c>
      <c r="E1218" s="229" t="s">
        <v>1981</v>
      </c>
      <c r="F1218" s="230" t="s">
        <v>1982</v>
      </c>
      <c r="G1218" s="231" t="s">
        <v>244</v>
      </c>
      <c r="H1218" s="232">
        <v>58.009</v>
      </c>
      <c r="I1218" s="233"/>
      <c r="J1218" s="234">
        <f>ROUND(I1218*H1218,2)</f>
        <v>0</v>
      </c>
      <c r="K1218" s="235"/>
      <c r="L1218" s="45"/>
      <c r="M1218" s="236" t="s">
        <v>1</v>
      </c>
      <c r="N1218" s="237" t="s">
        <v>45</v>
      </c>
      <c r="O1218" s="92"/>
      <c r="P1218" s="238">
        <f>O1218*H1218</f>
        <v>0</v>
      </c>
      <c r="Q1218" s="238">
        <v>0.02819</v>
      </c>
      <c r="R1218" s="238">
        <f>Q1218*H1218</f>
        <v>1.63527371</v>
      </c>
      <c r="S1218" s="238">
        <v>0</v>
      </c>
      <c r="T1218" s="239">
        <f>S1218*H1218</f>
        <v>0</v>
      </c>
      <c r="U1218" s="39"/>
      <c r="V1218" s="39"/>
      <c r="W1218" s="39"/>
      <c r="X1218" s="39"/>
      <c r="Y1218" s="39"/>
      <c r="Z1218" s="39"/>
      <c r="AA1218" s="39"/>
      <c r="AB1218" s="39"/>
      <c r="AC1218" s="39"/>
      <c r="AD1218" s="39"/>
      <c r="AE1218" s="39"/>
      <c r="AR1218" s="240" t="s">
        <v>301</v>
      </c>
      <c r="AT1218" s="240" t="s">
        <v>215</v>
      </c>
      <c r="AU1218" s="240" t="s">
        <v>89</v>
      </c>
      <c r="AY1218" s="18" t="s">
        <v>213</v>
      </c>
      <c r="BE1218" s="241">
        <f>IF(N1218="základní",J1218,0)</f>
        <v>0</v>
      </c>
      <c r="BF1218" s="241">
        <f>IF(N1218="snížená",J1218,0)</f>
        <v>0</v>
      </c>
      <c r="BG1218" s="241">
        <f>IF(N1218="zákl. přenesená",J1218,0)</f>
        <v>0</v>
      </c>
      <c r="BH1218" s="241">
        <f>IF(N1218="sníž. přenesená",J1218,0)</f>
        <v>0</v>
      </c>
      <c r="BI1218" s="241">
        <f>IF(N1218="nulová",J1218,0)</f>
        <v>0</v>
      </c>
      <c r="BJ1218" s="18" t="s">
        <v>21</v>
      </c>
      <c r="BK1218" s="241">
        <f>ROUND(I1218*H1218,2)</f>
        <v>0</v>
      </c>
      <c r="BL1218" s="18" t="s">
        <v>301</v>
      </c>
      <c r="BM1218" s="240" t="s">
        <v>1983</v>
      </c>
    </row>
    <row r="1219" spans="1:51" s="13" customFormat="1" ht="12">
      <c r="A1219" s="13"/>
      <c r="B1219" s="242"/>
      <c r="C1219" s="243"/>
      <c r="D1219" s="244" t="s">
        <v>221</v>
      </c>
      <c r="E1219" s="245" t="s">
        <v>1</v>
      </c>
      <c r="F1219" s="246" t="s">
        <v>1984</v>
      </c>
      <c r="G1219" s="243"/>
      <c r="H1219" s="247">
        <v>58.009</v>
      </c>
      <c r="I1219" s="248"/>
      <c r="J1219" s="243"/>
      <c r="K1219" s="243"/>
      <c r="L1219" s="249"/>
      <c r="M1219" s="250"/>
      <c r="N1219" s="251"/>
      <c r="O1219" s="251"/>
      <c r="P1219" s="251"/>
      <c r="Q1219" s="251"/>
      <c r="R1219" s="251"/>
      <c r="S1219" s="251"/>
      <c r="T1219" s="252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T1219" s="253" t="s">
        <v>221</v>
      </c>
      <c r="AU1219" s="253" t="s">
        <v>89</v>
      </c>
      <c r="AV1219" s="13" t="s">
        <v>89</v>
      </c>
      <c r="AW1219" s="13" t="s">
        <v>36</v>
      </c>
      <c r="AX1219" s="13" t="s">
        <v>21</v>
      </c>
      <c r="AY1219" s="253" t="s">
        <v>213</v>
      </c>
    </row>
    <row r="1220" spans="1:65" s="2" customFormat="1" ht="21.75" customHeight="1">
      <c r="A1220" s="39"/>
      <c r="B1220" s="40"/>
      <c r="C1220" s="228" t="s">
        <v>1985</v>
      </c>
      <c r="D1220" s="228" t="s">
        <v>215</v>
      </c>
      <c r="E1220" s="229" t="s">
        <v>1986</v>
      </c>
      <c r="F1220" s="230" t="s">
        <v>1987</v>
      </c>
      <c r="G1220" s="231" t="s">
        <v>244</v>
      </c>
      <c r="H1220" s="232">
        <v>11.16</v>
      </c>
      <c r="I1220" s="233"/>
      <c r="J1220" s="234">
        <f>ROUND(I1220*H1220,2)</f>
        <v>0</v>
      </c>
      <c r="K1220" s="235"/>
      <c r="L1220" s="45"/>
      <c r="M1220" s="236" t="s">
        <v>1</v>
      </c>
      <c r="N1220" s="237" t="s">
        <v>45</v>
      </c>
      <c r="O1220" s="92"/>
      <c r="P1220" s="238">
        <f>O1220*H1220</f>
        <v>0</v>
      </c>
      <c r="Q1220" s="238">
        <v>0.04619</v>
      </c>
      <c r="R1220" s="238">
        <f>Q1220*H1220</f>
        <v>0.5154804000000001</v>
      </c>
      <c r="S1220" s="238">
        <v>0</v>
      </c>
      <c r="T1220" s="239">
        <f>S1220*H1220</f>
        <v>0</v>
      </c>
      <c r="U1220" s="39"/>
      <c r="V1220" s="39"/>
      <c r="W1220" s="39"/>
      <c r="X1220" s="39"/>
      <c r="Y1220" s="39"/>
      <c r="Z1220" s="39"/>
      <c r="AA1220" s="39"/>
      <c r="AB1220" s="39"/>
      <c r="AC1220" s="39"/>
      <c r="AD1220" s="39"/>
      <c r="AE1220" s="39"/>
      <c r="AR1220" s="240" t="s">
        <v>301</v>
      </c>
      <c r="AT1220" s="240" t="s">
        <v>215</v>
      </c>
      <c r="AU1220" s="240" t="s">
        <v>89</v>
      </c>
      <c r="AY1220" s="18" t="s">
        <v>213</v>
      </c>
      <c r="BE1220" s="241">
        <f>IF(N1220="základní",J1220,0)</f>
        <v>0</v>
      </c>
      <c r="BF1220" s="241">
        <f>IF(N1220="snížená",J1220,0)</f>
        <v>0</v>
      </c>
      <c r="BG1220" s="241">
        <f>IF(N1220="zákl. přenesená",J1220,0)</f>
        <v>0</v>
      </c>
      <c r="BH1220" s="241">
        <f>IF(N1220="sníž. přenesená",J1220,0)</f>
        <v>0</v>
      </c>
      <c r="BI1220" s="241">
        <f>IF(N1220="nulová",J1220,0)</f>
        <v>0</v>
      </c>
      <c r="BJ1220" s="18" t="s">
        <v>21</v>
      </c>
      <c r="BK1220" s="241">
        <f>ROUND(I1220*H1220,2)</f>
        <v>0</v>
      </c>
      <c r="BL1220" s="18" t="s">
        <v>301</v>
      </c>
      <c r="BM1220" s="240" t="s">
        <v>1988</v>
      </c>
    </row>
    <row r="1221" spans="1:51" s="13" customFormat="1" ht="12">
      <c r="A1221" s="13"/>
      <c r="B1221" s="242"/>
      <c r="C1221" s="243"/>
      <c r="D1221" s="244" t="s">
        <v>221</v>
      </c>
      <c r="E1221" s="245" t="s">
        <v>1</v>
      </c>
      <c r="F1221" s="246" t="s">
        <v>1989</v>
      </c>
      <c r="G1221" s="243"/>
      <c r="H1221" s="247">
        <v>11.16</v>
      </c>
      <c r="I1221" s="248"/>
      <c r="J1221" s="243"/>
      <c r="K1221" s="243"/>
      <c r="L1221" s="249"/>
      <c r="M1221" s="250"/>
      <c r="N1221" s="251"/>
      <c r="O1221" s="251"/>
      <c r="P1221" s="251"/>
      <c r="Q1221" s="251"/>
      <c r="R1221" s="251"/>
      <c r="S1221" s="251"/>
      <c r="T1221" s="252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T1221" s="253" t="s">
        <v>221</v>
      </c>
      <c r="AU1221" s="253" t="s">
        <v>89</v>
      </c>
      <c r="AV1221" s="13" t="s">
        <v>89</v>
      </c>
      <c r="AW1221" s="13" t="s">
        <v>36</v>
      </c>
      <c r="AX1221" s="13" t="s">
        <v>21</v>
      </c>
      <c r="AY1221" s="253" t="s">
        <v>213</v>
      </c>
    </row>
    <row r="1222" spans="1:65" s="2" customFormat="1" ht="33" customHeight="1">
      <c r="A1222" s="39"/>
      <c r="B1222" s="40"/>
      <c r="C1222" s="228" t="s">
        <v>1990</v>
      </c>
      <c r="D1222" s="228" t="s">
        <v>215</v>
      </c>
      <c r="E1222" s="229" t="s">
        <v>1991</v>
      </c>
      <c r="F1222" s="230" t="s">
        <v>1992</v>
      </c>
      <c r="G1222" s="231" t="s">
        <v>244</v>
      </c>
      <c r="H1222" s="232">
        <v>71.2</v>
      </c>
      <c r="I1222" s="233"/>
      <c r="J1222" s="234">
        <f>ROUND(I1222*H1222,2)</f>
        <v>0</v>
      </c>
      <c r="K1222" s="235"/>
      <c r="L1222" s="45"/>
      <c r="M1222" s="236" t="s">
        <v>1</v>
      </c>
      <c r="N1222" s="237" t="s">
        <v>45</v>
      </c>
      <c r="O1222" s="92"/>
      <c r="P1222" s="238">
        <f>O1222*H1222</f>
        <v>0</v>
      </c>
      <c r="Q1222" s="238">
        <v>0.05402</v>
      </c>
      <c r="R1222" s="238">
        <f>Q1222*H1222</f>
        <v>3.846224</v>
      </c>
      <c r="S1222" s="238">
        <v>0</v>
      </c>
      <c r="T1222" s="239">
        <f>S1222*H1222</f>
        <v>0</v>
      </c>
      <c r="U1222" s="39"/>
      <c r="V1222" s="39"/>
      <c r="W1222" s="39"/>
      <c r="X1222" s="39"/>
      <c r="Y1222" s="39"/>
      <c r="Z1222" s="39"/>
      <c r="AA1222" s="39"/>
      <c r="AB1222" s="39"/>
      <c r="AC1222" s="39"/>
      <c r="AD1222" s="39"/>
      <c r="AE1222" s="39"/>
      <c r="AR1222" s="240" t="s">
        <v>301</v>
      </c>
      <c r="AT1222" s="240" t="s">
        <v>215</v>
      </c>
      <c r="AU1222" s="240" t="s">
        <v>89</v>
      </c>
      <c r="AY1222" s="18" t="s">
        <v>213</v>
      </c>
      <c r="BE1222" s="241">
        <f>IF(N1222="základní",J1222,0)</f>
        <v>0</v>
      </c>
      <c r="BF1222" s="241">
        <f>IF(N1222="snížená",J1222,0)</f>
        <v>0</v>
      </c>
      <c r="BG1222" s="241">
        <f>IF(N1222="zákl. přenesená",J1222,0)</f>
        <v>0</v>
      </c>
      <c r="BH1222" s="241">
        <f>IF(N1222="sníž. přenesená",J1222,0)</f>
        <v>0</v>
      </c>
      <c r="BI1222" s="241">
        <f>IF(N1222="nulová",J1222,0)</f>
        <v>0</v>
      </c>
      <c r="BJ1222" s="18" t="s">
        <v>21</v>
      </c>
      <c r="BK1222" s="241">
        <f>ROUND(I1222*H1222,2)</f>
        <v>0</v>
      </c>
      <c r="BL1222" s="18" t="s">
        <v>301</v>
      </c>
      <c r="BM1222" s="240" t="s">
        <v>1993</v>
      </c>
    </row>
    <row r="1223" spans="1:51" s="13" customFormat="1" ht="12">
      <c r="A1223" s="13"/>
      <c r="B1223" s="242"/>
      <c r="C1223" s="243"/>
      <c r="D1223" s="244" t="s">
        <v>221</v>
      </c>
      <c r="E1223" s="245" t="s">
        <v>1</v>
      </c>
      <c r="F1223" s="246" t="s">
        <v>1994</v>
      </c>
      <c r="G1223" s="243"/>
      <c r="H1223" s="247">
        <v>71.2</v>
      </c>
      <c r="I1223" s="248"/>
      <c r="J1223" s="243"/>
      <c r="K1223" s="243"/>
      <c r="L1223" s="249"/>
      <c r="M1223" s="250"/>
      <c r="N1223" s="251"/>
      <c r="O1223" s="251"/>
      <c r="P1223" s="251"/>
      <c r="Q1223" s="251"/>
      <c r="R1223" s="251"/>
      <c r="S1223" s="251"/>
      <c r="T1223" s="252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T1223" s="253" t="s">
        <v>221</v>
      </c>
      <c r="AU1223" s="253" t="s">
        <v>89</v>
      </c>
      <c r="AV1223" s="13" t="s">
        <v>89</v>
      </c>
      <c r="AW1223" s="13" t="s">
        <v>36</v>
      </c>
      <c r="AX1223" s="13" t="s">
        <v>21</v>
      </c>
      <c r="AY1223" s="253" t="s">
        <v>213</v>
      </c>
    </row>
    <row r="1224" spans="1:65" s="2" customFormat="1" ht="21.75" customHeight="1">
      <c r="A1224" s="39"/>
      <c r="B1224" s="40"/>
      <c r="C1224" s="228" t="s">
        <v>1995</v>
      </c>
      <c r="D1224" s="228" t="s">
        <v>215</v>
      </c>
      <c r="E1224" s="229" t="s">
        <v>1996</v>
      </c>
      <c r="F1224" s="230" t="s">
        <v>1997</v>
      </c>
      <c r="G1224" s="231" t="s">
        <v>244</v>
      </c>
      <c r="H1224" s="232">
        <v>10.395</v>
      </c>
      <c r="I1224" s="233"/>
      <c r="J1224" s="234">
        <f>ROUND(I1224*H1224,2)</f>
        <v>0</v>
      </c>
      <c r="K1224" s="235"/>
      <c r="L1224" s="45"/>
      <c r="M1224" s="236" t="s">
        <v>1</v>
      </c>
      <c r="N1224" s="237" t="s">
        <v>45</v>
      </c>
      <c r="O1224" s="92"/>
      <c r="P1224" s="238">
        <f>O1224*H1224</f>
        <v>0</v>
      </c>
      <c r="Q1224" s="238">
        <v>0.0441</v>
      </c>
      <c r="R1224" s="238">
        <f>Q1224*H1224</f>
        <v>0.4584195</v>
      </c>
      <c r="S1224" s="238">
        <v>0</v>
      </c>
      <c r="T1224" s="239">
        <f>S1224*H1224</f>
        <v>0</v>
      </c>
      <c r="U1224" s="39"/>
      <c r="V1224" s="39"/>
      <c r="W1224" s="39"/>
      <c r="X1224" s="39"/>
      <c r="Y1224" s="39"/>
      <c r="Z1224" s="39"/>
      <c r="AA1224" s="39"/>
      <c r="AB1224" s="39"/>
      <c r="AC1224" s="39"/>
      <c r="AD1224" s="39"/>
      <c r="AE1224" s="39"/>
      <c r="AR1224" s="240" t="s">
        <v>301</v>
      </c>
      <c r="AT1224" s="240" t="s">
        <v>215</v>
      </c>
      <c r="AU1224" s="240" t="s">
        <v>89</v>
      </c>
      <c r="AY1224" s="18" t="s">
        <v>213</v>
      </c>
      <c r="BE1224" s="241">
        <f>IF(N1224="základní",J1224,0)</f>
        <v>0</v>
      </c>
      <c r="BF1224" s="241">
        <f>IF(N1224="snížená",J1224,0)</f>
        <v>0</v>
      </c>
      <c r="BG1224" s="241">
        <f>IF(N1224="zákl. přenesená",J1224,0)</f>
        <v>0</v>
      </c>
      <c r="BH1224" s="241">
        <f>IF(N1224="sníž. přenesená",J1224,0)</f>
        <v>0</v>
      </c>
      <c r="BI1224" s="241">
        <f>IF(N1224="nulová",J1224,0)</f>
        <v>0</v>
      </c>
      <c r="BJ1224" s="18" t="s">
        <v>21</v>
      </c>
      <c r="BK1224" s="241">
        <f>ROUND(I1224*H1224,2)</f>
        <v>0</v>
      </c>
      <c r="BL1224" s="18" t="s">
        <v>301</v>
      </c>
      <c r="BM1224" s="240" t="s">
        <v>1998</v>
      </c>
    </row>
    <row r="1225" spans="1:51" s="13" customFormat="1" ht="12">
      <c r="A1225" s="13"/>
      <c r="B1225" s="242"/>
      <c r="C1225" s="243"/>
      <c r="D1225" s="244" t="s">
        <v>221</v>
      </c>
      <c r="E1225" s="245" t="s">
        <v>1</v>
      </c>
      <c r="F1225" s="246" t="s">
        <v>1999</v>
      </c>
      <c r="G1225" s="243"/>
      <c r="H1225" s="247">
        <v>10.395</v>
      </c>
      <c r="I1225" s="248"/>
      <c r="J1225" s="243"/>
      <c r="K1225" s="243"/>
      <c r="L1225" s="249"/>
      <c r="M1225" s="250"/>
      <c r="N1225" s="251"/>
      <c r="O1225" s="251"/>
      <c r="P1225" s="251"/>
      <c r="Q1225" s="251"/>
      <c r="R1225" s="251"/>
      <c r="S1225" s="251"/>
      <c r="T1225" s="252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T1225" s="253" t="s">
        <v>221</v>
      </c>
      <c r="AU1225" s="253" t="s">
        <v>89</v>
      </c>
      <c r="AV1225" s="13" t="s">
        <v>89</v>
      </c>
      <c r="AW1225" s="13" t="s">
        <v>36</v>
      </c>
      <c r="AX1225" s="13" t="s">
        <v>21</v>
      </c>
      <c r="AY1225" s="253" t="s">
        <v>213</v>
      </c>
    </row>
    <row r="1226" spans="1:65" s="2" customFormat="1" ht="21.75" customHeight="1">
      <c r="A1226" s="39"/>
      <c r="B1226" s="40"/>
      <c r="C1226" s="228" t="s">
        <v>2000</v>
      </c>
      <c r="D1226" s="228" t="s">
        <v>215</v>
      </c>
      <c r="E1226" s="229" t="s">
        <v>2001</v>
      </c>
      <c r="F1226" s="230" t="s">
        <v>2002</v>
      </c>
      <c r="G1226" s="231" t="s">
        <v>244</v>
      </c>
      <c r="H1226" s="232">
        <v>146.93</v>
      </c>
      <c r="I1226" s="233"/>
      <c r="J1226" s="234">
        <f>ROUND(I1226*H1226,2)</f>
        <v>0</v>
      </c>
      <c r="K1226" s="235"/>
      <c r="L1226" s="45"/>
      <c r="M1226" s="236" t="s">
        <v>1</v>
      </c>
      <c r="N1226" s="237" t="s">
        <v>45</v>
      </c>
      <c r="O1226" s="92"/>
      <c r="P1226" s="238">
        <f>O1226*H1226</f>
        <v>0</v>
      </c>
      <c r="Q1226" s="238">
        <v>0.0002</v>
      </c>
      <c r="R1226" s="238">
        <f>Q1226*H1226</f>
        <v>0.029386000000000002</v>
      </c>
      <c r="S1226" s="238">
        <v>0</v>
      </c>
      <c r="T1226" s="239">
        <f>S1226*H1226</f>
        <v>0</v>
      </c>
      <c r="U1226" s="39"/>
      <c r="V1226" s="39"/>
      <c r="W1226" s="39"/>
      <c r="X1226" s="39"/>
      <c r="Y1226" s="39"/>
      <c r="Z1226" s="39"/>
      <c r="AA1226" s="39"/>
      <c r="AB1226" s="39"/>
      <c r="AC1226" s="39"/>
      <c r="AD1226" s="39"/>
      <c r="AE1226" s="39"/>
      <c r="AR1226" s="240" t="s">
        <v>301</v>
      </c>
      <c r="AT1226" s="240" t="s">
        <v>215</v>
      </c>
      <c r="AU1226" s="240" t="s">
        <v>89</v>
      </c>
      <c r="AY1226" s="18" t="s">
        <v>213</v>
      </c>
      <c r="BE1226" s="241">
        <f>IF(N1226="základní",J1226,0)</f>
        <v>0</v>
      </c>
      <c r="BF1226" s="241">
        <f>IF(N1226="snížená",J1226,0)</f>
        <v>0</v>
      </c>
      <c r="BG1226" s="241">
        <f>IF(N1226="zákl. přenesená",J1226,0)</f>
        <v>0</v>
      </c>
      <c r="BH1226" s="241">
        <f>IF(N1226="sníž. přenesená",J1226,0)</f>
        <v>0</v>
      </c>
      <c r="BI1226" s="241">
        <f>IF(N1226="nulová",J1226,0)</f>
        <v>0</v>
      </c>
      <c r="BJ1226" s="18" t="s">
        <v>21</v>
      </c>
      <c r="BK1226" s="241">
        <f>ROUND(I1226*H1226,2)</f>
        <v>0</v>
      </c>
      <c r="BL1226" s="18" t="s">
        <v>301</v>
      </c>
      <c r="BM1226" s="240" t="s">
        <v>2003</v>
      </c>
    </row>
    <row r="1227" spans="1:51" s="13" customFormat="1" ht="12">
      <c r="A1227" s="13"/>
      <c r="B1227" s="242"/>
      <c r="C1227" s="243"/>
      <c r="D1227" s="244" t="s">
        <v>221</v>
      </c>
      <c r="E1227" s="245" t="s">
        <v>1</v>
      </c>
      <c r="F1227" s="246" t="s">
        <v>2004</v>
      </c>
      <c r="G1227" s="243"/>
      <c r="H1227" s="247">
        <v>146.93</v>
      </c>
      <c r="I1227" s="248"/>
      <c r="J1227" s="243"/>
      <c r="K1227" s="243"/>
      <c r="L1227" s="249"/>
      <c r="M1227" s="250"/>
      <c r="N1227" s="251"/>
      <c r="O1227" s="251"/>
      <c r="P1227" s="251"/>
      <c r="Q1227" s="251"/>
      <c r="R1227" s="251"/>
      <c r="S1227" s="251"/>
      <c r="T1227" s="252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T1227" s="253" t="s">
        <v>221</v>
      </c>
      <c r="AU1227" s="253" t="s">
        <v>89</v>
      </c>
      <c r="AV1227" s="13" t="s">
        <v>89</v>
      </c>
      <c r="AW1227" s="13" t="s">
        <v>36</v>
      </c>
      <c r="AX1227" s="13" t="s">
        <v>21</v>
      </c>
      <c r="AY1227" s="253" t="s">
        <v>213</v>
      </c>
    </row>
    <row r="1228" spans="1:65" s="2" customFormat="1" ht="21.75" customHeight="1">
      <c r="A1228" s="39"/>
      <c r="B1228" s="40"/>
      <c r="C1228" s="228" t="s">
        <v>2005</v>
      </c>
      <c r="D1228" s="228" t="s">
        <v>215</v>
      </c>
      <c r="E1228" s="229" t="s">
        <v>2006</v>
      </c>
      <c r="F1228" s="230" t="s">
        <v>2007</v>
      </c>
      <c r="G1228" s="231" t="s">
        <v>244</v>
      </c>
      <c r="H1228" s="232">
        <v>55.189</v>
      </c>
      <c r="I1228" s="233"/>
      <c r="J1228" s="234">
        <f>ROUND(I1228*H1228,2)</f>
        <v>0</v>
      </c>
      <c r="K1228" s="235"/>
      <c r="L1228" s="45"/>
      <c r="M1228" s="236" t="s">
        <v>1</v>
      </c>
      <c r="N1228" s="237" t="s">
        <v>45</v>
      </c>
      <c r="O1228" s="92"/>
      <c r="P1228" s="238">
        <f>O1228*H1228</f>
        <v>0</v>
      </c>
      <c r="Q1228" s="238">
        <v>0.01236</v>
      </c>
      <c r="R1228" s="238">
        <f>Q1228*H1228</f>
        <v>0.6821360399999999</v>
      </c>
      <c r="S1228" s="238">
        <v>0</v>
      </c>
      <c r="T1228" s="239">
        <f>S1228*H1228</f>
        <v>0</v>
      </c>
      <c r="U1228" s="39"/>
      <c r="V1228" s="39"/>
      <c r="W1228" s="39"/>
      <c r="X1228" s="39"/>
      <c r="Y1228" s="39"/>
      <c r="Z1228" s="39"/>
      <c r="AA1228" s="39"/>
      <c r="AB1228" s="39"/>
      <c r="AC1228" s="39"/>
      <c r="AD1228" s="39"/>
      <c r="AE1228" s="39"/>
      <c r="AR1228" s="240" t="s">
        <v>301</v>
      </c>
      <c r="AT1228" s="240" t="s">
        <v>215</v>
      </c>
      <c r="AU1228" s="240" t="s">
        <v>89</v>
      </c>
      <c r="AY1228" s="18" t="s">
        <v>213</v>
      </c>
      <c r="BE1228" s="241">
        <f>IF(N1228="základní",J1228,0)</f>
        <v>0</v>
      </c>
      <c r="BF1228" s="241">
        <f>IF(N1228="snížená",J1228,0)</f>
        <v>0</v>
      </c>
      <c r="BG1228" s="241">
        <f>IF(N1228="zákl. přenesená",J1228,0)</f>
        <v>0</v>
      </c>
      <c r="BH1228" s="241">
        <f>IF(N1228="sníž. přenesená",J1228,0)</f>
        <v>0</v>
      </c>
      <c r="BI1228" s="241">
        <f>IF(N1228="nulová",J1228,0)</f>
        <v>0</v>
      </c>
      <c r="BJ1228" s="18" t="s">
        <v>21</v>
      </c>
      <c r="BK1228" s="241">
        <f>ROUND(I1228*H1228,2)</f>
        <v>0</v>
      </c>
      <c r="BL1228" s="18" t="s">
        <v>301</v>
      </c>
      <c r="BM1228" s="240" t="s">
        <v>2008</v>
      </c>
    </row>
    <row r="1229" spans="1:51" s="15" customFormat="1" ht="12">
      <c r="A1229" s="15"/>
      <c r="B1229" s="265"/>
      <c r="C1229" s="266"/>
      <c r="D1229" s="244" t="s">
        <v>221</v>
      </c>
      <c r="E1229" s="267" t="s">
        <v>1</v>
      </c>
      <c r="F1229" s="268" t="s">
        <v>2009</v>
      </c>
      <c r="G1229" s="266"/>
      <c r="H1229" s="267" t="s">
        <v>1</v>
      </c>
      <c r="I1229" s="269"/>
      <c r="J1229" s="266"/>
      <c r="K1229" s="266"/>
      <c r="L1229" s="270"/>
      <c r="M1229" s="271"/>
      <c r="N1229" s="272"/>
      <c r="O1229" s="272"/>
      <c r="P1229" s="272"/>
      <c r="Q1229" s="272"/>
      <c r="R1229" s="272"/>
      <c r="S1229" s="272"/>
      <c r="T1229" s="273"/>
      <c r="U1229" s="15"/>
      <c r="V1229" s="15"/>
      <c r="W1229" s="15"/>
      <c r="X1229" s="15"/>
      <c r="Y1229" s="15"/>
      <c r="Z1229" s="15"/>
      <c r="AA1229" s="15"/>
      <c r="AB1229" s="15"/>
      <c r="AC1229" s="15"/>
      <c r="AD1229" s="15"/>
      <c r="AE1229" s="15"/>
      <c r="AT1229" s="274" t="s">
        <v>221</v>
      </c>
      <c r="AU1229" s="274" t="s">
        <v>89</v>
      </c>
      <c r="AV1229" s="15" t="s">
        <v>21</v>
      </c>
      <c r="AW1229" s="15" t="s">
        <v>36</v>
      </c>
      <c r="AX1229" s="15" t="s">
        <v>80</v>
      </c>
      <c r="AY1229" s="274" t="s">
        <v>213</v>
      </c>
    </row>
    <row r="1230" spans="1:51" s="13" customFormat="1" ht="12">
      <c r="A1230" s="13"/>
      <c r="B1230" s="242"/>
      <c r="C1230" s="243"/>
      <c r="D1230" s="244" t="s">
        <v>221</v>
      </c>
      <c r="E1230" s="245" t="s">
        <v>1</v>
      </c>
      <c r="F1230" s="246" t="s">
        <v>2010</v>
      </c>
      <c r="G1230" s="243"/>
      <c r="H1230" s="247">
        <v>5.7</v>
      </c>
      <c r="I1230" s="248"/>
      <c r="J1230" s="243"/>
      <c r="K1230" s="243"/>
      <c r="L1230" s="249"/>
      <c r="M1230" s="250"/>
      <c r="N1230" s="251"/>
      <c r="O1230" s="251"/>
      <c r="P1230" s="251"/>
      <c r="Q1230" s="251"/>
      <c r="R1230" s="251"/>
      <c r="S1230" s="251"/>
      <c r="T1230" s="252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T1230" s="253" t="s">
        <v>221</v>
      </c>
      <c r="AU1230" s="253" t="s">
        <v>89</v>
      </c>
      <c r="AV1230" s="13" t="s">
        <v>89</v>
      </c>
      <c r="AW1230" s="13" t="s">
        <v>36</v>
      </c>
      <c r="AX1230" s="13" t="s">
        <v>80</v>
      </c>
      <c r="AY1230" s="253" t="s">
        <v>213</v>
      </c>
    </row>
    <row r="1231" spans="1:51" s="13" customFormat="1" ht="12">
      <c r="A1231" s="13"/>
      <c r="B1231" s="242"/>
      <c r="C1231" s="243"/>
      <c r="D1231" s="244" t="s">
        <v>221</v>
      </c>
      <c r="E1231" s="245" t="s">
        <v>1</v>
      </c>
      <c r="F1231" s="246" t="s">
        <v>2011</v>
      </c>
      <c r="G1231" s="243"/>
      <c r="H1231" s="247">
        <v>8.74</v>
      </c>
      <c r="I1231" s="248"/>
      <c r="J1231" s="243"/>
      <c r="K1231" s="243"/>
      <c r="L1231" s="249"/>
      <c r="M1231" s="250"/>
      <c r="N1231" s="251"/>
      <c r="O1231" s="251"/>
      <c r="P1231" s="251"/>
      <c r="Q1231" s="251"/>
      <c r="R1231" s="251"/>
      <c r="S1231" s="251"/>
      <c r="T1231" s="252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T1231" s="253" t="s">
        <v>221</v>
      </c>
      <c r="AU1231" s="253" t="s">
        <v>89</v>
      </c>
      <c r="AV1231" s="13" t="s">
        <v>89</v>
      </c>
      <c r="AW1231" s="13" t="s">
        <v>36</v>
      </c>
      <c r="AX1231" s="13" t="s">
        <v>80</v>
      </c>
      <c r="AY1231" s="253" t="s">
        <v>213</v>
      </c>
    </row>
    <row r="1232" spans="1:51" s="13" customFormat="1" ht="12">
      <c r="A1232" s="13"/>
      <c r="B1232" s="242"/>
      <c r="C1232" s="243"/>
      <c r="D1232" s="244" t="s">
        <v>221</v>
      </c>
      <c r="E1232" s="245" t="s">
        <v>1</v>
      </c>
      <c r="F1232" s="246" t="s">
        <v>2012</v>
      </c>
      <c r="G1232" s="243"/>
      <c r="H1232" s="247">
        <v>6.688</v>
      </c>
      <c r="I1232" s="248"/>
      <c r="J1232" s="243"/>
      <c r="K1232" s="243"/>
      <c r="L1232" s="249"/>
      <c r="M1232" s="250"/>
      <c r="N1232" s="251"/>
      <c r="O1232" s="251"/>
      <c r="P1232" s="251"/>
      <c r="Q1232" s="251"/>
      <c r="R1232" s="251"/>
      <c r="S1232" s="251"/>
      <c r="T1232" s="252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T1232" s="253" t="s">
        <v>221</v>
      </c>
      <c r="AU1232" s="253" t="s">
        <v>89</v>
      </c>
      <c r="AV1232" s="13" t="s">
        <v>89</v>
      </c>
      <c r="AW1232" s="13" t="s">
        <v>36</v>
      </c>
      <c r="AX1232" s="13" t="s">
        <v>80</v>
      </c>
      <c r="AY1232" s="253" t="s">
        <v>213</v>
      </c>
    </row>
    <row r="1233" spans="1:51" s="13" customFormat="1" ht="12">
      <c r="A1233" s="13"/>
      <c r="B1233" s="242"/>
      <c r="C1233" s="243"/>
      <c r="D1233" s="244" t="s">
        <v>221</v>
      </c>
      <c r="E1233" s="245" t="s">
        <v>1</v>
      </c>
      <c r="F1233" s="246" t="s">
        <v>2013</v>
      </c>
      <c r="G1233" s="243"/>
      <c r="H1233" s="247">
        <v>3.8</v>
      </c>
      <c r="I1233" s="248"/>
      <c r="J1233" s="243"/>
      <c r="K1233" s="243"/>
      <c r="L1233" s="249"/>
      <c r="M1233" s="250"/>
      <c r="N1233" s="251"/>
      <c r="O1233" s="251"/>
      <c r="P1233" s="251"/>
      <c r="Q1233" s="251"/>
      <c r="R1233" s="251"/>
      <c r="S1233" s="251"/>
      <c r="T1233" s="252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T1233" s="253" t="s">
        <v>221</v>
      </c>
      <c r="AU1233" s="253" t="s">
        <v>89</v>
      </c>
      <c r="AV1233" s="13" t="s">
        <v>89</v>
      </c>
      <c r="AW1233" s="13" t="s">
        <v>36</v>
      </c>
      <c r="AX1233" s="13" t="s">
        <v>80</v>
      </c>
      <c r="AY1233" s="253" t="s">
        <v>213</v>
      </c>
    </row>
    <row r="1234" spans="1:51" s="13" customFormat="1" ht="12">
      <c r="A1234" s="13"/>
      <c r="B1234" s="242"/>
      <c r="C1234" s="243"/>
      <c r="D1234" s="244" t="s">
        <v>221</v>
      </c>
      <c r="E1234" s="245" t="s">
        <v>1</v>
      </c>
      <c r="F1234" s="246" t="s">
        <v>2014</v>
      </c>
      <c r="G1234" s="243"/>
      <c r="H1234" s="247">
        <v>2.128</v>
      </c>
      <c r="I1234" s="248"/>
      <c r="J1234" s="243"/>
      <c r="K1234" s="243"/>
      <c r="L1234" s="249"/>
      <c r="M1234" s="250"/>
      <c r="N1234" s="251"/>
      <c r="O1234" s="251"/>
      <c r="P1234" s="251"/>
      <c r="Q1234" s="251"/>
      <c r="R1234" s="251"/>
      <c r="S1234" s="251"/>
      <c r="T1234" s="252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T1234" s="253" t="s">
        <v>221</v>
      </c>
      <c r="AU1234" s="253" t="s">
        <v>89</v>
      </c>
      <c r="AV1234" s="13" t="s">
        <v>89</v>
      </c>
      <c r="AW1234" s="13" t="s">
        <v>36</v>
      </c>
      <c r="AX1234" s="13" t="s">
        <v>80</v>
      </c>
      <c r="AY1234" s="253" t="s">
        <v>213</v>
      </c>
    </row>
    <row r="1235" spans="1:51" s="13" customFormat="1" ht="12">
      <c r="A1235" s="13"/>
      <c r="B1235" s="242"/>
      <c r="C1235" s="243"/>
      <c r="D1235" s="244" t="s">
        <v>221</v>
      </c>
      <c r="E1235" s="245" t="s">
        <v>1</v>
      </c>
      <c r="F1235" s="246" t="s">
        <v>2015</v>
      </c>
      <c r="G1235" s="243"/>
      <c r="H1235" s="247">
        <v>5.51</v>
      </c>
      <c r="I1235" s="248"/>
      <c r="J1235" s="243"/>
      <c r="K1235" s="243"/>
      <c r="L1235" s="249"/>
      <c r="M1235" s="250"/>
      <c r="N1235" s="251"/>
      <c r="O1235" s="251"/>
      <c r="P1235" s="251"/>
      <c r="Q1235" s="251"/>
      <c r="R1235" s="251"/>
      <c r="S1235" s="251"/>
      <c r="T1235" s="252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T1235" s="253" t="s">
        <v>221</v>
      </c>
      <c r="AU1235" s="253" t="s">
        <v>89</v>
      </c>
      <c r="AV1235" s="13" t="s">
        <v>89</v>
      </c>
      <c r="AW1235" s="13" t="s">
        <v>36</v>
      </c>
      <c r="AX1235" s="13" t="s">
        <v>80</v>
      </c>
      <c r="AY1235" s="253" t="s">
        <v>213</v>
      </c>
    </row>
    <row r="1236" spans="1:51" s="13" customFormat="1" ht="12">
      <c r="A1236" s="13"/>
      <c r="B1236" s="242"/>
      <c r="C1236" s="243"/>
      <c r="D1236" s="244" t="s">
        <v>221</v>
      </c>
      <c r="E1236" s="245" t="s">
        <v>1</v>
      </c>
      <c r="F1236" s="246" t="s">
        <v>2016</v>
      </c>
      <c r="G1236" s="243"/>
      <c r="H1236" s="247">
        <v>3.439</v>
      </c>
      <c r="I1236" s="248"/>
      <c r="J1236" s="243"/>
      <c r="K1236" s="243"/>
      <c r="L1236" s="249"/>
      <c r="M1236" s="250"/>
      <c r="N1236" s="251"/>
      <c r="O1236" s="251"/>
      <c r="P1236" s="251"/>
      <c r="Q1236" s="251"/>
      <c r="R1236" s="251"/>
      <c r="S1236" s="251"/>
      <c r="T1236" s="252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T1236" s="253" t="s">
        <v>221</v>
      </c>
      <c r="AU1236" s="253" t="s">
        <v>89</v>
      </c>
      <c r="AV1236" s="13" t="s">
        <v>89</v>
      </c>
      <c r="AW1236" s="13" t="s">
        <v>36</v>
      </c>
      <c r="AX1236" s="13" t="s">
        <v>80</v>
      </c>
      <c r="AY1236" s="253" t="s">
        <v>213</v>
      </c>
    </row>
    <row r="1237" spans="1:51" s="13" customFormat="1" ht="12">
      <c r="A1237" s="13"/>
      <c r="B1237" s="242"/>
      <c r="C1237" s="243"/>
      <c r="D1237" s="244" t="s">
        <v>221</v>
      </c>
      <c r="E1237" s="245" t="s">
        <v>1</v>
      </c>
      <c r="F1237" s="246" t="s">
        <v>2017</v>
      </c>
      <c r="G1237" s="243"/>
      <c r="H1237" s="247">
        <v>3.116</v>
      </c>
      <c r="I1237" s="248"/>
      <c r="J1237" s="243"/>
      <c r="K1237" s="243"/>
      <c r="L1237" s="249"/>
      <c r="M1237" s="250"/>
      <c r="N1237" s="251"/>
      <c r="O1237" s="251"/>
      <c r="P1237" s="251"/>
      <c r="Q1237" s="251"/>
      <c r="R1237" s="251"/>
      <c r="S1237" s="251"/>
      <c r="T1237" s="252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T1237" s="253" t="s">
        <v>221</v>
      </c>
      <c r="AU1237" s="253" t="s">
        <v>89</v>
      </c>
      <c r="AV1237" s="13" t="s">
        <v>89</v>
      </c>
      <c r="AW1237" s="13" t="s">
        <v>36</v>
      </c>
      <c r="AX1237" s="13" t="s">
        <v>80</v>
      </c>
      <c r="AY1237" s="253" t="s">
        <v>213</v>
      </c>
    </row>
    <row r="1238" spans="1:51" s="13" customFormat="1" ht="12">
      <c r="A1238" s="13"/>
      <c r="B1238" s="242"/>
      <c r="C1238" s="243"/>
      <c r="D1238" s="244" t="s">
        <v>221</v>
      </c>
      <c r="E1238" s="245" t="s">
        <v>1</v>
      </c>
      <c r="F1238" s="246" t="s">
        <v>2018</v>
      </c>
      <c r="G1238" s="243"/>
      <c r="H1238" s="247">
        <v>8.74</v>
      </c>
      <c r="I1238" s="248"/>
      <c r="J1238" s="243"/>
      <c r="K1238" s="243"/>
      <c r="L1238" s="249"/>
      <c r="M1238" s="250"/>
      <c r="N1238" s="251"/>
      <c r="O1238" s="251"/>
      <c r="P1238" s="251"/>
      <c r="Q1238" s="251"/>
      <c r="R1238" s="251"/>
      <c r="S1238" s="251"/>
      <c r="T1238" s="252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T1238" s="253" t="s">
        <v>221</v>
      </c>
      <c r="AU1238" s="253" t="s">
        <v>89</v>
      </c>
      <c r="AV1238" s="13" t="s">
        <v>89</v>
      </c>
      <c r="AW1238" s="13" t="s">
        <v>36</v>
      </c>
      <c r="AX1238" s="13" t="s">
        <v>80</v>
      </c>
      <c r="AY1238" s="253" t="s">
        <v>213</v>
      </c>
    </row>
    <row r="1239" spans="1:51" s="16" customFormat="1" ht="12">
      <c r="A1239" s="16"/>
      <c r="B1239" s="286"/>
      <c r="C1239" s="287"/>
      <c r="D1239" s="244" t="s">
        <v>221</v>
      </c>
      <c r="E1239" s="288" t="s">
        <v>1</v>
      </c>
      <c r="F1239" s="289" t="s">
        <v>741</v>
      </c>
      <c r="G1239" s="287"/>
      <c r="H1239" s="290">
        <v>47.861</v>
      </c>
      <c r="I1239" s="291"/>
      <c r="J1239" s="287"/>
      <c r="K1239" s="287"/>
      <c r="L1239" s="292"/>
      <c r="M1239" s="293"/>
      <c r="N1239" s="294"/>
      <c r="O1239" s="294"/>
      <c r="P1239" s="294"/>
      <c r="Q1239" s="294"/>
      <c r="R1239" s="294"/>
      <c r="S1239" s="294"/>
      <c r="T1239" s="295"/>
      <c r="U1239" s="16"/>
      <c r="V1239" s="16"/>
      <c r="W1239" s="16"/>
      <c r="X1239" s="16"/>
      <c r="Y1239" s="16"/>
      <c r="Z1239" s="16"/>
      <c r="AA1239" s="16"/>
      <c r="AB1239" s="16"/>
      <c r="AC1239" s="16"/>
      <c r="AD1239" s="16"/>
      <c r="AE1239" s="16"/>
      <c r="AT1239" s="296" t="s">
        <v>221</v>
      </c>
      <c r="AU1239" s="296" t="s">
        <v>89</v>
      </c>
      <c r="AV1239" s="16" t="s">
        <v>231</v>
      </c>
      <c r="AW1239" s="16" t="s">
        <v>36</v>
      </c>
      <c r="AX1239" s="16" t="s">
        <v>80</v>
      </c>
      <c r="AY1239" s="296" t="s">
        <v>213</v>
      </c>
    </row>
    <row r="1240" spans="1:51" s="13" customFormat="1" ht="12">
      <c r="A1240" s="13"/>
      <c r="B1240" s="242"/>
      <c r="C1240" s="243"/>
      <c r="D1240" s="244" t="s">
        <v>221</v>
      </c>
      <c r="E1240" s="245" t="s">
        <v>1</v>
      </c>
      <c r="F1240" s="246" t="s">
        <v>2019</v>
      </c>
      <c r="G1240" s="243"/>
      <c r="H1240" s="247">
        <v>7.328</v>
      </c>
      <c r="I1240" s="248"/>
      <c r="J1240" s="243"/>
      <c r="K1240" s="243"/>
      <c r="L1240" s="249"/>
      <c r="M1240" s="250"/>
      <c r="N1240" s="251"/>
      <c r="O1240" s="251"/>
      <c r="P1240" s="251"/>
      <c r="Q1240" s="251"/>
      <c r="R1240" s="251"/>
      <c r="S1240" s="251"/>
      <c r="T1240" s="252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T1240" s="253" t="s">
        <v>221</v>
      </c>
      <c r="AU1240" s="253" t="s">
        <v>89</v>
      </c>
      <c r="AV1240" s="13" t="s">
        <v>89</v>
      </c>
      <c r="AW1240" s="13" t="s">
        <v>36</v>
      </c>
      <c r="AX1240" s="13" t="s">
        <v>80</v>
      </c>
      <c r="AY1240" s="253" t="s">
        <v>213</v>
      </c>
    </row>
    <row r="1241" spans="1:51" s="14" customFormat="1" ht="12">
      <c r="A1241" s="14"/>
      <c r="B1241" s="254"/>
      <c r="C1241" s="255"/>
      <c r="D1241" s="244" t="s">
        <v>221</v>
      </c>
      <c r="E1241" s="256" t="s">
        <v>1</v>
      </c>
      <c r="F1241" s="257" t="s">
        <v>224</v>
      </c>
      <c r="G1241" s="255"/>
      <c r="H1241" s="258">
        <v>55.189</v>
      </c>
      <c r="I1241" s="259"/>
      <c r="J1241" s="255"/>
      <c r="K1241" s="255"/>
      <c r="L1241" s="260"/>
      <c r="M1241" s="261"/>
      <c r="N1241" s="262"/>
      <c r="O1241" s="262"/>
      <c r="P1241" s="262"/>
      <c r="Q1241" s="262"/>
      <c r="R1241" s="262"/>
      <c r="S1241" s="262"/>
      <c r="T1241" s="263"/>
      <c r="U1241" s="14"/>
      <c r="V1241" s="14"/>
      <c r="W1241" s="14"/>
      <c r="X1241" s="14"/>
      <c r="Y1241" s="14"/>
      <c r="Z1241" s="14"/>
      <c r="AA1241" s="14"/>
      <c r="AB1241" s="14"/>
      <c r="AC1241" s="14"/>
      <c r="AD1241" s="14"/>
      <c r="AE1241" s="14"/>
      <c r="AT1241" s="264" t="s">
        <v>221</v>
      </c>
      <c r="AU1241" s="264" t="s">
        <v>89</v>
      </c>
      <c r="AV1241" s="14" t="s">
        <v>219</v>
      </c>
      <c r="AW1241" s="14" t="s">
        <v>36</v>
      </c>
      <c r="AX1241" s="14" t="s">
        <v>21</v>
      </c>
      <c r="AY1241" s="264" t="s">
        <v>213</v>
      </c>
    </row>
    <row r="1242" spans="1:65" s="2" customFormat="1" ht="33" customHeight="1">
      <c r="A1242" s="39"/>
      <c r="B1242" s="40"/>
      <c r="C1242" s="228" t="s">
        <v>2020</v>
      </c>
      <c r="D1242" s="228" t="s">
        <v>215</v>
      </c>
      <c r="E1242" s="229" t="s">
        <v>2021</v>
      </c>
      <c r="F1242" s="230" t="s">
        <v>2022</v>
      </c>
      <c r="G1242" s="231" t="s">
        <v>244</v>
      </c>
      <c r="H1242" s="232">
        <v>22.495</v>
      </c>
      <c r="I1242" s="233"/>
      <c r="J1242" s="234">
        <f>ROUND(I1242*H1242,2)</f>
        <v>0</v>
      </c>
      <c r="K1242" s="235"/>
      <c r="L1242" s="45"/>
      <c r="M1242" s="236" t="s">
        <v>1</v>
      </c>
      <c r="N1242" s="237" t="s">
        <v>45</v>
      </c>
      <c r="O1242" s="92"/>
      <c r="P1242" s="238">
        <f>O1242*H1242</f>
        <v>0</v>
      </c>
      <c r="Q1242" s="238">
        <v>0.01573</v>
      </c>
      <c r="R1242" s="238">
        <f>Q1242*H1242</f>
        <v>0.35384635000000003</v>
      </c>
      <c r="S1242" s="238">
        <v>0</v>
      </c>
      <c r="T1242" s="239">
        <f>S1242*H1242</f>
        <v>0</v>
      </c>
      <c r="U1242" s="39"/>
      <c r="V1242" s="39"/>
      <c r="W1242" s="39"/>
      <c r="X1242" s="39"/>
      <c r="Y1242" s="39"/>
      <c r="Z1242" s="39"/>
      <c r="AA1242" s="39"/>
      <c r="AB1242" s="39"/>
      <c r="AC1242" s="39"/>
      <c r="AD1242" s="39"/>
      <c r="AE1242" s="39"/>
      <c r="AR1242" s="240" t="s">
        <v>301</v>
      </c>
      <c r="AT1242" s="240" t="s">
        <v>215</v>
      </c>
      <c r="AU1242" s="240" t="s">
        <v>89</v>
      </c>
      <c r="AY1242" s="18" t="s">
        <v>213</v>
      </c>
      <c r="BE1242" s="241">
        <f>IF(N1242="základní",J1242,0)</f>
        <v>0</v>
      </c>
      <c r="BF1242" s="241">
        <f>IF(N1242="snížená",J1242,0)</f>
        <v>0</v>
      </c>
      <c r="BG1242" s="241">
        <f>IF(N1242="zákl. přenesená",J1242,0)</f>
        <v>0</v>
      </c>
      <c r="BH1242" s="241">
        <f>IF(N1242="sníž. přenesená",J1242,0)</f>
        <v>0</v>
      </c>
      <c r="BI1242" s="241">
        <f>IF(N1242="nulová",J1242,0)</f>
        <v>0</v>
      </c>
      <c r="BJ1242" s="18" t="s">
        <v>21</v>
      </c>
      <c r="BK1242" s="241">
        <f>ROUND(I1242*H1242,2)</f>
        <v>0</v>
      </c>
      <c r="BL1242" s="18" t="s">
        <v>301</v>
      </c>
      <c r="BM1242" s="240" t="s">
        <v>2023</v>
      </c>
    </row>
    <row r="1243" spans="1:51" s="13" customFormat="1" ht="12">
      <c r="A1243" s="13"/>
      <c r="B1243" s="242"/>
      <c r="C1243" s="243"/>
      <c r="D1243" s="244" t="s">
        <v>221</v>
      </c>
      <c r="E1243" s="245" t="s">
        <v>1</v>
      </c>
      <c r="F1243" s="246" t="s">
        <v>2024</v>
      </c>
      <c r="G1243" s="243"/>
      <c r="H1243" s="247">
        <v>4.94</v>
      </c>
      <c r="I1243" s="248"/>
      <c r="J1243" s="243"/>
      <c r="K1243" s="243"/>
      <c r="L1243" s="249"/>
      <c r="M1243" s="250"/>
      <c r="N1243" s="251"/>
      <c r="O1243" s="251"/>
      <c r="P1243" s="251"/>
      <c r="Q1243" s="251"/>
      <c r="R1243" s="251"/>
      <c r="S1243" s="251"/>
      <c r="T1243" s="252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T1243" s="253" t="s">
        <v>221</v>
      </c>
      <c r="AU1243" s="253" t="s">
        <v>89</v>
      </c>
      <c r="AV1243" s="13" t="s">
        <v>89</v>
      </c>
      <c r="AW1243" s="13" t="s">
        <v>36</v>
      </c>
      <c r="AX1243" s="13" t="s">
        <v>80</v>
      </c>
      <c r="AY1243" s="253" t="s">
        <v>213</v>
      </c>
    </row>
    <row r="1244" spans="1:51" s="13" customFormat="1" ht="12">
      <c r="A1244" s="13"/>
      <c r="B1244" s="242"/>
      <c r="C1244" s="243"/>
      <c r="D1244" s="244" t="s">
        <v>221</v>
      </c>
      <c r="E1244" s="245" t="s">
        <v>1</v>
      </c>
      <c r="F1244" s="246" t="s">
        <v>2025</v>
      </c>
      <c r="G1244" s="243"/>
      <c r="H1244" s="247">
        <v>10.26</v>
      </c>
      <c r="I1244" s="248"/>
      <c r="J1244" s="243"/>
      <c r="K1244" s="243"/>
      <c r="L1244" s="249"/>
      <c r="M1244" s="250"/>
      <c r="N1244" s="251"/>
      <c r="O1244" s="251"/>
      <c r="P1244" s="251"/>
      <c r="Q1244" s="251"/>
      <c r="R1244" s="251"/>
      <c r="S1244" s="251"/>
      <c r="T1244" s="252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T1244" s="253" t="s">
        <v>221</v>
      </c>
      <c r="AU1244" s="253" t="s">
        <v>89</v>
      </c>
      <c r="AV1244" s="13" t="s">
        <v>89</v>
      </c>
      <c r="AW1244" s="13" t="s">
        <v>36</v>
      </c>
      <c r="AX1244" s="13" t="s">
        <v>80</v>
      </c>
      <c r="AY1244" s="253" t="s">
        <v>213</v>
      </c>
    </row>
    <row r="1245" spans="1:51" s="13" customFormat="1" ht="12">
      <c r="A1245" s="13"/>
      <c r="B1245" s="242"/>
      <c r="C1245" s="243"/>
      <c r="D1245" s="244" t="s">
        <v>221</v>
      </c>
      <c r="E1245" s="245" t="s">
        <v>1</v>
      </c>
      <c r="F1245" s="246" t="s">
        <v>2026</v>
      </c>
      <c r="G1245" s="243"/>
      <c r="H1245" s="247">
        <v>3.42</v>
      </c>
      <c r="I1245" s="248"/>
      <c r="J1245" s="243"/>
      <c r="K1245" s="243"/>
      <c r="L1245" s="249"/>
      <c r="M1245" s="250"/>
      <c r="N1245" s="251"/>
      <c r="O1245" s="251"/>
      <c r="P1245" s="251"/>
      <c r="Q1245" s="251"/>
      <c r="R1245" s="251"/>
      <c r="S1245" s="251"/>
      <c r="T1245" s="252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T1245" s="253" t="s">
        <v>221</v>
      </c>
      <c r="AU1245" s="253" t="s">
        <v>89</v>
      </c>
      <c r="AV1245" s="13" t="s">
        <v>89</v>
      </c>
      <c r="AW1245" s="13" t="s">
        <v>36</v>
      </c>
      <c r="AX1245" s="13" t="s">
        <v>80</v>
      </c>
      <c r="AY1245" s="253" t="s">
        <v>213</v>
      </c>
    </row>
    <row r="1246" spans="1:51" s="13" customFormat="1" ht="12">
      <c r="A1246" s="13"/>
      <c r="B1246" s="242"/>
      <c r="C1246" s="243"/>
      <c r="D1246" s="244" t="s">
        <v>221</v>
      </c>
      <c r="E1246" s="245" t="s">
        <v>1</v>
      </c>
      <c r="F1246" s="246" t="s">
        <v>2027</v>
      </c>
      <c r="G1246" s="243"/>
      <c r="H1246" s="247">
        <v>3.875</v>
      </c>
      <c r="I1246" s="248"/>
      <c r="J1246" s="243"/>
      <c r="K1246" s="243"/>
      <c r="L1246" s="249"/>
      <c r="M1246" s="250"/>
      <c r="N1246" s="251"/>
      <c r="O1246" s="251"/>
      <c r="P1246" s="251"/>
      <c r="Q1246" s="251"/>
      <c r="R1246" s="251"/>
      <c r="S1246" s="251"/>
      <c r="T1246" s="252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T1246" s="253" t="s">
        <v>221</v>
      </c>
      <c r="AU1246" s="253" t="s">
        <v>89</v>
      </c>
      <c r="AV1246" s="13" t="s">
        <v>89</v>
      </c>
      <c r="AW1246" s="13" t="s">
        <v>36</v>
      </c>
      <c r="AX1246" s="13" t="s">
        <v>80</v>
      </c>
      <c r="AY1246" s="253" t="s">
        <v>213</v>
      </c>
    </row>
    <row r="1247" spans="1:51" s="14" customFormat="1" ht="12">
      <c r="A1247" s="14"/>
      <c r="B1247" s="254"/>
      <c r="C1247" s="255"/>
      <c r="D1247" s="244" t="s">
        <v>221</v>
      </c>
      <c r="E1247" s="256" t="s">
        <v>1</v>
      </c>
      <c r="F1247" s="257" t="s">
        <v>224</v>
      </c>
      <c r="G1247" s="255"/>
      <c r="H1247" s="258">
        <v>22.495</v>
      </c>
      <c r="I1247" s="259"/>
      <c r="J1247" s="255"/>
      <c r="K1247" s="255"/>
      <c r="L1247" s="260"/>
      <c r="M1247" s="261"/>
      <c r="N1247" s="262"/>
      <c r="O1247" s="262"/>
      <c r="P1247" s="262"/>
      <c r="Q1247" s="262"/>
      <c r="R1247" s="262"/>
      <c r="S1247" s="262"/>
      <c r="T1247" s="263"/>
      <c r="U1247" s="14"/>
      <c r="V1247" s="14"/>
      <c r="W1247" s="14"/>
      <c r="X1247" s="14"/>
      <c r="Y1247" s="14"/>
      <c r="Z1247" s="14"/>
      <c r="AA1247" s="14"/>
      <c r="AB1247" s="14"/>
      <c r="AC1247" s="14"/>
      <c r="AD1247" s="14"/>
      <c r="AE1247" s="14"/>
      <c r="AT1247" s="264" t="s">
        <v>221</v>
      </c>
      <c r="AU1247" s="264" t="s">
        <v>89</v>
      </c>
      <c r="AV1247" s="14" t="s">
        <v>219</v>
      </c>
      <c r="AW1247" s="14" t="s">
        <v>36</v>
      </c>
      <c r="AX1247" s="14" t="s">
        <v>21</v>
      </c>
      <c r="AY1247" s="264" t="s">
        <v>213</v>
      </c>
    </row>
    <row r="1248" spans="1:65" s="2" customFormat="1" ht="16.5" customHeight="1">
      <c r="A1248" s="39"/>
      <c r="B1248" s="40"/>
      <c r="C1248" s="228" t="s">
        <v>2028</v>
      </c>
      <c r="D1248" s="228" t="s">
        <v>215</v>
      </c>
      <c r="E1248" s="229" t="s">
        <v>2029</v>
      </c>
      <c r="F1248" s="230" t="s">
        <v>2030</v>
      </c>
      <c r="G1248" s="231" t="s">
        <v>244</v>
      </c>
      <c r="H1248" s="232">
        <v>77.684</v>
      </c>
      <c r="I1248" s="233"/>
      <c r="J1248" s="234">
        <f>ROUND(I1248*H1248,2)</f>
        <v>0</v>
      </c>
      <c r="K1248" s="235"/>
      <c r="L1248" s="45"/>
      <c r="M1248" s="236" t="s">
        <v>1</v>
      </c>
      <c r="N1248" s="237" t="s">
        <v>45</v>
      </c>
      <c r="O1248" s="92"/>
      <c r="P1248" s="238">
        <f>O1248*H1248</f>
        <v>0</v>
      </c>
      <c r="Q1248" s="238">
        <v>0.0001</v>
      </c>
      <c r="R1248" s="238">
        <f>Q1248*H1248</f>
        <v>0.0077684</v>
      </c>
      <c r="S1248" s="238">
        <v>0</v>
      </c>
      <c r="T1248" s="239">
        <f>S1248*H1248</f>
        <v>0</v>
      </c>
      <c r="U1248" s="39"/>
      <c r="V1248" s="39"/>
      <c r="W1248" s="39"/>
      <c r="X1248" s="39"/>
      <c r="Y1248" s="39"/>
      <c r="Z1248" s="39"/>
      <c r="AA1248" s="39"/>
      <c r="AB1248" s="39"/>
      <c r="AC1248" s="39"/>
      <c r="AD1248" s="39"/>
      <c r="AE1248" s="39"/>
      <c r="AR1248" s="240" t="s">
        <v>301</v>
      </c>
      <c r="AT1248" s="240" t="s">
        <v>215</v>
      </c>
      <c r="AU1248" s="240" t="s">
        <v>89</v>
      </c>
      <c r="AY1248" s="18" t="s">
        <v>213</v>
      </c>
      <c r="BE1248" s="241">
        <f>IF(N1248="základní",J1248,0)</f>
        <v>0</v>
      </c>
      <c r="BF1248" s="241">
        <f>IF(N1248="snížená",J1248,0)</f>
        <v>0</v>
      </c>
      <c r="BG1248" s="241">
        <f>IF(N1248="zákl. přenesená",J1248,0)</f>
        <v>0</v>
      </c>
      <c r="BH1248" s="241">
        <f>IF(N1248="sníž. přenesená",J1248,0)</f>
        <v>0</v>
      </c>
      <c r="BI1248" s="241">
        <f>IF(N1248="nulová",J1248,0)</f>
        <v>0</v>
      </c>
      <c r="BJ1248" s="18" t="s">
        <v>21</v>
      </c>
      <c r="BK1248" s="241">
        <f>ROUND(I1248*H1248,2)</f>
        <v>0</v>
      </c>
      <c r="BL1248" s="18" t="s">
        <v>301</v>
      </c>
      <c r="BM1248" s="240" t="s">
        <v>2031</v>
      </c>
    </row>
    <row r="1249" spans="1:51" s="13" customFormat="1" ht="12">
      <c r="A1249" s="13"/>
      <c r="B1249" s="242"/>
      <c r="C1249" s="243"/>
      <c r="D1249" s="244" t="s">
        <v>221</v>
      </c>
      <c r="E1249" s="245" t="s">
        <v>1</v>
      </c>
      <c r="F1249" s="246" t="s">
        <v>2032</v>
      </c>
      <c r="G1249" s="243"/>
      <c r="H1249" s="247">
        <v>77.684</v>
      </c>
      <c r="I1249" s="248"/>
      <c r="J1249" s="243"/>
      <c r="K1249" s="243"/>
      <c r="L1249" s="249"/>
      <c r="M1249" s="250"/>
      <c r="N1249" s="251"/>
      <c r="O1249" s="251"/>
      <c r="P1249" s="251"/>
      <c r="Q1249" s="251"/>
      <c r="R1249" s="251"/>
      <c r="S1249" s="251"/>
      <c r="T1249" s="252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T1249" s="253" t="s">
        <v>221</v>
      </c>
      <c r="AU1249" s="253" t="s">
        <v>89</v>
      </c>
      <c r="AV1249" s="13" t="s">
        <v>89</v>
      </c>
      <c r="AW1249" s="13" t="s">
        <v>36</v>
      </c>
      <c r="AX1249" s="13" t="s">
        <v>21</v>
      </c>
      <c r="AY1249" s="253" t="s">
        <v>213</v>
      </c>
    </row>
    <row r="1250" spans="1:65" s="2" customFormat="1" ht="21.75" customHeight="1">
      <c r="A1250" s="39"/>
      <c r="B1250" s="40"/>
      <c r="C1250" s="228" t="s">
        <v>2033</v>
      </c>
      <c r="D1250" s="228" t="s">
        <v>215</v>
      </c>
      <c r="E1250" s="229" t="s">
        <v>2034</v>
      </c>
      <c r="F1250" s="230" t="s">
        <v>2035</v>
      </c>
      <c r="G1250" s="231" t="s">
        <v>244</v>
      </c>
      <c r="H1250" s="232">
        <v>29.22</v>
      </c>
      <c r="I1250" s="233"/>
      <c r="J1250" s="234">
        <f>ROUND(I1250*H1250,2)</f>
        <v>0</v>
      </c>
      <c r="K1250" s="235"/>
      <c r="L1250" s="45"/>
      <c r="M1250" s="236" t="s">
        <v>1</v>
      </c>
      <c r="N1250" s="237" t="s">
        <v>45</v>
      </c>
      <c r="O1250" s="92"/>
      <c r="P1250" s="238">
        <f>O1250*H1250</f>
        <v>0</v>
      </c>
      <c r="Q1250" s="238">
        <v>0.01223</v>
      </c>
      <c r="R1250" s="238">
        <f>Q1250*H1250</f>
        <v>0.3573606</v>
      </c>
      <c r="S1250" s="238">
        <v>0</v>
      </c>
      <c r="T1250" s="239">
        <f>S1250*H1250</f>
        <v>0</v>
      </c>
      <c r="U1250" s="39"/>
      <c r="V1250" s="39"/>
      <c r="W1250" s="39"/>
      <c r="X1250" s="39"/>
      <c r="Y1250" s="39"/>
      <c r="Z1250" s="39"/>
      <c r="AA1250" s="39"/>
      <c r="AB1250" s="39"/>
      <c r="AC1250" s="39"/>
      <c r="AD1250" s="39"/>
      <c r="AE1250" s="39"/>
      <c r="AR1250" s="240" t="s">
        <v>301</v>
      </c>
      <c r="AT1250" s="240" t="s">
        <v>215</v>
      </c>
      <c r="AU1250" s="240" t="s">
        <v>89</v>
      </c>
      <c r="AY1250" s="18" t="s">
        <v>213</v>
      </c>
      <c r="BE1250" s="241">
        <f>IF(N1250="základní",J1250,0)</f>
        <v>0</v>
      </c>
      <c r="BF1250" s="241">
        <f>IF(N1250="snížená",J1250,0)</f>
        <v>0</v>
      </c>
      <c r="BG1250" s="241">
        <f>IF(N1250="zákl. přenesená",J1250,0)</f>
        <v>0</v>
      </c>
      <c r="BH1250" s="241">
        <f>IF(N1250="sníž. přenesená",J1250,0)</f>
        <v>0</v>
      </c>
      <c r="BI1250" s="241">
        <f>IF(N1250="nulová",J1250,0)</f>
        <v>0</v>
      </c>
      <c r="BJ1250" s="18" t="s">
        <v>21</v>
      </c>
      <c r="BK1250" s="241">
        <f>ROUND(I1250*H1250,2)</f>
        <v>0</v>
      </c>
      <c r="BL1250" s="18" t="s">
        <v>301</v>
      </c>
      <c r="BM1250" s="240" t="s">
        <v>2036</v>
      </c>
    </row>
    <row r="1251" spans="1:51" s="15" customFormat="1" ht="12">
      <c r="A1251" s="15"/>
      <c r="B1251" s="265"/>
      <c r="C1251" s="266"/>
      <c r="D1251" s="244" t="s">
        <v>221</v>
      </c>
      <c r="E1251" s="267" t="s">
        <v>1</v>
      </c>
      <c r="F1251" s="268" t="s">
        <v>2037</v>
      </c>
      <c r="G1251" s="266"/>
      <c r="H1251" s="267" t="s">
        <v>1</v>
      </c>
      <c r="I1251" s="269"/>
      <c r="J1251" s="266"/>
      <c r="K1251" s="266"/>
      <c r="L1251" s="270"/>
      <c r="M1251" s="271"/>
      <c r="N1251" s="272"/>
      <c r="O1251" s="272"/>
      <c r="P1251" s="272"/>
      <c r="Q1251" s="272"/>
      <c r="R1251" s="272"/>
      <c r="S1251" s="272"/>
      <c r="T1251" s="273"/>
      <c r="U1251" s="15"/>
      <c r="V1251" s="15"/>
      <c r="W1251" s="15"/>
      <c r="X1251" s="15"/>
      <c r="Y1251" s="15"/>
      <c r="Z1251" s="15"/>
      <c r="AA1251" s="15"/>
      <c r="AB1251" s="15"/>
      <c r="AC1251" s="15"/>
      <c r="AD1251" s="15"/>
      <c r="AE1251" s="15"/>
      <c r="AT1251" s="274" t="s">
        <v>221</v>
      </c>
      <c r="AU1251" s="274" t="s">
        <v>89</v>
      </c>
      <c r="AV1251" s="15" t="s">
        <v>21</v>
      </c>
      <c r="AW1251" s="15" t="s">
        <v>36</v>
      </c>
      <c r="AX1251" s="15" t="s">
        <v>80</v>
      </c>
      <c r="AY1251" s="274" t="s">
        <v>213</v>
      </c>
    </row>
    <row r="1252" spans="1:51" s="13" customFormat="1" ht="12">
      <c r="A1252" s="13"/>
      <c r="B1252" s="242"/>
      <c r="C1252" s="243"/>
      <c r="D1252" s="244" t="s">
        <v>221</v>
      </c>
      <c r="E1252" s="245" t="s">
        <v>1</v>
      </c>
      <c r="F1252" s="246" t="s">
        <v>2038</v>
      </c>
      <c r="G1252" s="243"/>
      <c r="H1252" s="247">
        <v>21.78</v>
      </c>
      <c r="I1252" s="248"/>
      <c r="J1252" s="243"/>
      <c r="K1252" s="243"/>
      <c r="L1252" s="249"/>
      <c r="M1252" s="250"/>
      <c r="N1252" s="251"/>
      <c r="O1252" s="251"/>
      <c r="P1252" s="251"/>
      <c r="Q1252" s="251"/>
      <c r="R1252" s="251"/>
      <c r="S1252" s="251"/>
      <c r="T1252" s="252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T1252" s="253" t="s">
        <v>221</v>
      </c>
      <c r="AU1252" s="253" t="s">
        <v>89</v>
      </c>
      <c r="AV1252" s="13" t="s">
        <v>89</v>
      </c>
      <c r="AW1252" s="13" t="s">
        <v>36</v>
      </c>
      <c r="AX1252" s="13" t="s">
        <v>80</v>
      </c>
      <c r="AY1252" s="253" t="s">
        <v>213</v>
      </c>
    </row>
    <row r="1253" spans="1:51" s="13" customFormat="1" ht="12">
      <c r="A1253" s="13"/>
      <c r="B1253" s="242"/>
      <c r="C1253" s="243"/>
      <c r="D1253" s="244" t="s">
        <v>221</v>
      </c>
      <c r="E1253" s="245" t="s">
        <v>1</v>
      </c>
      <c r="F1253" s="246" t="s">
        <v>2039</v>
      </c>
      <c r="G1253" s="243"/>
      <c r="H1253" s="247">
        <v>7.44</v>
      </c>
      <c r="I1253" s="248"/>
      <c r="J1253" s="243"/>
      <c r="K1253" s="243"/>
      <c r="L1253" s="249"/>
      <c r="M1253" s="250"/>
      <c r="N1253" s="251"/>
      <c r="O1253" s="251"/>
      <c r="P1253" s="251"/>
      <c r="Q1253" s="251"/>
      <c r="R1253" s="251"/>
      <c r="S1253" s="251"/>
      <c r="T1253" s="252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T1253" s="253" t="s">
        <v>221</v>
      </c>
      <c r="AU1253" s="253" t="s">
        <v>89</v>
      </c>
      <c r="AV1253" s="13" t="s">
        <v>89</v>
      </c>
      <c r="AW1253" s="13" t="s">
        <v>36</v>
      </c>
      <c r="AX1253" s="13" t="s">
        <v>80</v>
      </c>
      <c r="AY1253" s="253" t="s">
        <v>213</v>
      </c>
    </row>
    <row r="1254" spans="1:51" s="14" customFormat="1" ht="12">
      <c r="A1254" s="14"/>
      <c r="B1254" s="254"/>
      <c r="C1254" s="255"/>
      <c r="D1254" s="244" t="s">
        <v>221</v>
      </c>
      <c r="E1254" s="256" t="s">
        <v>1</v>
      </c>
      <c r="F1254" s="257" t="s">
        <v>224</v>
      </c>
      <c r="G1254" s="255"/>
      <c r="H1254" s="258">
        <v>29.22</v>
      </c>
      <c r="I1254" s="259"/>
      <c r="J1254" s="255"/>
      <c r="K1254" s="255"/>
      <c r="L1254" s="260"/>
      <c r="M1254" s="261"/>
      <c r="N1254" s="262"/>
      <c r="O1254" s="262"/>
      <c r="P1254" s="262"/>
      <c r="Q1254" s="262"/>
      <c r="R1254" s="262"/>
      <c r="S1254" s="262"/>
      <c r="T1254" s="263"/>
      <c r="U1254" s="14"/>
      <c r="V1254" s="14"/>
      <c r="W1254" s="14"/>
      <c r="X1254" s="14"/>
      <c r="Y1254" s="14"/>
      <c r="Z1254" s="14"/>
      <c r="AA1254" s="14"/>
      <c r="AB1254" s="14"/>
      <c r="AC1254" s="14"/>
      <c r="AD1254" s="14"/>
      <c r="AE1254" s="14"/>
      <c r="AT1254" s="264" t="s">
        <v>221</v>
      </c>
      <c r="AU1254" s="264" t="s">
        <v>89</v>
      </c>
      <c r="AV1254" s="14" t="s">
        <v>219</v>
      </c>
      <c r="AW1254" s="14" t="s">
        <v>36</v>
      </c>
      <c r="AX1254" s="14" t="s">
        <v>21</v>
      </c>
      <c r="AY1254" s="264" t="s">
        <v>213</v>
      </c>
    </row>
    <row r="1255" spans="1:65" s="2" customFormat="1" ht="16.5" customHeight="1">
      <c r="A1255" s="39"/>
      <c r="B1255" s="40"/>
      <c r="C1255" s="228" t="s">
        <v>2040</v>
      </c>
      <c r="D1255" s="228" t="s">
        <v>215</v>
      </c>
      <c r="E1255" s="229" t="s">
        <v>2041</v>
      </c>
      <c r="F1255" s="230" t="s">
        <v>2042</v>
      </c>
      <c r="G1255" s="231" t="s">
        <v>244</v>
      </c>
      <c r="H1255" s="232">
        <v>29.22</v>
      </c>
      <c r="I1255" s="233"/>
      <c r="J1255" s="234">
        <f>ROUND(I1255*H1255,2)</f>
        <v>0</v>
      </c>
      <c r="K1255" s="235"/>
      <c r="L1255" s="45"/>
      <c r="M1255" s="236" t="s">
        <v>1</v>
      </c>
      <c r="N1255" s="237" t="s">
        <v>45</v>
      </c>
      <c r="O1255" s="92"/>
      <c r="P1255" s="238">
        <f>O1255*H1255</f>
        <v>0</v>
      </c>
      <c r="Q1255" s="238">
        <v>0.0001</v>
      </c>
      <c r="R1255" s="238">
        <f>Q1255*H1255</f>
        <v>0.002922</v>
      </c>
      <c r="S1255" s="238">
        <v>0</v>
      </c>
      <c r="T1255" s="239">
        <f>S1255*H1255</f>
        <v>0</v>
      </c>
      <c r="U1255" s="39"/>
      <c r="V1255" s="39"/>
      <c r="W1255" s="39"/>
      <c r="X1255" s="39"/>
      <c r="Y1255" s="39"/>
      <c r="Z1255" s="39"/>
      <c r="AA1255" s="39"/>
      <c r="AB1255" s="39"/>
      <c r="AC1255" s="39"/>
      <c r="AD1255" s="39"/>
      <c r="AE1255" s="39"/>
      <c r="AR1255" s="240" t="s">
        <v>301</v>
      </c>
      <c r="AT1255" s="240" t="s">
        <v>215</v>
      </c>
      <c r="AU1255" s="240" t="s">
        <v>89</v>
      </c>
      <c r="AY1255" s="18" t="s">
        <v>213</v>
      </c>
      <c r="BE1255" s="241">
        <f>IF(N1255="základní",J1255,0)</f>
        <v>0</v>
      </c>
      <c r="BF1255" s="241">
        <f>IF(N1255="snížená",J1255,0)</f>
        <v>0</v>
      </c>
      <c r="BG1255" s="241">
        <f>IF(N1255="zákl. přenesená",J1255,0)</f>
        <v>0</v>
      </c>
      <c r="BH1255" s="241">
        <f>IF(N1255="sníž. přenesená",J1255,0)</f>
        <v>0</v>
      </c>
      <c r="BI1255" s="241">
        <f>IF(N1255="nulová",J1255,0)</f>
        <v>0</v>
      </c>
      <c r="BJ1255" s="18" t="s">
        <v>21</v>
      </c>
      <c r="BK1255" s="241">
        <f>ROUND(I1255*H1255,2)</f>
        <v>0</v>
      </c>
      <c r="BL1255" s="18" t="s">
        <v>301</v>
      </c>
      <c r="BM1255" s="240" t="s">
        <v>2043</v>
      </c>
    </row>
    <row r="1256" spans="1:51" s="13" customFormat="1" ht="12">
      <c r="A1256" s="13"/>
      <c r="B1256" s="242"/>
      <c r="C1256" s="243"/>
      <c r="D1256" s="244" t="s">
        <v>221</v>
      </c>
      <c r="E1256" s="245" t="s">
        <v>1</v>
      </c>
      <c r="F1256" s="246" t="s">
        <v>2044</v>
      </c>
      <c r="G1256" s="243"/>
      <c r="H1256" s="247">
        <v>29.22</v>
      </c>
      <c r="I1256" s="248"/>
      <c r="J1256" s="243"/>
      <c r="K1256" s="243"/>
      <c r="L1256" s="249"/>
      <c r="M1256" s="250"/>
      <c r="N1256" s="251"/>
      <c r="O1256" s="251"/>
      <c r="P1256" s="251"/>
      <c r="Q1256" s="251"/>
      <c r="R1256" s="251"/>
      <c r="S1256" s="251"/>
      <c r="T1256" s="252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T1256" s="253" t="s">
        <v>221</v>
      </c>
      <c r="AU1256" s="253" t="s">
        <v>89</v>
      </c>
      <c r="AV1256" s="13" t="s">
        <v>89</v>
      </c>
      <c r="AW1256" s="13" t="s">
        <v>36</v>
      </c>
      <c r="AX1256" s="13" t="s">
        <v>21</v>
      </c>
      <c r="AY1256" s="253" t="s">
        <v>213</v>
      </c>
    </row>
    <row r="1257" spans="1:65" s="2" customFormat="1" ht="16.5" customHeight="1">
      <c r="A1257" s="39"/>
      <c r="B1257" s="40"/>
      <c r="C1257" s="228" t="s">
        <v>2045</v>
      </c>
      <c r="D1257" s="228" t="s">
        <v>215</v>
      </c>
      <c r="E1257" s="229" t="s">
        <v>2046</v>
      </c>
      <c r="F1257" s="230" t="s">
        <v>2047</v>
      </c>
      <c r="G1257" s="231" t="s">
        <v>244</v>
      </c>
      <c r="H1257" s="232">
        <v>183.45</v>
      </c>
      <c r="I1257" s="233"/>
      <c r="J1257" s="234">
        <f>ROUND(I1257*H1257,2)</f>
        <v>0</v>
      </c>
      <c r="K1257" s="235"/>
      <c r="L1257" s="45"/>
      <c r="M1257" s="236" t="s">
        <v>1</v>
      </c>
      <c r="N1257" s="237" t="s">
        <v>45</v>
      </c>
      <c r="O1257" s="92"/>
      <c r="P1257" s="238">
        <f>O1257*H1257</f>
        <v>0</v>
      </c>
      <c r="Q1257" s="238">
        <v>0</v>
      </c>
      <c r="R1257" s="238">
        <f>Q1257*H1257</f>
        <v>0</v>
      </c>
      <c r="S1257" s="238">
        <v>0</v>
      </c>
      <c r="T1257" s="239">
        <f>S1257*H1257</f>
        <v>0</v>
      </c>
      <c r="U1257" s="39"/>
      <c r="V1257" s="39"/>
      <c r="W1257" s="39"/>
      <c r="X1257" s="39"/>
      <c r="Y1257" s="39"/>
      <c r="Z1257" s="39"/>
      <c r="AA1257" s="39"/>
      <c r="AB1257" s="39"/>
      <c r="AC1257" s="39"/>
      <c r="AD1257" s="39"/>
      <c r="AE1257" s="39"/>
      <c r="AR1257" s="240" t="s">
        <v>301</v>
      </c>
      <c r="AT1257" s="240" t="s">
        <v>215</v>
      </c>
      <c r="AU1257" s="240" t="s">
        <v>89</v>
      </c>
      <c r="AY1257" s="18" t="s">
        <v>213</v>
      </c>
      <c r="BE1257" s="241">
        <f>IF(N1257="základní",J1257,0)</f>
        <v>0</v>
      </c>
      <c r="BF1257" s="241">
        <f>IF(N1257="snížená",J1257,0)</f>
        <v>0</v>
      </c>
      <c r="BG1257" s="241">
        <f>IF(N1257="zákl. přenesená",J1257,0)</f>
        <v>0</v>
      </c>
      <c r="BH1257" s="241">
        <f>IF(N1257="sníž. přenesená",J1257,0)</f>
        <v>0</v>
      </c>
      <c r="BI1257" s="241">
        <f>IF(N1257="nulová",J1257,0)</f>
        <v>0</v>
      </c>
      <c r="BJ1257" s="18" t="s">
        <v>21</v>
      </c>
      <c r="BK1257" s="241">
        <f>ROUND(I1257*H1257,2)</f>
        <v>0</v>
      </c>
      <c r="BL1257" s="18" t="s">
        <v>301</v>
      </c>
      <c r="BM1257" s="240" t="s">
        <v>2048</v>
      </c>
    </row>
    <row r="1258" spans="1:51" s="13" customFormat="1" ht="12">
      <c r="A1258" s="13"/>
      <c r="B1258" s="242"/>
      <c r="C1258" s="243"/>
      <c r="D1258" s="244" t="s">
        <v>221</v>
      </c>
      <c r="E1258" s="245" t="s">
        <v>1</v>
      </c>
      <c r="F1258" s="246" t="s">
        <v>2049</v>
      </c>
      <c r="G1258" s="243"/>
      <c r="H1258" s="247">
        <v>183.45</v>
      </c>
      <c r="I1258" s="248"/>
      <c r="J1258" s="243"/>
      <c r="K1258" s="243"/>
      <c r="L1258" s="249"/>
      <c r="M1258" s="250"/>
      <c r="N1258" s="251"/>
      <c r="O1258" s="251"/>
      <c r="P1258" s="251"/>
      <c r="Q1258" s="251"/>
      <c r="R1258" s="251"/>
      <c r="S1258" s="251"/>
      <c r="T1258" s="252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T1258" s="253" t="s">
        <v>221</v>
      </c>
      <c r="AU1258" s="253" t="s">
        <v>89</v>
      </c>
      <c r="AV1258" s="13" t="s">
        <v>89</v>
      </c>
      <c r="AW1258" s="13" t="s">
        <v>36</v>
      </c>
      <c r="AX1258" s="13" t="s">
        <v>21</v>
      </c>
      <c r="AY1258" s="253" t="s">
        <v>213</v>
      </c>
    </row>
    <row r="1259" spans="1:65" s="2" customFormat="1" ht="21.75" customHeight="1">
      <c r="A1259" s="39"/>
      <c r="B1259" s="40"/>
      <c r="C1259" s="275" t="s">
        <v>2050</v>
      </c>
      <c r="D1259" s="275" t="s">
        <v>292</v>
      </c>
      <c r="E1259" s="276" t="s">
        <v>2051</v>
      </c>
      <c r="F1259" s="277" t="s">
        <v>2052</v>
      </c>
      <c r="G1259" s="278" t="s">
        <v>244</v>
      </c>
      <c r="H1259" s="279">
        <v>206.106</v>
      </c>
      <c r="I1259" s="280"/>
      <c r="J1259" s="281">
        <f>ROUND(I1259*H1259,2)</f>
        <v>0</v>
      </c>
      <c r="K1259" s="282"/>
      <c r="L1259" s="283"/>
      <c r="M1259" s="284" t="s">
        <v>1</v>
      </c>
      <c r="N1259" s="285" t="s">
        <v>45</v>
      </c>
      <c r="O1259" s="92"/>
      <c r="P1259" s="238">
        <f>O1259*H1259</f>
        <v>0</v>
      </c>
      <c r="Q1259" s="238">
        <v>0.00011</v>
      </c>
      <c r="R1259" s="238">
        <f>Q1259*H1259</f>
        <v>0.02267166</v>
      </c>
      <c r="S1259" s="238">
        <v>0</v>
      </c>
      <c r="T1259" s="239">
        <f>S1259*H1259</f>
        <v>0</v>
      </c>
      <c r="U1259" s="39"/>
      <c r="V1259" s="39"/>
      <c r="W1259" s="39"/>
      <c r="X1259" s="39"/>
      <c r="Y1259" s="39"/>
      <c r="Z1259" s="39"/>
      <c r="AA1259" s="39"/>
      <c r="AB1259" s="39"/>
      <c r="AC1259" s="39"/>
      <c r="AD1259" s="39"/>
      <c r="AE1259" s="39"/>
      <c r="AR1259" s="240" t="s">
        <v>382</v>
      </c>
      <c r="AT1259" s="240" t="s">
        <v>292</v>
      </c>
      <c r="AU1259" s="240" t="s">
        <v>89</v>
      </c>
      <c r="AY1259" s="18" t="s">
        <v>213</v>
      </c>
      <c r="BE1259" s="241">
        <f>IF(N1259="základní",J1259,0)</f>
        <v>0</v>
      </c>
      <c r="BF1259" s="241">
        <f>IF(N1259="snížená",J1259,0)</f>
        <v>0</v>
      </c>
      <c r="BG1259" s="241">
        <f>IF(N1259="zákl. přenesená",J1259,0)</f>
        <v>0</v>
      </c>
      <c r="BH1259" s="241">
        <f>IF(N1259="sníž. přenesená",J1259,0)</f>
        <v>0</v>
      </c>
      <c r="BI1259" s="241">
        <f>IF(N1259="nulová",J1259,0)</f>
        <v>0</v>
      </c>
      <c r="BJ1259" s="18" t="s">
        <v>21</v>
      </c>
      <c r="BK1259" s="241">
        <f>ROUND(I1259*H1259,2)</f>
        <v>0</v>
      </c>
      <c r="BL1259" s="18" t="s">
        <v>301</v>
      </c>
      <c r="BM1259" s="240" t="s">
        <v>2053</v>
      </c>
    </row>
    <row r="1260" spans="1:51" s="13" customFormat="1" ht="12">
      <c r="A1260" s="13"/>
      <c r="B1260" s="242"/>
      <c r="C1260" s="243"/>
      <c r="D1260" s="244" t="s">
        <v>221</v>
      </c>
      <c r="E1260" s="245" t="s">
        <v>1</v>
      </c>
      <c r="F1260" s="246" t="s">
        <v>2054</v>
      </c>
      <c r="G1260" s="243"/>
      <c r="H1260" s="247">
        <v>183.45</v>
      </c>
      <c r="I1260" s="248"/>
      <c r="J1260" s="243"/>
      <c r="K1260" s="243"/>
      <c r="L1260" s="249"/>
      <c r="M1260" s="250"/>
      <c r="N1260" s="251"/>
      <c r="O1260" s="251"/>
      <c r="P1260" s="251"/>
      <c r="Q1260" s="251"/>
      <c r="R1260" s="251"/>
      <c r="S1260" s="251"/>
      <c r="T1260" s="252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T1260" s="253" t="s">
        <v>221</v>
      </c>
      <c r="AU1260" s="253" t="s">
        <v>89</v>
      </c>
      <c r="AV1260" s="13" t="s">
        <v>89</v>
      </c>
      <c r="AW1260" s="13" t="s">
        <v>36</v>
      </c>
      <c r="AX1260" s="13" t="s">
        <v>21</v>
      </c>
      <c r="AY1260" s="253" t="s">
        <v>213</v>
      </c>
    </row>
    <row r="1261" spans="1:51" s="13" customFormat="1" ht="12">
      <c r="A1261" s="13"/>
      <c r="B1261" s="242"/>
      <c r="C1261" s="243"/>
      <c r="D1261" s="244" t="s">
        <v>221</v>
      </c>
      <c r="E1261" s="243"/>
      <c r="F1261" s="246" t="s">
        <v>2055</v>
      </c>
      <c r="G1261" s="243"/>
      <c r="H1261" s="247">
        <v>206.106</v>
      </c>
      <c r="I1261" s="248"/>
      <c r="J1261" s="243"/>
      <c r="K1261" s="243"/>
      <c r="L1261" s="249"/>
      <c r="M1261" s="250"/>
      <c r="N1261" s="251"/>
      <c r="O1261" s="251"/>
      <c r="P1261" s="251"/>
      <c r="Q1261" s="251"/>
      <c r="R1261" s="251"/>
      <c r="S1261" s="251"/>
      <c r="T1261" s="252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T1261" s="253" t="s">
        <v>221</v>
      </c>
      <c r="AU1261" s="253" t="s">
        <v>89</v>
      </c>
      <c r="AV1261" s="13" t="s">
        <v>89</v>
      </c>
      <c r="AW1261" s="13" t="s">
        <v>4</v>
      </c>
      <c r="AX1261" s="13" t="s">
        <v>21</v>
      </c>
      <c r="AY1261" s="253" t="s">
        <v>213</v>
      </c>
    </row>
    <row r="1262" spans="1:65" s="2" customFormat="1" ht="21.75" customHeight="1">
      <c r="A1262" s="39"/>
      <c r="B1262" s="40"/>
      <c r="C1262" s="228" t="s">
        <v>2056</v>
      </c>
      <c r="D1262" s="228" t="s">
        <v>215</v>
      </c>
      <c r="E1262" s="229" t="s">
        <v>2057</v>
      </c>
      <c r="F1262" s="230" t="s">
        <v>2058</v>
      </c>
      <c r="G1262" s="231" t="s">
        <v>244</v>
      </c>
      <c r="H1262" s="232">
        <v>183.45</v>
      </c>
      <c r="I1262" s="233"/>
      <c r="J1262" s="234">
        <f>ROUND(I1262*H1262,2)</f>
        <v>0</v>
      </c>
      <c r="K1262" s="235"/>
      <c r="L1262" s="45"/>
      <c r="M1262" s="236" t="s">
        <v>1</v>
      </c>
      <c r="N1262" s="237" t="s">
        <v>45</v>
      </c>
      <c r="O1262" s="92"/>
      <c r="P1262" s="238">
        <f>O1262*H1262</f>
        <v>0</v>
      </c>
      <c r="Q1262" s="238">
        <v>0</v>
      </c>
      <c r="R1262" s="238">
        <f>Q1262*H1262</f>
        <v>0</v>
      </c>
      <c r="S1262" s="238">
        <v>0</v>
      </c>
      <c r="T1262" s="239">
        <f>S1262*H1262</f>
        <v>0</v>
      </c>
      <c r="U1262" s="39"/>
      <c r="V1262" s="39"/>
      <c r="W1262" s="39"/>
      <c r="X1262" s="39"/>
      <c r="Y1262" s="39"/>
      <c r="Z1262" s="39"/>
      <c r="AA1262" s="39"/>
      <c r="AB1262" s="39"/>
      <c r="AC1262" s="39"/>
      <c r="AD1262" s="39"/>
      <c r="AE1262" s="39"/>
      <c r="AR1262" s="240" t="s">
        <v>301</v>
      </c>
      <c r="AT1262" s="240" t="s">
        <v>215</v>
      </c>
      <c r="AU1262" s="240" t="s">
        <v>89</v>
      </c>
      <c r="AY1262" s="18" t="s">
        <v>213</v>
      </c>
      <c r="BE1262" s="241">
        <f>IF(N1262="základní",J1262,0)</f>
        <v>0</v>
      </c>
      <c r="BF1262" s="241">
        <f>IF(N1262="snížená",J1262,0)</f>
        <v>0</v>
      </c>
      <c r="BG1262" s="241">
        <f>IF(N1262="zákl. přenesená",J1262,0)</f>
        <v>0</v>
      </c>
      <c r="BH1262" s="241">
        <f>IF(N1262="sníž. přenesená",J1262,0)</f>
        <v>0</v>
      </c>
      <c r="BI1262" s="241">
        <f>IF(N1262="nulová",J1262,0)</f>
        <v>0</v>
      </c>
      <c r="BJ1262" s="18" t="s">
        <v>21</v>
      </c>
      <c r="BK1262" s="241">
        <f>ROUND(I1262*H1262,2)</f>
        <v>0</v>
      </c>
      <c r="BL1262" s="18" t="s">
        <v>301</v>
      </c>
      <c r="BM1262" s="240" t="s">
        <v>2059</v>
      </c>
    </row>
    <row r="1263" spans="1:51" s="13" customFormat="1" ht="12">
      <c r="A1263" s="13"/>
      <c r="B1263" s="242"/>
      <c r="C1263" s="243"/>
      <c r="D1263" s="244" t="s">
        <v>221</v>
      </c>
      <c r="E1263" s="245" t="s">
        <v>1</v>
      </c>
      <c r="F1263" s="246" t="s">
        <v>2060</v>
      </c>
      <c r="G1263" s="243"/>
      <c r="H1263" s="247">
        <v>183.45</v>
      </c>
      <c r="I1263" s="248"/>
      <c r="J1263" s="243"/>
      <c r="K1263" s="243"/>
      <c r="L1263" s="249"/>
      <c r="M1263" s="250"/>
      <c r="N1263" s="251"/>
      <c r="O1263" s="251"/>
      <c r="P1263" s="251"/>
      <c r="Q1263" s="251"/>
      <c r="R1263" s="251"/>
      <c r="S1263" s="251"/>
      <c r="T1263" s="252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T1263" s="253" t="s">
        <v>221</v>
      </c>
      <c r="AU1263" s="253" t="s">
        <v>89</v>
      </c>
      <c r="AV1263" s="13" t="s">
        <v>89</v>
      </c>
      <c r="AW1263" s="13" t="s">
        <v>36</v>
      </c>
      <c r="AX1263" s="13" t="s">
        <v>21</v>
      </c>
      <c r="AY1263" s="253" t="s">
        <v>213</v>
      </c>
    </row>
    <row r="1264" spans="1:65" s="2" customFormat="1" ht="21.75" customHeight="1">
      <c r="A1264" s="39"/>
      <c r="B1264" s="40"/>
      <c r="C1264" s="275" t="s">
        <v>2061</v>
      </c>
      <c r="D1264" s="275" t="s">
        <v>292</v>
      </c>
      <c r="E1264" s="276" t="s">
        <v>2062</v>
      </c>
      <c r="F1264" s="277" t="s">
        <v>2063</v>
      </c>
      <c r="G1264" s="278" t="s">
        <v>244</v>
      </c>
      <c r="H1264" s="279">
        <v>190.861</v>
      </c>
      <c r="I1264" s="280"/>
      <c r="J1264" s="281">
        <f>ROUND(I1264*H1264,2)</f>
        <v>0</v>
      </c>
      <c r="K1264" s="282"/>
      <c r="L1264" s="283"/>
      <c r="M1264" s="284" t="s">
        <v>1</v>
      </c>
      <c r="N1264" s="285" t="s">
        <v>45</v>
      </c>
      <c r="O1264" s="92"/>
      <c r="P1264" s="238">
        <f>O1264*H1264</f>
        <v>0</v>
      </c>
      <c r="Q1264" s="238">
        <v>0.00148</v>
      </c>
      <c r="R1264" s="238">
        <f>Q1264*H1264</f>
        <v>0.28247427999999997</v>
      </c>
      <c r="S1264" s="238">
        <v>0</v>
      </c>
      <c r="T1264" s="239">
        <f>S1264*H1264</f>
        <v>0</v>
      </c>
      <c r="U1264" s="39"/>
      <c r="V1264" s="39"/>
      <c r="W1264" s="39"/>
      <c r="X1264" s="39"/>
      <c r="Y1264" s="39"/>
      <c r="Z1264" s="39"/>
      <c r="AA1264" s="39"/>
      <c r="AB1264" s="39"/>
      <c r="AC1264" s="39"/>
      <c r="AD1264" s="39"/>
      <c r="AE1264" s="39"/>
      <c r="AR1264" s="240" t="s">
        <v>382</v>
      </c>
      <c r="AT1264" s="240" t="s">
        <v>292</v>
      </c>
      <c r="AU1264" s="240" t="s">
        <v>89</v>
      </c>
      <c r="AY1264" s="18" t="s">
        <v>213</v>
      </c>
      <c r="BE1264" s="241">
        <f>IF(N1264="základní",J1264,0)</f>
        <v>0</v>
      </c>
      <c r="BF1264" s="241">
        <f>IF(N1264="snížená",J1264,0)</f>
        <v>0</v>
      </c>
      <c r="BG1264" s="241">
        <f>IF(N1264="zákl. přenesená",J1264,0)</f>
        <v>0</v>
      </c>
      <c r="BH1264" s="241">
        <f>IF(N1264="sníž. přenesená",J1264,0)</f>
        <v>0</v>
      </c>
      <c r="BI1264" s="241">
        <f>IF(N1264="nulová",J1264,0)</f>
        <v>0</v>
      </c>
      <c r="BJ1264" s="18" t="s">
        <v>21</v>
      </c>
      <c r="BK1264" s="241">
        <f>ROUND(I1264*H1264,2)</f>
        <v>0</v>
      </c>
      <c r="BL1264" s="18" t="s">
        <v>301</v>
      </c>
      <c r="BM1264" s="240" t="s">
        <v>2064</v>
      </c>
    </row>
    <row r="1265" spans="1:51" s="13" customFormat="1" ht="12">
      <c r="A1265" s="13"/>
      <c r="B1265" s="242"/>
      <c r="C1265" s="243"/>
      <c r="D1265" s="244" t="s">
        <v>221</v>
      </c>
      <c r="E1265" s="245" t="s">
        <v>1</v>
      </c>
      <c r="F1265" s="246" t="s">
        <v>2065</v>
      </c>
      <c r="G1265" s="243"/>
      <c r="H1265" s="247">
        <v>187.119</v>
      </c>
      <c r="I1265" s="248"/>
      <c r="J1265" s="243"/>
      <c r="K1265" s="243"/>
      <c r="L1265" s="249"/>
      <c r="M1265" s="250"/>
      <c r="N1265" s="251"/>
      <c r="O1265" s="251"/>
      <c r="P1265" s="251"/>
      <c r="Q1265" s="251"/>
      <c r="R1265" s="251"/>
      <c r="S1265" s="251"/>
      <c r="T1265" s="252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T1265" s="253" t="s">
        <v>221</v>
      </c>
      <c r="AU1265" s="253" t="s">
        <v>89</v>
      </c>
      <c r="AV1265" s="13" t="s">
        <v>89</v>
      </c>
      <c r="AW1265" s="13" t="s">
        <v>36</v>
      </c>
      <c r="AX1265" s="13" t="s">
        <v>21</v>
      </c>
      <c r="AY1265" s="253" t="s">
        <v>213</v>
      </c>
    </row>
    <row r="1266" spans="1:51" s="13" customFormat="1" ht="12">
      <c r="A1266" s="13"/>
      <c r="B1266" s="242"/>
      <c r="C1266" s="243"/>
      <c r="D1266" s="244" t="s">
        <v>221</v>
      </c>
      <c r="E1266" s="243"/>
      <c r="F1266" s="246" t="s">
        <v>2066</v>
      </c>
      <c r="G1266" s="243"/>
      <c r="H1266" s="247">
        <v>190.861</v>
      </c>
      <c r="I1266" s="248"/>
      <c r="J1266" s="243"/>
      <c r="K1266" s="243"/>
      <c r="L1266" s="249"/>
      <c r="M1266" s="250"/>
      <c r="N1266" s="251"/>
      <c r="O1266" s="251"/>
      <c r="P1266" s="251"/>
      <c r="Q1266" s="251"/>
      <c r="R1266" s="251"/>
      <c r="S1266" s="251"/>
      <c r="T1266" s="252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T1266" s="253" t="s">
        <v>221</v>
      </c>
      <c r="AU1266" s="253" t="s">
        <v>89</v>
      </c>
      <c r="AV1266" s="13" t="s">
        <v>89</v>
      </c>
      <c r="AW1266" s="13" t="s">
        <v>4</v>
      </c>
      <c r="AX1266" s="13" t="s">
        <v>21</v>
      </c>
      <c r="AY1266" s="253" t="s">
        <v>213</v>
      </c>
    </row>
    <row r="1267" spans="1:65" s="2" customFormat="1" ht="21.75" customHeight="1">
      <c r="A1267" s="39"/>
      <c r="B1267" s="40"/>
      <c r="C1267" s="228" t="s">
        <v>2067</v>
      </c>
      <c r="D1267" s="228" t="s">
        <v>215</v>
      </c>
      <c r="E1267" s="229" t="s">
        <v>2068</v>
      </c>
      <c r="F1267" s="230" t="s">
        <v>2069</v>
      </c>
      <c r="G1267" s="231" t="s">
        <v>244</v>
      </c>
      <c r="H1267" s="232">
        <v>346.71</v>
      </c>
      <c r="I1267" s="233"/>
      <c r="J1267" s="234">
        <f>ROUND(I1267*H1267,2)</f>
        <v>0</v>
      </c>
      <c r="K1267" s="235"/>
      <c r="L1267" s="45"/>
      <c r="M1267" s="236" t="s">
        <v>1</v>
      </c>
      <c r="N1267" s="237" t="s">
        <v>45</v>
      </c>
      <c r="O1267" s="92"/>
      <c r="P1267" s="238">
        <f>O1267*H1267</f>
        <v>0</v>
      </c>
      <c r="Q1267" s="238">
        <v>4E-05</v>
      </c>
      <c r="R1267" s="238">
        <f>Q1267*H1267</f>
        <v>0.0138684</v>
      </c>
      <c r="S1267" s="238">
        <v>0</v>
      </c>
      <c r="T1267" s="239">
        <f>S1267*H1267</f>
        <v>0</v>
      </c>
      <c r="U1267" s="39"/>
      <c r="V1267" s="39"/>
      <c r="W1267" s="39"/>
      <c r="X1267" s="39"/>
      <c r="Y1267" s="39"/>
      <c r="Z1267" s="39"/>
      <c r="AA1267" s="39"/>
      <c r="AB1267" s="39"/>
      <c r="AC1267" s="39"/>
      <c r="AD1267" s="39"/>
      <c r="AE1267" s="39"/>
      <c r="AR1267" s="240" t="s">
        <v>301</v>
      </c>
      <c r="AT1267" s="240" t="s">
        <v>215</v>
      </c>
      <c r="AU1267" s="240" t="s">
        <v>89</v>
      </c>
      <c r="AY1267" s="18" t="s">
        <v>213</v>
      </c>
      <c r="BE1267" s="241">
        <f>IF(N1267="základní",J1267,0)</f>
        <v>0</v>
      </c>
      <c r="BF1267" s="241">
        <f>IF(N1267="snížená",J1267,0)</f>
        <v>0</v>
      </c>
      <c r="BG1267" s="241">
        <f>IF(N1267="zákl. přenesená",J1267,0)</f>
        <v>0</v>
      </c>
      <c r="BH1267" s="241">
        <f>IF(N1267="sníž. přenesená",J1267,0)</f>
        <v>0</v>
      </c>
      <c r="BI1267" s="241">
        <f>IF(N1267="nulová",J1267,0)</f>
        <v>0</v>
      </c>
      <c r="BJ1267" s="18" t="s">
        <v>21</v>
      </c>
      <c r="BK1267" s="241">
        <f>ROUND(I1267*H1267,2)</f>
        <v>0</v>
      </c>
      <c r="BL1267" s="18" t="s">
        <v>301</v>
      </c>
      <c r="BM1267" s="240" t="s">
        <v>2070</v>
      </c>
    </row>
    <row r="1268" spans="1:51" s="15" customFormat="1" ht="12">
      <c r="A1268" s="15"/>
      <c r="B1268" s="265"/>
      <c r="C1268" s="266"/>
      <c r="D1268" s="244" t="s">
        <v>221</v>
      </c>
      <c r="E1268" s="267" t="s">
        <v>1</v>
      </c>
      <c r="F1268" s="268" t="s">
        <v>2071</v>
      </c>
      <c r="G1268" s="266"/>
      <c r="H1268" s="267" t="s">
        <v>1</v>
      </c>
      <c r="I1268" s="269"/>
      <c r="J1268" s="266"/>
      <c r="K1268" s="266"/>
      <c r="L1268" s="270"/>
      <c r="M1268" s="271"/>
      <c r="N1268" s="272"/>
      <c r="O1268" s="272"/>
      <c r="P1268" s="272"/>
      <c r="Q1268" s="272"/>
      <c r="R1268" s="272"/>
      <c r="S1268" s="272"/>
      <c r="T1268" s="273"/>
      <c r="U1268" s="15"/>
      <c r="V1268" s="15"/>
      <c r="W1268" s="15"/>
      <c r="X1268" s="15"/>
      <c r="Y1268" s="15"/>
      <c r="Z1268" s="15"/>
      <c r="AA1268" s="15"/>
      <c r="AB1268" s="15"/>
      <c r="AC1268" s="15"/>
      <c r="AD1268" s="15"/>
      <c r="AE1268" s="15"/>
      <c r="AT1268" s="274" t="s">
        <v>221</v>
      </c>
      <c r="AU1268" s="274" t="s">
        <v>89</v>
      </c>
      <c r="AV1268" s="15" t="s">
        <v>21</v>
      </c>
      <c r="AW1268" s="15" t="s">
        <v>36</v>
      </c>
      <c r="AX1268" s="15" t="s">
        <v>80</v>
      </c>
      <c r="AY1268" s="274" t="s">
        <v>213</v>
      </c>
    </row>
    <row r="1269" spans="1:51" s="13" customFormat="1" ht="12">
      <c r="A1269" s="13"/>
      <c r="B1269" s="242"/>
      <c r="C1269" s="243"/>
      <c r="D1269" s="244" t="s">
        <v>221</v>
      </c>
      <c r="E1269" s="245" t="s">
        <v>1</v>
      </c>
      <c r="F1269" s="246" t="s">
        <v>2072</v>
      </c>
      <c r="G1269" s="243"/>
      <c r="H1269" s="247">
        <v>346.71</v>
      </c>
      <c r="I1269" s="248"/>
      <c r="J1269" s="243"/>
      <c r="K1269" s="243"/>
      <c r="L1269" s="249"/>
      <c r="M1269" s="250"/>
      <c r="N1269" s="251"/>
      <c r="O1269" s="251"/>
      <c r="P1269" s="251"/>
      <c r="Q1269" s="251"/>
      <c r="R1269" s="251"/>
      <c r="S1269" s="251"/>
      <c r="T1269" s="252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T1269" s="253" t="s">
        <v>221</v>
      </c>
      <c r="AU1269" s="253" t="s">
        <v>89</v>
      </c>
      <c r="AV1269" s="13" t="s">
        <v>89</v>
      </c>
      <c r="AW1269" s="13" t="s">
        <v>36</v>
      </c>
      <c r="AX1269" s="13" t="s">
        <v>21</v>
      </c>
      <c r="AY1269" s="253" t="s">
        <v>213</v>
      </c>
    </row>
    <row r="1270" spans="1:65" s="2" customFormat="1" ht="21.75" customHeight="1">
      <c r="A1270" s="39"/>
      <c r="B1270" s="40"/>
      <c r="C1270" s="228" t="s">
        <v>2073</v>
      </c>
      <c r="D1270" s="228" t="s">
        <v>215</v>
      </c>
      <c r="E1270" s="229" t="s">
        <v>2074</v>
      </c>
      <c r="F1270" s="230" t="s">
        <v>2075</v>
      </c>
      <c r="G1270" s="231" t="s">
        <v>244</v>
      </c>
      <c r="H1270" s="232">
        <v>314.84</v>
      </c>
      <c r="I1270" s="233"/>
      <c r="J1270" s="234">
        <f>ROUND(I1270*H1270,2)</f>
        <v>0</v>
      </c>
      <c r="K1270" s="235"/>
      <c r="L1270" s="45"/>
      <c r="M1270" s="236" t="s">
        <v>1</v>
      </c>
      <c r="N1270" s="237" t="s">
        <v>45</v>
      </c>
      <c r="O1270" s="92"/>
      <c r="P1270" s="238">
        <f>O1270*H1270</f>
        <v>0</v>
      </c>
      <c r="Q1270" s="238">
        <v>0.0001</v>
      </c>
      <c r="R1270" s="238">
        <f>Q1270*H1270</f>
        <v>0.031484</v>
      </c>
      <c r="S1270" s="238">
        <v>0</v>
      </c>
      <c r="T1270" s="239">
        <f>S1270*H1270</f>
        <v>0</v>
      </c>
      <c r="U1270" s="39"/>
      <c r="V1270" s="39"/>
      <c r="W1270" s="39"/>
      <c r="X1270" s="39"/>
      <c r="Y1270" s="39"/>
      <c r="Z1270" s="39"/>
      <c r="AA1270" s="39"/>
      <c r="AB1270" s="39"/>
      <c r="AC1270" s="39"/>
      <c r="AD1270" s="39"/>
      <c r="AE1270" s="39"/>
      <c r="AR1270" s="240" t="s">
        <v>301</v>
      </c>
      <c r="AT1270" s="240" t="s">
        <v>215</v>
      </c>
      <c r="AU1270" s="240" t="s">
        <v>89</v>
      </c>
      <c r="AY1270" s="18" t="s">
        <v>213</v>
      </c>
      <c r="BE1270" s="241">
        <f>IF(N1270="základní",J1270,0)</f>
        <v>0</v>
      </c>
      <c r="BF1270" s="241">
        <f>IF(N1270="snížená",J1270,0)</f>
        <v>0</v>
      </c>
      <c r="BG1270" s="241">
        <f>IF(N1270="zákl. přenesená",J1270,0)</f>
        <v>0</v>
      </c>
      <c r="BH1270" s="241">
        <f>IF(N1270="sníž. přenesená",J1270,0)</f>
        <v>0</v>
      </c>
      <c r="BI1270" s="241">
        <f>IF(N1270="nulová",J1270,0)</f>
        <v>0</v>
      </c>
      <c r="BJ1270" s="18" t="s">
        <v>21</v>
      </c>
      <c r="BK1270" s="241">
        <f>ROUND(I1270*H1270,2)</f>
        <v>0</v>
      </c>
      <c r="BL1270" s="18" t="s">
        <v>301</v>
      </c>
      <c r="BM1270" s="240" t="s">
        <v>2076</v>
      </c>
    </row>
    <row r="1271" spans="1:51" s="15" customFormat="1" ht="12">
      <c r="A1271" s="15"/>
      <c r="B1271" s="265"/>
      <c r="C1271" s="266"/>
      <c r="D1271" s="244" t="s">
        <v>221</v>
      </c>
      <c r="E1271" s="267" t="s">
        <v>1</v>
      </c>
      <c r="F1271" s="268" t="s">
        <v>2077</v>
      </c>
      <c r="G1271" s="266"/>
      <c r="H1271" s="267" t="s">
        <v>1</v>
      </c>
      <c r="I1271" s="269"/>
      <c r="J1271" s="266"/>
      <c r="K1271" s="266"/>
      <c r="L1271" s="270"/>
      <c r="M1271" s="271"/>
      <c r="N1271" s="272"/>
      <c r="O1271" s="272"/>
      <c r="P1271" s="272"/>
      <c r="Q1271" s="272"/>
      <c r="R1271" s="272"/>
      <c r="S1271" s="272"/>
      <c r="T1271" s="273"/>
      <c r="U1271" s="15"/>
      <c r="V1271" s="15"/>
      <c r="W1271" s="15"/>
      <c r="X1271" s="15"/>
      <c r="Y1271" s="15"/>
      <c r="Z1271" s="15"/>
      <c r="AA1271" s="15"/>
      <c r="AB1271" s="15"/>
      <c r="AC1271" s="15"/>
      <c r="AD1271" s="15"/>
      <c r="AE1271" s="15"/>
      <c r="AT1271" s="274" t="s">
        <v>221</v>
      </c>
      <c r="AU1271" s="274" t="s">
        <v>89</v>
      </c>
      <c r="AV1271" s="15" t="s">
        <v>21</v>
      </c>
      <c r="AW1271" s="15" t="s">
        <v>36</v>
      </c>
      <c r="AX1271" s="15" t="s">
        <v>80</v>
      </c>
      <c r="AY1271" s="274" t="s">
        <v>213</v>
      </c>
    </row>
    <row r="1272" spans="1:51" s="13" customFormat="1" ht="12">
      <c r="A1272" s="13"/>
      <c r="B1272" s="242"/>
      <c r="C1272" s="243"/>
      <c r="D1272" s="244" t="s">
        <v>221</v>
      </c>
      <c r="E1272" s="245" t="s">
        <v>1</v>
      </c>
      <c r="F1272" s="246" t="s">
        <v>2078</v>
      </c>
      <c r="G1272" s="243"/>
      <c r="H1272" s="247">
        <v>80.13</v>
      </c>
      <c r="I1272" s="248"/>
      <c r="J1272" s="243"/>
      <c r="K1272" s="243"/>
      <c r="L1272" s="249"/>
      <c r="M1272" s="250"/>
      <c r="N1272" s="251"/>
      <c r="O1272" s="251"/>
      <c r="P1272" s="251"/>
      <c r="Q1272" s="251"/>
      <c r="R1272" s="251"/>
      <c r="S1272" s="251"/>
      <c r="T1272" s="252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T1272" s="253" t="s">
        <v>221</v>
      </c>
      <c r="AU1272" s="253" t="s">
        <v>89</v>
      </c>
      <c r="AV1272" s="13" t="s">
        <v>89</v>
      </c>
      <c r="AW1272" s="13" t="s">
        <v>36</v>
      </c>
      <c r="AX1272" s="13" t="s">
        <v>80</v>
      </c>
      <c r="AY1272" s="253" t="s">
        <v>213</v>
      </c>
    </row>
    <row r="1273" spans="1:51" s="13" customFormat="1" ht="12">
      <c r="A1273" s="13"/>
      <c r="B1273" s="242"/>
      <c r="C1273" s="243"/>
      <c r="D1273" s="244" t="s">
        <v>221</v>
      </c>
      <c r="E1273" s="245" t="s">
        <v>1</v>
      </c>
      <c r="F1273" s="246" t="s">
        <v>2079</v>
      </c>
      <c r="G1273" s="243"/>
      <c r="H1273" s="247">
        <v>79.05</v>
      </c>
      <c r="I1273" s="248"/>
      <c r="J1273" s="243"/>
      <c r="K1273" s="243"/>
      <c r="L1273" s="249"/>
      <c r="M1273" s="250"/>
      <c r="N1273" s="251"/>
      <c r="O1273" s="251"/>
      <c r="P1273" s="251"/>
      <c r="Q1273" s="251"/>
      <c r="R1273" s="251"/>
      <c r="S1273" s="251"/>
      <c r="T1273" s="252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T1273" s="253" t="s">
        <v>221</v>
      </c>
      <c r="AU1273" s="253" t="s">
        <v>89</v>
      </c>
      <c r="AV1273" s="13" t="s">
        <v>89</v>
      </c>
      <c r="AW1273" s="13" t="s">
        <v>36</v>
      </c>
      <c r="AX1273" s="13" t="s">
        <v>80</v>
      </c>
      <c r="AY1273" s="253" t="s">
        <v>213</v>
      </c>
    </row>
    <row r="1274" spans="1:51" s="13" customFormat="1" ht="12">
      <c r="A1274" s="13"/>
      <c r="B1274" s="242"/>
      <c r="C1274" s="243"/>
      <c r="D1274" s="244" t="s">
        <v>221</v>
      </c>
      <c r="E1274" s="245" t="s">
        <v>1</v>
      </c>
      <c r="F1274" s="246" t="s">
        <v>2080</v>
      </c>
      <c r="G1274" s="243"/>
      <c r="H1274" s="247">
        <v>155.66</v>
      </c>
      <c r="I1274" s="248"/>
      <c r="J1274" s="243"/>
      <c r="K1274" s="243"/>
      <c r="L1274" s="249"/>
      <c r="M1274" s="250"/>
      <c r="N1274" s="251"/>
      <c r="O1274" s="251"/>
      <c r="P1274" s="251"/>
      <c r="Q1274" s="251"/>
      <c r="R1274" s="251"/>
      <c r="S1274" s="251"/>
      <c r="T1274" s="252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T1274" s="253" t="s">
        <v>221</v>
      </c>
      <c r="AU1274" s="253" t="s">
        <v>89</v>
      </c>
      <c r="AV1274" s="13" t="s">
        <v>89</v>
      </c>
      <c r="AW1274" s="13" t="s">
        <v>36</v>
      </c>
      <c r="AX1274" s="13" t="s">
        <v>80</v>
      </c>
      <c r="AY1274" s="253" t="s">
        <v>213</v>
      </c>
    </row>
    <row r="1275" spans="1:51" s="14" customFormat="1" ht="12">
      <c r="A1275" s="14"/>
      <c r="B1275" s="254"/>
      <c r="C1275" s="255"/>
      <c r="D1275" s="244" t="s">
        <v>221</v>
      </c>
      <c r="E1275" s="256" t="s">
        <v>1</v>
      </c>
      <c r="F1275" s="257" t="s">
        <v>224</v>
      </c>
      <c r="G1275" s="255"/>
      <c r="H1275" s="258">
        <v>314.84</v>
      </c>
      <c r="I1275" s="259"/>
      <c r="J1275" s="255"/>
      <c r="K1275" s="255"/>
      <c r="L1275" s="260"/>
      <c r="M1275" s="261"/>
      <c r="N1275" s="262"/>
      <c r="O1275" s="262"/>
      <c r="P1275" s="262"/>
      <c r="Q1275" s="262"/>
      <c r="R1275" s="262"/>
      <c r="S1275" s="262"/>
      <c r="T1275" s="263"/>
      <c r="U1275" s="14"/>
      <c r="V1275" s="14"/>
      <c r="W1275" s="14"/>
      <c r="X1275" s="14"/>
      <c r="Y1275" s="14"/>
      <c r="Z1275" s="14"/>
      <c r="AA1275" s="14"/>
      <c r="AB1275" s="14"/>
      <c r="AC1275" s="14"/>
      <c r="AD1275" s="14"/>
      <c r="AE1275" s="14"/>
      <c r="AT1275" s="264" t="s">
        <v>221</v>
      </c>
      <c r="AU1275" s="264" t="s">
        <v>89</v>
      </c>
      <c r="AV1275" s="14" t="s">
        <v>219</v>
      </c>
      <c r="AW1275" s="14" t="s">
        <v>36</v>
      </c>
      <c r="AX1275" s="14" t="s">
        <v>21</v>
      </c>
      <c r="AY1275" s="264" t="s">
        <v>213</v>
      </c>
    </row>
    <row r="1276" spans="1:65" s="2" customFormat="1" ht="33" customHeight="1">
      <c r="A1276" s="39"/>
      <c r="B1276" s="40"/>
      <c r="C1276" s="228" t="s">
        <v>2081</v>
      </c>
      <c r="D1276" s="228" t="s">
        <v>215</v>
      </c>
      <c r="E1276" s="229" t="s">
        <v>2082</v>
      </c>
      <c r="F1276" s="230" t="s">
        <v>2083</v>
      </c>
      <c r="G1276" s="231" t="s">
        <v>244</v>
      </c>
      <c r="H1276" s="232">
        <v>54.63</v>
      </c>
      <c r="I1276" s="233"/>
      <c r="J1276" s="234">
        <f>ROUND(I1276*H1276,2)</f>
        <v>0</v>
      </c>
      <c r="K1276" s="235"/>
      <c r="L1276" s="45"/>
      <c r="M1276" s="236" t="s">
        <v>1</v>
      </c>
      <c r="N1276" s="237" t="s">
        <v>45</v>
      </c>
      <c r="O1276" s="92"/>
      <c r="P1276" s="238">
        <f>O1276*H1276</f>
        <v>0</v>
      </c>
      <c r="Q1276" s="238">
        <v>0.00139</v>
      </c>
      <c r="R1276" s="238">
        <f>Q1276*H1276</f>
        <v>0.0759357</v>
      </c>
      <c r="S1276" s="238">
        <v>0</v>
      </c>
      <c r="T1276" s="239">
        <f>S1276*H1276</f>
        <v>0</v>
      </c>
      <c r="U1276" s="39"/>
      <c r="V1276" s="39"/>
      <c r="W1276" s="39"/>
      <c r="X1276" s="39"/>
      <c r="Y1276" s="39"/>
      <c r="Z1276" s="39"/>
      <c r="AA1276" s="39"/>
      <c r="AB1276" s="39"/>
      <c r="AC1276" s="39"/>
      <c r="AD1276" s="39"/>
      <c r="AE1276" s="39"/>
      <c r="AR1276" s="240" t="s">
        <v>301</v>
      </c>
      <c r="AT1276" s="240" t="s">
        <v>215</v>
      </c>
      <c r="AU1276" s="240" t="s">
        <v>89</v>
      </c>
      <c r="AY1276" s="18" t="s">
        <v>213</v>
      </c>
      <c r="BE1276" s="241">
        <f>IF(N1276="základní",J1276,0)</f>
        <v>0</v>
      </c>
      <c r="BF1276" s="241">
        <f>IF(N1276="snížená",J1276,0)</f>
        <v>0</v>
      </c>
      <c r="BG1276" s="241">
        <f>IF(N1276="zákl. přenesená",J1276,0)</f>
        <v>0</v>
      </c>
      <c r="BH1276" s="241">
        <f>IF(N1276="sníž. přenesená",J1276,0)</f>
        <v>0</v>
      </c>
      <c r="BI1276" s="241">
        <f>IF(N1276="nulová",J1276,0)</f>
        <v>0</v>
      </c>
      <c r="BJ1276" s="18" t="s">
        <v>21</v>
      </c>
      <c r="BK1276" s="241">
        <f>ROUND(I1276*H1276,2)</f>
        <v>0</v>
      </c>
      <c r="BL1276" s="18" t="s">
        <v>301</v>
      </c>
      <c r="BM1276" s="240" t="s">
        <v>2084</v>
      </c>
    </row>
    <row r="1277" spans="1:51" s="15" customFormat="1" ht="12">
      <c r="A1277" s="15"/>
      <c r="B1277" s="265"/>
      <c r="C1277" s="266"/>
      <c r="D1277" s="244" t="s">
        <v>221</v>
      </c>
      <c r="E1277" s="267" t="s">
        <v>1</v>
      </c>
      <c r="F1277" s="268" t="s">
        <v>2085</v>
      </c>
      <c r="G1277" s="266"/>
      <c r="H1277" s="267" t="s">
        <v>1</v>
      </c>
      <c r="I1277" s="269"/>
      <c r="J1277" s="266"/>
      <c r="K1277" s="266"/>
      <c r="L1277" s="270"/>
      <c r="M1277" s="271"/>
      <c r="N1277" s="272"/>
      <c r="O1277" s="272"/>
      <c r="P1277" s="272"/>
      <c r="Q1277" s="272"/>
      <c r="R1277" s="272"/>
      <c r="S1277" s="272"/>
      <c r="T1277" s="273"/>
      <c r="U1277" s="15"/>
      <c r="V1277" s="15"/>
      <c r="W1277" s="15"/>
      <c r="X1277" s="15"/>
      <c r="Y1277" s="15"/>
      <c r="Z1277" s="15"/>
      <c r="AA1277" s="15"/>
      <c r="AB1277" s="15"/>
      <c r="AC1277" s="15"/>
      <c r="AD1277" s="15"/>
      <c r="AE1277" s="15"/>
      <c r="AT1277" s="274" t="s">
        <v>221</v>
      </c>
      <c r="AU1277" s="274" t="s">
        <v>89</v>
      </c>
      <c r="AV1277" s="15" t="s">
        <v>21</v>
      </c>
      <c r="AW1277" s="15" t="s">
        <v>36</v>
      </c>
      <c r="AX1277" s="15" t="s">
        <v>80</v>
      </c>
      <c r="AY1277" s="274" t="s">
        <v>213</v>
      </c>
    </row>
    <row r="1278" spans="1:51" s="13" customFormat="1" ht="12">
      <c r="A1278" s="13"/>
      <c r="B1278" s="242"/>
      <c r="C1278" s="243"/>
      <c r="D1278" s="244" t="s">
        <v>221</v>
      </c>
      <c r="E1278" s="245" t="s">
        <v>1</v>
      </c>
      <c r="F1278" s="246" t="s">
        <v>2086</v>
      </c>
      <c r="G1278" s="243"/>
      <c r="H1278" s="247">
        <v>3.8</v>
      </c>
      <c r="I1278" s="248"/>
      <c r="J1278" s="243"/>
      <c r="K1278" s="243"/>
      <c r="L1278" s="249"/>
      <c r="M1278" s="250"/>
      <c r="N1278" s="251"/>
      <c r="O1278" s="251"/>
      <c r="P1278" s="251"/>
      <c r="Q1278" s="251"/>
      <c r="R1278" s="251"/>
      <c r="S1278" s="251"/>
      <c r="T1278" s="252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T1278" s="253" t="s">
        <v>221</v>
      </c>
      <c r="AU1278" s="253" t="s">
        <v>89</v>
      </c>
      <c r="AV1278" s="13" t="s">
        <v>89</v>
      </c>
      <c r="AW1278" s="13" t="s">
        <v>36</v>
      </c>
      <c r="AX1278" s="13" t="s">
        <v>80</v>
      </c>
      <c r="AY1278" s="253" t="s">
        <v>213</v>
      </c>
    </row>
    <row r="1279" spans="1:51" s="13" customFormat="1" ht="12">
      <c r="A1279" s="13"/>
      <c r="B1279" s="242"/>
      <c r="C1279" s="243"/>
      <c r="D1279" s="244" t="s">
        <v>221</v>
      </c>
      <c r="E1279" s="245" t="s">
        <v>1</v>
      </c>
      <c r="F1279" s="246" t="s">
        <v>2087</v>
      </c>
      <c r="G1279" s="243"/>
      <c r="H1279" s="247">
        <v>3</v>
      </c>
      <c r="I1279" s="248"/>
      <c r="J1279" s="243"/>
      <c r="K1279" s="243"/>
      <c r="L1279" s="249"/>
      <c r="M1279" s="250"/>
      <c r="N1279" s="251"/>
      <c r="O1279" s="251"/>
      <c r="P1279" s="251"/>
      <c r="Q1279" s="251"/>
      <c r="R1279" s="251"/>
      <c r="S1279" s="251"/>
      <c r="T1279" s="252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T1279" s="253" t="s">
        <v>221</v>
      </c>
      <c r="AU1279" s="253" t="s">
        <v>89</v>
      </c>
      <c r="AV1279" s="13" t="s">
        <v>89</v>
      </c>
      <c r="AW1279" s="13" t="s">
        <v>36</v>
      </c>
      <c r="AX1279" s="13" t="s">
        <v>80</v>
      </c>
      <c r="AY1279" s="253" t="s">
        <v>213</v>
      </c>
    </row>
    <row r="1280" spans="1:51" s="13" customFormat="1" ht="12">
      <c r="A1280" s="13"/>
      <c r="B1280" s="242"/>
      <c r="C1280" s="243"/>
      <c r="D1280" s="244" t="s">
        <v>221</v>
      </c>
      <c r="E1280" s="245" t="s">
        <v>1</v>
      </c>
      <c r="F1280" s="246" t="s">
        <v>2088</v>
      </c>
      <c r="G1280" s="243"/>
      <c r="H1280" s="247">
        <v>3</v>
      </c>
      <c r="I1280" s="248"/>
      <c r="J1280" s="243"/>
      <c r="K1280" s="243"/>
      <c r="L1280" s="249"/>
      <c r="M1280" s="250"/>
      <c r="N1280" s="251"/>
      <c r="O1280" s="251"/>
      <c r="P1280" s="251"/>
      <c r="Q1280" s="251"/>
      <c r="R1280" s="251"/>
      <c r="S1280" s="251"/>
      <c r="T1280" s="252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T1280" s="253" t="s">
        <v>221</v>
      </c>
      <c r="AU1280" s="253" t="s">
        <v>89</v>
      </c>
      <c r="AV1280" s="13" t="s">
        <v>89</v>
      </c>
      <c r="AW1280" s="13" t="s">
        <v>36</v>
      </c>
      <c r="AX1280" s="13" t="s">
        <v>80</v>
      </c>
      <c r="AY1280" s="253" t="s">
        <v>213</v>
      </c>
    </row>
    <row r="1281" spans="1:51" s="13" customFormat="1" ht="12">
      <c r="A1281" s="13"/>
      <c r="B1281" s="242"/>
      <c r="C1281" s="243"/>
      <c r="D1281" s="244" t="s">
        <v>221</v>
      </c>
      <c r="E1281" s="245" t="s">
        <v>1</v>
      </c>
      <c r="F1281" s="246" t="s">
        <v>2089</v>
      </c>
      <c r="G1281" s="243"/>
      <c r="H1281" s="247">
        <v>3.25</v>
      </c>
      <c r="I1281" s="248"/>
      <c r="J1281" s="243"/>
      <c r="K1281" s="243"/>
      <c r="L1281" s="249"/>
      <c r="M1281" s="250"/>
      <c r="N1281" s="251"/>
      <c r="O1281" s="251"/>
      <c r="P1281" s="251"/>
      <c r="Q1281" s="251"/>
      <c r="R1281" s="251"/>
      <c r="S1281" s="251"/>
      <c r="T1281" s="252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T1281" s="253" t="s">
        <v>221</v>
      </c>
      <c r="AU1281" s="253" t="s">
        <v>89</v>
      </c>
      <c r="AV1281" s="13" t="s">
        <v>89</v>
      </c>
      <c r="AW1281" s="13" t="s">
        <v>36</v>
      </c>
      <c r="AX1281" s="13" t="s">
        <v>80</v>
      </c>
      <c r="AY1281" s="253" t="s">
        <v>213</v>
      </c>
    </row>
    <row r="1282" spans="1:51" s="13" customFormat="1" ht="12">
      <c r="A1282" s="13"/>
      <c r="B1282" s="242"/>
      <c r="C1282" s="243"/>
      <c r="D1282" s="244" t="s">
        <v>221</v>
      </c>
      <c r="E1282" s="245" t="s">
        <v>1</v>
      </c>
      <c r="F1282" s="246" t="s">
        <v>2090</v>
      </c>
      <c r="G1282" s="243"/>
      <c r="H1282" s="247">
        <v>3.15</v>
      </c>
      <c r="I1282" s="248"/>
      <c r="J1282" s="243"/>
      <c r="K1282" s="243"/>
      <c r="L1282" s="249"/>
      <c r="M1282" s="250"/>
      <c r="N1282" s="251"/>
      <c r="O1282" s="251"/>
      <c r="P1282" s="251"/>
      <c r="Q1282" s="251"/>
      <c r="R1282" s="251"/>
      <c r="S1282" s="251"/>
      <c r="T1282" s="252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T1282" s="253" t="s">
        <v>221</v>
      </c>
      <c r="AU1282" s="253" t="s">
        <v>89</v>
      </c>
      <c r="AV1282" s="13" t="s">
        <v>89</v>
      </c>
      <c r="AW1282" s="13" t="s">
        <v>36</v>
      </c>
      <c r="AX1282" s="13" t="s">
        <v>80</v>
      </c>
      <c r="AY1282" s="253" t="s">
        <v>213</v>
      </c>
    </row>
    <row r="1283" spans="1:51" s="13" customFormat="1" ht="12">
      <c r="A1283" s="13"/>
      <c r="B1283" s="242"/>
      <c r="C1283" s="243"/>
      <c r="D1283" s="244" t="s">
        <v>221</v>
      </c>
      <c r="E1283" s="245" t="s">
        <v>1</v>
      </c>
      <c r="F1283" s="246" t="s">
        <v>2091</v>
      </c>
      <c r="G1283" s="243"/>
      <c r="H1283" s="247">
        <v>2.25</v>
      </c>
      <c r="I1283" s="248"/>
      <c r="J1283" s="243"/>
      <c r="K1283" s="243"/>
      <c r="L1283" s="249"/>
      <c r="M1283" s="250"/>
      <c r="N1283" s="251"/>
      <c r="O1283" s="251"/>
      <c r="P1283" s="251"/>
      <c r="Q1283" s="251"/>
      <c r="R1283" s="251"/>
      <c r="S1283" s="251"/>
      <c r="T1283" s="252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T1283" s="253" t="s">
        <v>221</v>
      </c>
      <c r="AU1283" s="253" t="s">
        <v>89</v>
      </c>
      <c r="AV1283" s="13" t="s">
        <v>89</v>
      </c>
      <c r="AW1283" s="13" t="s">
        <v>36</v>
      </c>
      <c r="AX1283" s="13" t="s">
        <v>80</v>
      </c>
      <c r="AY1283" s="253" t="s">
        <v>213</v>
      </c>
    </row>
    <row r="1284" spans="1:51" s="13" customFormat="1" ht="12">
      <c r="A1284" s="13"/>
      <c r="B1284" s="242"/>
      <c r="C1284" s="243"/>
      <c r="D1284" s="244" t="s">
        <v>221</v>
      </c>
      <c r="E1284" s="245" t="s">
        <v>1</v>
      </c>
      <c r="F1284" s="246" t="s">
        <v>2092</v>
      </c>
      <c r="G1284" s="243"/>
      <c r="H1284" s="247">
        <v>1.17</v>
      </c>
      <c r="I1284" s="248"/>
      <c r="J1284" s="243"/>
      <c r="K1284" s="243"/>
      <c r="L1284" s="249"/>
      <c r="M1284" s="250"/>
      <c r="N1284" s="251"/>
      <c r="O1284" s="251"/>
      <c r="P1284" s="251"/>
      <c r="Q1284" s="251"/>
      <c r="R1284" s="251"/>
      <c r="S1284" s="251"/>
      <c r="T1284" s="252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T1284" s="253" t="s">
        <v>221</v>
      </c>
      <c r="AU1284" s="253" t="s">
        <v>89</v>
      </c>
      <c r="AV1284" s="13" t="s">
        <v>89</v>
      </c>
      <c r="AW1284" s="13" t="s">
        <v>36</v>
      </c>
      <c r="AX1284" s="13" t="s">
        <v>80</v>
      </c>
      <c r="AY1284" s="253" t="s">
        <v>213</v>
      </c>
    </row>
    <row r="1285" spans="1:51" s="13" customFormat="1" ht="12">
      <c r="A1285" s="13"/>
      <c r="B1285" s="242"/>
      <c r="C1285" s="243"/>
      <c r="D1285" s="244" t="s">
        <v>221</v>
      </c>
      <c r="E1285" s="245" t="s">
        <v>1</v>
      </c>
      <c r="F1285" s="246" t="s">
        <v>2093</v>
      </c>
      <c r="G1285" s="243"/>
      <c r="H1285" s="247">
        <v>7.1</v>
      </c>
      <c r="I1285" s="248"/>
      <c r="J1285" s="243"/>
      <c r="K1285" s="243"/>
      <c r="L1285" s="249"/>
      <c r="M1285" s="250"/>
      <c r="N1285" s="251"/>
      <c r="O1285" s="251"/>
      <c r="P1285" s="251"/>
      <c r="Q1285" s="251"/>
      <c r="R1285" s="251"/>
      <c r="S1285" s="251"/>
      <c r="T1285" s="252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T1285" s="253" t="s">
        <v>221</v>
      </c>
      <c r="AU1285" s="253" t="s">
        <v>89</v>
      </c>
      <c r="AV1285" s="13" t="s">
        <v>89</v>
      </c>
      <c r="AW1285" s="13" t="s">
        <v>36</v>
      </c>
      <c r="AX1285" s="13" t="s">
        <v>80</v>
      </c>
      <c r="AY1285" s="253" t="s">
        <v>213</v>
      </c>
    </row>
    <row r="1286" spans="1:51" s="13" customFormat="1" ht="12">
      <c r="A1286" s="13"/>
      <c r="B1286" s="242"/>
      <c r="C1286" s="243"/>
      <c r="D1286" s="244" t="s">
        <v>221</v>
      </c>
      <c r="E1286" s="245" t="s">
        <v>1</v>
      </c>
      <c r="F1286" s="246" t="s">
        <v>2094</v>
      </c>
      <c r="G1286" s="243"/>
      <c r="H1286" s="247">
        <v>3.9</v>
      </c>
      <c r="I1286" s="248"/>
      <c r="J1286" s="243"/>
      <c r="K1286" s="243"/>
      <c r="L1286" s="249"/>
      <c r="M1286" s="250"/>
      <c r="N1286" s="251"/>
      <c r="O1286" s="251"/>
      <c r="P1286" s="251"/>
      <c r="Q1286" s="251"/>
      <c r="R1286" s="251"/>
      <c r="S1286" s="251"/>
      <c r="T1286" s="252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T1286" s="253" t="s">
        <v>221</v>
      </c>
      <c r="AU1286" s="253" t="s">
        <v>89</v>
      </c>
      <c r="AV1286" s="13" t="s">
        <v>89</v>
      </c>
      <c r="AW1286" s="13" t="s">
        <v>36</v>
      </c>
      <c r="AX1286" s="13" t="s">
        <v>80</v>
      </c>
      <c r="AY1286" s="253" t="s">
        <v>213</v>
      </c>
    </row>
    <row r="1287" spans="1:51" s="13" customFormat="1" ht="12">
      <c r="A1287" s="13"/>
      <c r="B1287" s="242"/>
      <c r="C1287" s="243"/>
      <c r="D1287" s="244" t="s">
        <v>221</v>
      </c>
      <c r="E1287" s="245" t="s">
        <v>1</v>
      </c>
      <c r="F1287" s="246" t="s">
        <v>2095</v>
      </c>
      <c r="G1287" s="243"/>
      <c r="H1287" s="247">
        <v>4.1</v>
      </c>
      <c r="I1287" s="248"/>
      <c r="J1287" s="243"/>
      <c r="K1287" s="243"/>
      <c r="L1287" s="249"/>
      <c r="M1287" s="250"/>
      <c r="N1287" s="251"/>
      <c r="O1287" s="251"/>
      <c r="P1287" s="251"/>
      <c r="Q1287" s="251"/>
      <c r="R1287" s="251"/>
      <c r="S1287" s="251"/>
      <c r="T1287" s="252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T1287" s="253" t="s">
        <v>221</v>
      </c>
      <c r="AU1287" s="253" t="s">
        <v>89</v>
      </c>
      <c r="AV1287" s="13" t="s">
        <v>89</v>
      </c>
      <c r="AW1287" s="13" t="s">
        <v>36</v>
      </c>
      <c r="AX1287" s="13" t="s">
        <v>80</v>
      </c>
      <c r="AY1287" s="253" t="s">
        <v>213</v>
      </c>
    </row>
    <row r="1288" spans="1:51" s="13" customFormat="1" ht="12">
      <c r="A1288" s="13"/>
      <c r="B1288" s="242"/>
      <c r="C1288" s="243"/>
      <c r="D1288" s="244" t="s">
        <v>221</v>
      </c>
      <c r="E1288" s="245" t="s">
        <v>1</v>
      </c>
      <c r="F1288" s="246" t="s">
        <v>2096</v>
      </c>
      <c r="G1288" s="243"/>
      <c r="H1288" s="247">
        <v>3.85</v>
      </c>
      <c r="I1288" s="248"/>
      <c r="J1288" s="243"/>
      <c r="K1288" s="243"/>
      <c r="L1288" s="249"/>
      <c r="M1288" s="250"/>
      <c r="N1288" s="251"/>
      <c r="O1288" s="251"/>
      <c r="P1288" s="251"/>
      <c r="Q1288" s="251"/>
      <c r="R1288" s="251"/>
      <c r="S1288" s="251"/>
      <c r="T1288" s="252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T1288" s="253" t="s">
        <v>221</v>
      </c>
      <c r="AU1288" s="253" t="s">
        <v>89</v>
      </c>
      <c r="AV1288" s="13" t="s">
        <v>89</v>
      </c>
      <c r="AW1288" s="13" t="s">
        <v>36</v>
      </c>
      <c r="AX1288" s="13" t="s">
        <v>80</v>
      </c>
      <c r="AY1288" s="253" t="s">
        <v>213</v>
      </c>
    </row>
    <row r="1289" spans="1:51" s="13" customFormat="1" ht="12">
      <c r="A1289" s="13"/>
      <c r="B1289" s="242"/>
      <c r="C1289" s="243"/>
      <c r="D1289" s="244" t="s">
        <v>221</v>
      </c>
      <c r="E1289" s="245" t="s">
        <v>1</v>
      </c>
      <c r="F1289" s="246" t="s">
        <v>2097</v>
      </c>
      <c r="G1289" s="243"/>
      <c r="H1289" s="247">
        <v>16.06</v>
      </c>
      <c r="I1289" s="248"/>
      <c r="J1289" s="243"/>
      <c r="K1289" s="243"/>
      <c r="L1289" s="249"/>
      <c r="M1289" s="250"/>
      <c r="N1289" s="251"/>
      <c r="O1289" s="251"/>
      <c r="P1289" s="251"/>
      <c r="Q1289" s="251"/>
      <c r="R1289" s="251"/>
      <c r="S1289" s="251"/>
      <c r="T1289" s="252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T1289" s="253" t="s">
        <v>221</v>
      </c>
      <c r="AU1289" s="253" t="s">
        <v>89</v>
      </c>
      <c r="AV1289" s="13" t="s">
        <v>89</v>
      </c>
      <c r="AW1289" s="13" t="s">
        <v>36</v>
      </c>
      <c r="AX1289" s="13" t="s">
        <v>80</v>
      </c>
      <c r="AY1289" s="253" t="s">
        <v>213</v>
      </c>
    </row>
    <row r="1290" spans="1:51" s="14" customFormat="1" ht="12">
      <c r="A1290" s="14"/>
      <c r="B1290" s="254"/>
      <c r="C1290" s="255"/>
      <c r="D1290" s="244" t="s">
        <v>221</v>
      </c>
      <c r="E1290" s="256" t="s">
        <v>1</v>
      </c>
      <c r="F1290" s="257" t="s">
        <v>224</v>
      </c>
      <c r="G1290" s="255"/>
      <c r="H1290" s="258">
        <v>54.63</v>
      </c>
      <c r="I1290" s="259"/>
      <c r="J1290" s="255"/>
      <c r="K1290" s="255"/>
      <c r="L1290" s="260"/>
      <c r="M1290" s="261"/>
      <c r="N1290" s="262"/>
      <c r="O1290" s="262"/>
      <c r="P1290" s="262"/>
      <c r="Q1290" s="262"/>
      <c r="R1290" s="262"/>
      <c r="S1290" s="262"/>
      <c r="T1290" s="263"/>
      <c r="U1290" s="14"/>
      <c r="V1290" s="14"/>
      <c r="W1290" s="14"/>
      <c r="X1290" s="14"/>
      <c r="Y1290" s="14"/>
      <c r="Z1290" s="14"/>
      <c r="AA1290" s="14"/>
      <c r="AB1290" s="14"/>
      <c r="AC1290" s="14"/>
      <c r="AD1290" s="14"/>
      <c r="AE1290" s="14"/>
      <c r="AT1290" s="264" t="s">
        <v>221</v>
      </c>
      <c r="AU1290" s="264" t="s">
        <v>89</v>
      </c>
      <c r="AV1290" s="14" t="s">
        <v>219</v>
      </c>
      <c r="AW1290" s="14" t="s">
        <v>36</v>
      </c>
      <c r="AX1290" s="14" t="s">
        <v>21</v>
      </c>
      <c r="AY1290" s="264" t="s">
        <v>213</v>
      </c>
    </row>
    <row r="1291" spans="1:65" s="2" customFormat="1" ht="33" customHeight="1">
      <c r="A1291" s="39"/>
      <c r="B1291" s="40"/>
      <c r="C1291" s="275" t="s">
        <v>2098</v>
      </c>
      <c r="D1291" s="275" t="s">
        <v>292</v>
      </c>
      <c r="E1291" s="276" t="s">
        <v>2099</v>
      </c>
      <c r="F1291" s="277" t="s">
        <v>2100</v>
      </c>
      <c r="G1291" s="278" t="s">
        <v>244</v>
      </c>
      <c r="H1291" s="279">
        <v>57.362</v>
      </c>
      <c r="I1291" s="280"/>
      <c r="J1291" s="281">
        <f>ROUND(I1291*H1291,2)</f>
        <v>0</v>
      </c>
      <c r="K1291" s="282"/>
      <c r="L1291" s="283"/>
      <c r="M1291" s="284" t="s">
        <v>1</v>
      </c>
      <c r="N1291" s="285" t="s">
        <v>45</v>
      </c>
      <c r="O1291" s="92"/>
      <c r="P1291" s="238">
        <f>O1291*H1291</f>
        <v>0</v>
      </c>
      <c r="Q1291" s="238">
        <v>0.0064</v>
      </c>
      <c r="R1291" s="238">
        <f>Q1291*H1291</f>
        <v>0.3671168</v>
      </c>
      <c r="S1291" s="238">
        <v>0</v>
      </c>
      <c r="T1291" s="239">
        <f>S1291*H1291</f>
        <v>0</v>
      </c>
      <c r="U1291" s="39"/>
      <c r="V1291" s="39"/>
      <c r="W1291" s="39"/>
      <c r="X1291" s="39"/>
      <c r="Y1291" s="39"/>
      <c r="Z1291" s="39"/>
      <c r="AA1291" s="39"/>
      <c r="AB1291" s="39"/>
      <c r="AC1291" s="39"/>
      <c r="AD1291" s="39"/>
      <c r="AE1291" s="39"/>
      <c r="AR1291" s="240" t="s">
        <v>382</v>
      </c>
      <c r="AT1291" s="240" t="s">
        <v>292</v>
      </c>
      <c r="AU1291" s="240" t="s">
        <v>89</v>
      </c>
      <c r="AY1291" s="18" t="s">
        <v>213</v>
      </c>
      <c r="BE1291" s="241">
        <f>IF(N1291="základní",J1291,0)</f>
        <v>0</v>
      </c>
      <c r="BF1291" s="241">
        <f>IF(N1291="snížená",J1291,0)</f>
        <v>0</v>
      </c>
      <c r="BG1291" s="241">
        <f>IF(N1291="zákl. přenesená",J1291,0)</f>
        <v>0</v>
      </c>
      <c r="BH1291" s="241">
        <f>IF(N1291="sníž. přenesená",J1291,0)</f>
        <v>0</v>
      </c>
      <c r="BI1291" s="241">
        <f>IF(N1291="nulová",J1291,0)</f>
        <v>0</v>
      </c>
      <c r="BJ1291" s="18" t="s">
        <v>21</v>
      </c>
      <c r="BK1291" s="241">
        <f>ROUND(I1291*H1291,2)</f>
        <v>0</v>
      </c>
      <c r="BL1291" s="18" t="s">
        <v>301</v>
      </c>
      <c r="BM1291" s="240" t="s">
        <v>2101</v>
      </c>
    </row>
    <row r="1292" spans="1:51" s="13" customFormat="1" ht="12">
      <c r="A1292" s="13"/>
      <c r="B1292" s="242"/>
      <c r="C1292" s="243"/>
      <c r="D1292" s="244" t="s">
        <v>221</v>
      </c>
      <c r="E1292" s="245" t="s">
        <v>1</v>
      </c>
      <c r="F1292" s="246" t="s">
        <v>2102</v>
      </c>
      <c r="G1292" s="243"/>
      <c r="H1292" s="247">
        <v>57.362</v>
      </c>
      <c r="I1292" s="248"/>
      <c r="J1292" s="243"/>
      <c r="K1292" s="243"/>
      <c r="L1292" s="249"/>
      <c r="M1292" s="250"/>
      <c r="N1292" s="251"/>
      <c r="O1292" s="251"/>
      <c r="P1292" s="251"/>
      <c r="Q1292" s="251"/>
      <c r="R1292" s="251"/>
      <c r="S1292" s="251"/>
      <c r="T1292" s="252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T1292" s="253" t="s">
        <v>221</v>
      </c>
      <c r="AU1292" s="253" t="s">
        <v>89</v>
      </c>
      <c r="AV1292" s="13" t="s">
        <v>89</v>
      </c>
      <c r="AW1292" s="13" t="s">
        <v>36</v>
      </c>
      <c r="AX1292" s="13" t="s">
        <v>21</v>
      </c>
      <c r="AY1292" s="253" t="s">
        <v>213</v>
      </c>
    </row>
    <row r="1293" spans="1:65" s="2" customFormat="1" ht="33" customHeight="1">
      <c r="A1293" s="39"/>
      <c r="B1293" s="40"/>
      <c r="C1293" s="228" t="s">
        <v>2103</v>
      </c>
      <c r="D1293" s="228" t="s">
        <v>215</v>
      </c>
      <c r="E1293" s="229" t="s">
        <v>2104</v>
      </c>
      <c r="F1293" s="230" t="s">
        <v>2105</v>
      </c>
      <c r="G1293" s="231" t="s">
        <v>244</v>
      </c>
      <c r="H1293" s="232">
        <v>514.7</v>
      </c>
      <c r="I1293" s="233"/>
      <c r="J1293" s="234">
        <f>ROUND(I1293*H1293,2)</f>
        <v>0</v>
      </c>
      <c r="K1293" s="235"/>
      <c r="L1293" s="45"/>
      <c r="M1293" s="236" t="s">
        <v>1</v>
      </c>
      <c r="N1293" s="237" t="s">
        <v>45</v>
      </c>
      <c r="O1293" s="92"/>
      <c r="P1293" s="238">
        <f>O1293*H1293</f>
        <v>0</v>
      </c>
      <c r="Q1293" s="238">
        <v>0.00139</v>
      </c>
      <c r="R1293" s="238">
        <f>Q1293*H1293</f>
        <v>0.7154330000000001</v>
      </c>
      <c r="S1293" s="238">
        <v>0</v>
      </c>
      <c r="T1293" s="239">
        <f>S1293*H1293</f>
        <v>0</v>
      </c>
      <c r="U1293" s="39"/>
      <c r="V1293" s="39"/>
      <c r="W1293" s="39"/>
      <c r="X1293" s="39"/>
      <c r="Y1293" s="39"/>
      <c r="Z1293" s="39"/>
      <c r="AA1293" s="39"/>
      <c r="AB1293" s="39"/>
      <c r="AC1293" s="39"/>
      <c r="AD1293" s="39"/>
      <c r="AE1293" s="39"/>
      <c r="AR1293" s="240" t="s">
        <v>301</v>
      </c>
      <c r="AT1293" s="240" t="s">
        <v>215</v>
      </c>
      <c r="AU1293" s="240" t="s">
        <v>89</v>
      </c>
      <c r="AY1293" s="18" t="s">
        <v>213</v>
      </c>
      <c r="BE1293" s="241">
        <f>IF(N1293="základní",J1293,0)</f>
        <v>0</v>
      </c>
      <c r="BF1293" s="241">
        <f>IF(N1293="snížená",J1293,0)</f>
        <v>0</v>
      </c>
      <c r="BG1293" s="241">
        <f>IF(N1293="zákl. přenesená",J1293,0)</f>
        <v>0</v>
      </c>
      <c r="BH1293" s="241">
        <f>IF(N1293="sníž. přenesená",J1293,0)</f>
        <v>0</v>
      </c>
      <c r="BI1293" s="241">
        <f>IF(N1293="nulová",J1293,0)</f>
        <v>0</v>
      </c>
      <c r="BJ1293" s="18" t="s">
        <v>21</v>
      </c>
      <c r="BK1293" s="241">
        <f>ROUND(I1293*H1293,2)</f>
        <v>0</v>
      </c>
      <c r="BL1293" s="18" t="s">
        <v>301</v>
      </c>
      <c r="BM1293" s="240" t="s">
        <v>2106</v>
      </c>
    </row>
    <row r="1294" spans="1:51" s="15" customFormat="1" ht="12">
      <c r="A1294" s="15"/>
      <c r="B1294" s="265"/>
      <c r="C1294" s="266"/>
      <c r="D1294" s="244" t="s">
        <v>221</v>
      </c>
      <c r="E1294" s="267" t="s">
        <v>1</v>
      </c>
      <c r="F1294" s="268" t="s">
        <v>2107</v>
      </c>
      <c r="G1294" s="266"/>
      <c r="H1294" s="267" t="s">
        <v>1</v>
      </c>
      <c r="I1294" s="269"/>
      <c r="J1294" s="266"/>
      <c r="K1294" s="266"/>
      <c r="L1294" s="270"/>
      <c r="M1294" s="271"/>
      <c r="N1294" s="272"/>
      <c r="O1294" s="272"/>
      <c r="P1294" s="272"/>
      <c r="Q1294" s="272"/>
      <c r="R1294" s="272"/>
      <c r="S1294" s="272"/>
      <c r="T1294" s="273"/>
      <c r="U1294" s="15"/>
      <c r="V1294" s="15"/>
      <c r="W1294" s="15"/>
      <c r="X1294" s="15"/>
      <c r="Y1294" s="15"/>
      <c r="Z1294" s="15"/>
      <c r="AA1294" s="15"/>
      <c r="AB1294" s="15"/>
      <c r="AC1294" s="15"/>
      <c r="AD1294" s="15"/>
      <c r="AE1294" s="15"/>
      <c r="AT1294" s="274" t="s">
        <v>221</v>
      </c>
      <c r="AU1294" s="274" t="s">
        <v>89</v>
      </c>
      <c r="AV1294" s="15" t="s">
        <v>21</v>
      </c>
      <c r="AW1294" s="15" t="s">
        <v>36</v>
      </c>
      <c r="AX1294" s="15" t="s">
        <v>80</v>
      </c>
      <c r="AY1294" s="274" t="s">
        <v>213</v>
      </c>
    </row>
    <row r="1295" spans="1:51" s="13" customFormat="1" ht="12">
      <c r="A1295" s="13"/>
      <c r="B1295" s="242"/>
      <c r="C1295" s="243"/>
      <c r="D1295" s="244" t="s">
        <v>221</v>
      </c>
      <c r="E1295" s="245" t="s">
        <v>1</v>
      </c>
      <c r="F1295" s="246" t="s">
        <v>2108</v>
      </c>
      <c r="G1295" s="243"/>
      <c r="H1295" s="247">
        <v>71.25</v>
      </c>
      <c r="I1295" s="248"/>
      <c r="J1295" s="243"/>
      <c r="K1295" s="243"/>
      <c r="L1295" s="249"/>
      <c r="M1295" s="250"/>
      <c r="N1295" s="251"/>
      <c r="O1295" s="251"/>
      <c r="P1295" s="251"/>
      <c r="Q1295" s="251"/>
      <c r="R1295" s="251"/>
      <c r="S1295" s="251"/>
      <c r="T1295" s="252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T1295" s="253" t="s">
        <v>221</v>
      </c>
      <c r="AU1295" s="253" t="s">
        <v>89</v>
      </c>
      <c r="AV1295" s="13" t="s">
        <v>89</v>
      </c>
      <c r="AW1295" s="13" t="s">
        <v>36</v>
      </c>
      <c r="AX1295" s="13" t="s">
        <v>80</v>
      </c>
      <c r="AY1295" s="253" t="s">
        <v>213</v>
      </c>
    </row>
    <row r="1296" spans="1:51" s="13" customFormat="1" ht="12">
      <c r="A1296" s="13"/>
      <c r="B1296" s="242"/>
      <c r="C1296" s="243"/>
      <c r="D1296" s="244" t="s">
        <v>221</v>
      </c>
      <c r="E1296" s="245" t="s">
        <v>1</v>
      </c>
      <c r="F1296" s="246" t="s">
        <v>2109</v>
      </c>
      <c r="G1296" s="243"/>
      <c r="H1296" s="247">
        <v>11.15</v>
      </c>
      <c r="I1296" s="248"/>
      <c r="J1296" s="243"/>
      <c r="K1296" s="243"/>
      <c r="L1296" s="249"/>
      <c r="M1296" s="250"/>
      <c r="N1296" s="251"/>
      <c r="O1296" s="251"/>
      <c r="P1296" s="251"/>
      <c r="Q1296" s="251"/>
      <c r="R1296" s="251"/>
      <c r="S1296" s="251"/>
      <c r="T1296" s="252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T1296" s="253" t="s">
        <v>221</v>
      </c>
      <c r="AU1296" s="253" t="s">
        <v>89</v>
      </c>
      <c r="AV1296" s="13" t="s">
        <v>89</v>
      </c>
      <c r="AW1296" s="13" t="s">
        <v>36</v>
      </c>
      <c r="AX1296" s="13" t="s">
        <v>80</v>
      </c>
      <c r="AY1296" s="253" t="s">
        <v>213</v>
      </c>
    </row>
    <row r="1297" spans="1:51" s="13" customFormat="1" ht="12">
      <c r="A1297" s="13"/>
      <c r="B1297" s="242"/>
      <c r="C1297" s="243"/>
      <c r="D1297" s="244" t="s">
        <v>221</v>
      </c>
      <c r="E1297" s="245" t="s">
        <v>1</v>
      </c>
      <c r="F1297" s="246" t="s">
        <v>2110</v>
      </c>
      <c r="G1297" s="243"/>
      <c r="H1297" s="247">
        <v>4.1</v>
      </c>
      <c r="I1297" s="248"/>
      <c r="J1297" s="243"/>
      <c r="K1297" s="243"/>
      <c r="L1297" s="249"/>
      <c r="M1297" s="250"/>
      <c r="N1297" s="251"/>
      <c r="O1297" s="251"/>
      <c r="P1297" s="251"/>
      <c r="Q1297" s="251"/>
      <c r="R1297" s="251"/>
      <c r="S1297" s="251"/>
      <c r="T1297" s="252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T1297" s="253" t="s">
        <v>221</v>
      </c>
      <c r="AU1297" s="253" t="s">
        <v>89</v>
      </c>
      <c r="AV1297" s="13" t="s">
        <v>89</v>
      </c>
      <c r="AW1297" s="13" t="s">
        <v>36</v>
      </c>
      <c r="AX1297" s="13" t="s">
        <v>80</v>
      </c>
      <c r="AY1297" s="253" t="s">
        <v>213</v>
      </c>
    </row>
    <row r="1298" spans="1:51" s="13" customFormat="1" ht="12">
      <c r="A1298" s="13"/>
      <c r="B1298" s="242"/>
      <c r="C1298" s="243"/>
      <c r="D1298" s="244" t="s">
        <v>221</v>
      </c>
      <c r="E1298" s="245" t="s">
        <v>1</v>
      </c>
      <c r="F1298" s="246" t="s">
        <v>2111</v>
      </c>
      <c r="G1298" s="243"/>
      <c r="H1298" s="247">
        <v>15.7</v>
      </c>
      <c r="I1298" s="248"/>
      <c r="J1298" s="243"/>
      <c r="K1298" s="243"/>
      <c r="L1298" s="249"/>
      <c r="M1298" s="250"/>
      <c r="N1298" s="251"/>
      <c r="O1298" s="251"/>
      <c r="P1298" s="251"/>
      <c r="Q1298" s="251"/>
      <c r="R1298" s="251"/>
      <c r="S1298" s="251"/>
      <c r="T1298" s="252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T1298" s="253" t="s">
        <v>221</v>
      </c>
      <c r="AU1298" s="253" t="s">
        <v>89</v>
      </c>
      <c r="AV1298" s="13" t="s">
        <v>89</v>
      </c>
      <c r="AW1298" s="13" t="s">
        <v>36</v>
      </c>
      <c r="AX1298" s="13" t="s">
        <v>80</v>
      </c>
      <c r="AY1298" s="253" t="s">
        <v>213</v>
      </c>
    </row>
    <row r="1299" spans="1:51" s="13" customFormat="1" ht="12">
      <c r="A1299" s="13"/>
      <c r="B1299" s="242"/>
      <c r="C1299" s="243"/>
      <c r="D1299" s="244" t="s">
        <v>221</v>
      </c>
      <c r="E1299" s="245" t="s">
        <v>1</v>
      </c>
      <c r="F1299" s="246" t="s">
        <v>2112</v>
      </c>
      <c r="G1299" s="243"/>
      <c r="H1299" s="247">
        <v>37.75</v>
      </c>
      <c r="I1299" s="248"/>
      <c r="J1299" s="243"/>
      <c r="K1299" s="243"/>
      <c r="L1299" s="249"/>
      <c r="M1299" s="250"/>
      <c r="N1299" s="251"/>
      <c r="O1299" s="251"/>
      <c r="P1299" s="251"/>
      <c r="Q1299" s="251"/>
      <c r="R1299" s="251"/>
      <c r="S1299" s="251"/>
      <c r="T1299" s="252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T1299" s="253" t="s">
        <v>221</v>
      </c>
      <c r="AU1299" s="253" t="s">
        <v>89</v>
      </c>
      <c r="AV1299" s="13" t="s">
        <v>89</v>
      </c>
      <c r="AW1299" s="13" t="s">
        <v>36</v>
      </c>
      <c r="AX1299" s="13" t="s">
        <v>80</v>
      </c>
      <c r="AY1299" s="253" t="s">
        <v>213</v>
      </c>
    </row>
    <row r="1300" spans="1:51" s="13" customFormat="1" ht="12">
      <c r="A1300" s="13"/>
      <c r="B1300" s="242"/>
      <c r="C1300" s="243"/>
      <c r="D1300" s="244" t="s">
        <v>221</v>
      </c>
      <c r="E1300" s="245" t="s">
        <v>1</v>
      </c>
      <c r="F1300" s="246" t="s">
        <v>2113</v>
      </c>
      <c r="G1300" s="243"/>
      <c r="H1300" s="247">
        <v>67.75</v>
      </c>
      <c r="I1300" s="248"/>
      <c r="J1300" s="243"/>
      <c r="K1300" s="243"/>
      <c r="L1300" s="249"/>
      <c r="M1300" s="250"/>
      <c r="N1300" s="251"/>
      <c r="O1300" s="251"/>
      <c r="P1300" s="251"/>
      <c r="Q1300" s="251"/>
      <c r="R1300" s="251"/>
      <c r="S1300" s="251"/>
      <c r="T1300" s="252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T1300" s="253" t="s">
        <v>221</v>
      </c>
      <c r="AU1300" s="253" t="s">
        <v>89</v>
      </c>
      <c r="AV1300" s="13" t="s">
        <v>89</v>
      </c>
      <c r="AW1300" s="13" t="s">
        <v>36</v>
      </c>
      <c r="AX1300" s="13" t="s">
        <v>80</v>
      </c>
      <c r="AY1300" s="253" t="s">
        <v>213</v>
      </c>
    </row>
    <row r="1301" spans="1:51" s="13" customFormat="1" ht="12">
      <c r="A1301" s="13"/>
      <c r="B1301" s="242"/>
      <c r="C1301" s="243"/>
      <c r="D1301" s="244" t="s">
        <v>221</v>
      </c>
      <c r="E1301" s="245" t="s">
        <v>1</v>
      </c>
      <c r="F1301" s="246" t="s">
        <v>2114</v>
      </c>
      <c r="G1301" s="243"/>
      <c r="H1301" s="247">
        <v>4</v>
      </c>
      <c r="I1301" s="248"/>
      <c r="J1301" s="243"/>
      <c r="K1301" s="243"/>
      <c r="L1301" s="249"/>
      <c r="M1301" s="250"/>
      <c r="N1301" s="251"/>
      <c r="O1301" s="251"/>
      <c r="P1301" s="251"/>
      <c r="Q1301" s="251"/>
      <c r="R1301" s="251"/>
      <c r="S1301" s="251"/>
      <c r="T1301" s="252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T1301" s="253" t="s">
        <v>221</v>
      </c>
      <c r="AU1301" s="253" t="s">
        <v>89</v>
      </c>
      <c r="AV1301" s="13" t="s">
        <v>89</v>
      </c>
      <c r="AW1301" s="13" t="s">
        <v>36</v>
      </c>
      <c r="AX1301" s="13" t="s">
        <v>80</v>
      </c>
      <c r="AY1301" s="253" t="s">
        <v>213</v>
      </c>
    </row>
    <row r="1302" spans="1:51" s="13" customFormat="1" ht="12">
      <c r="A1302" s="13"/>
      <c r="B1302" s="242"/>
      <c r="C1302" s="243"/>
      <c r="D1302" s="244" t="s">
        <v>221</v>
      </c>
      <c r="E1302" s="245" t="s">
        <v>1</v>
      </c>
      <c r="F1302" s="246" t="s">
        <v>2115</v>
      </c>
      <c r="G1302" s="243"/>
      <c r="H1302" s="247">
        <v>3.4</v>
      </c>
      <c r="I1302" s="248"/>
      <c r="J1302" s="243"/>
      <c r="K1302" s="243"/>
      <c r="L1302" s="249"/>
      <c r="M1302" s="250"/>
      <c r="N1302" s="251"/>
      <c r="O1302" s="251"/>
      <c r="P1302" s="251"/>
      <c r="Q1302" s="251"/>
      <c r="R1302" s="251"/>
      <c r="S1302" s="251"/>
      <c r="T1302" s="252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T1302" s="253" t="s">
        <v>221</v>
      </c>
      <c r="AU1302" s="253" t="s">
        <v>89</v>
      </c>
      <c r="AV1302" s="13" t="s">
        <v>89</v>
      </c>
      <c r="AW1302" s="13" t="s">
        <v>36</v>
      </c>
      <c r="AX1302" s="13" t="s">
        <v>80</v>
      </c>
      <c r="AY1302" s="253" t="s">
        <v>213</v>
      </c>
    </row>
    <row r="1303" spans="1:51" s="13" customFormat="1" ht="12">
      <c r="A1303" s="13"/>
      <c r="B1303" s="242"/>
      <c r="C1303" s="243"/>
      <c r="D1303" s="244" t="s">
        <v>221</v>
      </c>
      <c r="E1303" s="245" t="s">
        <v>1</v>
      </c>
      <c r="F1303" s="246" t="s">
        <v>2116</v>
      </c>
      <c r="G1303" s="243"/>
      <c r="H1303" s="247">
        <v>3</v>
      </c>
      <c r="I1303" s="248"/>
      <c r="J1303" s="243"/>
      <c r="K1303" s="243"/>
      <c r="L1303" s="249"/>
      <c r="M1303" s="250"/>
      <c r="N1303" s="251"/>
      <c r="O1303" s="251"/>
      <c r="P1303" s="251"/>
      <c r="Q1303" s="251"/>
      <c r="R1303" s="251"/>
      <c r="S1303" s="251"/>
      <c r="T1303" s="252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T1303" s="253" t="s">
        <v>221</v>
      </c>
      <c r="AU1303" s="253" t="s">
        <v>89</v>
      </c>
      <c r="AV1303" s="13" t="s">
        <v>89</v>
      </c>
      <c r="AW1303" s="13" t="s">
        <v>36</v>
      </c>
      <c r="AX1303" s="13" t="s">
        <v>80</v>
      </c>
      <c r="AY1303" s="253" t="s">
        <v>213</v>
      </c>
    </row>
    <row r="1304" spans="1:51" s="13" customFormat="1" ht="12">
      <c r="A1304" s="13"/>
      <c r="B1304" s="242"/>
      <c r="C1304" s="243"/>
      <c r="D1304" s="244" t="s">
        <v>221</v>
      </c>
      <c r="E1304" s="245" t="s">
        <v>1</v>
      </c>
      <c r="F1304" s="246" t="s">
        <v>2117</v>
      </c>
      <c r="G1304" s="243"/>
      <c r="H1304" s="247">
        <v>6.8</v>
      </c>
      <c r="I1304" s="248"/>
      <c r="J1304" s="243"/>
      <c r="K1304" s="243"/>
      <c r="L1304" s="249"/>
      <c r="M1304" s="250"/>
      <c r="N1304" s="251"/>
      <c r="O1304" s="251"/>
      <c r="P1304" s="251"/>
      <c r="Q1304" s="251"/>
      <c r="R1304" s="251"/>
      <c r="S1304" s="251"/>
      <c r="T1304" s="252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T1304" s="253" t="s">
        <v>221</v>
      </c>
      <c r="AU1304" s="253" t="s">
        <v>89</v>
      </c>
      <c r="AV1304" s="13" t="s">
        <v>89</v>
      </c>
      <c r="AW1304" s="13" t="s">
        <v>36</v>
      </c>
      <c r="AX1304" s="13" t="s">
        <v>80</v>
      </c>
      <c r="AY1304" s="253" t="s">
        <v>213</v>
      </c>
    </row>
    <row r="1305" spans="1:51" s="13" customFormat="1" ht="12">
      <c r="A1305" s="13"/>
      <c r="B1305" s="242"/>
      <c r="C1305" s="243"/>
      <c r="D1305" s="244" t="s">
        <v>221</v>
      </c>
      <c r="E1305" s="245" t="s">
        <v>1</v>
      </c>
      <c r="F1305" s="246" t="s">
        <v>2118</v>
      </c>
      <c r="G1305" s="243"/>
      <c r="H1305" s="247">
        <v>7.03</v>
      </c>
      <c r="I1305" s="248"/>
      <c r="J1305" s="243"/>
      <c r="K1305" s="243"/>
      <c r="L1305" s="249"/>
      <c r="M1305" s="250"/>
      <c r="N1305" s="251"/>
      <c r="O1305" s="251"/>
      <c r="P1305" s="251"/>
      <c r="Q1305" s="251"/>
      <c r="R1305" s="251"/>
      <c r="S1305" s="251"/>
      <c r="T1305" s="252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T1305" s="253" t="s">
        <v>221</v>
      </c>
      <c r="AU1305" s="253" t="s">
        <v>89</v>
      </c>
      <c r="AV1305" s="13" t="s">
        <v>89</v>
      </c>
      <c r="AW1305" s="13" t="s">
        <v>36</v>
      </c>
      <c r="AX1305" s="13" t="s">
        <v>80</v>
      </c>
      <c r="AY1305" s="253" t="s">
        <v>213</v>
      </c>
    </row>
    <row r="1306" spans="1:51" s="13" customFormat="1" ht="12">
      <c r="A1306" s="13"/>
      <c r="B1306" s="242"/>
      <c r="C1306" s="243"/>
      <c r="D1306" s="244" t="s">
        <v>221</v>
      </c>
      <c r="E1306" s="245" t="s">
        <v>1</v>
      </c>
      <c r="F1306" s="246" t="s">
        <v>2119</v>
      </c>
      <c r="G1306" s="243"/>
      <c r="H1306" s="247">
        <v>17.75</v>
      </c>
      <c r="I1306" s="248"/>
      <c r="J1306" s="243"/>
      <c r="K1306" s="243"/>
      <c r="L1306" s="249"/>
      <c r="M1306" s="250"/>
      <c r="N1306" s="251"/>
      <c r="O1306" s="251"/>
      <c r="P1306" s="251"/>
      <c r="Q1306" s="251"/>
      <c r="R1306" s="251"/>
      <c r="S1306" s="251"/>
      <c r="T1306" s="252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T1306" s="253" t="s">
        <v>221</v>
      </c>
      <c r="AU1306" s="253" t="s">
        <v>89</v>
      </c>
      <c r="AV1306" s="13" t="s">
        <v>89</v>
      </c>
      <c r="AW1306" s="13" t="s">
        <v>36</v>
      </c>
      <c r="AX1306" s="13" t="s">
        <v>80</v>
      </c>
      <c r="AY1306" s="253" t="s">
        <v>213</v>
      </c>
    </row>
    <row r="1307" spans="1:51" s="13" customFormat="1" ht="12">
      <c r="A1307" s="13"/>
      <c r="B1307" s="242"/>
      <c r="C1307" s="243"/>
      <c r="D1307" s="244" t="s">
        <v>221</v>
      </c>
      <c r="E1307" s="245" t="s">
        <v>1</v>
      </c>
      <c r="F1307" s="246" t="s">
        <v>2120</v>
      </c>
      <c r="G1307" s="243"/>
      <c r="H1307" s="247">
        <v>8.45</v>
      </c>
      <c r="I1307" s="248"/>
      <c r="J1307" s="243"/>
      <c r="K1307" s="243"/>
      <c r="L1307" s="249"/>
      <c r="M1307" s="250"/>
      <c r="N1307" s="251"/>
      <c r="O1307" s="251"/>
      <c r="P1307" s="251"/>
      <c r="Q1307" s="251"/>
      <c r="R1307" s="251"/>
      <c r="S1307" s="251"/>
      <c r="T1307" s="252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T1307" s="253" t="s">
        <v>221</v>
      </c>
      <c r="AU1307" s="253" t="s">
        <v>89</v>
      </c>
      <c r="AV1307" s="13" t="s">
        <v>89</v>
      </c>
      <c r="AW1307" s="13" t="s">
        <v>36</v>
      </c>
      <c r="AX1307" s="13" t="s">
        <v>80</v>
      </c>
      <c r="AY1307" s="253" t="s">
        <v>213</v>
      </c>
    </row>
    <row r="1308" spans="1:51" s="13" customFormat="1" ht="12">
      <c r="A1308" s="13"/>
      <c r="B1308" s="242"/>
      <c r="C1308" s="243"/>
      <c r="D1308" s="244" t="s">
        <v>221</v>
      </c>
      <c r="E1308" s="245" t="s">
        <v>1</v>
      </c>
      <c r="F1308" s="246" t="s">
        <v>2121</v>
      </c>
      <c r="G1308" s="243"/>
      <c r="H1308" s="247">
        <v>4</v>
      </c>
      <c r="I1308" s="248"/>
      <c r="J1308" s="243"/>
      <c r="K1308" s="243"/>
      <c r="L1308" s="249"/>
      <c r="M1308" s="250"/>
      <c r="N1308" s="251"/>
      <c r="O1308" s="251"/>
      <c r="P1308" s="251"/>
      <c r="Q1308" s="251"/>
      <c r="R1308" s="251"/>
      <c r="S1308" s="251"/>
      <c r="T1308" s="252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T1308" s="253" t="s">
        <v>221</v>
      </c>
      <c r="AU1308" s="253" t="s">
        <v>89</v>
      </c>
      <c r="AV1308" s="13" t="s">
        <v>89</v>
      </c>
      <c r="AW1308" s="13" t="s">
        <v>36</v>
      </c>
      <c r="AX1308" s="13" t="s">
        <v>80</v>
      </c>
      <c r="AY1308" s="253" t="s">
        <v>213</v>
      </c>
    </row>
    <row r="1309" spans="1:51" s="13" customFormat="1" ht="12">
      <c r="A1309" s="13"/>
      <c r="B1309" s="242"/>
      <c r="C1309" s="243"/>
      <c r="D1309" s="244" t="s">
        <v>221</v>
      </c>
      <c r="E1309" s="245" t="s">
        <v>1</v>
      </c>
      <c r="F1309" s="246" t="s">
        <v>2122</v>
      </c>
      <c r="G1309" s="243"/>
      <c r="H1309" s="247">
        <v>11.95</v>
      </c>
      <c r="I1309" s="248"/>
      <c r="J1309" s="243"/>
      <c r="K1309" s="243"/>
      <c r="L1309" s="249"/>
      <c r="M1309" s="250"/>
      <c r="N1309" s="251"/>
      <c r="O1309" s="251"/>
      <c r="P1309" s="251"/>
      <c r="Q1309" s="251"/>
      <c r="R1309" s="251"/>
      <c r="S1309" s="251"/>
      <c r="T1309" s="252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  <c r="AE1309" s="13"/>
      <c r="AT1309" s="253" t="s">
        <v>221</v>
      </c>
      <c r="AU1309" s="253" t="s">
        <v>89</v>
      </c>
      <c r="AV1309" s="13" t="s">
        <v>89</v>
      </c>
      <c r="AW1309" s="13" t="s">
        <v>36</v>
      </c>
      <c r="AX1309" s="13" t="s">
        <v>80</v>
      </c>
      <c r="AY1309" s="253" t="s">
        <v>213</v>
      </c>
    </row>
    <row r="1310" spans="1:51" s="13" customFormat="1" ht="12">
      <c r="A1310" s="13"/>
      <c r="B1310" s="242"/>
      <c r="C1310" s="243"/>
      <c r="D1310" s="244" t="s">
        <v>221</v>
      </c>
      <c r="E1310" s="245" t="s">
        <v>1</v>
      </c>
      <c r="F1310" s="246" t="s">
        <v>2123</v>
      </c>
      <c r="G1310" s="243"/>
      <c r="H1310" s="247">
        <v>18</v>
      </c>
      <c r="I1310" s="248"/>
      <c r="J1310" s="243"/>
      <c r="K1310" s="243"/>
      <c r="L1310" s="249"/>
      <c r="M1310" s="250"/>
      <c r="N1310" s="251"/>
      <c r="O1310" s="251"/>
      <c r="P1310" s="251"/>
      <c r="Q1310" s="251"/>
      <c r="R1310" s="251"/>
      <c r="S1310" s="251"/>
      <c r="T1310" s="252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T1310" s="253" t="s">
        <v>221</v>
      </c>
      <c r="AU1310" s="253" t="s">
        <v>89</v>
      </c>
      <c r="AV1310" s="13" t="s">
        <v>89</v>
      </c>
      <c r="AW1310" s="13" t="s">
        <v>36</v>
      </c>
      <c r="AX1310" s="13" t="s">
        <v>80</v>
      </c>
      <c r="AY1310" s="253" t="s">
        <v>213</v>
      </c>
    </row>
    <row r="1311" spans="1:51" s="13" customFormat="1" ht="12">
      <c r="A1311" s="13"/>
      <c r="B1311" s="242"/>
      <c r="C1311" s="243"/>
      <c r="D1311" s="244" t="s">
        <v>221</v>
      </c>
      <c r="E1311" s="245" t="s">
        <v>1</v>
      </c>
      <c r="F1311" s="246" t="s">
        <v>2124</v>
      </c>
      <c r="G1311" s="243"/>
      <c r="H1311" s="247">
        <v>4.15</v>
      </c>
      <c r="I1311" s="248"/>
      <c r="J1311" s="243"/>
      <c r="K1311" s="243"/>
      <c r="L1311" s="249"/>
      <c r="M1311" s="250"/>
      <c r="N1311" s="251"/>
      <c r="O1311" s="251"/>
      <c r="P1311" s="251"/>
      <c r="Q1311" s="251"/>
      <c r="R1311" s="251"/>
      <c r="S1311" s="251"/>
      <c r="T1311" s="252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T1311" s="253" t="s">
        <v>221</v>
      </c>
      <c r="AU1311" s="253" t="s">
        <v>89</v>
      </c>
      <c r="AV1311" s="13" t="s">
        <v>89</v>
      </c>
      <c r="AW1311" s="13" t="s">
        <v>36</v>
      </c>
      <c r="AX1311" s="13" t="s">
        <v>80</v>
      </c>
      <c r="AY1311" s="253" t="s">
        <v>213</v>
      </c>
    </row>
    <row r="1312" spans="1:51" s="13" customFormat="1" ht="12">
      <c r="A1312" s="13"/>
      <c r="B1312" s="242"/>
      <c r="C1312" s="243"/>
      <c r="D1312" s="244" t="s">
        <v>221</v>
      </c>
      <c r="E1312" s="245" t="s">
        <v>1</v>
      </c>
      <c r="F1312" s="246" t="s">
        <v>2125</v>
      </c>
      <c r="G1312" s="243"/>
      <c r="H1312" s="247">
        <v>2.85</v>
      </c>
      <c r="I1312" s="248"/>
      <c r="J1312" s="243"/>
      <c r="K1312" s="243"/>
      <c r="L1312" s="249"/>
      <c r="M1312" s="250"/>
      <c r="N1312" s="251"/>
      <c r="O1312" s="251"/>
      <c r="P1312" s="251"/>
      <c r="Q1312" s="251"/>
      <c r="R1312" s="251"/>
      <c r="S1312" s="251"/>
      <c r="T1312" s="252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T1312" s="253" t="s">
        <v>221</v>
      </c>
      <c r="AU1312" s="253" t="s">
        <v>89</v>
      </c>
      <c r="AV1312" s="13" t="s">
        <v>89</v>
      </c>
      <c r="AW1312" s="13" t="s">
        <v>36</v>
      </c>
      <c r="AX1312" s="13" t="s">
        <v>80</v>
      </c>
      <c r="AY1312" s="253" t="s">
        <v>213</v>
      </c>
    </row>
    <row r="1313" spans="1:51" s="13" customFormat="1" ht="12">
      <c r="A1313" s="13"/>
      <c r="B1313" s="242"/>
      <c r="C1313" s="243"/>
      <c r="D1313" s="244" t="s">
        <v>221</v>
      </c>
      <c r="E1313" s="245" t="s">
        <v>1</v>
      </c>
      <c r="F1313" s="246" t="s">
        <v>2126</v>
      </c>
      <c r="G1313" s="243"/>
      <c r="H1313" s="247">
        <v>32.25</v>
      </c>
      <c r="I1313" s="248"/>
      <c r="J1313" s="243"/>
      <c r="K1313" s="243"/>
      <c r="L1313" s="249"/>
      <c r="M1313" s="250"/>
      <c r="N1313" s="251"/>
      <c r="O1313" s="251"/>
      <c r="P1313" s="251"/>
      <c r="Q1313" s="251"/>
      <c r="R1313" s="251"/>
      <c r="S1313" s="251"/>
      <c r="T1313" s="252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T1313" s="253" t="s">
        <v>221</v>
      </c>
      <c r="AU1313" s="253" t="s">
        <v>89</v>
      </c>
      <c r="AV1313" s="13" t="s">
        <v>89</v>
      </c>
      <c r="AW1313" s="13" t="s">
        <v>36</v>
      </c>
      <c r="AX1313" s="13" t="s">
        <v>80</v>
      </c>
      <c r="AY1313" s="253" t="s">
        <v>213</v>
      </c>
    </row>
    <row r="1314" spans="1:51" s="16" customFormat="1" ht="12">
      <c r="A1314" s="16"/>
      <c r="B1314" s="286"/>
      <c r="C1314" s="287"/>
      <c r="D1314" s="244" t="s">
        <v>221</v>
      </c>
      <c r="E1314" s="288" t="s">
        <v>1</v>
      </c>
      <c r="F1314" s="289" t="s">
        <v>741</v>
      </c>
      <c r="G1314" s="287"/>
      <c r="H1314" s="290">
        <v>331.33</v>
      </c>
      <c r="I1314" s="291"/>
      <c r="J1314" s="287"/>
      <c r="K1314" s="287"/>
      <c r="L1314" s="292"/>
      <c r="M1314" s="293"/>
      <c r="N1314" s="294"/>
      <c r="O1314" s="294"/>
      <c r="P1314" s="294"/>
      <c r="Q1314" s="294"/>
      <c r="R1314" s="294"/>
      <c r="S1314" s="294"/>
      <c r="T1314" s="295"/>
      <c r="U1314" s="16"/>
      <c r="V1314" s="16"/>
      <c r="W1314" s="16"/>
      <c r="X1314" s="16"/>
      <c r="Y1314" s="16"/>
      <c r="Z1314" s="16"/>
      <c r="AA1314" s="16"/>
      <c r="AB1314" s="16"/>
      <c r="AC1314" s="16"/>
      <c r="AD1314" s="16"/>
      <c r="AE1314" s="16"/>
      <c r="AT1314" s="296" t="s">
        <v>221</v>
      </c>
      <c r="AU1314" s="296" t="s">
        <v>89</v>
      </c>
      <c r="AV1314" s="16" t="s">
        <v>231</v>
      </c>
      <c r="AW1314" s="16" t="s">
        <v>36</v>
      </c>
      <c r="AX1314" s="16" t="s">
        <v>80</v>
      </c>
      <c r="AY1314" s="296" t="s">
        <v>213</v>
      </c>
    </row>
    <row r="1315" spans="1:51" s="15" customFormat="1" ht="12">
      <c r="A1315" s="15"/>
      <c r="B1315" s="265"/>
      <c r="C1315" s="266"/>
      <c r="D1315" s="244" t="s">
        <v>221</v>
      </c>
      <c r="E1315" s="267" t="s">
        <v>1</v>
      </c>
      <c r="F1315" s="268" t="s">
        <v>2127</v>
      </c>
      <c r="G1315" s="266"/>
      <c r="H1315" s="267" t="s">
        <v>1</v>
      </c>
      <c r="I1315" s="269"/>
      <c r="J1315" s="266"/>
      <c r="K1315" s="266"/>
      <c r="L1315" s="270"/>
      <c r="M1315" s="271"/>
      <c r="N1315" s="272"/>
      <c r="O1315" s="272"/>
      <c r="P1315" s="272"/>
      <c r="Q1315" s="272"/>
      <c r="R1315" s="272"/>
      <c r="S1315" s="272"/>
      <c r="T1315" s="273"/>
      <c r="U1315" s="15"/>
      <c r="V1315" s="15"/>
      <c r="W1315" s="15"/>
      <c r="X1315" s="15"/>
      <c r="Y1315" s="15"/>
      <c r="Z1315" s="15"/>
      <c r="AA1315" s="15"/>
      <c r="AB1315" s="15"/>
      <c r="AC1315" s="15"/>
      <c r="AD1315" s="15"/>
      <c r="AE1315" s="15"/>
      <c r="AT1315" s="274" t="s">
        <v>221</v>
      </c>
      <c r="AU1315" s="274" t="s">
        <v>89</v>
      </c>
      <c r="AV1315" s="15" t="s">
        <v>21</v>
      </c>
      <c r="AW1315" s="15" t="s">
        <v>36</v>
      </c>
      <c r="AX1315" s="15" t="s">
        <v>80</v>
      </c>
      <c r="AY1315" s="274" t="s">
        <v>213</v>
      </c>
    </row>
    <row r="1316" spans="1:51" s="13" customFormat="1" ht="12">
      <c r="A1316" s="13"/>
      <c r="B1316" s="242"/>
      <c r="C1316" s="243"/>
      <c r="D1316" s="244" t="s">
        <v>221</v>
      </c>
      <c r="E1316" s="245" t="s">
        <v>1</v>
      </c>
      <c r="F1316" s="246" t="s">
        <v>2128</v>
      </c>
      <c r="G1316" s="243"/>
      <c r="H1316" s="247">
        <v>14.4</v>
      </c>
      <c r="I1316" s="248"/>
      <c r="J1316" s="243"/>
      <c r="K1316" s="243"/>
      <c r="L1316" s="249"/>
      <c r="M1316" s="250"/>
      <c r="N1316" s="251"/>
      <c r="O1316" s="251"/>
      <c r="P1316" s="251"/>
      <c r="Q1316" s="251"/>
      <c r="R1316" s="251"/>
      <c r="S1316" s="251"/>
      <c r="T1316" s="252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T1316" s="253" t="s">
        <v>221</v>
      </c>
      <c r="AU1316" s="253" t="s">
        <v>89</v>
      </c>
      <c r="AV1316" s="13" t="s">
        <v>89</v>
      </c>
      <c r="AW1316" s="13" t="s">
        <v>36</v>
      </c>
      <c r="AX1316" s="13" t="s">
        <v>80</v>
      </c>
      <c r="AY1316" s="253" t="s">
        <v>213</v>
      </c>
    </row>
    <row r="1317" spans="1:51" s="13" customFormat="1" ht="12">
      <c r="A1317" s="13"/>
      <c r="B1317" s="242"/>
      <c r="C1317" s="243"/>
      <c r="D1317" s="244" t="s">
        <v>221</v>
      </c>
      <c r="E1317" s="245" t="s">
        <v>1</v>
      </c>
      <c r="F1317" s="246" t="s">
        <v>2129</v>
      </c>
      <c r="G1317" s="243"/>
      <c r="H1317" s="247">
        <v>15.71</v>
      </c>
      <c r="I1317" s="248"/>
      <c r="J1317" s="243"/>
      <c r="K1317" s="243"/>
      <c r="L1317" s="249"/>
      <c r="M1317" s="250"/>
      <c r="N1317" s="251"/>
      <c r="O1317" s="251"/>
      <c r="P1317" s="251"/>
      <c r="Q1317" s="251"/>
      <c r="R1317" s="251"/>
      <c r="S1317" s="251"/>
      <c r="T1317" s="252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T1317" s="253" t="s">
        <v>221</v>
      </c>
      <c r="AU1317" s="253" t="s">
        <v>89</v>
      </c>
      <c r="AV1317" s="13" t="s">
        <v>89</v>
      </c>
      <c r="AW1317" s="13" t="s">
        <v>36</v>
      </c>
      <c r="AX1317" s="13" t="s">
        <v>80</v>
      </c>
      <c r="AY1317" s="253" t="s">
        <v>213</v>
      </c>
    </row>
    <row r="1318" spans="1:51" s="13" customFormat="1" ht="12">
      <c r="A1318" s="13"/>
      <c r="B1318" s="242"/>
      <c r="C1318" s="243"/>
      <c r="D1318" s="244" t="s">
        <v>221</v>
      </c>
      <c r="E1318" s="245" t="s">
        <v>1</v>
      </c>
      <c r="F1318" s="246" t="s">
        <v>2130</v>
      </c>
      <c r="G1318" s="243"/>
      <c r="H1318" s="247">
        <v>4.61</v>
      </c>
      <c r="I1318" s="248"/>
      <c r="J1318" s="243"/>
      <c r="K1318" s="243"/>
      <c r="L1318" s="249"/>
      <c r="M1318" s="250"/>
      <c r="N1318" s="251"/>
      <c r="O1318" s="251"/>
      <c r="P1318" s="251"/>
      <c r="Q1318" s="251"/>
      <c r="R1318" s="251"/>
      <c r="S1318" s="251"/>
      <c r="T1318" s="252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T1318" s="253" t="s">
        <v>221</v>
      </c>
      <c r="AU1318" s="253" t="s">
        <v>89</v>
      </c>
      <c r="AV1318" s="13" t="s">
        <v>89</v>
      </c>
      <c r="AW1318" s="13" t="s">
        <v>36</v>
      </c>
      <c r="AX1318" s="13" t="s">
        <v>80</v>
      </c>
      <c r="AY1318" s="253" t="s">
        <v>213</v>
      </c>
    </row>
    <row r="1319" spans="1:51" s="13" customFormat="1" ht="12">
      <c r="A1319" s="13"/>
      <c r="B1319" s="242"/>
      <c r="C1319" s="243"/>
      <c r="D1319" s="244" t="s">
        <v>221</v>
      </c>
      <c r="E1319" s="245" t="s">
        <v>1</v>
      </c>
      <c r="F1319" s="246" t="s">
        <v>2131</v>
      </c>
      <c r="G1319" s="243"/>
      <c r="H1319" s="247">
        <v>148.65</v>
      </c>
      <c r="I1319" s="248"/>
      <c r="J1319" s="243"/>
      <c r="K1319" s="243"/>
      <c r="L1319" s="249"/>
      <c r="M1319" s="250"/>
      <c r="N1319" s="251"/>
      <c r="O1319" s="251"/>
      <c r="P1319" s="251"/>
      <c r="Q1319" s="251"/>
      <c r="R1319" s="251"/>
      <c r="S1319" s="251"/>
      <c r="T1319" s="252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T1319" s="253" t="s">
        <v>221</v>
      </c>
      <c r="AU1319" s="253" t="s">
        <v>89</v>
      </c>
      <c r="AV1319" s="13" t="s">
        <v>89</v>
      </c>
      <c r="AW1319" s="13" t="s">
        <v>36</v>
      </c>
      <c r="AX1319" s="13" t="s">
        <v>80</v>
      </c>
      <c r="AY1319" s="253" t="s">
        <v>213</v>
      </c>
    </row>
    <row r="1320" spans="1:51" s="16" customFormat="1" ht="12">
      <c r="A1320" s="16"/>
      <c r="B1320" s="286"/>
      <c r="C1320" s="287"/>
      <c r="D1320" s="244" t="s">
        <v>221</v>
      </c>
      <c r="E1320" s="288" t="s">
        <v>1</v>
      </c>
      <c r="F1320" s="289" t="s">
        <v>741</v>
      </c>
      <c r="G1320" s="287"/>
      <c r="H1320" s="290">
        <v>183.37</v>
      </c>
      <c r="I1320" s="291"/>
      <c r="J1320" s="287"/>
      <c r="K1320" s="287"/>
      <c r="L1320" s="292"/>
      <c r="M1320" s="293"/>
      <c r="N1320" s="294"/>
      <c r="O1320" s="294"/>
      <c r="P1320" s="294"/>
      <c r="Q1320" s="294"/>
      <c r="R1320" s="294"/>
      <c r="S1320" s="294"/>
      <c r="T1320" s="295"/>
      <c r="U1320" s="16"/>
      <c r="V1320" s="16"/>
      <c r="W1320" s="16"/>
      <c r="X1320" s="16"/>
      <c r="Y1320" s="16"/>
      <c r="Z1320" s="16"/>
      <c r="AA1320" s="16"/>
      <c r="AB1320" s="16"/>
      <c r="AC1320" s="16"/>
      <c r="AD1320" s="16"/>
      <c r="AE1320" s="16"/>
      <c r="AT1320" s="296" t="s">
        <v>221</v>
      </c>
      <c r="AU1320" s="296" t="s">
        <v>89</v>
      </c>
      <c r="AV1320" s="16" t="s">
        <v>231</v>
      </c>
      <c r="AW1320" s="16" t="s">
        <v>36</v>
      </c>
      <c r="AX1320" s="16" t="s">
        <v>80</v>
      </c>
      <c r="AY1320" s="296" t="s">
        <v>213</v>
      </c>
    </row>
    <row r="1321" spans="1:51" s="14" customFormat="1" ht="12">
      <c r="A1321" s="14"/>
      <c r="B1321" s="254"/>
      <c r="C1321" s="255"/>
      <c r="D1321" s="244" t="s">
        <v>221</v>
      </c>
      <c r="E1321" s="256" t="s">
        <v>1</v>
      </c>
      <c r="F1321" s="257" t="s">
        <v>224</v>
      </c>
      <c r="G1321" s="255"/>
      <c r="H1321" s="258">
        <v>514.7</v>
      </c>
      <c r="I1321" s="259"/>
      <c r="J1321" s="255"/>
      <c r="K1321" s="255"/>
      <c r="L1321" s="260"/>
      <c r="M1321" s="261"/>
      <c r="N1321" s="262"/>
      <c r="O1321" s="262"/>
      <c r="P1321" s="262"/>
      <c r="Q1321" s="262"/>
      <c r="R1321" s="262"/>
      <c r="S1321" s="262"/>
      <c r="T1321" s="263"/>
      <c r="U1321" s="14"/>
      <c r="V1321" s="14"/>
      <c r="W1321" s="14"/>
      <c r="X1321" s="14"/>
      <c r="Y1321" s="14"/>
      <c r="Z1321" s="14"/>
      <c r="AA1321" s="14"/>
      <c r="AB1321" s="14"/>
      <c r="AC1321" s="14"/>
      <c r="AD1321" s="14"/>
      <c r="AE1321" s="14"/>
      <c r="AT1321" s="264" t="s">
        <v>221</v>
      </c>
      <c r="AU1321" s="264" t="s">
        <v>89</v>
      </c>
      <c r="AV1321" s="14" t="s">
        <v>219</v>
      </c>
      <c r="AW1321" s="14" t="s">
        <v>36</v>
      </c>
      <c r="AX1321" s="14" t="s">
        <v>21</v>
      </c>
      <c r="AY1321" s="264" t="s">
        <v>213</v>
      </c>
    </row>
    <row r="1322" spans="1:65" s="2" customFormat="1" ht="33" customHeight="1">
      <c r="A1322" s="39"/>
      <c r="B1322" s="40"/>
      <c r="C1322" s="275" t="s">
        <v>2132</v>
      </c>
      <c r="D1322" s="275" t="s">
        <v>292</v>
      </c>
      <c r="E1322" s="276" t="s">
        <v>2133</v>
      </c>
      <c r="F1322" s="277" t="s">
        <v>2134</v>
      </c>
      <c r="G1322" s="278" t="s">
        <v>244</v>
      </c>
      <c r="H1322" s="279">
        <v>347.897</v>
      </c>
      <c r="I1322" s="280"/>
      <c r="J1322" s="281">
        <f>ROUND(I1322*H1322,2)</f>
        <v>0</v>
      </c>
      <c r="K1322" s="282"/>
      <c r="L1322" s="283"/>
      <c r="M1322" s="284" t="s">
        <v>1</v>
      </c>
      <c r="N1322" s="285" t="s">
        <v>45</v>
      </c>
      <c r="O1322" s="92"/>
      <c r="P1322" s="238">
        <f>O1322*H1322</f>
        <v>0</v>
      </c>
      <c r="Q1322" s="238">
        <v>0.0064</v>
      </c>
      <c r="R1322" s="238">
        <f>Q1322*H1322</f>
        <v>2.2265408</v>
      </c>
      <c r="S1322" s="238">
        <v>0</v>
      </c>
      <c r="T1322" s="239">
        <f>S1322*H1322</f>
        <v>0</v>
      </c>
      <c r="U1322" s="39"/>
      <c r="V1322" s="39"/>
      <c r="W1322" s="39"/>
      <c r="X1322" s="39"/>
      <c r="Y1322" s="39"/>
      <c r="Z1322" s="39"/>
      <c r="AA1322" s="39"/>
      <c r="AB1322" s="39"/>
      <c r="AC1322" s="39"/>
      <c r="AD1322" s="39"/>
      <c r="AE1322" s="39"/>
      <c r="AR1322" s="240" t="s">
        <v>382</v>
      </c>
      <c r="AT1322" s="240" t="s">
        <v>292</v>
      </c>
      <c r="AU1322" s="240" t="s">
        <v>89</v>
      </c>
      <c r="AY1322" s="18" t="s">
        <v>213</v>
      </c>
      <c r="BE1322" s="241">
        <f>IF(N1322="základní",J1322,0)</f>
        <v>0</v>
      </c>
      <c r="BF1322" s="241">
        <f>IF(N1322="snížená",J1322,0)</f>
        <v>0</v>
      </c>
      <c r="BG1322" s="241">
        <f>IF(N1322="zákl. přenesená",J1322,0)</f>
        <v>0</v>
      </c>
      <c r="BH1322" s="241">
        <f>IF(N1322="sníž. přenesená",J1322,0)</f>
        <v>0</v>
      </c>
      <c r="BI1322" s="241">
        <f>IF(N1322="nulová",J1322,0)</f>
        <v>0</v>
      </c>
      <c r="BJ1322" s="18" t="s">
        <v>21</v>
      </c>
      <c r="BK1322" s="241">
        <f>ROUND(I1322*H1322,2)</f>
        <v>0</v>
      </c>
      <c r="BL1322" s="18" t="s">
        <v>301</v>
      </c>
      <c r="BM1322" s="240" t="s">
        <v>2135</v>
      </c>
    </row>
    <row r="1323" spans="1:51" s="13" customFormat="1" ht="12">
      <c r="A1323" s="13"/>
      <c r="B1323" s="242"/>
      <c r="C1323" s="243"/>
      <c r="D1323" s="244" t="s">
        <v>221</v>
      </c>
      <c r="E1323" s="245" t="s">
        <v>1</v>
      </c>
      <c r="F1323" s="246" t="s">
        <v>2136</v>
      </c>
      <c r="G1323" s="243"/>
      <c r="H1323" s="247">
        <v>347.897</v>
      </c>
      <c r="I1323" s="248"/>
      <c r="J1323" s="243"/>
      <c r="K1323" s="243"/>
      <c r="L1323" s="249"/>
      <c r="M1323" s="250"/>
      <c r="N1323" s="251"/>
      <c r="O1323" s="251"/>
      <c r="P1323" s="251"/>
      <c r="Q1323" s="251"/>
      <c r="R1323" s="251"/>
      <c r="S1323" s="251"/>
      <c r="T1323" s="252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T1323" s="253" t="s">
        <v>221</v>
      </c>
      <c r="AU1323" s="253" t="s">
        <v>89</v>
      </c>
      <c r="AV1323" s="13" t="s">
        <v>89</v>
      </c>
      <c r="AW1323" s="13" t="s">
        <v>36</v>
      </c>
      <c r="AX1323" s="13" t="s">
        <v>21</v>
      </c>
      <c r="AY1323" s="253" t="s">
        <v>213</v>
      </c>
    </row>
    <row r="1324" spans="1:65" s="2" customFormat="1" ht="44.25" customHeight="1">
      <c r="A1324" s="39"/>
      <c r="B1324" s="40"/>
      <c r="C1324" s="275" t="s">
        <v>2137</v>
      </c>
      <c r="D1324" s="275" t="s">
        <v>292</v>
      </c>
      <c r="E1324" s="276" t="s">
        <v>2138</v>
      </c>
      <c r="F1324" s="277" t="s">
        <v>2139</v>
      </c>
      <c r="G1324" s="278" t="s">
        <v>244</v>
      </c>
      <c r="H1324" s="279">
        <v>192.539</v>
      </c>
      <c r="I1324" s="280"/>
      <c r="J1324" s="281">
        <f>ROUND(I1324*H1324,2)</f>
        <v>0</v>
      </c>
      <c r="K1324" s="282"/>
      <c r="L1324" s="283"/>
      <c r="M1324" s="284" t="s">
        <v>1</v>
      </c>
      <c r="N1324" s="285" t="s">
        <v>45</v>
      </c>
      <c r="O1324" s="92"/>
      <c r="P1324" s="238">
        <f>O1324*H1324</f>
        <v>0</v>
      </c>
      <c r="Q1324" s="238">
        <v>0.0064</v>
      </c>
      <c r="R1324" s="238">
        <f>Q1324*H1324</f>
        <v>1.2322496</v>
      </c>
      <c r="S1324" s="238">
        <v>0</v>
      </c>
      <c r="T1324" s="239">
        <f>S1324*H1324</f>
        <v>0</v>
      </c>
      <c r="U1324" s="39"/>
      <c r="V1324" s="39"/>
      <c r="W1324" s="39"/>
      <c r="X1324" s="39"/>
      <c r="Y1324" s="39"/>
      <c r="Z1324" s="39"/>
      <c r="AA1324" s="39"/>
      <c r="AB1324" s="39"/>
      <c r="AC1324" s="39"/>
      <c r="AD1324" s="39"/>
      <c r="AE1324" s="39"/>
      <c r="AR1324" s="240" t="s">
        <v>382</v>
      </c>
      <c r="AT1324" s="240" t="s">
        <v>292</v>
      </c>
      <c r="AU1324" s="240" t="s">
        <v>89</v>
      </c>
      <c r="AY1324" s="18" t="s">
        <v>213</v>
      </c>
      <c r="BE1324" s="241">
        <f>IF(N1324="základní",J1324,0)</f>
        <v>0</v>
      </c>
      <c r="BF1324" s="241">
        <f>IF(N1324="snížená",J1324,0)</f>
        <v>0</v>
      </c>
      <c r="BG1324" s="241">
        <f>IF(N1324="zákl. přenesená",J1324,0)</f>
        <v>0</v>
      </c>
      <c r="BH1324" s="241">
        <f>IF(N1324="sníž. přenesená",J1324,0)</f>
        <v>0</v>
      </c>
      <c r="BI1324" s="241">
        <f>IF(N1324="nulová",J1324,0)</f>
        <v>0</v>
      </c>
      <c r="BJ1324" s="18" t="s">
        <v>21</v>
      </c>
      <c r="BK1324" s="241">
        <f>ROUND(I1324*H1324,2)</f>
        <v>0</v>
      </c>
      <c r="BL1324" s="18" t="s">
        <v>301</v>
      </c>
      <c r="BM1324" s="240" t="s">
        <v>2140</v>
      </c>
    </row>
    <row r="1325" spans="1:51" s="13" customFormat="1" ht="12">
      <c r="A1325" s="13"/>
      <c r="B1325" s="242"/>
      <c r="C1325" s="243"/>
      <c r="D1325" s="244" t="s">
        <v>221</v>
      </c>
      <c r="E1325" s="245" t="s">
        <v>1</v>
      </c>
      <c r="F1325" s="246" t="s">
        <v>2141</v>
      </c>
      <c r="G1325" s="243"/>
      <c r="H1325" s="247">
        <v>192.539</v>
      </c>
      <c r="I1325" s="248"/>
      <c r="J1325" s="243"/>
      <c r="K1325" s="243"/>
      <c r="L1325" s="249"/>
      <c r="M1325" s="250"/>
      <c r="N1325" s="251"/>
      <c r="O1325" s="251"/>
      <c r="P1325" s="251"/>
      <c r="Q1325" s="251"/>
      <c r="R1325" s="251"/>
      <c r="S1325" s="251"/>
      <c r="T1325" s="252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  <c r="AE1325" s="13"/>
      <c r="AT1325" s="253" t="s">
        <v>221</v>
      </c>
      <c r="AU1325" s="253" t="s">
        <v>89</v>
      </c>
      <c r="AV1325" s="13" t="s">
        <v>89</v>
      </c>
      <c r="AW1325" s="13" t="s">
        <v>36</v>
      </c>
      <c r="AX1325" s="13" t="s">
        <v>21</v>
      </c>
      <c r="AY1325" s="253" t="s">
        <v>213</v>
      </c>
    </row>
    <row r="1326" spans="1:65" s="2" customFormat="1" ht="33" customHeight="1">
      <c r="A1326" s="39"/>
      <c r="B1326" s="40"/>
      <c r="C1326" s="228" t="s">
        <v>2142</v>
      </c>
      <c r="D1326" s="228" t="s">
        <v>215</v>
      </c>
      <c r="E1326" s="229" t="s">
        <v>2143</v>
      </c>
      <c r="F1326" s="230" t="s">
        <v>2144</v>
      </c>
      <c r="G1326" s="231" t="s">
        <v>244</v>
      </c>
      <c r="H1326" s="232">
        <v>38.6</v>
      </c>
      <c r="I1326" s="233"/>
      <c r="J1326" s="234">
        <f>ROUND(I1326*H1326,2)</f>
        <v>0</v>
      </c>
      <c r="K1326" s="235"/>
      <c r="L1326" s="45"/>
      <c r="M1326" s="236" t="s">
        <v>1</v>
      </c>
      <c r="N1326" s="237" t="s">
        <v>45</v>
      </c>
      <c r="O1326" s="92"/>
      <c r="P1326" s="238">
        <f>O1326*H1326</f>
        <v>0</v>
      </c>
      <c r="Q1326" s="238">
        <v>0.00139</v>
      </c>
      <c r="R1326" s="238">
        <f>Q1326*H1326</f>
        <v>0.053654</v>
      </c>
      <c r="S1326" s="238">
        <v>0</v>
      </c>
      <c r="T1326" s="239">
        <f>S1326*H1326</f>
        <v>0</v>
      </c>
      <c r="U1326" s="39"/>
      <c r="V1326" s="39"/>
      <c r="W1326" s="39"/>
      <c r="X1326" s="39"/>
      <c r="Y1326" s="39"/>
      <c r="Z1326" s="39"/>
      <c r="AA1326" s="39"/>
      <c r="AB1326" s="39"/>
      <c r="AC1326" s="39"/>
      <c r="AD1326" s="39"/>
      <c r="AE1326" s="39"/>
      <c r="AR1326" s="240" t="s">
        <v>301</v>
      </c>
      <c r="AT1326" s="240" t="s">
        <v>215</v>
      </c>
      <c r="AU1326" s="240" t="s">
        <v>89</v>
      </c>
      <c r="AY1326" s="18" t="s">
        <v>213</v>
      </c>
      <c r="BE1326" s="241">
        <f>IF(N1326="základní",J1326,0)</f>
        <v>0</v>
      </c>
      <c r="BF1326" s="241">
        <f>IF(N1326="snížená",J1326,0)</f>
        <v>0</v>
      </c>
      <c r="BG1326" s="241">
        <f>IF(N1326="zákl. přenesená",J1326,0)</f>
        <v>0</v>
      </c>
      <c r="BH1326" s="241">
        <f>IF(N1326="sníž. přenesená",J1326,0)</f>
        <v>0</v>
      </c>
      <c r="BI1326" s="241">
        <f>IF(N1326="nulová",J1326,0)</f>
        <v>0</v>
      </c>
      <c r="BJ1326" s="18" t="s">
        <v>21</v>
      </c>
      <c r="BK1326" s="241">
        <f>ROUND(I1326*H1326,2)</f>
        <v>0</v>
      </c>
      <c r="BL1326" s="18" t="s">
        <v>301</v>
      </c>
      <c r="BM1326" s="240" t="s">
        <v>2145</v>
      </c>
    </row>
    <row r="1327" spans="1:51" s="15" customFormat="1" ht="12">
      <c r="A1327" s="15"/>
      <c r="B1327" s="265"/>
      <c r="C1327" s="266"/>
      <c r="D1327" s="244" t="s">
        <v>221</v>
      </c>
      <c r="E1327" s="267" t="s">
        <v>1</v>
      </c>
      <c r="F1327" s="268" t="s">
        <v>2146</v>
      </c>
      <c r="G1327" s="266"/>
      <c r="H1327" s="267" t="s">
        <v>1</v>
      </c>
      <c r="I1327" s="269"/>
      <c r="J1327" s="266"/>
      <c r="K1327" s="266"/>
      <c r="L1327" s="270"/>
      <c r="M1327" s="271"/>
      <c r="N1327" s="272"/>
      <c r="O1327" s="272"/>
      <c r="P1327" s="272"/>
      <c r="Q1327" s="272"/>
      <c r="R1327" s="272"/>
      <c r="S1327" s="272"/>
      <c r="T1327" s="273"/>
      <c r="U1327" s="15"/>
      <c r="V1327" s="15"/>
      <c r="W1327" s="15"/>
      <c r="X1327" s="15"/>
      <c r="Y1327" s="15"/>
      <c r="Z1327" s="15"/>
      <c r="AA1327" s="15"/>
      <c r="AB1327" s="15"/>
      <c r="AC1327" s="15"/>
      <c r="AD1327" s="15"/>
      <c r="AE1327" s="15"/>
      <c r="AT1327" s="274" t="s">
        <v>221</v>
      </c>
      <c r="AU1327" s="274" t="s">
        <v>89</v>
      </c>
      <c r="AV1327" s="15" t="s">
        <v>21</v>
      </c>
      <c r="AW1327" s="15" t="s">
        <v>36</v>
      </c>
      <c r="AX1327" s="15" t="s">
        <v>80</v>
      </c>
      <c r="AY1327" s="274" t="s">
        <v>213</v>
      </c>
    </row>
    <row r="1328" spans="1:51" s="13" customFormat="1" ht="12">
      <c r="A1328" s="13"/>
      <c r="B1328" s="242"/>
      <c r="C1328" s="243"/>
      <c r="D1328" s="244" t="s">
        <v>221</v>
      </c>
      <c r="E1328" s="245" t="s">
        <v>1</v>
      </c>
      <c r="F1328" s="246" t="s">
        <v>2147</v>
      </c>
      <c r="G1328" s="243"/>
      <c r="H1328" s="247">
        <v>38.6</v>
      </c>
      <c r="I1328" s="248"/>
      <c r="J1328" s="243"/>
      <c r="K1328" s="243"/>
      <c r="L1328" s="249"/>
      <c r="M1328" s="250"/>
      <c r="N1328" s="251"/>
      <c r="O1328" s="251"/>
      <c r="P1328" s="251"/>
      <c r="Q1328" s="251"/>
      <c r="R1328" s="251"/>
      <c r="S1328" s="251"/>
      <c r="T1328" s="252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  <c r="AE1328" s="13"/>
      <c r="AT1328" s="253" t="s">
        <v>221</v>
      </c>
      <c r="AU1328" s="253" t="s">
        <v>89</v>
      </c>
      <c r="AV1328" s="13" t="s">
        <v>89</v>
      </c>
      <c r="AW1328" s="13" t="s">
        <v>36</v>
      </c>
      <c r="AX1328" s="13" t="s">
        <v>21</v>
      </c>
      <c r="AY1328" s="253" t="s">
        <v>213</v>
      </c>
    </row>
    <row r="1329" spans="1:65" s="2" customFormat="1" ht="44.25" customHeight="1">
      <c r="A1329" s="39"/>
      <c r="B1329" s="40"/>
      <c r="C1329" s="275" t="s">
        <v>2148</v>
      </c>
      <c r="D1329" s="275" t="s">
        <v>292</v>
      </c>
      <c r="E1329" s="276" t="s">
        <v>2149</v>
      </c>
      <c r="F1329" s="277" t="s">
        <v>2150</v>
      </c>
      <c r="G1329" s="278" t="s">
        <v>244</v>
      </c>
      <c r="H1329" s="279">
        <v>40.53</v>
      </c>
      <c r="I1329" s="280"/>
      <c r="J1329" s="281">
        <f>ROUND(I1329*H1329,2)</f>
        <v>0</v>
      </c>
      <c r="K1329" s="282"/>
      <c r="L1329" s="283"/>
      <c r="M1329" s="284" t="s">
        <v>1</v>
      </c>
      <c r="N1329" s="285" t="s">
        <v>45</v>
      </c>
      <c r="O1329" s="92"/>
      <c r="P1329" s="238">
        <f>O1329*H1329</f>
        <v>0</v>
      </c>
      <c r="Q1329" s="238">
        <v>0.0064</v>
      </c>
      <c r="R1329" s="238">
        <f>Q1329*H1329</f>
        <v>0.259392</v>
      </c>
      <c r="S1329" s="238">
        <v>0</v>
      </c>
      <c r="T1329" s="239">
        <f>S1329*H1329</f>
        <v>0</v>
      </c>
      <c r="U1329" s="39"/>
      <c r="V1329" s="39"/>
      <c r="W1329" s="39"/>
      <c r="X1329" s="39"/>
      <c r="Y1329" s="39"/>
      <c r="Z1329" s="39"/>
      <c r="AA1329" s="39"/>
      <c r="AB1329" s="39"/>
      <c r="AC1329" s="39"/>
      <c r="AD1329" s="39"/>
      <c r="AE1329" s="39"/>
      <c r="AR1329" s="240" t="s">
        <v>382</v>
      </c>
      <c r="AT1329" s="240" t="s">
        <v>292</v>
      </c>
      <c r="AU1329" s="240" t="s">
        <v>89</v>
      </c>
      <c r="AY1329" s="18" t="s">
        <v>213</v>
      </c>
      <c r="BE1329" s="241">
        <f>IF(N1329="základní",J1329,0)</f>
        <v>0</v>
      </c>
      <c r="BF1329" s="241">
        <f>IF(N1329="snížená",J1329,0)</f>
        <v>0</v>
      </c>
      <c r="BG1329" s="241">
        <f>IF(N1329="zákl. přenesená",J1329,0)</f>
        <v>0</v>
      </c>
      <c r="BH1329" s="241">
        <f>IF(N1329="sníž. přenesená",J1329,0)</f>
        <v>0</v>
      </c>
      <c r="BI1329" s="241">
        <f>IF(N1329="nulová",J1329,0)</f>
        <v>0</v>
      </c>
      <c r="BJ1329" s="18" t="s">
        <v>21</v>
      </c>
      <c r="BK1329" s="241">
        <f>ROUND(I1329*H1329,2)</f>
        <v>0</v>
      </c>
      <c r="BL1329" s="18" t="s">
        <v>301</v>
      </c>
      <c r="BM1329" s="240" t="s">
        <v>2151</v>
      </c>
    </row>
    <row r="1330" spans="1:51" s="13" customFormat="1" ht="12">
      <c r="A1330" s="13"/>
      <c r="B1330" s="242"/>
      <c r="C1330" s="243"/>
      <c r="D1330" s="244" t="s">
        <v>221</v>
      </c>
      <c r="E1330" s="245" t="s">
        <v>1</v>
      </c>
      <c r="F1330" s="246" t="s">
        <v>2152</v>
      </c>
      <c r="G1330" s="243"/>
      <c r="H1330" s="247">
        <v>40.53</v>
      </c>
      <c r="I1330" s="248"/>
      <c r="J1330" s="243"/>
      <c r="K1330" s="243"/>
      <c r="L1330" s="249"/>
      <c r="M1330" s="250"/>
      <c r="N1330" s="251"/>
      <c r="O1330" s="251"/>
      <c r="P1330" s="251"/>
      <c r="Q1330" s="251"/>
      <c r="R1330" s="251"/>
      <c r="S1330" s="251"/>
      <c r="T1330" s="252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  <c r="AE1330" s="13"/>
      <c r="AT1330" s="253" t="s">
        <v>221</v>
      </c>
      <c r="AU1330" s="253" t="s">
        <v>89</v>
      </c>
      <c r="AV1330" s="13" t="s">
        <v>89</v>
      </c>
      <c r="AW1330" s="13" t="s">
        <v>36</v>
      </c>
      <c r="AX1330" s="13" t="s">
        <v>21</v>
      </c>
      <c r="AY1330" s="253" t="s">
        <v>213</v>
      </c>
    </row>
    <row r="1331" spans="1:65" s="2" customFormat="1" ht="21.75" customHeight="1">
      <c r="A1331" s="39"/>
      <c r="B1331" s="40"/>
      <c r="C1331" s="228" t="s">
        <v>2153</v>
      </c>
      <c r="D1331" s="228" t="s">
        <v>215</v>
      </c>
      <c r="E1331" s="229" t="s">
        <v>2154</v>
      </c>
      <c r="F1331" s="230" t="s">
        <v>2155</v>
      </c>
      <c r="G1331" s="231" t="s">
        <v>244</v>
      </c>
      <c r="H1331" s="232">
        <v>394.1</v>
      </c>
      <c r="I1331" s="233"/>
      <c r="J1331" s="234">
        <f>ROUND(I1331*H1331,2)</f>
        <v>0</v>
      </c>
      <c r="K1331" s="235"/>
      <c r="L1331" s="45"/>
      <c r="M1331" s="236" t="s">
        <v>1</v>
      </c>
      <c r="N1331" s="237" t="s">
        <v>45</v>
      </c>
      <c r="O1331" s="92"/>
      <c r="P1331" s="238">
        <f>O1331*H1331</f>
        <v>0</v>
      </c>
      <c r="Q1331" s="238">
        <v>0</v>
      </c>
      <c r="R1331" s="238">
        <f>Q1331*H1331</f>
        <v>0</v>
      </c>
      <c r="S1331" s="238">
        <v>0.01049</v>
      </c>
      <c r="T1331" s="239">
        <f>S1331*H1331</f>
        <v>4.134109</v>
      </c>
      <c r="U1331" s="39"/>
      <c r="V1331" s="39"/>
      <c r="W1331" s="39"/>
      <c r="X1331" s="39"/>
      <c r="Y1331" s="39"/>
      <c r="Z1331" s="39"/>
      <c r="AA1331" s="39"/>
      <c r="AB1331" s="39"/>
      <c r="AC1331" s="39"/>
      <c r="AD1331" s="39"/>
      <c r="AE1331" s="39"/>
      <c r="AR1331" s="240" t="s">
        <v>301</v>
      </c>
      <c r="AT1331" s="240" t="s">
        <v>215</v>
      </c>
      <c r="AU1331" s="240" t="s">
        <v>89</v>
      </c>
      <c r="AY1331" s="18" t="s">
        <v>213</v>
      </c>
      <c r="BE1331" s="241">
        <f>IF(N1331="základní",J1331,0)</f>
        <v>0</v>
      </c>
      <c r="BF1331" s="241">
        <f>IF(N1331="snížená",J1331,0)</f>
        <v>0</v>
      </c>
      <c r="BG1331" s="241">
        <f>IF(N1331="zákl. přenesená",J1331,0)</f>
        <v>0</v>
      </c>
      <c r="BH1331" s="241">
        <f>IF(N1331="sníž. přenesená",J1331,0)</f>
        <v>0</v>
      </c>
      <c r="BI1331" s="241">
        <f>IF(N1331="nulová",J1331,0)</f>
        <v>0</v>
      </c>
      <c r="BJ1331" s="18" t="s">
        <v>21</v>
      </c>
      <c r="BK1331" s="241">
        <f>ROUND(I1331*H1331,2)</f>
        <v>0</v>
      </c>
      <c r="BL1331" s="18" t="s">
        <v>301</v>
      </c>
      <c r="BM1331" s="240" t="s">
        <v>2156</v>
      </c>
    </row>
    <row r="1332" spans="1:51" s="13" customFormat="1" ht="12">
      <c r="A1332" s="13"/>
      <c r="B1332" s="242"/>
      <c r="C1332" s="243"/>
      <c r="D1332" s="244" t="s">
        <v>221</v>
      </c>
      <c r="E1332" s="245" t="s">
        <v>1</v>
      </c>
      <c r="F1332" s="246" t="s">
        <v>2157</v>
      </c>
      <c r="G1332" s="243"/>
      <c r="H1332" s="247">
        <v>394.1</v>
      </c>
      <c r="I1332" s="248"/>
      <c r="J1332" s="243"/>
      <c r="K1332" s="243"/>
      <c r="L1332" s="249"/>
      <c r="M1332" s="250"/>
      <c r="N1332" s="251"/>
      <c r="O1332" s="251"/>
      <c r="P1332" s="251"/>
      <c r="Q1332" s="251"/>
      <c r="R1332" s="251"/>
      <c r="S1332" s="251"/>
      <c r="T1332" s="252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T1332" s="253" t="s">
        <v>221</v>
      </c>
      <c r="AU1332" s="253" t="s">
        <v>89</v>
      </c>
      <c r="AV1332" s="13" t="s">
        <v>89</v>
      </c>
      <c r="AW1332" s="13" t="s">
        <v>36</v>
      </c>
      <c r="AX1332" s="13" t="s">
        <v>21</v>
      </c>
      <c r="AY1332" s="253" t="s">
        <v>213</v>
      </c>
    </row>
    <row r="1333" spans="1:65" s="2" customFormat="1" ht="21.75" customHeight="1">
      <c r="A1333" s="39"/>
      <c r="B1333" s="40"/>
      <c r="C1333" s="228" t="s">
        <v>2158</v>
      </c>
      <c r="D1333" s="228" t="s">
        <v>215</v>
      </c>
      <c r="E1333" s="229" t="s">
        <v>2159</v>
      </c>
      <c r="F1333" s="230" t="s">
        <v>2160</v>
      </c>
      <c r="G1333" s="231" t="s">
        <v>244</v>
      </c>
      <c r="H1333" s="232">
        <v>394.1</v>
      </c>
      <c r="I1333" s="233"/>
      <c r="J1333" s="234">
        <f>ROUND(I1333*H1333,2)</f>
        <v>0</v>
      </c>
      <c r="K1333" s="235"/>
      <c r="L1333" s="45"/>
      <c r="M1333" s="236" t="s">
        <v>1</v>
      </c>
      <c r="N1333" s="237" t="s">
        <v>45</v>
      </c>
      <c r="O1333" s="92"/>
      <c r="P1333" s="238">
        <f>O1333*H1333</f>
        <v>0</v>
      </c>
      <c r="Q1333" s="238">
        <v>0</v>
      </c>
      <c r="R1333" s="238">
        <f>Q1333*H1333</f>
        <v>0</v>
      </c>
      <c r="S1333" s="238">
        <v>0</v>
      </c>
      <c r="T1333" s="239">
        <f>S1333*H1333</f>
        <v>0</v>
      </c>
      <c r="U1333" s="39"/>
      <c r="V1333" s="39"/>
      <c r="W1333" s="39"/>
      <c r="X1333" s="39"/>
      <c r="Y1333" s="39"/>
      <c r="Z1333" s="39"/>
      <c r="AA1333" s="39"/>
      <c r="AB1333" s="39"/>
      <c r="AC1333" s="39"/>
      <c r="AD1333" s="39"/>
      <c r="AE1333" s="39"/>
      <c r="AR1333" s="240" t="s">
        <v>301</v>
      </c>
      <c r="AT1333" s="240" t="s">
        <v>215</v>
      </c>
      <c r="AU1333" s="240" t="s">
        <v>89</v>
      </c>
      <c r="AY1333" s="18" t="s">
        <v>213</v>
      </c>
      <c r="BE1333" s="241">
        <f>IF(N1333="základní",J1333,0)</f>
        <v>0</v>
      </c>
      <c r="BF1333" s="241">
        <f>IF(N1333="snížená",J1333,0)</f>
        <v>0</v>
      </c>
      <c r="BG1333" s="241">
        <f>IF(N1333="zákl. přenesená",J1333,0)</f>
        <v>0</v>
      </c>
      <c r="BH1333" s="241">
        <f>IF(N1333="sníž. přenesená",J1333,0)</f>
        <v>0</v>
      </c>
      <c r="BI1333" s="241">
        <f>IF(N1333="nulová",J1333,0)</f>
        <v>0</v>
      </c>
      <c r="BJ1333" s="18" t="s">
        <v>21</v>
      </c>
      <c r="BK1333" s="241">
        <f>ROUND(I1333*H1333,2)</f>
        <v>0</v>
      </c>
      <c r="BL1333" s="18" t="s">
        <v>301</v>
      </c>
      <c r="BM1333" s="240" t="s">
        <v>2161</v>
      </c>
    </row>
    <row r="1334" spans="1:51" s="13" customFormat="1" ht="12">
      <c r="A1334" s="13"/>
      <c r="B1334" s="242"/>
      <c r="C1334" s="243"/>
      <c r="D1334" s="244" t="s">
        <v>221</v>
      </c>
      <c r="E1334" s="245" t="s">
        <v>1</v>
      </c>
      <c r="F1334" s="246" t="s">
        <v>2162</v>
      </c>
      <c r="G1334" s="243"/>
      <c r="H1334" s="247">
        <v>394.1</v>
      </c>
      <c r="I1334" s="248"/>
      <c r="J1334" s="243"/>
      <c r="K1334" s="243"/>
      <c r="L1334" s="249"/>
      <c r="M1334" s="250"/>
      <c r="N1334" s="251"/>
      <c r="O1334" s="251"/>
      <c r="P1334" s="251"/>
      <c r="Q1334" s="251"/>
      <c r="R1334" s="251"/>
      <c r="S1334" s="251"/>
      <c r="T1334" s="252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T1334" s="253" t="s">
        <v>221</v>
      </c>
      <c r="AU1334" s="253" t="s">
        <v>89</v>
      </c>
      <c r="AV1334" s="13" t="s">
        <v>89</v>
      </c>
      <c r="AW1334" s="13" t="s">
        <v>36</v>
      </c>
      <c r="AX1334" s="13" t="s">
        <v>21</v>
      </c>
      <c r="AY1334" s="253" t="s">
        <v>213</v>
      </c>
    </row>
    <row r="1335" spans="1:65" s="2" customFormat="1" ht="16.5" customHeight="1">
      <c r="A1335" s="39"/>
      <c r="B1335" s="40"/>
      <c r="C1335" s="228" t="s">
        <v>2163</v>
      </c>
      <c r="D1335" s="228" t="s">
        <v>215</v>
      </c>
      <c r="E1335" s="229" t="s">
        <v>2164</v>
      </c>
      <c r="F1335" s="230" t="s">
        <v>2165</v>
      </c>
      <c r="G1335" s="231" t="s">
        <v>244</v>
      </c>
      <c r="H1335" s="232">
        <v>394.1</v>
      </c>
      <c r="I1335" s="233"/>
      <c r="J1335" s="234">
        <f>ROUND(I1335*H1335,2)</f>
        <v>0</v>
      </c>
      <c r="K1335" s="235"/>
      <c r="L1335" s="45"/>
      <c r="M1335" s="236" t="s">
        <v>1</v>
      </c>
      <c r="N1335" s="237" t="s">
        <v>45</v>
      </c>
      <c r="O1335" s="92"/>
      <c r="P1335" s="238">
        <f>O1335*H1335</f>
        <v>0</v>
      </c>
      <c r="Q1335" s="238">
        <v>0</v>
      </c>
      <c r="R1335" s="238">
        <f>Q1335*H1335</f>
        <v>0</v>
      </c>
      <c r="S1335" s="238">
        <v>0.0223</v>
      </c>
      <c r="T1335" s="239">
        <f>S1335*H1335</f>
        <v>8.78843</v>
      </c>
      <c r="U1335" s="39"/>
      <c r="V1335" s="39"/>
      <c r="W1335" s="39"/>
      <c r="X1335" s="39"/>
      <c r="Y1335" s="39"/>
      <c r="Z1335" s="39"/>
      <c r="AA1335" s="39"/>
      <c r="AB1335" s="39"/>
      <c r="AC1335" s="39"/>
      <c r="AD1335" s="39"/>
      <c r="AE1335" s="39"/>
      <c r="AR1335" s="240" t="s">
        <v>301</v>
      </c>
      <c r="AT1335" s="240" t="s">
        <v>215</v>
      </c>
      <c r="AU1335" s="240" t="s">
        <v>89</v>
      </c>
      <c r="AY1335" s="18" t="s">
        <v>213</v>
      </c>
      <c r="BE1335" s="241">
        <f>IF(N1335="základní",J1335,0)</f>
        <v>0</v>
      </c>
      <c r="BF1335" s="241">
        <f>IF(N1335="snížená",J1335,0)</f>
        <v>0</v>
      </c>
      <c r="BG1335" s="241">
        <f>IF(N1335="zákl. přenesená",J1335,0)</f>
        <v>0</v>
      </c>
      <c r="BH1335" s="241">
        <f>IF(N1335="sníž. přenesená",J1335,0)</f>
        <v>0</v>
      </c>
      <c r="BI1335" s="241">
        <f>IF(N1335="nulová",J1335,0)</f>
        <v>0</v>
      </c>
      <c r="BJ1335" s="18" t="s">
        <v>21</v>
      </c>
      <c r="BK1335" s="241">
        <f>ROUND(I1335*H1335,2)</f>
        <v>0</v>
      </c>
      <c r="BL1335" s="18" t="s">
        <v>301</v>
      </c>
      <c r="BM1335" s="240" t="s">
        <v>2166</v>
      </c>
    </row>
    <row r="1336" spans="1:51" s="13" customFormat="1" ht="12">
      <c r="A1336" s="13"/>
      <c r="B1336" s="242"/>
      <c r="C1336" s="243"/>
      <c r="D1336" s="244" t="s">
        <v>221</v>
      </c>
      <c r="E1336" s="245" t="s">
        <v>1</v>
      </c>
      <c r="F1336" s="246" t="s">
        <v>2162</v>
      </c>
      <c r="G1336" s="243"/>
      <c r="H1336" s="247">
        <v>394.1</v>
      </c>
      <c r="I1336" s="248"/>
      <c r="J1336" s="243"/>
      <c r="K1336" s="243"/>
      <c r="L1336" s="249"/>
      <c r="M1336" s="250"/>
      <c r="N1336" s="251"/>
      <c r="O1336" s="251"/>
      <c r="P1336" s="251"/>
      <c r="Q1336" s="251"/>
      <c r="R1336" s="251"/>
      <c r="S1336" s="251"/>
      <c r="T1336" s="252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T1336" s="253" t="s">
        <v>221</v>
      </c>
      <c r="AU1336" s="253" t="s">
        <v>89</v>
      </c>
      <c r="AV1336" s="13" t="s">
        <v>89</v>
      </c>
      <c r="AW1336" s="13" t="s">
        <v>36</v>
      </c>
      <c r="AX1336" s="13" t="s">
        <v>21</v>
      </c>
      <c r="AY1336" s="253" t="s">
        <v>213</v>
      </c>
    </row>
    <row r="1337" spans="1:65" s="2" customFormat="1" ht="33" customHeight="1">
      <c r="A1337" s="39"/>
      <c r="B1337" s="40"/>
      <c r="C1337" s="228" t="s">
        <v>2167</v>
      </c>
      <c r="D1337" s="228" t="s">
        <v>215</v>
      </c>
      <c r="E1337" s="229" t="s">
        <v>2168</v>
      </c>
      <c r="F1337" s="230" t="s">
        <v>2169</v>
      </c>
      <c r="G1337" s="231" t="s">
        <v>371</v>
      </c>
      <c r="H1337" s="232">
        <v>2</v>
      </c>
      <c r="I1337" s="233"/>
      <c r="J1337" s="234">
        <f>ROUND(I1337*H1337,2)</f>
        <v>0</v>
      </c>
      <c r="K1337" s="235"/>
      <c r="L1337" s="45"/>
      <c r="M1337" s="236" t="s">
        <v>1</v>
      </c>
      <c r="N1337" s="237" t="s">
        <v>45</v>
      </c>
      <c r="O1337" s="92"/>
      <c r="P1337" s="238">
        <f>O1337*H1337</f>
        <v>0</v>
      </c>
      <c r="Q1337" s="238">
        <v>3E-05</v>
      </c>
      <c r="R1337" s="238">
        <f>Q1337*H1337</f>
        <v>6E-05</v>
      </c>
      <c r="S1337" s="238">
        <v>0</v>
      </c>
      <c r="T1337" s="239">
        <f>S1337*H1337</f>
        <v>0</v>
      </c>
      <c r="U1337" s="39"/>
      <c r="V1337" s="39"/>
      <c r="W1337" s="39"/>
      <c r="X1337" s="39"/>
      <c r="Y1337" s="39"/>
      <c r="Z1337" s="39"/>
      <c r="AA1337" s="39"/>
      <c r="AB1337" s="39"/>
      <c r="AC1337" s="39"/>
      <c r="AD1337" s="39"/>
      <c r="AE1337" s="39"/>
      <c r="AR1337" s="240" t="s">
        <v>301</v>
      </c>
      <c r="AT1337" s="240" t="s">
        <v>215</v>
      </c>
      <c r="AU1337" s="240" t="s">
        <v>89</v>
      </c>
      <c r="AY1337" s="18" t="s">
        <v>213</v>
      </c>
      <c r="BE1337" s="241">
        <f>IF(N1337="základní",J1337,0)</f>
        <v>0</v>
      </c>
      <c r="BF1337" s="241">
        <f>IF(N1337="snížená",J1337,0)</f>
        <v>0</v>
      </c>
      <c r="BG1337" s="241">
        <f>IF(N1337="zákl. přenesená",J1337,0)</f>
        <v>0</v>
      </c>
      <c r="BH1337" s="241">
        <f>IF(N1337="sníž. přenesená",J1337,0)</f>
        <v>0</v>
      </c>
      <c r="BI1337" s="241">
        <f>IF(N1337="nulová",J1337,0)</f>
        <v>0</v>
      </c>
      <c r="BJ1337" s="18" t="s">
        <v>21</v>
      </c>
      <c r="BK1337" s="241">
        <f>ROUND(I1337*H1337,2)</f>
        <v>0</v>
      </c>
      <c r="BL1337" s="18" t="s">
        <v>301</v>
      </c>
      <c r="BM1337" s="240" t="s">
        <v>2170</v>
      </c>
    </row>
    <row r="1338" spans="1:51" s="13" customFormat="1" ht="12">
      <c r="A1338" s="13"/>
      <c r="B1338" s="242"/>
      <c r="C1338" s="243"/>
      <c r="D1338" s="244" t="s">
        <v>221</v>
      </c>
      <c r="E1338" s="245" t="s">
        <v>1</v>
      </c>
      <c r="F1338" s="246" t="s">
        <v>89</v>
      </c>
      <c r="G1338" s="243"/>
      <c r="H1338" s="247">
        <v>2</v>
      </c>
      <c r="I1338" s="248"/>
      <c r="J1338" s="243"/>
      <c r="K1338" s="243"/>
      <c r="L1338" s="249"/>
      <c r="M1338" s="250"/>
      <c r="N1338" s="251"/>
      <c r="O1338" s="251"/>
      <c r="P1338" s="251"/>
      <c r="Q1338" s="251"/>
      <c r="R1338" s="251"/>
      <c r="S1338" s="251"/>
      <c r="T1338" s="252"/>
      <c r="U1338" s="13"/>
      <c r="V1338" s="13"/>
      <c r="W1338" s="13"/>
      <c r="X1338" s="13"/>
      <c r="Y1338" s="13"/>
      <c r="Z1338" s="13"/>
      <c r="AA1338" s="13"/>
      <c r="AB1338" s="13"/>
      <c r="AC1338" s="13"/>
      <c r="AD1338" s="13"/>
      <c r="AE1338" s="13"/>
      <c r="AT1338" s="253" t="s">
        <v>221</v>
      </c>
      <c r="AU1338" s="253" t="s">
        <v>89</v>
      </c>
      <c r="AV1338" s="13" t="s">
        <v>89</v>
      </c>
      <c r="AW1338" s="13" t="s">
        <v>36</v>
      </c>
      <c r="AX1338" s="13" t="s">
        <v>21</v>
      </c>
      <c r="AY1338" s="253" t="s">
        <v>213</v>
      </c>
    </row>
    <row r="1339" spans="1:65" s="2" customFormat="1" ht="21.75" customHeight="1">
      <c r="A1339" s="39"/>
      <c r="B1339" s="40"/>
      <c r="C1339" s="275" t="s">
        <v>2171</v>
      </c>
      <c r="D1339" s="275" t="s">
        <v>292</v>
      </c>
      <c r="E1339" s="276" t="s">
        <v>2172</v>
      </c>
      <c r="F1339" s="277" t="s">
        <v>2173</v>
      </c>
      <c r="G1339" s="278" t="s">
        <v>371</v>
      </c>
      <c r="H1339" s="279">
        <v>2</v>
      </c>
      <c r="I1339" s="280"/>
      <c r="J1339" s="281">
        <f>ROUND(I1339*H1339,2)</f>
        <v>0</v>
      </c>
      <c r="K1339" s="282"/>
      <c r="L1339" s="283"/>
      <c r="M1339" s="284" t="s">
        <v>1</v>
      </c>
      <c r="N1339" s="285" t="s">
        <v>45</v>
      </c>
      <c r="O1339" s="92"/>
      <c r="P1339" s="238">
        <f>O1339*H1339</f>
        <v>0</v>
      </c>
      <c r="Q1339" s="238">
        <v>0.0032</v>
      </c>
      <c r="R1339" s="238">
        <f>Q1339*H1339</f>
        <v>0.0064</v>
      </c>
      <c r="S1339" s="238">
        <v>0</v>
      </c>
      <c r="T1339" s="239">
        <f>S1339*H1339</f>
        <v>0</v>
      </c>
      <c r="U1339" s="39"/>
      <c r="V1339" s="39"/>
      <c r="W1339" s="39"/>
      <c r="X1339" s="39"/>
      <c r="Y1339" s="39"/>
      <c r="Z1339" s="39"/>
      <c r="AA1339" s="39"/>
      <c r="AB1339" s="39"/>
      <c r="AC1339" s="39"/>
      <c r="AD1339" s="39"/>
      <c r="AE1339" s="39"/>
      <c r="AR1339" s="240" t="s">
        <v>382</v>
      </c>
      <c r="AT1339" s="240" t="s">
        <v>292</v>
      </c>
      <c r="AU1339" s="240" t="s">
        <v>89</v>
      </c>
      <c r="AY1339" s="18" t="s">
        <v>213</v>
      </c>
      <c r="BE1339" s="241">
        <f>IF(N1339="základní",J1339,0)</f>
        <v>0</v>
      </c>
      <c r="BF1339" s="241">
        <f>IF(N1339="snížená",J1339,0)</f>
        <v>0</v>
      </c>
      <c r="BG1339" s="241">
        <f>IF(N1339="zákl. přenesená",J1339,0)</f>
        <v>0</v>
      </c>
      <c r="BH1339" s="241">
        <f>IF(N1339="sníž. přenesená",J1339,0)</f>
        <v>0</v>
      </c>
      <c r="BI1339" s="241">
        <f>IF(N1339="nulová",J1339,0)</f>
        <v>0</v>
      </c>
      <c r="BJ1339" s="18" t="s">
        <v>21</v>
      </c>
      <c r="BK1339" s="241">
        <f>ROUND(I1339*H1339,2)</f>
        <v>0</v>
      </c>
      <c r="BL1339" s="18" t="s">
        <v>301</v>
      </c>
      <c r="BM1339" s="240" t="s">
        <v>2174</v>
      </c>
    </row>
    <row r="1340" spans="1:51" s="13" customFormat="1" ht="12">
      <c r="A1340" s="13"/>
      <c r="B1340" s="242"/>
      <c r="C1340" s="243"/>
      <c r="D1340" s="244" t="s">
        <v>221</v>
      </c>
      <c r="E1340" s="245" t="s">
        <v>1</v>
      </c>
      <c r="F1340" s="246" t="s">
        <v>89</v>
      </c>
      <c r="G1340" s="243"/>
      <c r="H1340" s="247">
        <v>2</v>
      </c>
      <c r="I1340" s="248"/>
      <c r="J1340" s="243"/>
      <c r="K1340" s="243"/>
      <c r="L1340" s="249"/>
      <c r="M1340" s="250"/>
      <c r="N1340" s="251"/>
      <c r="O1340" s="251"/>
      <c r="P1340" s="251"/>
      <c r="Q1340" s="251"/>
      <c r="R1340" s="251"/>
      <c r="S1340" s="251"/>
      <c r="T1340" s="252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  <c r="AE1340" s="13"/>
      <c r="AT1340" s="253" t="s">
        <v>221</v>
      </c>
      <c r="AU1340" s="253" t="s">
        <v>89</v>
      </c>
      <c r="AV1340" s="13" t="s">
        <v>89</v>
      </c>
      <c r="AW1340" s="13" t="s">
        <v>36</v>
      </c>
      <c r="AX1340" s="13" t="s">
        <v>21</v>
      </c>
      <c r="AY1340" s="253" t="s">
        <v>213</v>
      </c>
    </row>
    <row r="1341" spans="1:65" s="2" customFormat="1" ht="21.75" customHeight="1">
      <c r="A1341" s="39"/>
      <c r="B1341" s="40"/>
      <c r="C1341" s="228" t="s">
        <v>2175</v>
      </c>
      <c r="D1341" s="228" t="s">
        <v>215</v>
      </c>
      <c r="E1341" s="229" t="s">
        <v>2176</v>
      </c>
      <c r="F1341" s="230" t="s">
        <v>2177</v>
      </c>
      <c r="G1341" s="231" t="s">
        <v>371</v>
      </c>
      <c r="H1341" s="232">
        <v>2</v>
      </c>
      <c r="I1341" s="233"/>
      <c r="J1341" s="234">
        <f>ROUND(I1341*H1341,2)</f>
        <v>0</v>
      </c>
      <c r="K1341" s="235"/>
      <c r="L1341" s="45"/>
      <c r="M1341" s="236" t="s">
        <v>1</v>
      </c>
      <c r="N1341" s="237" t="s">
        <v>45</v>
      </c>
      <c r="O1341" s="92"/>
      <c r="P1341" s="238">
        <f>O1341*H1341</f>
        <v>0</v>
      </c>
      <c r="Q1341" s="238">
        <v>0.00022</v>
      </c>
      <c r="R1341" s="238">
        <f>Q1341*H1341</f>
        <v>0.00044</v>
      </c>
      <c r="S1341" s="238">
        <v>0</v>
      </c>
      <c r="T1341" s="239">
        <f>S1341*H1341</f>
        <v>0</v>
      </c>
      <c r="U1341" s="39"/>
      <c r="V1341" s="39"/>
      <c r="W1341" s="39"/>
      <c r="X1341" s="39"/>
      <c r="Y1341" s="39"/>
      <c r="Z1341" s="39"/>
      <c r="AA1341" s="39"/>
      <c r="AB1341" s="39"/>
      <c r="AC1341" s="39"/>
      <c r="AD1341" s="39"/>
      <c r="AE1341" s="39"/>
      <c r="AR1341" s="240" t="s">
        <v>301</v>
      </c>
      <c r="AT1341" s="240" t="s">
        <v>215</v>
      </c>
      <c r="AU1341" s="240" t="s">
        <v>89</v>
      </c>
      <c r="AY1341" s="18" t="s">
        <v>213</v>
      </c>
      <c r="BE1341" s="241">
        <f>IF(N1341="základní",J1341,0)</f>
        <v>0</v>
      </c>
      <c r="BF1341" s="241">
        <f>IF(N1341="snížená",J1341,0)</f>
        <v>0</v>
      </c>
      <c r="BG1341" s="241">
        <f>IF(N1341="zákl. přenesená",J1341,0)</f>
        <v>0</v>
      </c>
      <c r="BH1341" s="241">
        <f>IF(N1341="sníž. přenesená",J1341,0)</f>
        <v>0</v>
      </c>
      <c r="BI1341" s="241">
        <f>IF(N1341="nulová",J1341,0)</f>
        <v>0</v>
      </c>
      <c r="BJ1341" s="18" t="s">
        <v>21</v>
      </c>
      <c r="BK1341" s="241">
        <f>ROUND(I1341*H1341,2)</f>
        <v>0</v>
      </c>
      <c r="BL1341" s="18" t="s">
        <v>301</v>
      </c>
      <c r="BM1341" s="240" t="s">
        <v>2178</v>
      </c>
    </row>
    <row r="1342" spans="1:51" s="13" customFormat="1" ht="12">
      <c r="A1342" s="13"/>
      <c r="B1342" s="242"/>
      <c r="C1342" s="243"/>
      <c r="D1342" s="244" t="s">
        <v>221</v>
      </c>
      <c r="E1342" s="245" t="s">
        <v>1</v>
      </c>
      <c r="F1342" s="246" t="s">
        <v>2179</v>
      </c>
      <c r="G1342" s="243"/>
      <c r="H1342" s="247">
        <v>1</v>
      </c>
      <c r="I1342" s="248"/>
      <c r="J1342" s="243"/>
      <c r="K1342" s="243"/>
      <c r="L1342" s="249"/>
      <c r="M1342" s="250"/>
      <c r="N1342" s="251"/>
      <c r="O1342" s="251"/>
      <c r="P1342" s="251"/>
      <c r="Q1342" s="251"/>
      <c r="R1342" s="251"/>
      <c r="S1342" s="251"/>
      <c r="T1342" s="252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T1342" s="253" t="s">
        <v>221</v>
      </c>
      <c r="AU1342" s="253" t="s">
        <v>89</v>
      </c>
      <c r="AV1342" s="13" t="s">
        <v>89</v>
      </c>
      <c r="AW1342" s="13" t="s">
        <v>36</v>
      </c>
      <c r="AX1342" s="13" t="s">
        <v>80</v>
      </c>
      <c r="AY1342" s="253" t="s">
        <v>213</v>
      </c>
    </row>
    <row r="1343" spans="1:51" s="13" customFormat="1" ht="12">
      <c r="A1343" s="13"/>
      <c r="B1343" s="242"/>
      <c r="C1343" s="243"/>
      <c r="D1343" s="244" t="s">
        <v>221</v>
      </c>
      <c r="E1343" s="245" t="s">
        <v>1</v>
      </c>
      <c r="F1343" s="246" t="s">
        <v>2180</v>
      </c>
      <c r="G1343" s="243"/>
      <c r="H1343" s="247">
        <v>1</v>
      </c>
      <c r="I1343" s="248"/>
      <c r="J1343" s="243"/>
      <c r="K1343" s="243"/>
      <c r="L1343" s="249"/>
      <c r="M1343" s="250"/>
      <c r="N1343" s="251"/>
      <c r="O1343" s="251"/>
      <c r="P1343" s="251"/>
      <c r="Q1343" s="251"/>
      <c r="R1343" s="251"/>
      <c r="S1343" s="251"/>
      <c r="T1343" s="252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  <c r="AE1343" s="13"/>
      <c r="AT1343" s="253" t="s">
        <v>221</v>
      </c>
      <c r="AU1343" s="253" t="s">
        <v>89</v>
      </c>
      <c r="AV1343" s="13" t="s">
        <v>89</v>
      </c>
      <c r="AW1343" s="13" t="s">
        <v>36</v>
      </c>
      <c r="AX1343" s="13" t="s">
        <v>80</v>
      </c>
      <c r="AY1343" s="253" t="s">
        <v>213</v>
      </c>
    </row>
    <row r="1344" spans="1:51" s="14" customFormat="1" ht="12">
      <c r="A1344" s="14"/>
      <c r="B1344" s="254"/>
      <c r="C1344" s="255"/>
      <c r="D1344" s="244" t="s">
        <v>221</v>
      </c>
      <c r="E1344" s="256" t="s">
        <v>1</v>
      </c>
      <c r="F1344" s="257" t="s">
        <v>224</v>
      </c>
      <c r="G1344" s="255"/>
      <c r="H1344" s="258">
        <v>2</v>
      </c>
      <c r="I1344" s="259"/>
      <c r="J1344" s="255"/>
      <c r="K1344" s="255"/>
      <c r="L1344" s="260"/>
      <c r="M1344" s="261"/>
      <c r="N1344" s="262"/>
      <c r="O1344" s="262"/>
      <c r="P1344" s="262"/>
      <c r="Q1344" s="262"/>
      <c r="R1344" s="262"/>
      <c r="S1344" s="262"/>
      <c r="T1344" s="263"/>
      <c r="U1344" s="14"/>
      <c r="V1344" s="14"/>
      <c r="W1344" s="14"/>
      <c r="X1344" s="14"/>
      <c r="Y1344" s="14"/>
      <c r="Z1344" s="14"/>
      <c r="AA1344" s="14"/>
      <c r="AB1344" s="14"/>
      <c r="AC1344" s="14"/>
      <c r="AD1344" s="14"/>
      <c r="AE1344" s="14"/>
      <c r="AT1344" s="264" t="s">
        <v>221</v>
      </c>
      <c r="AU1344" s="264" t="s">
        <v>89</v>
      </c>
      <c r="AV1344" s="14" t="s">
        <v>219</v>
      </c>
      <c r="AW1344" s="14" t="s">
        <v>36</v>
      </c>
      <c r="AX1344" s="14" t="s">
        <v>21</v>
      </c>
      <c r="AY1344" s="264" t="s">
        <v>213</v>
      </c>
    </row>
    <row r="1345" spans="1:65" s="2" customFormat="1" ht="33" customHeight="1">
      <c r="A1345" s="39"/>
      <c r="B1345" s="40"/>
      <c r="C1345" s="275" t="s">
        <v>2181</v>
      </c>
      <c r="D1345" s="275" t="s">
        <v>292</v>
      </c>
      <c r="E1345" s="276" t="s">
        <v>2182</v>
      </c>
      <c r="F1345" s="277" t="s">
        <v>2183</v>
      </c>
      <c r="G1345" s="278" t="s">
        <v>371</v>
      </c>
      <c r="H1345" s="279">
        <v>1</v>
      </c>
      <c r="I1345" s="280"/>
      <c r="J1345" s="281">
        <f>ROUND(I1345*H1345,2)</f>
        <v>0</v>
      </c>
      <c r="K1345" s="282"/>
      <c r="L1345" s="283"/>
      <c r="M1345" s="284" t="s">
        <v>1</v>
      </c>
      <c r="N1345" s="285" t="s">
        <v>45</v>
      </c>
      <c r="O1345" s="92"/>
      <c r="P1345" s="238">
        <f>O1345*H1345</f>
        <v>0</v>
      </c>
      <c r="Q1345" s="238">
        <v>0.01225</v>
      </c>
      <c r="R1345" s="238">
        <f>Q1345*H1345</f>
        <v>0.01225</v>
      </c>
      <c r="S1345" s="238">
        <v>0</v>
      </c>
      <c r="T1345" s="239">
        <f>S1345*H1345</f>
        <v>0</v>
      </c>
      <c r="U1345" s="39"/>
      <c r="V1345" s="39"/>
      <c r="W1345" s="39"/>
      <c r="X1345" s="39"/>
      <c r="Y1345" s="39"/>
      <c r="Z1345" s="39"/>
      <c r="AA1345" s="39"/>
      <c r="AB1345" s="39"/>
      <c r="AC1345" s="39"/>
      <c r="AD1345" s="39"/>
      <c r="AE1345" s="39"/>
      <c r="AR1345" s="240" t="s">
        <v>382</v>
      </c>
      <c r="AT1345" s="240" t="s">
        <v>292</v>
      </c>
      <c r="AU1345" s="240" t="s">
        <v>89</v>
      </c>
      <c r="AY1345" s="18" t="s">
        <v>213</v>
      </c>
      <c r="BE1345" s="241">
        <f>IF(N1345="základní",J1345,0)</f>
        <v>0</v>
      </c>
      <c r="BF1345" s="241">
        <f>IF(N1345="snížená",J1345,0)</f>
        <v>0</v>
      </c>
      <c r="BG1345" s="241">
        <f>IF(N1345="zákl. přenesená",J1345,0)</f>
        <v>0</v>
      </c>
      <c r="BH1345" s="241">
        <f>IF(N1345="sníž. přenesená",J1345,0)</f>
        <v>0</v>
      </c>
      <c r="BI1345" s="241">
        <f>IF(N1345="nulová",J1345,0)</f>
        <v>0</v>
      </c>
      <c r="BJ1345" s="18" t="s">
        <v>21</v>
      </c>
      <c r="BK1345" s="241">
        <f>ROUND(I1345*H1345,2)</f>
        <v>0</v>
      </c>
      <c r="BL1345" s="18" t="s">
        <v>301</v>
      </c>
      <c r="BM1345" s="240" t="s">
        <v>2184</v>
      </c>
    </row>
    <row r="1346" spans="1:51" s="13" customFormat="1" ht="12">
      <c r="A1346" s="13"/>
      <c r="B1346" s="242"/>
      <c r="C1346" s="243"/>
      <c r="D1346" s="244" t="s">
        <v>221</v>
      </c>
      <c r="E1346" s="245" t="s">
        <v>1</v>
      </c>
      <c r="F1346" s="246" t="s">
        <v>2185</v>
      </c>
      <c r="G1346" s="243"/>
      <c r="H1346" s="247">
        <v>1</v>
      </c>
      <c r="I1346" s="248"/>
      <c r="J1346" s="243"/>
      <c r="K1346" s="243"/>
      <c r="L1346" s="249"/>
      <c r="M1346" s="250"/>
      <c r="N1346" s="251"/>
      <c r="O1346" s="251"/>
      <c r="P1346" s="251"/>
      <c r="Q1346" s="251"/>
      <c r="R1346" s="251"/>
      <c r="S1346" s="251"/>
      <c r="T1346" s="252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T1346" s="253" t="s">
        <v>221</v>
      </c>
      <c r="AU1346" s="253" t="s">
        <v>89</v>
      </c>
      <c r="AV1346" s="13" t="s">
        <v>89</v>
      </c>
      <c r="AW1346" s="13" t="s">
        <v>36</v>
      </c>
      <c r="AX1346" s="13" t="s">
        <v>21</v>
      </c>
      <c r="AY1346" s="253" t="s">
        <v>213</v>
      </c>
    </row>
    <row r="1347" spans="1:65" s="2" customFormat="1" ht="33" customHeight="1">
      <c r="A1347" s="39"/>
      <c r="B1347" s="40"/>
      <c r="C1347" s="275" t="s">
        <v>2186</v>
      </c>
      <c r="D1347" s="275" t="s">
        <v>292</v>
      </c>
      <c r="E1347" s="276" t="s">
        <v>2187</v>
      </c>
      <c r="F1347" s="277" t="s">
        <v>2188</v>
      </c>
      <c r="G1347" s="278" t="s">
        <v>371</v>
      </c>
      <c r="H1347" s="279">
        <v>1</v>
      </c>
      <c r="I1347" s="280"/>
      <c r="J1347" s="281">
        <f>ROUND(I1347*H1347,2)</f>
        <v>0</v>
      </c>
      <c r="K1347" s="282"/>
      <c r="L1347" s="283"/>
      <c r="M1347" s="284" t="s">
        <v>1</v>
      </c>
      <c r="N1347" s="285" t="s">
        <v>45</v>
      </c>
      <c r="O1347" s="92"/>
      <c r="P1347" s="238">
        <f>O1347*H1347</f>
        <v>0</v>
      </c>
      <c r="Q1347" s="238">
        <v>0.01249</v>
      </c>
      <c r="R1347" s="238">
        <f>Q1347*H1347</f>
        <v>0.01249</v>
      </c>
      <c r="S1347" s="238">
        <v>0</v>
      </c>
      <c r="T1347" s="239">
        <f>S1347*H1347</f>
        <v>0</v>
      </c>
      <c r="U1347" s="39"/>
      <c r="V1347" s="39"/>
      <c r="W1347" s="39"/>
      <c r="X1347" s="39"/>
      <c r="Y1347" s="39"/>
      <c r="Z1347" s="39"/>
      <c r="AA1347" s="39"/>
      <c r="AB1347" s="39"/>
      <c r="AC1347" s="39"/>
      <c r="AD1347" s="39"/>
      <c r="AE1347" s="39"/>
      <c r="AR1347" s="240" t="s">
        <v>382</v>
      </c>
      <c r="AT1347" s="240" t="s">
        <v>292</v>
      </c>
      <c r="AU1347" s="240" t="s">
        <v>89</v>
      </c>
      <c r="AY1347" s="18" t="s">
        <v>213</v>
      </c>
      <c r="BE1347" s="241">
        <f>IF(N1347="základní",J1347,0)</f>
        <v>0</v>
      </c>
      <c r="BF1347" s="241">
        <f>IF(N1347="snížená",J1347,0)</f>
        <v>0</v>
      </c>
      <c r="BG1347" s="241">
        <f>IF(N1347="zákl. přenesená",J1347,0)</f>
        <v>0</v>
      </c>
      <c r="BH1347" s="241">
        <f>IF(N1347="sníž. přenesená",J1347,0)</f>
        <v>0</v>
      </c>
      <c r="BI1347" s="241">
        <f>IF(N1347="nulová",J1347,0)</f>
        <v>0</v>
      </c>
      <c r="BJ1347" s="18" t="s">
        <v>21</v>
      </c>
      <c r="BK1347" s="241">
        <f>ROUND(I1347*H1347,2)</f>
        <v>0</v>
      </c>
      <c r="BL1347" s="18" t="s">
        <v>301</v>
      </c>
      <c r="BM1347" s="240" t="s">
        <v>2189</v>
      </c>
    </row>
    <row r="1348" spans="1:51" s="13" customFormat="1" ht="12">
      <c r="A1348" s="13"/>
      <c r="B1348" s="242"/>
      <c r="C1348" s="243"/>
      <c r="D1348" s="244" t="s">
        <v>221</v>
      </c>
      <c r="E1348" s="245" t="s">
        <v>1</v>
      </c>
      <c r="F1348" s="246" t="s">
        <v>2180</v>
      </c>
      <c r="G1348" s="243"/>
      <c r="H1348" s="247">
        <v>1</v>
      </c>
      <c r="I1348" s="248"/>
      <c r="J1348" s="243"/>
      <c r="K1348" s="243"/>
      <c r="L1348" s="249"/>
      <c r="M1348" s="250"/>
      <c r="N1348" s="251"/>
      <c r="O1348" s="251"/>
      <c r="P1348" s="251"/>
      <c r="Q1348" s="251"/>
      <c r="R1348" s="251"/>
      <c r="S1348" s="251"/>
      <c r="T1348" s="252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T1348" s="253" t="s">
        <v>221</v>
      </c>
      <c r="AU1348" s="253" t="s">
        <v>89</v>
      </c>
      <c r="AV1348" s="13" t="s">
        <v>89</v>
      </c>
      <c r="AW1348" s="13" t="s">
        <v>36</v>
      </c>
      <c r="AX1348" s="13" t="s">
        <v>21</v>
      </c>
      <c r="AY1348" s="253" t="s">
        <v>213</v>
      </c>
    </row>
    <row r="1349" spans="1:65" s="2" customFormat="1" ht="21.75" customHeight="1">
      <c r="A1349" s="39"/>
      <c r="B1349" s="40"/>
      <c r="C1349" s="228" t="s">
        <v>2190</v>
      </c>
      <c r="D1349" s="228" t="s">
        <v>215</v>
      </c>
      <c r="E1349" s="229" t="s">
        <v>2191</v>
      </c>
      <c r="F1349" s="230" t="s">
        <v>2192</v>
      </c>
      <c r="G1349" s="231" t="s">
        <v>1587</v>
      </c>
      <c r="H1349" s="297"/>
      <c r="I1349" s="233"/>
      <c r="J1349" s="234">
        <f>ROUND(I1349*H1349,2)</f>
        <v>0</v>
      </c>
      <c r="K1349" s="235"/>
      <c r="L1349" s="45"/>
      <c r="M1349" s="236" t="s">
        <v>1</v>
      </c>
      <c r="N1349" s="237" t="s">
        <v>45</v>
      </c>
      <c r="O1349" s="92"/>
      <c r="P1349" s="238">
        <f>O1349*H1349</f>
        <v>0</v>
      </c>
      <c r="Q1349" s="238">
        <v>0</v>
      </c>
      <c r="R1349" s="238">
        <f>Q1349*H1349</f>
        <v>0</v>
      </c>
      <c r="S1349" s="238">
        <v>0</v>
      </c>
      <c r="T1349" s="239">
        <f>S1349*H1349</f>
        <v>0</v>
      </c>
      <c r="U1349" s="39"/>
      <c r="V1349" s="39"/>
      <c r="W1349" s="39"/>
      <c r="X1349" s="39"/>
      <c r="Y1349" s="39"/>
      <c r="Z1349" s="39"/>
      <c r="AA1349" s="39"/>
      <c r="AB1349" s="39"/>
      <c r="AC1349" s="39"/>
      <c r="AD1349" s="39"/>
      <c r="AE1349" s="39"/>
      <c r="AR1349" s="240" t="s">
        <v>301</v>
      </c>
      <c r="AT1349" s="240" t="s">
        <v>215</v>
      </c>
      <c r="AU1349" s="240" t="s">
        <v>89</v>
      </c>
      <c r="AY1349" s="18" t="s">
        <v>213</v>
      </c>
      <c r="BE1349" s="241">
        <f>IF(N1349="základní",J1349,0)</f>
        <v>0</v>
      </c>
      <c r="BF1349" s="241">
        <f>IF(N1349="snížená",J1349,0)</f>
        <v>0</v>
      </c>
      <c r="BG1349" s="241">
        <f>IF(N1349="zákl. přenesená",J1349,0)</f>
        <v>0</v>
      </c>
      <c r="BH1349" s="241">
        <f>IF(N1349="sníž. přenesená",J1349,0)</f>
        <v>0</v>
      </c>
      <c r="BI1349" s="241">
        <f>IF(N1349="nulová",J1349,0)</f>
        <v>0</v>
      </c>
      <c r="BJ1349" s="18" t="s">
        <v>21</v>
      </c>
      <c r="BK1349" s="241">
        <f>ROUND(I1349*H1349,2)</f>
        <v>0</v>
      </c>
      <c r="BL1349" s="18" t="s">
        <v>301</v>
      </c>
      <c r="BM1349" s="240" t="s">
        <v>2193</v>
      </c>
    </row>
    <row r="1350" spans="1:63" s="12" customFormat="1" ht="22.8" customHeight="1">
      <c r="A1350" s="12"/>
      <c r="B1350" s="212"/>
      <c r="C1350" s="213"/>
      <c r="D1350" s="214" t="s">
        <v>79</v>
      </c>
      <c r="E1350" s="226" t="s">
        <v>2194</v>
      </c>
      <c r="F1350" s="226" t="s">
        <v>2195</v>
      </c>
      <c r="G1350" s="213"/>
      <c r="H1350" s="213"/>
      <c r="I1350" s="216"/>
      <c r="J1350" s="227">
        <f>BK1350</f>
        <v>0</v>
      </c>
      <c r="K1350" s="213"/>
      <c r="L1350" s="218"/>
      <c r="M1350" s="219"/>
      <c r="N1350" s="220"/>
      <c r="O1350" s="220"/>
      <c r="P1350" s="221">
        <f>SUM(P1351:P1388)</f>
        <v>0</v>
      </c>
      <c r="Q1350" s="220"/>
      <c r="R1350" s="221">
        <f>SUM(R1351:R1388)</f>
        <v>0.84881242</v>
      </c>
      <c r="S1350" s="220"/>
      <c r="T1350" s="222">
        <f>SUM(T1351:T1388)</f>
        <v>0.21774</v>
      </c>
      <c r="U1350" s="12"/>
      <c r="V1350" s="12"/>
      <c r="W1350" s="12"/>
      <c r="X1350" s="12"/>
      <c r="Y1350" s="12"/>
      <c r="Z1350" s="12"/>
      <c r="AA1350" s="12"/>
      <c r="AB1350" s="12"/>
      <c r="AC1350" s="12"/>
      <c r="AD1350" s="12"/>
      <c r="AE1350" s="12"/>
      <c r="AR1350" s="223" t="s">
        <v>89</v>
      </c>
      <c r="AT1350" s="224" t="s">
        <v>79</v>
      </c>
      <c r="AU1350" s="224" t="s">
        <v>21</v>
      </c>
      <c r="AY1350" s="223" t="s">
        <v>213</v>
      </c>
      <c r="BK1350" s="225">
        <f>SUM(BK1351:BK1388)</f>
        <v>0</v>
      </c>
    </row>
    <row r="1351" spans="1:65" s="2" customFormat="1" ht="21.75" customHeight="1">
      <c r="A1351" s="39"/>
      <c r="B1351" s="40"/>
      <c r="C1351" s="228" t="s">
        <v>2196</v>
      </c>
      <c r="D1351" s="228" t="s">
        <v>215</v>
      </c>
      <c r="E1351" s="229" t="s">
        <v>2197</v>
      </c>
      <c r="F1351" s="230" t="s">
        <v>2198</v>
      </c>
      <c r="G1351" s="231" t="s">
        <v>470</v>
      </c>
      <c r="H1351" s="232">
        <v>114</v>
      </c>
      <c r="I1351" s="233"/>
      <c r="J1351" s="234">
        <f>ROUND(I1351*H1351,2)</f>
        <v>0</v>
      </c>
      <c r="K1351" s="235"/>
      <c r="L1351" s="45"/>
      <c r="M1351" s="236" t="s">
        <v>1</v>
      </c>
      <c r="N1351" s="237" t="s">
        <v>45</v>
      </c>
      <c r="O1351" s="92"/>
      <c r="P1351" s="238">
        <f>O1351*H1351</f>
        <v>0</v>
      </c>
      <c r="Q1351" s="238">
        <v>0</v>
      </c>
      <c r="R1351" s="238">
        <f>Q1351*H1351</f>
        <v>0</v>
      </c>
      <c r="S1351" s="238">
        <v>0.00191</v>
      </c>
      <c r="T1351" s="239">
        <f>S1351*H1351</f>
        <v>0.21774</v>
      </c>
      <c r="U1351" s="39"/>
      <c r="V1351" s="39"/>
      <c r="W1351" s="39"/>
      <c r="X1351" s="39"/>
      <c r="Y1351" s="39"/>
      <c r="Z1351" s="39"/>
      <c r="AA1351" s="39"/>
      <c r="AB1351" s="39"/>
      <c r="AC1351" s="39"/>
      <c r="AD1351" s="39"/>
      <c r="AE1351" s="39"/>
      <c r="AR1351" s="240" t="s">
        <v>301</v>
      </c>
      <c r="AT1351" s="240" t="s">
        <v>215</v>
      </c>
      <c r="AU1351" s="240" t="s">
        <v>89</v>
      </c>
      <c r="AY1351" s="18" t="s">
        <v>213</v>
      </c>
      <c r="BE1351" s="241">
        <f>IF(N1351="základní",J1351,0)</f>
        <v>0</v>
      </c>
      <c r="BF1351" s="241">
        <f>IF(N1351="snížená",J1351,0)</f>
        <v>0</v>
      </c>
      <c r="BG1351" s="241">
        <f>IF(N1351="zákl. přenesená",J1351,0)</f>
        <v>0</v>
      </c>
      <c r="BH1351" s="241">
        <f>IF(N1351="sníž. přenesená",J1351,0)</f>
        <v>0</v>
      </c>
      <c r="BI1351" s="241">
        <f>IF(N1351="nulová",J1351,0)</f>
        <v>0</v>
      </c>
      <c r="BJ1351" s="18" t="s">
        <v>21</v>
      </c>
      <c r="BK1351" s="241">
        <f>ROUND(I1351*H1351,2)</f>
        <v>0</v>
      </c>
      <c r="BL1351" s="18" t="s">
        <v>301</v>
      </c>
      <c r="BM1351" s="240" t="s">
        <v>2199</v>
      </c>
    </row>
    <row r="1352" spans="1:51" s="13" customFormat="1" ht="12">
      <c r="A1352" s="13"/>
      <c r="B1352" s="242"/>
      <c r="C1352" s="243"/>
      <c r="D1352" s="244" t="s">
        <v>221</v>
      </c>
      <c r="E1352" s="245" t="s">
        <v>1</v>
      </c>
      <c r="F1352" s="246" t="s">
        <v>2200</v>
      </c>
      <c r="G1352" s="243"/>
      <c r="H1352" s="247">
        <v>114</v>
      </c>
      <c r="I1352" s="248"/>
      <c r="J1352" s="243"/>
      <c r="K1352" s="243"/>
      <c r="L1352" s="249"/>
      <c r="M1352" s="250"/>
      <c r="N1352" s="251"/>
      <c r="O1352" s="251"/>
      <c r="P1352" s="251"/>
      <c r="Q1352" s="251"/>
      <c r="R1352" s="251"/>
      <c r="S1352" s="251"/>
      <c r="T1352" s="252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  <c r="AE1352" s="13"/>
      <c r="AT1352" s="253" t="s">
        <v>221</v>
      </c>
      <c r="AU1352" s="253" t="s">
        <v>89</v>
      </c>
      <c r="AV1352" s="13" t="s">
        <v>89</v>
      </c>
      <c r="AW1352" s="13" t="s">
        <v>36</v>
      </c>
      <c r="AX1352" s="13" t="s">
        <v>21</v>
      </c>
      <c r="AY1352" s="253" t="s">
        <v>213</v>
      </c>
    </row>
    <row r="1353" spans="1:65" s="2" customFormat="1" ht="21.75" customHeight="1">
      <c r="A1353" s="39"/>
      <c r="B1353" s="40"/>
      <c r="C1353" s="228" t="s">
        <v>2201</v>
      </c>
      <c r="D1353" s="228" t="s">
        <v>215</v>
      </c>
      <c r="E1353" s="229" t="s">
        <v>2202</v>
      </c>
      <c r="F1353" s="230" t="s">
        <v>2203</v>
      </c>
      <c r="G1353" s="231" t="s">
        <v>470</v>
      </c>
      <c r="H1353" s="232">
        <v>12.6</v>
      </c>
      <c r="I1353" s="233"/>
      <c r="J1353" s="234">
        <f>ROUND(I1353*H1353,2)</f>
        <v>0</v>
      </c>
      <c r="K1353" s="235"/>
      <c r="L1353" s="45"/>
      <c r="M1353" s="236" t="s">
        <v>1</v>
      </c>
      <c r="N1353" s="237" t="s">
        <v>45</v>
      </c>
      <c r="O1353" s="92"/>
      <c r="P1353" s="238">
        <f>O1353*H1353</f>
        <v>0</v>
      </c>
      <c r="Q1353" s="238">
        <v>0.00197</v>
      </c>
      <c r="R1353" s="238">
        <f>Q1353*H1353</f>
        <v>0.024822</v>
      </c>
      <c r="S1353" s="238">
        <v>0</v>
      </c>
      <c r="T1353" s="239">
        <f>S1353*H1353</f>
        <v>0</v>
      </c>
      <c r="U1353" s="39"/>
      <c r="V1353" s="39"/>
      <c r="W1353" s="39"/>
      <c r="X1353" s="39"/>
      <c r="Y1353" s="39"/>
      <c r="Z1353" s="39"/>
      <c r="AA1353" s="39"/>
      <c r="AB1353" s="39"/>
      <c r="AC1353" s="39"/>
      <c r="AD1353" s="39"/>
      <c r="AE1353" s="39"/>
      <c r="AR1353" s="240" t="s">
        <v>301</v>
      </c>
      <c r="AT1353" s="240" t="s">
        <v>215</v>
      </c>
      <c r="AU1353" s="240" t="s">
        <v>89</v>
      </c>
      <c r="AY1353" s="18" t="s">
        <v>213</v>
      </c>
      <c r="BE1353" s="241">
        <f>IF(N1353="základní",J1353,0)</f>
        <v>0</v>
      </c>
      <c r="BF1353" s="241">
        <f>IF(N1353="snížená",J1353,0)</f>
        <v>0</v>
      </c>
      <c r="BG1353" s="241">
        <f>IF(N1353="zákl. přenesená",J1353,0)</f>
        <v>0</v>
      </c>
      <c r="BH1353" s="241">
        <f>IF(N1353="sníž. přenesená",J1353,0)</f>
        <v>0</v>
      </c>
      <c r="BI1353" s="241">
        <f>IF(N1353="nulová",J1353,0)</f>
        <v>0</v>
      </c>
      <c r="BJ1353" s="18" t="s">
        <v>21</v>
      </c>
      <c r="BK1353" s="241">
        <f>ROUND(I1353*H1353,2)</f>
        <v>0</v>
      </c>
      <c r="BL1353" s="18" t="s">
        <v>301</v>
      </c>
      <c r="BM1353" s="240" t="s">
        <v>2204</v>
      </c>
    </row>
    <row r="1354" spans="1:51" s="13" customFormat="1" ht="12">
      <c r="A1354" s="13"/>
      <c r="B1354" s="242"/>
      <c r="C1354" s="243"/>
      <c r="D1354" s="244" t="s">
        <v>221</v>
      </c>
      <c r="E1354" s="245" t="s">
        <v>1</v>
      </c>
      <c r="F1354" s="246" t="s">
        <v>2205</v>
      </c>
      <c r="G1354" s="243"/>
      <c r="H1354" s="247">
        <v>12.6</v>
      </c>
      <c r="I1354" s="248"/>
      <c r="J1354" s="243"/>
      <c r="K1354" s="243"/>
      <c r="L1354" s="249"/>
      <c r="M1354" s="250"/>
      <c r="N1354" s="251"/>
      <c r="O1354" s="251"/>
      <c r="P1354" s="251"/>
      <c r="Q1354" s="251"/>
      <c r="R1354" s="251"/>
      <c r="S1354" s="251"/>
      <c r="T1354" s="252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T1354" s="253" t="s">
        <v>221</v>
      </c>
      <c r="AU1354" s="253" t="s">
        <v>89</v>
      </c>
      <c r="AV1354" s="13" t="s">
        <v>89</v>
      </c>
      <c r="AW1354" s="13" t="s">
        <v>36</v>
      </c>
      <c r="AX1354" s="13" t="s">
        <v>21</v>
      </c>
      <c r="AY1354" s="253" t="s">
        <v>213</v>
      </c>
    </row>
    <row r="1355" spans="1:65" s="2" customFormat="1" ht="21.75" customHeight="1">
      <c r="A1355" s="39"/>
      <c r="B1355" s="40"/>
      <c r="C1355" s="228" t="s">
        <v>2206</v>
      </c>
      <c r="D1355" s="228" t="s">
        <v>215</v>
      </c>
      <c r="E1355" s="229" t="s">
        <v>2207</v>
      </c>
      <c r="F1355" s="230" t="s">
        <v>2208</v>
      </c>
      <c r="G1355" s="231" t="s">
        <v>470</v>
      </c>
      <c r="H1355" s="232">
        <v>17.64</v>
      </c>
      <c r="I1355" s="233"/>
      <c r="J1355" s="234">
        <f>ROUND(I1355*H1355,2)</f>
        <v>0</v>
      </c>
      <c r="K1355" s="235"/>
      <c r="L1355" s="45"/>
      <c r="M1355" s="236" t="s">
        <v>1</v>
      </c>
      <c r="N1355" s="237" t="s">
        <v>45</v>
      </c>
      <c r="O1355" s="92"/>
      <c r="P1355" s="238">
        <f>O1355*H1355</f>
        <v>0</v>
      </c>
      <c r="Q1355" s="238">
        <v>0.00151</v>
      </c>
      <c r="R1355" s="238">
        <f>Q1355*H1355</f>
        <v>0.0266364</v>
      </c>
      <c r="S1355" s="238">
        <v>0</v>
      </c>
      <c r="T1355" s="239">
        <f>S1355*H1355</f>
        <v>0</v>
      </c>
      <c r="U1355" s="39"/>
      <c r="V1355" s="39"/>
      <c r="W1355" s="39"/>
      <c r="X1355" s="39"/>
      <c r="Y1355" s="39"/>
      <c r="Z1355" s="39"/>
      <c r="AA1355" s="39"/>
      <c r="AB1355" s="39"/>
      <c r="AC1355" s="39"/>
      <c r="AD1355" s="39"/>
      <c r="AE1355" s="39"/>
      <c r="AR1355" s="240" t="s">
        <v>301</v>
      </c>
      <c r="AT1355" s="240" t="s">
        <v>215</v>
      </c>
      <c r="AU1355" s="240" t="s">
        <v>89</v>
      </c>
      <c r="AY1355" s="18" t="s">
        <v>213</v>
      </c>
      <c r="BE1355" s="241">
        <f>IF(N1355="základní",J1355,0)</f>
        <v>0</v>
      </c>
      <c r="BF1355" s="241">
        <f>IF(N1355="snížená",J1355,0)</f>
        <v>0</v>
      </c>
      <c r="BG1355" s="241">
        <f>IF(N1355="zákl. přenesená",J1355,0)</f>
        <v>0</v>
      </c>
      <c r="BH1355" s="241">
        <f>IF(N1355="sníž. přenesená",J1355,0)</f>
        <v>0</v>
      </c>
      <c r="BI1355" s="241">
        <f>IF(N1355="nulová",J1355,0)</f>
        <v>0</v>
      </c>
      <c r="BJ1355" s="18" t="s">
        <v>21</v>
      </c>
      <c r="BK1355" s="241">
        <f>ROUND(I1355*H1355,2)</f>
        <v>0</v>
      </c>
      <c r="BL1355" s="18" t="s">
        <v>301</v>
      </c>
      <c r="BM1355" s="240" t="s">
        <v>2209</v>
      </c>
    </row>
    <row r="1356" spans="1:51" s="13" customFormat="1" ht="12">
      <c r="A1356" s="13"/>
      <c r="B1356" s="242"/>
      <c r="C1356" s="243"/>
      <c r="D1356" s="244" t="s">
        <v>221</v>
      </c>
      <c r="E1356" s="245" t="s">
        <v>1</v>
      </c>
      <c r="F1356" s="246" t="s">
        <v>2210</v>
      </c>
      <c r="G1356" s="243"/>
      <c r="H1356" s="247">
        <v>17.64</v>
      </c>
      <c r="I1356" s="248"/>
      <c r="J1356" s="243"/>
      <c r="K1356" s="243"/>
      <c r="L1356" s="249"/>
      <c r="M1356" s="250"/>
      <c r="N1356" s="251"/>
      <c r="O1356" s="251"/>
      <c r="P1356" s="251"/>
      <c r="Q1356" s="251"/>
      <c r="R1356" s="251"/>
      <c r="S1356" s="251"/>
      <c r="T1356" s="252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T1356" s="253" t="s">
        <v>221</v>
      </c>
      <c r="AU1356" s="253" t="s">
        <v>89</v>
      </c>
      <c r="AV1356" s="13" t="s">
        <v>89</v>
      </c>
      <c r="AW1356" s="13" t="s">
        <v>36</v>
      </c>
      <c r="AX1356" s="13" t="s">
        <v>21</v>
      </c>
      <c r="AY1356" s="253" t="s">
        <v>213</v>
      </c>
    </row>
    <row r="1357" spans="1:65" s="2" customFormat="1" ht="21.75" customHeight="1">
      <c r="A1357" s="39"/>
      <c r="B1357" s="40"/>
      <c r="C1357" s="228" t="s">
        <v>2211</v>
      </c>
      <c r="D1357" s="228" t="s">
        <v>215</v>
      </c>
      <c r="E1357" s="229" t="s">
        <v>2212</v>
      </c>
      <c r="F1357" s="230" t="s">
        <v>2213</v>
      </c>
      <c r="G1357" s="231" t="s">
        <v>470</v>
      </c>
      <c r="H1357" s="232">
        <v>6.3</v>
      </c>
      <c r="I1357" s="233"/>
      <c r="J1357" s="234">
        <f>ROUND(I1357*H1357,2)</f>
        <v>0</v>
      </c>
      <c r="K1357" s="235"/>
      <c r="L1357" s="45"/>
      <c r="M1357" s="236" t="s">
        <v>1</v>
      </c>
      <c r="N1357" s="237" t="s">
        <v>45</v>
      </c>
      <c r="O1357" s="92"/>
      <c r="P1357" s="238">
        <f>O1357*H1357</f>
        <v>0</v>
      </c>
      <c r="Q1357" s="238">
        <v>0.00122</v>
      </c>
      <c r="R1357" s="238">
        <f>Q1357*H1357</f>
        <v>0.007685999999999999</v>
      </c>
      <c r="S1357" s="238">
        <v>0</v>
      </c>
      <c r="T1357" s="239">
        <f>S1357*H1357</f>
        <v>0</v>
      </c>
      <c r="U1357" s="39"/>
      <c r="V1357" s="39"/>
      <c r="W1357" s="39"/>
      <c r="X1357" s="39"/>
      <c r="Y1357" s="39"/>
      <c r="Z1357" s="39"/>
      <c r="AA1357" s="39"/>
      <c r="AB1357" s="39"/>
      <c r="AC1357" s="39"/>
      <c r="AD1357" s="39"/>
      <c r="AE1357" s="39"/>
      <c r="AR1357" s="240" t="s">
        <v>301</v>
      </c>
      <c r="AT1357" s="240" t="s">
        <v>215</v>
      </c>
      <c r="AU1357" s="240" t="s">
        <v>89</v>
      </c>
      <c r="AY1357" s="18" t="s">
        <v>213</v>
      </c>
      <c r="BE1357" s="241">
        <f>IF(N1357="základní",J1357,0)</f>
        <v>0</v>
      </c>
      <c r="BF1357" s="241">
        <f>IF(N1357="snížená",J1357,0)</f>
        <v>0</v>
      </c>
      <c r="BG1357" s="241">
        <f>IF(N1357="zákl. přenesená",J1357,0)</f>
        <v>0</v>
      </c>
      <c r="BH1357" s="241">
        <f>IF(N1357="sníž. přenesená",J1357,0)</f>
        <v>0</v>
      </c>
      <c r="BI1357" s="241">
        <f>IF(N1357="nulová",J1357,0)</f>
        <v>0</v>
      </c>
      <c r="BJ1357" s="18" t="s">
        <v>21</v>
      </c>
      <c r="BK1357" s="241">
        <f>ROUND(I1357*H1357,2)</f>
        <v>0</v>
      </c>
      <c r="BL1357" s="18" t="s">
        <v>301</v>
      </c>
      <c r="BM1357" s="240" t="s">
        <v>2214</v>
      </c>
    </row>
    <row r="1358" spans="1:51" s="13" customFormat="1" ht="12">
      <c r="A1358" s="13"/>
      <c r="B1358" s="242"/>
      <c r="C1358" s="243"/>
      <c r="D1358" s="244" t="s">
        <v>221</v>
      </c>
      <c r="E1358" s="245" t="s">
        <v>1</v>
      </c>
      <c r="F1358" s="246" t="s">
        <v>2215</v>
      </c>
      <c r="G1358" s="243"/>
      <c r="H1358" s="247">
        <v>6.3</v>
      </c>
      <c r="I1358" s="248"/>
      <c r="J1358" s="243"/>
      <c r="K1358" s="243"/>
      <c r="L1358" s="249"/>
      <c r="M1358" s="250"/>
      <c r="N1358" s="251"/>
      <c r="O1358" s="251"/>
      <c r="P1358" s="251"/>
      <c r="Q1358" s="251"/>
      <c r="R1358" s="251"/>
      <c r="S1358" s="251"/>
      <c r="T1358" s="252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  <c r="AE1358" s="13"/>
      <c r="AT1358" s="253" t="s">
        <v>221</v>
      </c>
      <c r="AU1358" s="253" t="s">
        <v>89</v>
      </c>
      <c r="AV1358" s="13" t="s">
        <v>89</v>
      </c>
      <c r="AW1358" s="13" t="s">
        <v>36</v>
      </c>
      <c r="AX1358" s="13" t="s">
        <v>21</v>
      </c>
      <c r="AY1358" s="253" t="s">
        <v>213</v>
      </c>
    </row>
    <row r="1359" spans="1:65" s="2" customFormat="1" ht="21.75" customHeight="1">
      <c r="A1359" s="39"/>
      <c r="B1359" s="40"/>
      <c r="C1359" s="228" t="s">
        <v>2216</v>
      </c>
      <c r="D1359" s="228" t="s">
        <v>215</v>
      </c>
      <c r="E1359" s="229" t="s">
        <v>2217</v>
      </c>
      <c r="F1359" s="230" t="s">
        <v>2218</v>
      </c>
      <c r="G1359" s="231" t="s">
        <v>470</v>
      </c>
      <c r="H1359" s="232">
        <v>19.194</v>
      </c>
      <c r="I1359" s="233"/>
      <c r="J1359" s="234">
        <f>ROUND(I1359*H1359,2)</f>
        <v>0</v>
      </c>
      <c r="K1359" s="235"/>
      <c r="L1359" s="45"/>
      <c r="M1359" s="236" t="s">
        <v>1</v>
      </c>
      <c r="N1359" s="237" t="s">
        <v>45</v>
      </c>
      <c r="O1359" s="92"/>
      <c r="P1359" s="238">
        <f>O1359*H1359</f>
        <v>0</v>
      </c>
      <c r="Q1359" s="238">
        <v>0.00395</v>
      </c>
      <c r="R1359" s="238">
        <f>Q1359*H1359</f>
        <v>0.0758163</v>
      </c>
      <c r="S1359" s="238">
        <v>0</v>
      </c>
      <c r="T1359" s="239">
        <f>S1359*H1359</f>
        <v>0</v>
      </c>
      <c r="U1359" s="39"/>
      <c r="V1359" s="39"/>
      <c r="W1359" s="39"/>
      <c r="X1359" s="39"/>
      <c r="Y1359" s="39"/>
      <c r="Z1359" s="39"/>
      <c r="AA1359" s="39"/>
      <c r="AB1359" s="39"/>
      <c r="AC1359" s="39"/>
      <c r="AD1359" s="39"/>
      <c r="AE1359" s="39"/>
      <c r="AR1359" s="240" t="s">
        <v>301</v>
      </c>
      <c r="AT1359" s="240" t="s">
        <v>215</v>
      </c>
      <c r="AU1359" s="240" t="s">
        <v>89</v>
      </c>
      <c r="AY1359" s="18" t="s">
        <v>213</v>
      </c>
      <c r="BE1359" s="241">
        <f>IF(N1359="základní",J1359,0)</f>
        <v>0</v>
      </c>
      <c r="BF1359" s="241">
        <f>IF(N1359="snížená",J1359,0)</f>
        <v>0</v>
      </c>
      <c r="BG1359" s="241">
        <f>IF(N1359="zákl. přenesená",J1359,0)</f>
        <v>0</v>
      </c>
      <c r="BH1359" s="241">
        <f>IF(N1359="sníž. přenesená",J1359,0)</f>
        <v>0</v>
      </c>
      <c r="BI1359" s="241">
        <f>IF(N1359="nulová",J1359,0)</f>
        <v>0</v>
      </c>
      <c r="BJ1359" s="18" t="s">
        <v>21</v>
      </c>
      <c r="BK1359" s="241">
        <f>ROUND(I1359*H1359,2)</f>
        <v>0</v>
      </c>
      <c r="BL1359" s="18" t="s">
        <v>301</v>
      </c>
      <c r="BM1359" s="240" t="s">
        <v>2219</v>
      </c>
    </row>
    <row r="1360" spans="1:51" s="13" customFormat="1" ht="12">
      <c r="A1360" s="13"/>
      <c r="B1360" s="242"/>
      <c r="C1360" s="243"/>
      <c r="D1360" s="244" t="s">
        <v>221</v>
      </c>
      <c r="E1360" s="245" t="s">
        <v>1</v>
      </c>
      <c r="F1360" s="246" t="s">
        <v>2220</v>
      </c>
      <c r="G1360" s="243"/>
      <c r="H1360" s="247">
        <v>19.194</v>
      </c>
      <c r="I1360" s="248"/>
      <c r="J1360" s="243"/>
      <c r="K1360" s="243"/>
      <c r="L1360" s="249"/>
      <c r="M1360" s="250"/>
      <c r="N1360" s="251"/>
      <c r="O1360" s="251"/>
      <c r="P1360" s="251"/>
      <c r="Q1360" s="251"/>
      <c r="R1360" s="251"/>
      <c r="S1360" s="251"/>
      <c r="T1360" s="252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T1360" s="253" t="s">
        <v>221</v>
      </c>
      <c r="AU1360" s="253" t="s">
        <v>89</v>
      </c>
      <c r="AV1360" s="13" t="s">
        <v>89</v>
      </c>
      <c r="AW1360" s="13" t="s">
        <v>36</v>
      </c>
      <c r="AX1360" s="13" t="s">
        <v>21</v>
      </c>
      <c r="AY1360" s="253" t="s">
        <v>213</v>
      </c>
    </row>
    <row r="1361" spans="1:65" s="2" customFormat="1" ht="33" customHeight="1">
      <c r="A1361" s="39"/>
      <c r="B1361" s="40"/>
      <c r="C1361" s="228" t="s">
        <v>2221</v>
      </c>
      <c r="D1361" s="228" t="s">
        <v>215</v>
      </c>
      <c r="E1361" s="229" t="s">
        <v>2222</v>
      </c>
      <c r="F1361" s="230" t="s">
        <v>2223</v>
      </c>
      <c r="G1361" s="231" t="s">
        <v>470</v>
      </c>
      <c r="H1361" s="232">
        <v>57.645</v>
      </c>
      <c r="I1361" s="233"/>
      <c r="J1361" s="234">
        <f>ROUND(I1361*H1361,2)</f>
        <v>0</v>
      </c>
      <c r="K1361" s="235"/>
      <c r="L1361" s="45"/>
      <c r="M1361" s="236" t="s">
        <v>1</v>
      </c>
      <c r="N1361" s="237" t="s">
        <v>45</v>
      </c>
      <c r="O1361" s="92"/>
      <c r="P1361" s="238">
        <f>O1361*H1361</f>
        <v>0</v>
      </c>
      <c r="Q1361" s="238">
        <v>0.00441</v>
      </c>
      <c r="R1361" s="238">
        <f>Q1361*H1361</f>
        <v>0.25421445</v>
      </c>
      <c r="S1361" s="238">
        <v>0</v>
      </c>
      <c r="T1361" s="239">
        <f>S1361*H1361</f>
        <v>0</v>
      </c>
      <c r="U1361" s="39"/>
      <c r="V1361" s="39"/>
      <c r="W1361" s="39"/>
      <c r="X1361" s="39"/>
      <c r="Y1361" s="39"/>
      <c r="Z1361" s="39"/>
      <c r="AA1361" s="39"/>
      <c r="AB1361" s="39"/>
      <c r="AC1361" s="39"/>
      <c r="AD1361" s="39"/>
      <c r="AE1361" s="39"/>
      <c r="AR1361" s="240" t="s">
        <v>301</v>
      </c>
      <c r="AT1361" s="240" t="s">
        <v>215</v>
      </c>
      <c r="AU1361" s="240" t="s">
        <v>89</v>
      </c>
      <c r="AY1361" s="18" t="s">
        <v>213</v>
      </c>
      <c r="BE1361" s="241">
        <f>IF(N1361="základní",J1361,0)</f>
        <v>0</v>
      </c>
      <c r="BF1361" s="241">
        <f>IF(N1361="snížená",J1361,0)</f>
        <v>0</v>
      </c>
      <c r="BG1361" s="241">
        <f>IF(N1361="zákl. přenesená",J1361,0)</f>
        <v>0</v>
      </c>
      <c r="BH1361" s="241">
        <f>IF(N1361="sníž. přenesená",J1361,0)</f>
        <v>0</v>
      </c>
      <c r="BI1361" s="241">
        <f>IF(N1361="nulová",J1361,0)</f>
        <v>0</v>
      </c>
      <c r="BJ1361" s="18" t="s">
        <v>21</v>
      </c>
      <c r="BK1361" s="241">
        <f>ROUND(I1361*H1361,2)</f>
        <v>0</v>
      </c>
      <c r="BL1361" s="18" t="s">
        <v>301</v>
      </c>
      <c r="BM1361" s="240" t="s">
        <v>2224</v>
      </c>
    </row>
    <row r="1362" spans="1:51" s="13" customFormat="1" ht="12">
      <c r="A1362" s="13"/>
      <c r="B1362" s="242"/>
      <c r="C1362" s="243"/>
      <c r="D1362" s="244" t="s">
        <v>221</v>
      </c>
      <c r="E1362" s="245" t="s">
        <v>1</v>
      </c>
      <c r="F1362" s="246" t="s">
        <v>2225</v>
      </c>
      <c r="G1362" s="243"/>
      <c r="H1362" s="247">
        <v>35.805</v>
      </c>
      <c r="I1362" s="248"/>
      <c r="J1362" s="243"/>
      <c r="K1362" s="243"/>
      <c r="L1362" s="249"/>
      <c r="M1362" s="250"/>
      <c r="N1362" s="251"/>
      <c r="O1362" s="251"/>
      <c r="P1362" s="251"/>
      <c r="Q1362" s="251"/>
      <c r="R1362" s="251"/>
      <c r="S1362" s="251"/>
      <c r="T1362" s="252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T1362" s="253" t="s">
        <v>221</v>
      </c>
      <c r="AU1362" s="253" t="s">
        <v>89</v>
      </c>
      <c r="AV1362" s="13" t="s">
        <v>89</v>
      </c>
      <c r="AW1362" s="13" t="s">
        <v>36</v>
      </c>
      <c r="AX1362" s="13" t="s">
        <v>80</v>
      </c>
      <c r="AY1362" s="253" t="s">
        <v>213</v>
      </c>
    </row>
    <row r="1363" spans="1:51" s="13" customFormat="1" ht="12">
      <c r="A1363" s="13"/>
      <c r="B1363" s="242"/>
      <c r="C1363" s="243"/>
      <c r="D1363" s="244" t="s">
        <v>221</v>
      </c>
      <c r="E1363" s="245" t="s">
        <v>1</v>
      </c>
      <c r="F1363" s="246" t="s">
        <v>2226</v>
      </c>
      <c r="G1363" s="243"/>
      <c r="H1363" s="247">
        <v>21.84</v>
      </c>
      <c r="I1363" s="248"/>
      <c r="J1363" s="243"/>
      <c r="K1363" s="243"/>
      <c r="L1363" s="249"/>
      <c r="M1363" s="250"/>
      <c r="N1363" s="251"/>
      <c r="O1363" s="251"/>
      <c r="P1363" s="251"/>
      <c r="Q1363" s="251"/>
      <c r="R1363" s="251"/>
      <c r="S1363" s="251"/>
      <c r="T1363" s="252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T1363" s="253" t="s">
        <v>221</v>
      </c>
      <c r="AU1363" s="253" t="s">
        <v>89</v>
      </c>
      <c r="AV1363" s="13" t="s">
        <v>89</v>
      </c>
      <c r="AW1363" s="13" t="s">
        <v>36</v>
      </c>
      <c r="AX1363" s="13" t="s">
        <v>80</v>
      </c>
      <c r="AY1363" s="253" t="s">
        <v>213</v>
      </c>
    </row>
    <row r="1364" spans="1:51" s="14" customFormat="1" ht="12">
      <c r="A1364" s="14"/>
      <c r="B1364" s="254"/>
      <c r="C1364" s="255"/>
      <c r="D1364" s="244" t="s">
        <v>221</v>
      </c>
      <c r="E1364" s="256" t="s">
        <v>1</v>
      </c>
      <c r="F1364" s="257" t="s">
        <v>224</v>
      </c>
      <c r="G1364" s="255"/>
      <c r="H1364" s="258">
        <v>57.645</v>
      </c>
      <c r="I1364" s="259"/>
      <c r="J1364" s="255"/>
      <c r="K1364" s="255"/>
      <c r="L1364" s="260"/>
      <c r="M1364" s="261"/>
      <c r="N1364" s="262"/>
      <c r="O1364" s="262"/>
      <c r="P1364" s="262"/>
      <c r="Q1364" s="262"/>
      <c r="R1364" s="262"/>
      <c r="S1364" s="262"/>
      <c r="T1364" s="263"/>
      <c r="U1364" s="14"/>
      <c r="V1364" s="14"/>
      <c r="W1364" s="14"/>
      <c r="X1364" s="14"/>
      <c r="Y1364" s="14"/>
      <c r="Z1364" s="14"/>
      <c r="AA1364" s="14"/>
      <c r="AB1364" s="14"/>
      <c r="AC1364" s="14"/>
      <c r="AD1364" s="14"/>
      <c r="AE1364" s="14"/>
      <c r="AT1364" s="264" t="s">
        <v>221</v>
      </c>
      <c r="AU1364" s="264" t="s">
        <v>89</v>
      </c>
      <c r="AV1364" s="14" t="s">
        <v>219</v>
      </c>
      <c r="AW1364" s="14" t="s">
        <v>36</v>
      </c>
      <c r="AX1364" s="14" t="s">
        <v>21</v>
      </c>
      <c r="AY1364" s="264" t="s">
        <v>213</v>
      </c>
    </row>
    <row r="1365" spans="1:65" s="2" customFormat="1" ht="33" customHeight="1">
      <c r="A1365" s="39"/>
      <c r="B1365" s="40"/>
      <c r="C1365" s="228" t="s">
        <v>2227</v>
      </c>
      <c r="D1365" s="228" t="s">
        <v>215</v>
      </c>
      <c r="E1365" s="229" t="s">
        <v>2228</v>
      </c>
      <c r="F1365" s="230" t="s">
        <v>2229</v>
      </c>
      <c r="G1365" s="231" t="s">
        <v>470</v>
      </c>
      <c r="H1365" s="232">
        <v>33.873</v>
      </c>
      <c r="I1365" s="233"/>
      <c r="J1365" s="234">
        <f>ROUND(I1365*H1365,2)</f>
        <v>0</v>
      </c>
      <c r="K1365" s="235"/>
      <c r="L1365" s="45"/>
      <c r="M1365" s="236" t="s">
        <v>1</v>
      </c>
      <c r="N1365" s="237" t="s">
        <v>45</v>
      </c>
      <c r="O1365" s="92"/>
      <c r="P1365" s="238">
        <f>O1365*H1365</f>
        <v>0</v>
      </c>
      <c r="Q1365" s="238">
        <v>0</v>
      </c>
      <c r="R1365" s="238">
        <f>Q1365*H1365</f>
        <v>0</v>
      </c>
      <c r="S1365" s="238">
        <v>0</v>
      </c>
      <c r="T1365" s="239">
        <f>S1365*H1365</f>
        <v>0</v>
      </c>
      <c r="U1365" s="39"/>
      <c r="V1365" s="39"/>
      <c r="W1365" s="39"/>
      <c r="X1365" s="39"/>
      <c r="Y1365" s="39"/>
      <c r="Z1365" s="39"/>
      <c r="AA1365" s="39"/>
      <c r="AB1365" s="39"/>
      <c r="AC1365" s="39"/>
      <c r="AD1365" s="39"/>
      <c r="AE1365" s="39"/>
      <c r="AR1365" s="240" t="s">
        <v>301</v>
      </c>
      <c r="AT1365" s="240" t="s">
        <v>215</v>
      </c>
      <c r="AU1365" s="240" t="s">
        <v>89</v>
      </c>
      <c r="AY1365" s="18" t="s">
        <v>213</v>
      </c>
      <c r="BE1365" s="241">
        <f>IF(N1365="základní",J1365,0)</f>
        <v>0</v>
      </c>
      <c r="BF1365" s="241">
        <f>IF(N1365="snížená",J1365,0)</f>
        <v>0</v>
      </c>
      <c r="BG1365" s="241">
        <f>IF(N1365="zákl. přenesená",J1365,0)</f>
        <v>0</v>
      </c>
      <c r="BH1365" s="241">
        <f>IF(N1365="sníž. přenesená",J1365,0)</f>
        <v>0</v>
      </c>
      <c r="BI1365" s="241">
        <f>IF(N1365="nulová",J1365,0)</f>
        <v>0</v>
      </c>
      <c r="BJ1365" s="18" t="s">
        <v>21</v>
      </c>
      <c r="BK1365" s="241">
        <f>ROUND(I1365*H1365,2)</f>
        <v>0</v>
      </c>
      <c r="BL1365" s="18" t="s">
        <v>301</v>
      </c>
      <c r="BM1365" s="240" t="s">
        <v>2230</v>
      </c>
    </row>
    <row r="1366" spans="1:51" s="13" customFormat="1" ht="12">
      <c r="A1366" s="13"/>
      <c r="B1366" s="242"/>
      <c r="C1366" s="243"/>
      <c r="D1366" s="244" t="s">
        <v>221</v>
      </c>
      <c r="E1366" s="245" t="s">
        <v>1</v>
      </c>
      <c r="F1366" s="246" t="s">
        <v>2231</v>
      </c>
      <c r="G1366" s="243"/>
      <c r="H1366" s="247">
        <v>33.873</v>
      </c>
      <c r="I1366" s="248"/>
      <c r="J1366" s="243"/>
      <c r="K1366" s="243"/>
      <c r="L1366" s="249"/>
      <c r="M1366" s="250"/>
      <c r="N1366" s="251"/>
      <c r="O1366" s="251"/>
      <c r="P1366" s="251"/>
      <c r="Q1366" s="251"/>
      <c r="R1366" s="251"/>
      <c r="S1366" s="251"/>
      <c r="T1366" s="252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  <c r="AE1366" s="13"/>
      <c r="AT1366" s="253" t="s">
        <v>221</v>
      </c>
      <c r="AU1366" s="253" t="s">
        <v>89</v>
      </c>
      <c r="AV1366" s="13" t="s">
        <v>89</v>
      </c>
      <c r="AW1366" s="13" t="s">
        <v>36</v>
      </c>
      <c r="AX1366" s="13" t="s">
        <v>21</v>
      </c>
      <c r="AY1366" s="253" t="s">
        <v>213</v>
      </c>
    </row>
    <row r="1367" spans="1:65" s="2" customFormat="1" ht="33" customHeight="1">
      <c r="A1367" s="39"/>
      <c r="B1367" s="40"/>
      <c r="C1367" s="228" t="s">
        <v>2232</v>
      </c>
      <c r="D1367" s="228" t="s">
        <v>215</v>
      </c>
      <c r="E1367" s="229" t="s">
        <v>2233</v>
      </c>
      <c r="F1367" s="230" t="s">
        <v>2234</v>
      </c>
      <c r="G1367" s="231" t="s">
        <v>470</v>
      </c>
      <c r="H1367" s="232">
        <v>43.544</v>
      </c>
      <c r="I1367" s="233"/>
      <c r="J1367" s="234">
        <f>ROUND(I1367*H1367,2)</f>
        <v>0</v>
      </c>
      <c r="K1367" s="235"/>
      <c r="L1367" s="45"/>
      <c r="M1367" s="236" t="s">
        <v>1</v>
      </c>
      <c r="N1367" s="237" t="s">
        <v>45</v>
      </c>
      <c r="O1367" s="92"/>
      <c r="P1367" s="238">
        <f>O1367*H1367</f>
        <v>0</v>
      </c>
      <c r="Q1367" s="238">
        <v>0</v>
      </c>
      <c r="R1367" s="238">
        <f>Q1367*H1367</f>
        <v>0</v>
      </c>
      <c r="S1367" s="238">
        <v>0</v>
      </c>
      <c r="T1367" s="239">
        <f>S1367*H1367</f>
        <v>0</v>
      </c>
      <c r="U1367" s="39"/>
      <c r="V1367" s="39"/>
      <c r="W1367" s="39"/>
      <c r="X1367" s="39"/>
      <c r="Y1367" s="39"/>
      <c r="Z1367" s="39"/>
      <c r="AA1367" s="39"/>
      <c r="AB1367" s="39"/>
      <c r="AC1367" s="39"/>
      <c r="AD1367" s="39"/>
      <c r="AE1367" s="39"/>
      <c r="AR1367" s="240" t="s">
        <v>301</v>
      </c>
      <c r="AT1367" s="240" t="s">
        <v>215</v>
      </c>
      <c r="AU1367" s="240" t="s">
        <v>89</v>
      </c>
      <c r="AY1367" s="18" t="s">
        <v>213</v>
      </c>
      <c r="BE1367" s="241">
        <f>IF(N1367="základní",J1367,0)</f>
        <v>0</v>
      </c>
      <c r="BF1367" s="241">
        <f>IF(N1367="snížená",J1367,0)</f>
        <v>0</v>
      </c>
      <c r="BG1367" s="241">
        <f>IF(N1367="zákl. přenesená",J1367,0)</f>
        <v>0</v>
      </c>
      <c r="BH1367" s="241">
        <f>IF(N1367="sníž. přenesená",J1367,0)</f>
        <v>0</v>
      </c>
      <c r="BI1367" s="241">
        <f>IF(N1367="nulová",J1367,0)</f>
        <v>0</v>
      </c>
      <c r="BJ1367" s="18" t="s">
        <v>21</v>
      </c>
      <c r="BK1367" s="241">
        <f>ROUND(I1367*H1367,2)</f>
        <v>0</v>
      </c>
      <c r="BL1367" s="18" t="s">
        <v>301</v>
      </c>
      <c r="BM1367" s="240" t="s">
        <v>2235</v>
      </c>
    </row>
    <row r="1368" spans="1:51" s="13" customFormat="1" ht="12">
      <c r="A1368" s="13"/>
      <c r="B1368" s="242"/>
      <c r="C1368" s="243"/>
      <c r="D1368" s="244" t="s">
        <v>221</v>
      </c>
      <c r="E1368" s="245" t="s">
        <v>1</v>
      </c>
      <c r="F1368" s="246" t="s">
        <v>2236</v>
      </c>
      <c r="G1368" s="243"/>
      <c r="H1368" s="247">
        <v>43.544</v>
      </c>
      <c r="I1368" s="248"/>
      <c r="J1368" s="243"/>
      <c r="K1368" s="243"/>
      <c r="L1368" s="249"/>
      <c r="M1368" s="250"/>
      <c r="N1368" s="251"/>
      <c r="O1368" s="251"/>
      <c r="P1368" s="251"/>
      <c r="Q1368" s="251"/>
      <c r="R1368" s="251"/>
      <c r="S1368" s="251"/>
      <c r="T1368" s="252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T1368" s="253" t="s">
        <v>221</v>
      </c>
      <c r="AU1368" s="253" t="s">
        <v>89</v>
      </c>
      <c r="AV1368" s="13" t="s">
        <v>89</v>
      </c>
      <c r="AW1368" s="13" t="s">
        <v>36</v>
      </c>
      <c r="AX1368" s="13" t="s">
        <v>21</v>
      </c>
      <c r="AY1368" s="253" t="s">
        <v>213</v>
      </c>
    </row>
    <row r="1369" spans="1:65" s="2" customFormat="1" ht="33" customHeight="1">
      <c r="A1369" s="39"/>
      <c r="B1369" s="40"/>
      <c r="C1369" s="228" t="s">
        <v>2237</v>
      </c>
      <c r="D1369" s="228" t="s">
        <v>215</v>
      </c>
      <c r="E1369" s="229" t="s">
        <v>2238</v>
      </c>
      <c r="F1369" s="230" t="s">
        <v>2239</v>
      </c>
      <c r="G1369" s="231" t="s">
        <v>990</v>
      </c>
      <c r="H1369" s="232">
        <v>3</v>
      </c>
      <c r="I1369" s="233"/>
      <c r="J1369" s="234">
        <f>ROUND(I1369*H1369,2)</f>
        <v>0</v>
      </c>
      <c r="K1369" s="235"/>
      <c r="L1369" s="45"/>
      <c r="M1369" s="236" t="s">
        <v>1</v>
      </c>
      <c r="N1369" s="237" t="s">
        <v>45</v>
      </c>
      <c r="O1369" s="92"/>
      <c r="P1369" s="238">
        <f>O1369*H1369</f>
        <v>0</v>
      </c>
      <c r="Q1369" s="238">
        <v>0</v>
      </c>
      <c r="R1369" s="238">
        <f>Q1369*H1369</f>
        <v>0</v>
      </c>
      <c r="S1369" s="238">
        <v>0</v>
      </c>
      <c r="T1369" s="239">
        <f>S1369*H1369</f>
        <v>0</v>
      </c>
      <c r="U1369" s="39"/>
      <c r="V1369" s="39"/>
      <c r="W1369" s="39"/>
      <c r="X1369" s="39"/>
      <c r="Y1369" s="39"/>
      <c r="Z1369" s="39"/>
      <c r="AA1369" s="39"/>
      <c r="AB1369" s="39"/>
      <c r="AC1369" s="39"/>
      <c r="AD1369" s="39"/>
      <c r="AE1369" s="39"/>
      <c r="AR1369" s="240" t="s">
        <v>301</v>
      </c>
      <c r="AT1369" s="240" t="s">
        <v>215</v>
      </c>
      <c r="AU1369" s="240" t="s">
        <v>89</v>
      </c>
      <c r="AY1369" s="18" t="s">
        <v>213</v>
      </c>
      <c r="BE1369" s="241">
        <f>IF(N1369="základní",J1369,0)</f>
        <v>0</v>
      </c>
      <c r="BF1369" s="241">
        <f>IF(N1369="snížená",J1369,0)</f>
        <v>0</v>
      </c>
      <c r="BG1369" s="241">
        <f>IF(N1369="zákl. přenesená",J1369,0)</f>
        <v>0</v>
      </c>
      <c r="BH1369" s="241">
        <f>IF(N1369="sníž. přenesená",J1369,0)</f>
        <v>0</v>
      </c>
      <c r="BI1369" s="241">
        <f>IF(N1369="nulová",J1369,0)</f>
        <v>0</v>
      </c>
      <c r="BJ1369" s="18" t="s">
        <v>21</v>
      </c>
      <c r="BK1369" s="241">
        <f>ROUND(I1369*H1369,2)</f>
        <v>0</v>
      </c>
      <c r="BL1369" s="18" t="s">
        <v>301</v>
      </c>
      <c r="BM1369" s="240" t="s">
        <v>2240</v>
      </c>
    </row>
    <row r="1370" spans="1:51" s="13" customFormat="1" ht="12">
      <c r="A1370" s="13"/>
      <c r="B1370" s="242"/>
      <c r="C1370" s="243"/>
      <c r="D1370" s="244" t="s">
        <v>221</v>
      </c>
      <c r="E1370" s="245" t="s">
        <v>1</v>
      </c>
      <c r="F1370" s="246" t="s">
        <v>231</v>
      </c>
      <c r="G1370" s="243"/>
      <c r="H1370" s="247">
        <v>3</v>
      </c>
      <c r="I1370" s="248"/>
      <c r="J1370" s="243"/>
      <c r="K1370" s="243"/>
      <c r="L1370" s="249"/>
      <c r="M1370" s="250"/>
      <c r="N1370" s="251"/>
      <c r="O1370" s="251"/>
      <c r="P1370" s="251"/>
      <c r="Q1370" s="251"/>
      <c r="R1370" s="251"/>
      <c r="S1370" s="251"/>
      <c r="T1370" s="252"/>
      <c r="U1370" s="13"/>
      <c r="V1370" s="13"/>
      <c r="W1370" s="13"/>
      <c r="X1370" s="13"/>
      <c r="Y1370" s="13"/>
      <c r="Z1370" s="13"/>
      <c r="AA1370" s="13"/>
      <c r="AB1370" s="13"/>
      <c r="AC1370" s="13"/>
      <c r="AD1370" s="13"/>
      <c r="AE1370" s="13"/>
      <c r="AT1370" s="253" t="s">
        <v>221</v>
      </c>
      <c r="AU1370" s="253" t="s">
        <v>89</v>
      </c>
      <c r="AV1370" s="13" t="s">
        <v>89</v>
      </c>
      <c r="AW1370" s="13" t="s">
        <v>36</v>
      </c>
      <c r="AX1370" s="13" t="s">
        <v>21</v>
      </c>
      <c r="AY1370" s="253" t="s">
        <v>213</v>
      </c>
    </row>
    <row r="1371" spans="1:65" s="2" customFormat="1" ht="33" customHeight="1">
      <c r="A1371" s="39"/>
      <c r="B1371" s="40"/>
      <c r="C1371" s="228" t="s">
        <v>2241</v>
      </c>
      <c r="D1371" s="228" t="s">
        <v>215</v>
      </c>
      <c r="E1371" s="229" t="s">
        <v>2242</v>
      </c>
      <c r="F1371" s="230" t="s">
        <v>2243</v>
      </c>
      <c r="G1371" s="231" t="s">
        <v>470</v>
      </c>
      <c r="H1371" s="232">
        <v>16.002</v>
      </c>
      <c r="I1371" s="233"/>
      <c r="J1371" s="234">
        <f>ROUND(I1371*H1371,2)</f>
        <v>0</v>
      </c>
      <c r="K1371" s="235"/>
      <c r="L1371" s="45"/>
      <c r="M1371" s="236" t="s">
        <v>1</v>
      </c>
      <c r="N1371" s="237" t="s">
        <v>45</v>
      </c>
      <c r="O1371" s="92"/>
      <c r="P1371" s="238">
        <f>O1371*H1371</f>
        <v>0</v>
      </c>
      <c r="Q1371" s="238">
        <v>0.003</v>
      </c>
      <c r="R1371" s="238">
        <f>Q1371*H1371</f>
        <v>0.048006</v>
      </c>
      <c r="S1371" s="238">
        <v>0</v>
      </c>
      <c r="T1371" s="239">
        <f>S1371*H1371</f>
        <v>0</v>
      </c>
      <c r="U1371" s="39"/>
      <c r="V1371" s="39"/>
      <c r="W1371" s="39"/>
      <c r="X1371" s="39"/>
      <c r="Y1371" s="39"/>
      <c r="Z1371" s="39"/>
      <c r="AA1371" s="39"/>
      <c r="AB1371" s="39"/>
      <c r="AC1371" s="39"/>
      <c r="AD1371" s="39"/>
      <c r="AE1371" s="39"/>
      <c r="AR1371" s="240" t="s">
        <v>301</v>
      </c>
      <c r="AT1371" s="240" t="s">
        <v>215</v>
      </c>
      <c r="AU1371" s="240" t="s">
        <v>89</v>
      </c>
      <c r="AY1371" s="18" t="s">
        <v>213</v>
      </c>
      <c r="BE1371" s="241">
        <f>IF(N1371="základní",J1371,0)</f>
        <v>0</v>
      </c>
      <c r="BF1371" s="241">
        <f>IF(N1371="snížená",J1371,0)</f>
        <v>0</v>
      </c>
      <c r="BG1371" s="241">
        <f>IF(N1371="zákl. přenesená",J1371,0)</f>
        <v>0</v>
      </c>
      <c r="BH1371" s="241">
        <f>IF(N1371="sníž. přenesená",J1371,0)</f>
        <v>0</v>
      </c>
      <c r="BI1371" s="241">
        <f>IF(N1371="nulová",J1371,0)</f>
        <v>0</v>
      </c>
      <c r="BJ1371" s="18" t="s">
        <v>21</v>
      </c>
      <c r="BK1371" s="241">
        <f>ROUND(I1371*H1371,2)</f>
        <v>0</v>
      </c>
      <c r="BL1371" s="18" t="s">
        <v>301</v>
      </c>
      <c r="BM1371" s="240" t="s">
        <v>2244</v>
      </c>
    </row>
    <row r="1372" spans="1:51" s="13" customFormat="1" ht="12">
      <c r="A1372" s="13"/>
      <c r="B1372" s="242"/>
      <c r="C1372" s="243"/>
      <c r="D1372" s="244" t="s">
        <v>221</v>
      </c>
      <c r="E1372" s="245" t="s">
        <v>1</v>
      </c>
      <c r="F1372" s="246" t="s">
        <v>2245</v>
      </c>
      <c r="G1372" s="243"/>
      <c r="H1372" s="247">
        <v>16.002</v>
      </c>
      <c r="I1372" s="248"/>
      <c r="J1372" s="243"/>
      <c r="K1372" s="243"/>
      <c r="L1372" s="249"/>
      <c r="M1372" s="250"/>
      <c r="N1372" s="251"/>
      <c r="O1372" s="251"/>
      <c r="P1372" s="251"/>
      <c r="Q1372" s="251"/>
      <c r="R1372" s="251"/>
      <c r="S1372" s="251"/>
      <c r="T1372" s="252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T1372" s="253" t="s">
        <v>221</v>
      </c>
      <c r="AU1372" s="253" t="s">
        <v>89</v>
      </c>
      <c r="AV1372" s="13" t="s">
        <v>89</v>
      </c>
      <c r="AW1372" s="13" t="s">
        <v>36</v>
      </c>
      <c r="AX1372" s="13" t="s">
        <v>21</v>
      </c>
      <c r="AY1372" s="253" t="s">
        <v>213</v>
      </c>
    </row>
    <row r="1373" spans="1:65" s="2" customFormat="1" ht="33" customHeight="1">
      <c r="A1373" s="39"/>
      <c r="B1373" s="40"/>
      <c r="C1373" s="228" t="s">
        <v>2246</v>
      </c>
      <c r="D1373" s="228" t="s">
        <v>215</v>
      </c>
      <c r="E1373" s="229" t="s">
        <v>2247</v>
      </c>
      <c r="F1373" s="230" t="s">
        <v>2248</v>
      </c>
      <c r="G1373" s="231" t="s">
        <v>470</v>
      </c>
      <c r="H1373" s="232">
        <v>14.984</v>
      </c>
      <c r="I1373" s="233"/>
      <c r="J1373" s="234">
        <f>ROUND(I1373*H1373,2)</f>
        <v>0</v>
      </c>
      <c r="K1373" s="235"/>
      <c r="L1373" s="45"/>
      <c r="M1373" s="236" t="s">
        <v>1</v>
      </c>
      <c r="N1373" s="237" t="s">
        <v>45</v>
      </c>
      <c r="O1373" s="92"/>
      <c r="P1373" s="238">
        <f>O1373*H1373</f>
        <v>0</v>
      </c>
      <c r="Q1373" s="238">
        <v>0.00153</v>
      </c>
      <c r="R1373" s="238">
        <f>Q1373*H1373</f>
        <v>0.022925519999999998</v>
      </c>
      <c r="S1373" s="238">
        <v>0</v>
      </c>
      <c r="T1373" s="239">
        <f>S1373*H1373</f>
        <v>0</v>
      </c>
      <c r="U1373" s="39"/>
      <c r="V1373" s="39"/>
      <c r="W1373" s="39"/>
      <c r="X1373" s="39"/>
      <c r="Y1373" s="39"/>
      <c r="Z1373" s="39"/>
      <c r="AA1373" s="39"/>
      <c r="AB1373" s="39"/>
      <c r="AC1373" s="39"/>
      <c r="AD1373" s="39"/>
      <c r="AE1373" s="39"/>
      <c r="AR1373" s="240" t="s">
        <v>301</v>
      </c>
      <c r="AT1373" s="240" t="s">
        <v>215</v>
      </c>
      <c r="AU1373" s="240" t="s">
        <v>89</v>
      </c>
      <c r="AY1373" s="18" t="s">
        <v>213</v>
      </c>
      <c r="BE1373" s="241">
        <f>IF(N1373="základní",J1373,0)</f>
        <v>0</v>
      </c>
      <c r="BF1373" s="241">
        <f>IF(N1373="snížená",J1373,0)</f>
        <v>0</v>
      </c>
      <c r="BG1373" s="241">
        <f>IF(N1373="zákl. přenesená",J1373,0)</f>
        <v>0</v>
      </c>
      <c r="BH1373" s="241">
        <f>IF(N1373="sníž. přenesená",J1373,0)</f>
        <v>0</v>
      </c>
      <c r="BI1373" s="241">
        <f>IF(N1373="nulová",J1373,0)</f>
        <v>0</v>
      </c>
      <c r="BJ1373" s="18" t="s">
        <v>21</v>
      </c>
      <c r="BK1373" s="241">
        <f>ROUND(I1373*H1373,2)</f>
        <v>0</v>
      </c>
      <c r="BL1373" s="18" t="s">
        <v>301</v>
      </c>
      <c r="BM1373" s="240" t="s">
        <v>2249</v>
      </c>
    </row>
    <row r="1374" spans="1:51" s="13" customFormat="1" ht="12">
      <c r="A1374" s="13"/>
      <c r="B1374" s="242"/>
      <c r="C1374" s="243"/>
      <c r="D1374" s="244" t="s">
        <v>221</v>
      </c>
      <c r="E1374" s="245" t="s">
        <v>1</v>
      </c>
      <c r="F1374" s="246" t="s">
        <v>2250</v>
      </c>
      <c r="G1374" s="243"/>
      <c r="H1374" s="247">
        <v>14.984</v>
      </c>
      <c r="I1374" s="248"/>
      <c r="J1374" s="243"/>
      <c r="K1374" s="243"/>
      <c r="L1374" s="249"/>
      <c r="M1374" s="250"/>
      <c r="N1374" s="251"/>
      <c r="O1374" s="251"/>
      <c r="P1374" s="251"/>
      <c r="Q1374" s="251"/>
      <c r="R1374" s="251"/>
      <c r="S1374" s="251"/>
      <c r="T1374" s="252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T1374" s="253" t="s">
        <v>221</v>
      </c>
      <c r="AU1374" s="253" t="s">
        <v>89</v>
      </c>
      <c r="AV1374" s="13" t="s">
        <v>89</v>
      </c>
      <c r="AW1374" s="13" t="s">
        <v>36</v>
      </c>
      <c r="AX1374" s="13" t="s">
        <v>21</v>
      </c>
      <c r="AY1374" s="253" t="s">
        <v>213</v>
      </c>
    </row>
    <row r="1375" spans="1:65" s="2" customFormat="1" ht="33" customHeight="1">
      <c r="A1375" s="39"/>
      <c r="B1375" s="40"/>
      <c r="C1375" s="228" t="s">
        <v>2251</v>
      </c>
      <c r="D1375" s="228" t="s">
        <v>215</v>
      </c>
      <c r="E1375" s="229" t="s">
        <v>2252</v>
      </c>
      <c r="F1375" s="230" t="s">
        <v>2253</v>
      </c>
      <c r="G1375" s="231" t="s">
        <v>470</v>
      </c>
      <c r="H1375" s="232">
        <v>4.41</v>
      </c>
      <c r="I1375" s="233"/>
      <c r="J1375" s="234">
        <f>ROUND(I1375*H1375,2)</f>
        <v>0</v>
      </c>
      <c r="K1375" s="235"/>
      <c r="L1375" s="45"/>
      <c r="M1375" s="236" t="s">
        <v>1</v>
      </c>
      <c r="N1375" s="237" t="s">
        <v>45</v>
      </c>
      <c r="O1375" s="92"/>
      <c r="P1375" s="238">
        <f>O1375*H1375</f>
        <v>0</v>
      </c>
      <c r="Q1375" s="238">
        <v>0.00242</v>
      </c>
      <c r="R1375" s="238">
        <f>Q1375*H1375</f>
        <v>0.0106722</v>
      </c>
      <c r="S1375" s="238">
        <v>0</v>
      </c>
      <c r="T1375" s="239">
        <f>S1375*H1375</f>
        <v>0</v>
      </c>
      <c r="U1375" s="39"/>
      <c r="V1375" s="39"/>
      <c r="W1375" s="39"/>
      <c r="X1375" s="39"/>
      <c r="Y1375" s="39"/>
      <c r="Z1375" s="39"/>
      <c r="AA1375" s="39"/>
      <c r="AB1375" s="39"/>
      <c r="AC1375" s="39"/>
      <c r="AD1375" s="39"/>
      <c r="AE1375" s="39"/>
      <c r="AR1375" s="240" t="s">
        <v>301</v>
      </c>
      <c r="AT1375" s="240" t="s">
        <v>215</v>
      </c>
      <c r="AU1375" s="240" t="s">
        <v>89</v>
      </c>
      <c r="AY1375" s="18" t="s">
        <v>213</v>
      </c>
      <c r="BE1375" s="241">
        <f>IF(N1375="základní",J1375,0)</f>
        <v>0</v>
      </c>
      <c r="BF1375" s="241">
        <f>IF(N1375="snížená",J1375,0)</f>
        <v>0</v>
      </c>
      <c r="BG1375" s="241">
        <f>IF(N1375="zákl. přenesená",J1375,0)</f>
        <v>0</v>
      </c>
      <c r="BH1375" s="241">
        <f>IF(N1375="sníž. přenesená",J1375,0)</f>
        <v>0</v>
      </c>
      <c r="BI1375" s="241">
        <f>IF(N1375="nulová",J1375,0)</f>
        <v>0</v>
      </c>
      <c r="BJ1375" s="18" t="s">
        <v>21</v>
      </c>
      <c r="BK1375" s="241">
        <f>ROUND(I1375*H1375,2)</f>
        <v>0</v>
      </c>
      <c r="BL1375" s="18" t="s">
        <v>301</v>
      </c>
      <c r="BM1375" s="240" t="s">
        <v>2254</v>
      </c>
    </row>
    <row r="1376" spans="1:51" s="13" customFormat="1" ht="12">
      <c r="A1376" s="13"/>
      <c r="B1376" s="242"/>
      <c r="C1376" s="243"/>
      <c r="D1376" s="244" t="s">
        <v>221</v>
      </c>
      <c r="E1376" s="245" t="s">
        <v>1</v>
      </c>
      <c r="F1376" s="246" t="s">
        <v>2255</v>
      </c>
      <c r="G1376" s="243"/>
      <c r="H1376" s="247">
        <v>4.41</v>
      </c>
      <c r="I1376" s="248"/>
      <c r="J1376" s="243"/>
      <c r="K1376" s="243"/>
      <c r="L1376" s="249"/>
      <c r="M1376" s="250"/>
      <c r="N1376" s="251"/>
      <c r="O1376" s="251"/>
      <c r="P1376" s="251"/>
      <c r="Q1376" s="251"/>
      <c r="R1376" s="251"/>
      <c r="S1376" s="251"/>
      <c r="T1376" s="252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T1376" s="253" t="s">
        <v>221</v>
      </c>
      <c r="AU1376" s="253" t="s">
        <v>89</v>
      </c>
      <c r="AV1376" s="13" t="s">
        <v>89</v>
      </c>
      <c r="AW1376" s="13" t="s">
        <v>36</v>
      </c>
      <c r="AX1376" s="13" t="s">
        <v>21</v>
      </c>
      <c r="AY1376" s="253" t="s">
        <v>213</v>
      </c>
    </row>
    <row r="1377" spans="1:65" s="2" customFormat="1" ht="33" customHeight="1">
      <c r="A1377" s="39"/>
      <c r="B1377" s="40"/>
      <c r="C1377" s="228" t="s">
        <v>2256</v>
      </c>
      <c r="D1377" s="228" t="s">
        <v>215</v>
      </c>
      <c r="E1377" s="229" t="s">
        <v>2257</v>
      </c>
      <c r="F1377" s="230" t="s">
        <v>2258</v>
      </c>
      <c r="G1377" s="231" t="s">
        <v>470</v>
      </c>
      <c r="H1377" s="232">
        <v>25.62</v>
      </c>
      <c r="I1377" s="233"/>
      <c r="J1377" s="234">
        <f>ROUND(I1377*H1377,2)</f>
        <v>0</v>
      </c>
      <c r="K1377" s="235"/>
      <c r="L1377" s="45"/>
      <c r="M1377" s="236" t="s">
        <v>1</v>
      </c>
      <c r="N1377" s="237" t="s">
        <v>45</v>
      </c>
      <c r="O1377" s="92"/>
      <c r="P1377" s="238">
        <f>O1377*H1377</f>
        <v>0</v>
      </c>
      <c r="Q1377" s="238">
        <v>0.00292</v>
      </c>
      <c r="R1377" s="238">
        <f>Q1377*H1377</f>
        <v>0.0748104</v>
      </c>
      <c r="S1377" s="238">
        <v>0</v>
      </c>
      <c r="T1377" s="239">
        <f>S1377*H1377</f>
        <v>0</v>
      </c>
      <c r="U1377" s="39"/>
      <c r="V1377" s="39"/>
      <c r="W1377" s="39"/>
      <c r="X1377" s="39"/>
      <c r="Y1377" s="39"/>
      <c r="Z1377" s="39"/>
      <c r="AA1377" s="39"/>
      <c r="AB1377" s="39"/>
      <c r="AC1377" s="39"/>
      <c r="AD1377" s="39"/>
      <c r="AE1377" s="39"/>
      <c r="AR1377" s="240" t="s">
        <v>301</v>
      </c>
      <c r="AT1377" s="240" t="s">
        <v>215</v>
      </c>
      <c r="AU1377" s="240" t="s">
        <v>89</v>
      </c>
      <c r="AY1377" s="18" t="s">
        <v>213</v>
      </c>
      <c r="BE1377" s="241">
        <f>IF(N1377="základní",J1377,0)</f>
        <v>0</v>
      </c>
      <c r="BF1377" s="241">
        <f>IF(N1377="snížená",J1377,0)</f>
        <v>0</v>
      </c>
      <c r="BG1377" s="241">
        <f>IF(N1377="zákl. přenesená",J1377,0)</f>
        <v>0</v>
      </c>
      <c r="BH1377" s="241">
        <f>IF(N1377="sníž. přenesená",J1377,0)</f>
        <v>0</v>
      </c>
      <c r="BI1377" s="241">
        <f>IF(N1377="nulová",J1377,0)</f>
        <v>0</v>
      </c>
      <c r="BJ1377" s="18" t="s">
        <v>21</v>
      </c>
      <c r="BK1377" s="241">
        <f>ROUND(I1377*H1377,2)</f>
        <v>0</v>
      </c>
      <c r="BL1377" s="18" t="s">
        <v>301</v>
      </c>
      <c r="BM1377" s="240" t="s">
        <v>2259</v>
      </c>
    </row>
    <row r="1378" spans="1:51" s="13" customFormat="1" ht="12">
      <c r="A1378" s="13"/>
      <c r="B1378" s="242"/>
      <c r="C1378" s="243"/>
      <c r="D1378" s="244" t="s">
        <v>221</v>
      </c>
      <c r="E1378" s="245" t="s">
        <v>1</v>
      </c>
      <c r="F1378" s="246" t="s">
        <v>2260</v>
      </c>
      <c r="G1378" s="243"/>
      <c r="H1378" s="247">
        <v>25.62</v>
      </c>
      <c r="I1378" s="248"/>
      <c r="J1378" s="243"/>
      <c r="K1378" s="243"/>
      <c r="L1378" s="249"/>
      <c r="M1378" s="250"/>
      <c r="N1378" s="251"/>
      <c r="O1378" s="251"/>
      <c r="P1378" s="251"/>
      <c r="Q1378" s="251"/>
      <c r="R1378" s="251"/>
      <c r="S1378" s="251"/>
      <c r="T1378" s="252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T1378" s="253" t="s">
        <v>221</v>
      </c>
      <c r="AU1378" s="253" t="s">
        <v>89</v>
      </c>
      <c r="AV1378" s="13" t="s">
        <v>89</v>
      </c>
      <c r="AW1378" s="13" t="s">
        <v>36</v>
      </c>
      <c r="AX1378" s="13" t="s">
        <v>21</v>
      </c>
      <c r="AY1378" s="253" t="s">
        <v>213</v>
      </c>
    </row>
    <row r="1379" spans="1:65" s="2" customFormat="1" ht="21.75" customHeight="1">
      <c r="A1379" s="39"/>
      <c r="B1379" s="40"/>
      <c r="C1379" s="228" t="s">
        <v>2261</v>
      </c>
      <c r="D1379" s="228" t="s">
        <v>215</v>
      </c>
      <c r="E1379" s="229" t="s">
        <v>2262</v>
      </c>
      <c r="F1379" s="230" t="s">
        <v>2263</v>
      </c>
      <c r="G1379" s="231" t="s">
        <v>470</v>
      </c>
      <c r="H1379" s="232">
        <v>47.25</v>
      </c>
      <c r="I1379" s="233"/>
      <c r="J1379" s="234">
        <f>ROUND(I1379*H1379,2)</f>
        <v>0</v>
      </c>
      <c r="K1379" s="235"/>
      <c r="L1379" s="45"/>
      <c r="M1379" s="236" t="s">
        <v>1</v>
      </c>
      <c r="N1379" s="237" t="s">
        <v>45</v>
      </c>
      <c r="O1379" s="92"/>
      <c r="P1379" s="238">
        <f>O1379*H1379</f>
        <v>0</v>
      </c>
      <c r="Q1379" s="238">
        <v>0.00379</v>
      </c>
      <c r="R1379" s="238">
        <f>Q1379*H1379</f>
        <v>0.1790775</v>
      </c>
      <c r="S1379" s="238">
        <v>0</v>
      </c>
      <c r="T1379" s="239">
        <f>S1379*H1379</f>
        <v>0</v>
      </c>
      <c r="U1379" s="39"/>
      <c r="V1379" s="39"/>
      <c r="W1379" s="39"/>
      <c r="X1379" s="39"/>
      <c r="Y1379" s="39"/>
      <c r="Z1379" s="39"/>
      <c r="AA1379" s="39"/>
      <c r="AB1379" s="39"/>
      <c r="AC1379" s="39"/>
      <c r="AD1379" s="39"/>
      <c r="AE1379" s="39"/>
      <c r="AR1379" s="240" t="s">
        <v>301</v>
      </c>
      <c r="AT1379" s="240" t="s">
        <v>215</v>
      </c>
      <c r="AU1379" s="240" t="s">
        <v>89</v>
      </c>
      <c r="AY1379" s="18" t="s">
        <v>213</v>
      </c>
      <c r="BE1379" s="241">
        <f>IF(N1379="základní",J1379,0)</f>
        <v>0</v>
      </c>
      <c r="BF1379" s="241">
        <f>IF(N1379="snížená",J1379,0)</f>
        <v>0</v>
      </c>
      <c r="BG1379" s="241">
        <f>IF(N1379="zákl. přenesená",J1379,0)</f>
        <v>0</v>
      </c>
      <c r="BH1379" s="241">
        <f>IF(N1379="sníž. přenesená",J1379,0)</f>
        <v>0</v>
      </c>
      <c r="BI1379" s="241">
        <f>IF(N1379="nulová",J1379,0)</f>
        <v>0</v>
      </c>
      <c r="BJ1379" s="18" t="s">
        <v>21</v>
      </c>
      <c r="BK1379" s="241">
        <f>ROUND(I1379*H1379,2)</f>
        <v>0</v>
      </c>
      <c r="BL1379" s="18" t="s">
        <v>301</v>
      </c>
      <c r="BM1379" s="240" t="s">
        <v>2264</v>
      </c>
    </row>
    <row r="1380" spans="1:51" s="13" customFormat="1" ht="12">
      <c r="A1380" s="13"/>
      <c r="B1380" s="242"/>
      <c r="C1380" s="243"/>
      <c r="D1380" s="244" t="s">
        <v>221</v>
      </c>
      <c r="E1380" s="245" t="s">
        <v>1</v>
      </c>
      <c r="F1380" s="246" t="s">
        <v>2265</v>
      </c>
      <c r="G1380" s="243"/>
      <c r="H1380" s="247">
        <v>47.25</v>
      </c>
      <c r="I1380" s="248"/>
      <c r="J1380" s="243"/>
      <c r="K1380" s="243"/>
      <c r="L1380" s="249"/>
      <c r="M1380" s="250"/>
      <c r="N1380" s="251"/>
      <c r="O1380" s="251"/>
      <c r="P1380" s="251"/>
      <c r="Q1380" s="251"/>
      <c r="R1380" s="251"/>
      <c r="S1380" s="251"/>
      <c r="T1380" s="252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T1380" s="253" t="s">
        <v>221</v>
      </c>
      <c r="AU1380" s="253" t="s">
        <v>89</v>
      </c>
      <c r="AV1380" s="13" t="s">
        <v>89</v>
      </c>
      <c r="AW1380" s="13" t="s">
        <v>36</v>
      </c>
      <c r="AX1380" s="13" t="s">
        <v>21</v>
      </c>
      <c r="AY1380" s="253" t="s">
        <v>213</v>
      </c>
    </row>
    <row r="1381" spans="1:65" s="2" customFormat="1" ht="21.75" customHeight="1">
      <c r="A1381" s="39"/>
      <c r="B1381" s="40"/>
      <c r="C1381" s="228" t="s">
        <v>2266</v>
      </c>
      <c r="D1381" s="228" t="s">
        <v>215</v>
      </c>
      <c r="E1381" s="229" t="s">
        <v>2267</v>
      </c>
      <c r="F1381" s="230" t="s">
        <v>2268</v>
      </c>
      <c r="G1381" s="231" t="s">
        <v>371</v>
      </c>
      <c r="H1381" s="232">
        <v>4</v>
      </c>
      <c r="I1381" s="233"/>
      <c r="J1381" s="234">
        <f>ROUND(I1381*H1381,2)</f>
        <v>0</v>
      </c>
      <c r="K1381" s="235"/>
      <c r="L1381" s="45"/>
      <c r="M1381" s="236" t="s">
        <v>1</v>
      </c>
      <c r="N1381" s="237" t="s">
        <v>45</v>
      </c>
      <c r="O1381" s="92"/>
      <c r="P1381" s="238">
        <f>O1381*H1381</f>
        <v>0</v>
      </c>
      <c r="Q1381" s="238">
        <v>0.00031</v>
      </c>
      <c r="R1381" s="238">
        <f>Q1381*H1381</f>
        <v>0.00124</v>
      </c>
      <c r="S1381" s="238">
        <v>0</v>
      </c>
      <c r="T1381" s="239">
        <f>S1381*H1381</f>
        <v>0</v>
      </c>
      <c r="U1381" s="39"/>
      <c r="V1381" s="39"/>
      <c r="W1381" s="39"/>
      <c r="X1381" s="39"/>
      <c r="Y1381" s="39"/>
      <c r="Z1381" s="39"/>
      <c r="AA1381" s="39"/>
      <c r="AB1381" s="39"/>
      <c r="AC1381" s="39"/>
      <c r="AD1381" s="39"/>
      <c r="AE1381" s="39"/>
      <c r="AR1381" s="240" t="s">
        <v>301</v>
      </c>
      <c r="AT1381" s="240" t="s">
        <v>215</v>
      </c>
      <c r="AU1381" s="240" t="s">
        <v>89</v>
      </c>
      <c r="AY1381" s="18" t="s">
        <v>213</v>
      </c>
      <c r="BE1381" s="241">
        <f>IF(N1381="základní",J1381,0)</f>
        <v>0</v>
      </c>
      <c r="BF1381" s="241">
        <f>IF(N1381="snížená",J1381,0)</f>
        <v>0</v>
      </c>
      <c r="BG1381" s="241">
        <f>IF(N1381="zákl. přenesená",J1381,0)</f>
        <v>0</v>
      </c>
      <c r="BH1381" s="241">
        <f>IF(N1381="sníž. přenesená",J1381,0)</f>
        <v>0</v>
      </c>
      <c r="BI1381" s="241">
        <f>IF(N1381="nulová",J1381,0)</f>
        <v>0</v>
      </c>
      <c r="BJ1381" s="18" t="s">
        <v>21</v>
      </c>
      <c r="BK1381" s="241">
        <f>ROUND(I1381*H1381,2)</f>
        <v>0</v>
      </c>
      <c r="BL1381" s="18" t="s">
        <v>301</v>
      </c>
      <c r="BM1381" s="240" t="s">
        <v>2269</v>
      </c>
    </row>
    <row r="1382" spans="1:65" s="2" customFormat="1" ht="21.75" customHeight="1">
      <c r="A1382" s="39"/>
      <c r="B1382" s="40"/>
      <c r="C1382" s="228" t="s">
        <v>2270</v>
      </c>
      <c r="D1382" s="228" t="s">
        <v>215</v>
      </c>
      <c r="E1382" s="229" t="s">
        <v>2271</v>
      </c>
      <c r="F1382" s="230" t="s">
        <v>2272</v>
      </c>
      <c r="G1382" s="231" t="s">
        <v>470</v>
      </c>
      <c r="H1382" s="232">
        <v>8.085</v>
      </c>
      <c r="I1382" s="233"/>
      <c r="J1382" s="234">
        <f>ROUND(I1382*H1382,2)</f>
        <v>0</v>
      </c>
      <c r="K1382" s="235"/>
      <c r="L1382" s="45"/>
      <c r="M1382" s="236" t="s">
        <v>1</v>
      </c>
      <c r="N1382" s="237" t="s">
        <v>45</v>
      </c>
      <c r="O1382" s="92"/>
      <c r="P1382" s="238">
        <f>O1382*H1382</f>
        <v>0</v>
      </c>
      <c r="Q1382" s="238">
        <v>0.00289</v>
      </c>
      <c r="R1382" s="238">
        <f>Q1382*H1382</f>
        <v>0.023365650000000005</v>
      </c>
      <c r="S1382" s="238">
        <v>0</v>
      </c>
      <c r="T1382" s="239">
        <f>S1382*H1382</f>
        <v>0</v>
      </c>
      <c r="U1382" s="39"/>
      <c r="V1382" s="39"/>
      <c r="W1382" s="39"/>
      <c r="X1382" s="39"/>
      <c r="Y1382" s="39"/>
      <c r="Z1382" s="39"/>
      <c r="AA1382" s="39"/>
      <c r="AB1382" s="39"/>
      <c r="AC1382" s="39"/>
      <c r="AD1382" s="39"/>
      <c r="AE1382" s="39"/>
      <c r="AR1382" s="240" t="s">
        <v>301</v>
      </c>
      <c r="AT1382" s="240" t="s">
        <v>215</v>
      </c>
      <c r="AU1382" s="240" t="s">
        <v>89</v>
      </c>
      <c r="AY1382" s="18" t="s">
        <v>213</v>
      </c>
      <c r="BE1382" s="241">
        <f>IF(N1382="základní",J1382,0)</f>
        <v>0</v>
      </c>
      <c r="BF1382" s="241">
        <f>IF(N1382="snížená",J1382,0)</f>
        <v>0</v>
      </c>
      <c r="BG1382" s="241">
        <f>IF(N1382="zákl. přenesená",J1382,0)</f>
        <v>0</v>
      </c>
      <c r="BH1382" s="241">
        <f>IF(N1382="sníž. přenesená",J1382,0)</f>
        <v>0</v>
      </c>
      <c r="BI1382" s="241">
        <f>IF(N1382="nulová",J1382,0)</f>
        <v>0</v>
      </c>
      <c r="BJ1382" s="18" t="s">
        <v>21</v>
      </c>
      <c r="BK1382" s="241">
        <f>ROUND(I1382*H1382,2)</f>
        <v>0</v>
      </c>
      <c r="BL1382" s="18" t="s">
        <v>301</v>
      </c>
      <c r="BM1382" s="240" t="s">
        <v>2273</v>
      </c>
    </row>
    <row r="1383" spans="1:51" s="13" customFormat="1" ht="12">
      <c r="A1383" s="13"/>
      <c r="B1383" s="242"/>
      <c r="C1383" s="243"/>
      <c r="D1383" s="244" t="s">
        <v>221</v>
      </c>
      <c r="E1383" s="245" t="s">
        <v>1</v>
      </c>
      <c r="F1383" s="246" t="s">
        <v>2274</v>
      </c>
      <c r="G1383" s="243"/>
      <c r="H1383" s="247">
        <v>8.085</v>
      </c>
      <c r="I1383" s="248"/>
      <c r="J1383" s="243"/>
      <c r="K1383" s="243"/>
      <c r="L1383" s="249"/>
      <c r="M1383" s="250"/>
      <c r="N1383" s="251"/>
      <c r="O1383" s="251"/>
      <c r="P1383" s="251"/>
      <c r="Q1383" s="251"/>
      <c r="R1383" s="251"/>
      <c r="S1383" s="251"/>
      <c r="T1383" s="252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T1383" s="253" t="s">
        <v>221</v>
      </c>
      <c r="AU1383" s="253" t="s">
        <v>89</v>
      </c>
      <c r="AV1383" s="13" t="s">
        <v>89</v>
      </c>
      <c r="AW1383" s="13" t="s">
        <v>36</v>
      </c>
      <c r="AX1383" s="13" t="s">
        <v>21</v>
      </c>
      <c r="AY1383" s="253" t="s">
        <v>213</v>
      </c>
    </row>
    <row r="1384" spans="1:65" s="2" customFormat="1" ht="21.75" customHeight="1">
      <c r="A1384" s="39"/>
      <c r="B1384" s="40"/>
      <c r="C1384" s="228" t="s">
        <v>2275</v>
      </c>
      <c r="D1384" s="228" t="s">
        <v>215</v>
      </c>
      <c r="E1384" s="229" t="s">
        <v>2276</v>
      </c>
      <c r="F1384" s="230" t="s">
        <v>2277</v>
      </c>
      <c r="G1384" s="231" t="s">
        <v>470</v>
      </c>
      <c r="H1384" s="232">
        <v>47.25</v>
      </c>
      <c r="I1384" s="233"/>
      <c r="J1384" s="234">
        <f>ROUND(I1384*H1384,2)</f>
        <v>0</v>
      </c>
      <c r="K1384" s="235"/>
      <c r="L1384" s="45"/>
      <c r="M1384" s="236" t="s">
        <v>1</v>
      </c>
      <c r="N1384" s="237" t="s">
        <v>45</v>
      </c>
      <c r="O1384" s="92"/>
      <c r="P1384" s="238">
        <f>O1384*H1384</f>
        <v>0</v>
      </c>
      <c r="Q1384" s="238">
        <v>0.00204</v>
      </c>
      <c r="R1384" s="238">
        <f>Q1384*H1384</f>
        <v>0.09639</v>
      </c>
      <c r="S1384" s="238">
        <v>0</v>
      </c>
      <c r="T1384" s="239">
        <f>S1384*H1384</f>
        <v>0</v>
      </c>
      <c r="U1384" s="39"/>
      <c r="V1384" s="39"/>
      <c r="W1384" s="39"/>
      <c r="X1384" s="39"/>
      <c r="Y1384" s="39"/>
      <c r="Z1384" s="39"/>
      <c r="AA1384" s="39"/>
      <c r="AB1384" s="39"/>
      <c r="AC1384" s="39"/>
      <c r="AD1384" s="39"/>
      <c r="AE1384" s="39"/>
      <c r="AR1384" s="240" t="s">
        <v>301</v>
      </c>
      <c r="AT1384" s="240" t="s">
        <v>215</v>
      </c>
      <c r="AU1384" s="240" t="s">
        <v>89</v>
      </c>
      <c r="AY1384" s="18" t="s">
        <v>213</v>
      </c>
      <c r="BE1384" s="241">
        <f>IF(N1384="základní",J1384,0)</f>
        <v>0</v>
      </c>
      <c r="BF1384" s="241">
        <f>IF(N1384="snížená",J1384,0)</f>
        <v>0</v>
      </c>
      <c r="BG1384" s="241">
        <f>IF(N1384="zákl. přenesená",J1384,0)</f>
        <v>0</v>
      </c>
      <c r="BH1384" s="241">
        <f>IF(N1384="sníž. přenesená",J1384,0)</f>
        <v>0</v>
      </c>
      <c r="BI1384" s="241">
        <f>IF(N1384="nulová",J1384,0)</f>
        <v>0</v>
      </c>
      <c r="BJ1384" s="18" t="s">
        <v>21</v>
      </c>
      <c r="BK1384" s="241">
        <f>ROUND(I1384*H1384,2)</f>
        <v>0</v>
      </c>
      <c r="BL1384" s="18" t="s">
        <v>301</v>
      </c>
      <c r="BM1384" s="240" t="s">
        <v>2278</v>
      </c>
    </row>
    <row r="1385" spans="1:51" s="13" customFormat="1" ht="12">
      <c r="A1385" s="13"/>
      <c r="B1385" s="242"/>
      <c r="C1385" s="243"/>
      <c r="D1385" s="244" t="s">
        <v>221</v>
      </c>
      <c r="E1385" s="245" t="s">
        <v>1</v>
      </c>
      <c r="F1385" s="246" t="s">
        <v>2279</v>
      </c>
      <c r="G1385" s="243"/>
      <c r="H1385" s="247">
        <v>47.25</v>
      </c>
      <c r="I1385" s="248"/>
      <c r="J1385" s="243"/>
      <c r="K1385" s="243"/>
      <c r="L1385" s="249"/>
      <c r="M1385" s="250"/>
      <c r="N1385" s="251"/>
      <c r="O1385" s="251"/>
      <c r="P1385" s="251"/>
      <c r="Q1385" s="251"/>
      <c r="R1385" s="251"/>
      <c r="S1385" s="251"/>
      <c r="T1385" s="252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3"/>
      <c r="AT1385" s="253" t="s">
        <v>221</v>
      </c>
      <c r="AU1385" s="253" t="s">
        <v>89</v>
      </c>
      <c r="AV1385" s="13" t="s">
        <v>89</v>
      </c>
      <c r="AW1385" s="13" t="s">
        <v>36</v>
      </c>
      <c r="AX1385" s="13" t="s">
        <v>21</v>
      </c>
      <c r="AY1385" s="253" t="s">
        <v>213</v>
      </c>
    </row>
    <row r="1386" spans="1:65" s="2" customFormat="1" ht="16.5" customHeight="1">
      <c r="A1386" s="39"/>
      <c r="B1386" s="40"/>
      <c r="C1386" s="228" t="s">
        <v>2280</v>
      </c>
      <c r="D1386" s="228" t="s">
        <v>215</v>
      </c>
      <c r="E1386" s="229" t="s">
        <v>2281</v>
      </c>
      <c r="F1386" s="230" t="s">
        <v>2282</v>
      </c>
      <c r="G1386" s="231" t="s">
        <v>470</v>
      </c>
      <c r="H1386" s="232">
        <v>1.575</v>
      </c>
      <c r="I1386" s="233"/>
      <c r="J1386" s="234">
        <f>ROUND(I1386*H1386,2)</f>
        <v>0</v>
      </c>
      <c r="K1386" s="235"/>
      <c r="L1386" s="45"/>
      <c r="M1386" s="236" t="s">
        <v>1</v>
      </c>
      <c r="N1386" s="237" t="s">
        <v>45</v>
      </c>
      <c r="O1386" s="92"/>
      <c r="P1386" s="238">
        <f>O1386*H1386</f>
        <v>0</v>
      </c>
      <c r="Q1386" s="238">
        <v>0.002</v>
      </c>
      <c r="R1386" s="238">
        <f>Q1386*H1386</f>
        <v>0.00315</v>
      </c>
      <c r="S1386" s="238">
        <v>0</v>
      </c>
      <c r="T1386" s="239">
        <f>S1386*H1386</f>
        <v>0</v>
      </c>
      <c r="U1386" s="39"/>
      <c r="V1386" s="39"/>
      <c r="W1386" s="39"/>
      <c r="X1386" s="39"/>
      <c r="Y1386" s="39"/>
      <c r="Z1386" s="39"/>
      <c r="AA1386" s="39"/>
      <c r="AB1386" s="39"/>
      <c r="AC1386" s="39"/>
      <c r="AD1386" s="39"/>
      <c r="AE1386" s="39"/>
      <c r="AR1386" s="240" t="s">
        <v>301</v>
      </c>
      <c r="AT1386" s="240" t="s">
        <v>215</v>
      </c>
      <c r="AU1386" s="240" t="s">
        <v>89</v>
      </c>
      <c r="AY1386" s="18" t="s">
        <v>213</v>
      </c>
      <c r="BE1386" s="241">
        <f>IF(N1386="základní",J1386,0)</f>
        <v>0</v>
      </c>
      <c r="BF1386" s="241">
        <f>IF(N1386="snížená",J1386,0)</f>
        <v>0</v>
      </c>
      <c r="BG1386" s="241">
        <f>IF(N1386="zákl. přenesená",J1386,0)</f>
        <v>0</v>
      </c>
      <c r="BH1386" s="241">
        <f>IF(N1386="sníž. přenesená",J1386,0)</f>
        <v>0</v>
      </c>
      <c r="BI1386" s="241">
        <f>IF(N1386="nulová",J1386,0)</f>
        <v>0</v>
      </c>
      <c r="BJ1386" s="18" t="s">
        <v>21</v>
      </c>
      <c r="BK1386" s="241">
        <f>ROUND(I1386*H1386,2)</f>
        <v>0</v>
      </c>
      <c r="BL1386" s="18" t="s">
        <v>301</v>
      </c>
      <c r="BM1386" s="240" t="s">
        <v>2283</v>
      </c>
    </row>
    <row r="1387" spans="1:51" s="13" customFormat="1" ht="12">
      <c r="A1387" s="13"/>
      <c r="B1387" s="242"/>
      <c r="C1387" s="243"/>
      <c r="D1387" s="244" t="s">
        <v>221</v>
      </c>
      <c r="E1387" s="245" t="s">
        <v>1</v>
      </c>
      <c r="F1387" s="246" t="s">
        <v>2284</v>
      </c>
      <c r="G1387" s="243"/>
      <c r="H1387" s="247">
        <v>1.575</v>
      </c>
      <c r="I1387" s="248"/>
      <c r="J1387" s="243"/>
      <c r="K1387" s="243"/>
      <c r="L1387" s="249"/>
      <c r="M1387" s="250"/>
      <c r="N1387" s="251"/>
      <c r="O1387" s="251"/>
      <c r="P1387" s="251"/>
      <c r="Q1387" s="251"/>
      <c r="R1387" s="251"/>
      <c r="S1387" s="251"/>
      <c r="T1387" s="252"/>
      <c r="U1387" s="13"/>
      <c r="V1387" s="13"/>
      <c r="W1387" s="13"/>
      <c r="X1387" s="13"/>
      <c r="Y1387" s="13"/>
      <c r="Z1387" s="13"/>
      <c r="AA1387" s="13"/>
      <c r="AB1387" s="13"/>
      <c r="AC1387" s="13"/>
      <c r="AD1387" s="13"/>
      <c r="AE1387" s="13"/>
      <c r="AT1387" s="253" t="s">
        <v>221</v>
      </c>
      <c r="AU1387" s="253" t="s">
        <v>89</v>
      </c>
      <c r="AV1387" s="13" t="s">
        <v>89</v>
      </c>
      <c r="AW1387" s="13" t="s">
        <v>36</v>
      </c>
      <c r="AX1387" s="13" t="s">
        <v>21</v>
      </c>
      <c r="AY1387" s="253" t="s">
        <v>213</v>
      </c>
    </row>
    <row r="1388" spans="1:65" s="2" customFormat="1" ht="21.75" customHeight="1">
      <c r="A1388" s="39"/>
      <c r="B1388" s="40"/>
      <c r="C1388" s="228" t="s">
        <v>2285</v>
      </c>
      <c r="D1388" s="228" t="s">
        <v>215</v>
      </c>
      <c r="E1388" s="229" t="s">
        <v>2286</v>
      </c>
      <c r="F1388" s="230" t="s">
        <v>2287</v>
      </c>
      <c r="G1388" s="231" t="s">
        <v>1587</v>
      </c>
      <c r="H1388" s="297"/>
      <c r="I1388" s="233"/>
      <c r="J1388" s="234">
        <f>ROUND(I1388*H1388,2)</f>
        <v>0</v>
      </c>
      <c r="K1388" s="235"/>
      <c r="L1388" s="45"/>
      <c r="M1388" s="236" t="s">
        <v>1</v>
      </c>
      <c r="N1388" s="237" t="s">
        <v>45</v>
      </c>
      <c r="O1388" s="92"/>
      <c r="P1388" s="238">
        <f>O1388*H1388</f>
        <v>0</v>
      </c>
      <c r="Q1388" s="238">
        <v>0</v>
      </c>
      <c r="R1388" s="238">
        <f>Q1388*H1388</f>
        <v>0</v>
      </c>
      <c r="S1388" s="238">
        <v>0</v>
      </c>
      <c r="T1388" s="239">
        <f>S1388*H1388</f>
        <v>0</v>
      </c>
      <c r="U1388" s="39"/>
      <c r="V1388" s="39"/>
      <c r="W1388" s="39"/>
      <c r="X1388" s="39"/>
      <c r="Y1388" s="39"/>
      <c r="Z1388" s="39"/>
      <c r="AA1388" s="39"/>
      <c r="AB1388" s="39"/>
      <c r="AC1388" s="39"/>
      <c r="AD1388" s="39"/>
      <c r="AE1388" s="39"/>
      <c r="AR1388" s="240" t="s">
        <v>301</v>
      </c>
      <c r="AT1388" s="240" t="s">
        <v>215</v>
      </c>
      <c r="AU1388" s="240" t="s">
        <v>89</v>
      </c>
      <c r="AY1388" s="18" t="s">
        <v>213</v>
      </c>
      <c r="BE1388" s="241">
        <f>IF(N1388="základní",J1388,0)</f>
        <v>0</v>
      </c>
      <c r="BF1388" s="241">
        <f>IF(N1388="snížená",J1388,0)</f>
        <v>0</v>
      </c>
      <c r="BG1388" s="241">
        <f>IF(N1388="zákl. přenesená",J1388,0)</f>
        <v>0</v>
      </c>
      <c r="BH1388" s="241">
        <f>IF(N1388="sníž. přenesená",J1388,0)</f>
        <v>0</v>
      </c>
      <c r="BI1388" s="241">
        <f>IF(N1388="nulová",J1388,0)</f>
        <v>0</v>
      </c>
      <c r="BJ1388" s="18" t="s">
        <v>21</v>
      </c>
      <c r="BK1388" s="241">
        <f>ROUND(I1388*H1388,2)</f>
        <v>0</v>
      </c>
      <c r="BL1388" s="18" t="s">
        <v>301</v>
      </c>
      <c r="BM1388" s="240" t="s">
        <v>2288</v>
      </c>
    </row>
    <row r="1389" spans="1:63" s="12" customFormat="1" ht="22.8" customHeight="1">
      <c r="A1389" s="12"/>
      <c r="B1389" s="212"/>
      <c r="C1389" s="213"/>
      <c r="D1389" s="214" t="s">
        <v>79</v>
      </c>
      <c r="E1389" s="226" t="s">
        <v>2289</v>
      </c>
      <c r="F1389" s="226" t="s">
        <v>2290</v>
      </c>
      <c r="G1389" s="213"/>
      <c r="H1389" s="213"/>
      <c r="I1389" s="216"/>
      <c r="J1389" s="227">
        <f>BK1389</f>
        <v>0</v>
      </c>
      <c r="K1389" s="213"/>
      <c r="L1389" s="218"/>
      <c r="M1389" s="219"/>
      <c r="N1389" s="220"/>
      <c r="O1389" s="220"/>
      <c r="P1389" s="221">
        <f>SUM(P1390:P1458)</f>
        <v>0</v>
      </c>
      <c r="Q1389" s="220"/>
      <c r="R1389" s="221">
        <f>SUM(R1390:R1458)</f>
        <v>0.16</v>
      </c>
      <c r="S1389" s="220"/>
      <c r="T1389" s="222">
        <f>SUM(T1390:T1458)</f>
        <v>0</v>
      </c>
      <c r="U1389" s="12"/>
      <c r="V1389" s="12"/>
      <c r="W1389" s="12"/>
      <c r="X1389" s="12"/>
      <c r="Y1389" s="12"/>
      <c r="Z1389" s="12"/>
      <c r="AA1389" s="12"/>
      <c r="AB1389" s="12"/>
      <c r="AC1389" s="12"/>
      <c r="AD1389" s="12"/>
      <c r="AE1389" s="12"/>
      <c r="AR1389" s="223" t="s">
        <v>89</v>
      </c>
      <c r="AT1389" s="224" t="s">
        <v>79</v>
      </c>
      <c r="AU1389" s="224" t="s">
        <v>21</v>
      </c>
      <c r="AY1389" s="223" t="s">
        <v>213</v>
      </c>
      <c r="BK1389" s="225">
        <f>SUM(BK1390:BK1458)</f>
        <v>0</v>
      </c>
    </row>
    <row r="1390" spans="1:65" s="2" customFormat="1" ht="44.25" customHeight="1">
      <c r="A1390" s="39"/>
      <c r="B1390" s="40"/>
      <c r="C1390" s="275" t="s">
        <v>2291</v>
      </c>
      <c r="D1390" s="275" t="s">
        <v>292</v>
      </c>
      <c r="E1390" s="276" t="s">
        <v>2292</v>
      </c>
      <c r="F1390" s="277" t="s">
        <v>2293</v>
      </c>
      <c r="G1390" s="278" t="s">
        <v>371</v>
      </c>
      <c r="H1390" s="279">
        <v>1</v>
      </c>
      <c r="I1390" s="280"/>
      <c r="J1390" s="281">
        <f>ROUND(I1390*H1390,2)</f>
        <v>0</v>
      </c>
      <c r="K1390" s="282"/>
      <c r="L1390" s="283"/>
      <c r="M1390" s="284" t="s">
        <v>1</v>
      </c>
      <c r="N1390" s="285" t="s">
        <v>45</v>
      </c>
      <c r="O1390" s="92"/>
      <c r="P1390" s="238">
        <f>O1390*H1390</f>
        <v>0</v>
      </c>
      <c r="Q1390" s="238">
        <v>0</v>
      </c>
      <c r="R1390" s="238">
        <f>Q1390*H1390</f>
        <v>0</v>
      </c>
      <c r="S1390" s="238">
        <v>0</v>
      </c>
      <c r="T1390" s="239">
        <f>S1390*H1390</f>
        <v>0</v>
      </c>
      <c r="U1390" s="39"/>
      <c r="V1390" s="39"/>
      <c r="W1390" s="39"/>
      <c r="X1390" s="39"/>
      <c r="Y1390" s="39"/>
      <c r="Z1390" s="39"/>
      <c r="AA1390" s="39"/>
      <c r="AB1390" s="39"/>
      <c r="AC1390" s="39"/>
      <c r="AD1390" s="39"/>
      <c r="AE1390" s="39"/>
      <c r="AR1390" s="240" t="s">
        <v>382</v>
      </c>
      <c r="AT1390" s="240" t="s">
        <v>292</v>
      </c>
      <c r="AU1390" s="240" t="s">
        <v>89</v>
      </c>
      <c r="AY1390" s="18" t="s">
        <v>213</v>
      </c>
      <c r="BE1390" s="241">
        <f>IF(N1390="základní",J1390,0)</f>
        <v>0</v>
      </c>
      <c r="BF1390" s="241">
        <f>IF(N1390="snížená",J1390,0)</f>
        <v>0</v>
      </c>
      <c r="BG1390" s="241">
        <f>IF(N1390="zákl. přenesená",J1390,0)</f>
        <v>0</v>
      </c>
      <c r="BH1390" s="241">
        <f>IF(N1390="sníž. přenesená",J1390,0)</f>
        <v>0</v>
      </c>
      <c r="BI1390" s="241">
        <f>IF(N1390="nulová",J1390,0)</f>
        <v>0</v>
      </c>
      <c r="BJ1390" s="18" t="s">
        <v>21</v>
      </c>
      <c r="BK1390" s="241">
        <f>ROUND(I1390*H1390,2)</f>
        <v>0</v>
      </c>
      <c r="BL1390" s="18" t="s">
        <v>301</v>
      </c>
      <c r="BM1390" s="240" t="s">
        <v>2294</v>
      </c>
    </row>
    <row r="1391" spans="1:51" s="13" customFormat="1" ht="12">
      <c r="A1391" s="13"/>
      <c r="B1391" s="242"/>
      <c r="C1391" s="243"/>
      <c r="D1391" s="244" t="s">
        <v>221</v>
      </c>
      <c r="E1391" s="245" t="s">
        <v>1</v>
      </c>
      <c r="F1391" s="246" t="s">
        <v>2295</v>
      </c>
      <c r="G1391" s="243"/>
      <c r="H1391" s="247">
        <v>1</v>
      </c>
      <c r="I1391" s="248"/>
      <c r="J1391" s="243"/>
      <c r="K1391" s="243"/>
      <c r="L1391" s="249"/>
      <c r="M1391" s="250"/>
      <c r="N1391" s="251"/>
      <c r="O1391" s="251"/>
      <c r="P1391" s="251"/>
      <c r="Q1391" s="251"/>
      <c r="R1391" s="251"/>
      <c r="S1391" s="251"/>
      <c r="T1391" s="252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3"/>
      <c r="AT1391" s="253" t="s">
        <v>221</v>
      </c>
      <c r="AU1391" s="253" t="s">
        <v>89</v>
      </c>
      <c r="AV1391" s="13" t="s">
        <v>89</v>
      </c>
      <c r="AW1391" s="13" t="s">
        <v>36</v>
      </c>
      <c r="AX1391" s="13" t="s">
        <v>80</v>
      </c>
      <c r="AY1391" s="253" t="s">
        <v>213</v>
      </c>
    </row>
    <row r="1392" spans="1:51" s="14" customFormat="1" ht="12">
      <c r="A1392" s="14"/>
      <c r="B1392" s="254"/>
      <c r="C1392" s="255"/>
      <c r="D1392" s="244" t="s">
        <v>221</v>
      </c>
      <c r="E1392" s="256" t="s">
        <v>1</v>
      </c>
      <c r="F1392" s="257" t="s">
        <v>224</v>
      </c>
      <c r="G1392" s="255"/>
      <c r="H1392" s="258">
        <v>1</v>
      </c>
      <c r="I1392" s="259"/>
      <c r="J1392" s="255"/>
      <c r="K1392" s="255"/>
      <c r="L1392" s="260"/>
      <c r="M1392" s="261"/>
      <c r="N1392" s="262"/>
      <c r="O1392" s="262"/>
      <c r="P1392" s="262"/>
      <c r="Q1392" s="262"/>
      <c r="R1392" s="262"/>
      <c r="S1392" s="262"/>
      <c r="T1392" s="263"/>
      <c r="U1392" s="14"/>
      <c r="V1392" s="14"/>
      <c r="W1392" s="14"/>
      <c r="X1392" s="14"/>
      <c r="Y1392" s="14"/>
      <c r="Z1392" s="14"/>
      <c r="AA1392" s="14"/>
      <c r="AB1392" s="14"/>
      <c r="AC1392" s="14"/>
      <c r="AD1392" s="14"/>
      <c r="AE1392" s="14"/>
      <c r="AT1392" s="264" t="s">
        <v>221</v>
      </c>
      <c r="AU1392" s="264" t="s">
        <v>89</v>
      </c>
      <c r="AV1392" s="14" t="s">
        <v>219</v>
      </c>
      <c r="AW1392" s="14" t="s">
        <v>36</v>
      </c>
      <c r="AX1392" s="14" t="s">
        <v>21</v>
      </c>
      <c r="AY1392" s="264" t="s">
        <v>213</v>
      </c>
    </row>
    <row r="1393" spans="1:65" s="2" customFormat="1" ht="33" customHeight="1">
      <c r="A1393" s="39"/>
      <c r="B1393" s="40"/>
      <c r="C1393" s="228" t="s">
        <v>2296</v>
      </c>
      <c r="D1393" s="228" t="s">
        <v>215</v>
      </c>
      <c r="E1393" s="229" t="s">
        <v>2297</v>
      </c>
      <c r="F1393" s="230" t="s">
        <v>2298</v>
      </c>
      <c r="G1393" s="231" t="s">
        <v>371</v>
      </c>
      <c r="H1393" s="232">
        <v>17</v>
      </c>
      <c r="I1393" s="233"/>
      <c r="J1393" s="234">
        <f>ROUND(I1393*H1393,2)</f>
        <v>0</v>
      </c>
      <c r="K1393" s="235"/>
      <c r="L1393" s="45"/>
      <c r="M1393" s="236" t="s">
        <v>1</v>
      </c>
      <c r="N1393" s="237" t="s">
        <v>45</v>
      </c>
      <c r="O1393" s="92"/>
      <c r="P1393" s="238">
        <f>O1393*H1393</f>
        <v>0</v>
      </c>
      <c r="Q1393" s="238">
        <v>0</v>
      </c>
      <c r="R1393" s="238">
        <f>Q1393*H1393</f>
        <v>0</v>
      </c>
      <c r="S1393" s="238">
        <v>0</v>
      </c>
      <c r="T1393" s="239">
        <f>S1393*H1393</f>
        <v>0</v>
      </c>
      <c r="U1393" s="39"/>
      <c r="V1393" s="39"/>
      <c r="W1393" s="39"/>
      <c r="X1393" s="39"/>
      <c r="Y1393" s="39"/>
      <c r="Z1393" s="39"/>
      <c r="AA1393" s="39"/>
      <c r="AB1393" s="39"/>
      <c r="AC1393" s="39"/>
      <c r="AD1393" s="39"/>
      <c r="AE1393" s="39"/>
      <c r="AR1393" s="240" t="s">
        <v>301</v>
      </c>
      <c r="AT1393" s="240" t="s">
        <v>215</v>
      </c>
      <c r="AU1393" s="240" t="s">
        <v>89</v>
      </c>
      <c r="AY1393" s="18" t="s">
        <v>213</v>
      </c>
      <c r="BE1393" s="241">
        <f>IF(N1393="základní",J1393,0)</f>
        <v>0</v>
      </c>
      <c r="BF1393" s="241">
        <f>IF(N1393="snížená",J1393,0)</f>
        <v>0</v>
      </c>
      <c r="BG1393" s="241">
        <f>IF(N1393="zákl. přenesená",J1393,0)</f>
        <v>0</v>
      </c>
      <c r="BH1393" s="241">
        <f>IF(N1393="sníž. přenesená",J1393,0)</f>
        <v>0</v>
      </c>
      <c r="BI1393" s="241">
        <f>IF(N1393="nulová",J1393,0)</f>
        <v>0</v>
      </c>
      <c r="BJ1393" s="18" t="s">
        <v>21</v>
      </c>
      <c r="BK1393" s="241">
        <f>ROUND(I1393*H1393,2)</f>
        <v>0</v>
      </c>
      <c r="BL1393" s="18" t="s">
        <v>301</v>
      </c>
      <c r="BM1393" s="240" t="s">
        <v>2299</v>
      </c>
    </row>
    <row r="1394" spans="1:51" s="13" customFormat="1" ht="12">
      <c r="A1394" s="13"/>
      <c r="B1394" s="242"/>
      <c r="C1394" s="243"/>
      <c r="D1394" s="244" t="s">
        <v>221</v>
      </c>
      <c r="E1394" s="245" t="s">
        <v>1</v>
      </c>
      <c r="F1394" s="246" t="s">
        <v>2300</v>
      </c>
      <c r="G1394" s="243"/>
      <c r="H1394" s="247">
        <v>3</v>
      </c>
      <c r="I1394" s="248"/>
      <c r="J1394" s="243"/>
      <c r="K1394" s="243"/>
      <c r="L1394" s="249"/>
      <c r="M1394" s="250"/>
      <c r="N1394" s="251"/>
      <c r="O1394" s="251"/>
      <c r="P1394" s="251"/>
      <c r="Q1394" s="251"/>
      <c r="R1394" s="251"/>
      <c r="S1394" s="251"/>
      <c r="T1394" s="252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  <c r="AE1394" s="13"/>
      <c r="AT1394" s="253" t="s">
        <v>221</v>
      </c>
      <c r="AU1394" s="253" t="s">
        <v>89</v>
      </c>
      <c r="AV1394" s="13" t="s">
        <v>89</v>
      </c>
      <c r="AW1394" s="13" t="s">
        <v>36</v>
      </c>
      <c r="AX1394" s="13" t="s">
        <v>80</v>
      </c>
      <c r="AY1394" s="253" t="s">
        <v>213</v>
      </c>
    </row>
    <row r="1395" spans="1:51" s="13" customFormat="1" ht="12">
      <c r="A1395" s="13"/>
      <c r="B1395" s="242"/>
      <c r="C1395" s="243"/>
      <c r="D1395" s="244" t="s">
        <v>221</v>
      </c>
      <c r="E1395" s="245" t="s">
        <v>1</v>
      </c>
      <c r="F1395" s="246" t="s">
        <v>2301</v>
      </c>
      <c r="G1395" s="243"/>
      <c r="H1395" s="247">
        <v>2</v>
      </c>
      <c r="I1395" s="248"/>
      <c r="J1395" s="243"/>
      <c r="K1395" s="243"/>
      <c r="L1395" s="249"/>
      <c r="M1395" s="250"/>
      <c r="N1395" s="251"/>
      <c r="O1395" s="251"/>
      <c r="P1395" s="251"/>
      <c r="Q1395" s="251"/>
      <c r="R1395" s="251"/>
      <c r="S1395" s="251"/>
      <c r="T1395" s="252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  <c r="AT1395" s="253" t="s">
        <v>221</v>
      </c>
      <c r="AU1395" s="253" t="s">
        <v>89</v>
      </c>
      <c r="AV1395" s="13" t="s">
        <v>89</v>
      </c>
      <c r="AW1395" s="13" t="s">
        <v>36</v>
      </c>
      <c r="AX1395" s="13" t="s">
        <v>80</v>
      </c>
      <c r="AY1395" s="253" t="s">
        <v>213</v>
      </c>
    </row>
    <row r="1396" spans="1:51" s="13" customFormat="1" ht="12">
      <c r="A1396" s="13"/>
      <c r="B1396" s="242"/>
      <c r="C1396" s="243"/>
      <c r="D1396" s="244" t="s">
        <v>221</v>
      </c>
      <c r="E1396" s="245" t="s">
        <v>1</v>
      </c>
      <c r="F1396" s="246" t="s">
        <v>2302</v>
      </c>
      <c r="G1396" s="243"/>
      <c r="H1396" s="247">
        <v>1</v>
      </c>
      <c r="I1396" s="248"/>
      <c r="J1396" s="243"/>
      <c r="K1396" s="243"/>
      <c r="L1396" s="249"/>
      <c r="M1396" s="250"/>
      <c r="N1396" s="251"/>
      <c r="O1396" s="251"/>
      <c r="P1396" s="251"/>
      <c r="Q1396" s="251"/>
      <c r="R1396" s="251"/>
      <c r="S1396" s="251"/>
      <c r="T1396" s="252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  <c r="AE1396" s="13"/>
      <c r="AT1396" s="253" t="s">
        <v>221</v>
      </c>
      <c r="AU1396" s="253" t="s">
        <v>89</v>
      </c>
      <c r="AV1396" s="13" t="s">
        <v>89</v>
      </c>
      <c r="AW1396" s="13" t="s">
        <v>36</v>
      </c>
      <c r="AX1396" s="13" t="s">
        <v>80</v>
      </c>
      <c r="AY1396" s="253" t="s">
        <v>213</v>
      </c>
    </row>
    <row r="1397" spans="1:51" s="13" customFormat="1" ht="12">
      <c r="A1397" s="13"/>
      <c r="B1397" s="242"/>
      <c r="C1397" s="243"/>
      <c r="D1397" s="244" t="s">
        <v>221</v>
      </c>
      <c r="E1397" s="245" t="s">
        <v>1</v>
      </c>
      <c r="F1397" s="246" t="s">
        <v>2303</v>
      </c>
      <c r="G1397" s="243"/>
      <c r="H1397" s="247">
        <v>3</v>
      </c>
      <c r="I1397" s="248"/>
      <c r="J1397" s="243"/>
      <c r="K1397" s="243"/>
      <c r="L1397" s="249"/>
      <c r="M1397" s="250"/>
      <c r="N1397" s="251"/>
      <c r="O1397" s="251"/>
      <c r="P1397" s="251"/>
      <c r="Q1397" s="251"/>
      <c r="R1397" s="251"/>
      <c r="S1397" s="251"/>
      <c r="T1397" s="252"/>
      <c r="U1397" s="13"/>
      <c r="V1397" s="13"/>
      <c r="W1397" s="13"/>
      <c r="X1397" s="13"/>
      <c r="Y1397" s="13"/>
      <c r="Z1397" s="13"/>
      <c r="AA1397" s="13"/>
      <c r="AB1397" s="13"/>
      <c r="AC1397" s="13"/>
      <c r="AD1397" s="13"/>
      <c r="AE1397" s="13"/>
      <c r="AT1397" s="253" t="s">
        <v>221</v>
      </c>
      <c r="AU1397" s="253" t="s">
        <v>89</v>
      </c>
      <c r="AV1397" s="13" t="s">
        <v>89</v>
      </c>
      <c r="AW1397" s="13" t="s">
        <v>36</v>
      </c>
      <c r="AX1397" s="13" t="s">
        <v>80</v>
      </c>
      <c r="AY1397" s="253" t="s">
        <v>213</v>
      </c>
    </row>
    <row r="1398" spans="1:51" s="13" customFormat="1" ht="12">
      <c r="A1398" s="13"/>
      <c r="B1398" s="242"/>
      <c r="C1398" s="243"/>
      <c r="D1398" s="244" t="s">
        <v>221</v>
      </c>
      <c r="E1398" s="245" t="s">
        <v>1</v>
      </c>
      <c r="F1398" s="246" t="s">
        <v>2304</v>
      </c>
      <c r="G1398" s="243"/>
      <c r="H1398" s="247">
        <v>4</v>
      </c>
      <c r="I1398" s="248"/>
      <c r="J1398" s="243"/>
      <c r="K1398" s="243"/>
      <c r="L1398" s="249"/>
      <c r="M1398" s="250"/>
      <c r="N1398" s="251"/>
      <c r="O1398" s="251"/>
      <c r="P1398" s="251"/>
      <c r="Q1398" s="251"/>
      <c r="R1398" s="251"/>
      <c r="S1398" s="251"/>
      <c r="T1398" s="252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3"/>
      <c r="AT1398" s="253" t="s">
        <v>221</v>
      </c>
      <c r="AU1398" s="253" t="s">
        <v>89</v>
      </c>
      <c r="AV1398" s="13" t="s">
        <v>89</v>
      </c>
      <c r="AW1398" s="13" t="s">
        <v>36</v>
      </c>
      <c r="AX1398" s="13" t="s">
        <v>80</v>
      </c>
      <c r="AY1398" s="253" t="s">
        <v>213</v>
      </c>
    </row>
    <row r="1399" spans="1:51" s="13" customFormat="1" ht="12">
      <c r="A1399" s="13"/>
      <c r="B1399" s="242"/>
      <c r="C1399" s="243"/>
      <c r="D1399" s="244" t="s">
        <v>221</v>
      </c>
      <c r="E1399" s="245" t="s">
        <v>1</v>
      </c>
      <c r="F1399" s="246" t="s">
        <v>2305</v>
      </c>
      <c r="G1399" s="243"/>
      <c r="H1399" s="247">
        <v>2</v>
      </c>
      <c r="I1399" s="248"/>
      <c r="J1399" s="243"/>
      <c r="K1399" s="243"/>
      <c r="L1399" s="249"/>
      <c r="M1399" s="250"/>
      <c r="N1399" s="251"/>
      <c r="O1399" s="251"/>
      <c r="P1399" s="251"/>
      <c r="Q1399" s="251"/>
      <c r="R1399" s="251"/>
      <c r="S1399" s="251"/>
      <c r="T1399" s="252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  <c r="AE1399" s="13"/>
      <c r="AT1399" s="253" t="s">
        <v>221</v>
      </c>
      <c r="AU1399" s="253" t="s">
        <v>89</v>
      </c>
      <c r="AV1399" s="13" t="s">
        <v>89</v>
      </c>
      <c r="AW1399" s="13" t="s">
        <v>36</v>
      </c>
      <c r="AX1399" s="13" t="s">
        <v>80</v>
      </c>
      <c r="AY1399" s="253" t="s">
        <v>213</v>
      </c>
    </row>
    <row r="1400" spans="1:51" s="13" customFormat="1" ht="12">
      <c r="A1400" s="13"/>
      <c r="B1400" s="242"/>
      <c r="C1400" s="243"/>
      <c r="D1400" s="244" t="s">
        <v>221</v>
      </c>
      <c r="E1400" s="245" t="s">
        <v>1</v>
      </c>
      <c r="F1400" s="246" t="s">
        <v>2306</v>
      </c>
      <c r="G1400" s="243"/>
      <c r="H1400" s="247">
        <v>1</v>
      </c>
      <c r="I1400" s="248"/>
      <c r="J1400" s="243"/>
      <c r="K1400" s="243"/>
      <c r="L1400" s="249"/>
      <c r="M1400" s="250"/>
      <c r="N1400" s="251"/>
      <c r="O1400" s="251"/>
      <c r="P1400" s="251"/>
      <c r="Q1400" s="251"/>
      <c r="R1400" s="251"/>
      <c r="S1400" s="251"/>
      <c r="T1400" s="252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T1400" s="253" t="s">
        <v>221</v>
      </c>
      <c r="AU1400" s="253" t="s">
        <v>89</v>
      </c>
      <c r="AV1400" s="13" t="s">
        <v>89</v>
      </c>
      <c r="AW1400" s="13" t="s">
        <v>36</v>
      </c>
      <c r="AX1400" s="13" t="s">
        <v>80</v>
      </c>
      <c r="AY1400" s="253" t="s">
        <v>213</v>
      </c>
    </row>
    <row r="1401" spans="1:51" s="13" customFormat="1" ht="12">
      <c r="A1401" s="13"/>
      <c r="B1401" s="242"/>
      <c r="C1401" s="243"/>
      <c r="D1401" s="244" t="s">
        <v>221</v>
      </c>
      <c r="E1401" s="245" t="s">
        <v>1</v>
      </c>
      <c r="F1401" s="246" t="s">
        <v>2307</v>
      </c>
      <c r="G1401" s="243"/>
      <c r="H1401" s="247">
        <v>1</v>
      </c>
      <c r="I1401" s="248"/>
      <c r="J1401" s="243"/>
      <c r="K1401" s="243"/>
      <c r="L1401" s="249"/>
      <c r="M1401" s="250"/>
      <c r="N1401" s="251"/>
      <c r="O1401" s="251"/>
      <c r="P1401" s="251"/>
      <c r="Q1401" s="251"/>
      <c r="R1401" s="251"/>
      <c r="S1401" s="251"/>
      <c r="T1401" s="252"/>
      <c r="U1401" s="13"/>
      <c r="V1401" s="13"/>
      <c r="W1401" s="13"/>
      <c r="X1401" s="13"/>
      <c r="Y1401" s="13"/>
      <c r="Z1401" s="13"/>
      <c r="AA1401" s="13"/>
      <c r="AB1401" s="13"/>
      <c r="AC1401" s="13"/>
      <c r="AD1401" s="13"/>
      <c r="AE1401" s="13"/>
      <c r="AT1401" s="253" t="s">
        <v>221</v>
      </c>
      <c r="AU1401" s="253" t="s">
        <v>89</v>
      </c>
      <c r="AV1401" s="13" t="s">
        <v>89</v>
      </c>
      <c r="AW1401" s="13" t="s">
        <v>36</v>
      </c>
      <c r="AX1401" s="13" t="s">
        <v>80</v>
      </c>
      <c r="AY1401" s="253" t="s">
        <v>213</v>
      </c>
    </row>
    <row r="1402" spans="1:51" s="14" customFormat="1" ht="12">
      <c r="A1402" s="14"/>
      <c r="B1402" s="254"/>
      <c r="C1402" s="255"/>
      <c r="D1402" s="244" t="s">
        <v>221</v>
      </c>
      <c r="E1402" s="256" t="s">
        <v>1</v>
      </c>
      <c r="F1402" s="257" t="s">
        <v>936</v>
      </c>
      <c r="G1402" s="255"/>
      <c r="H1402" s="258">
        <v>17</v>
      </c>
      <c r="I1402" s="259"/>
      <c r="J1402" s="255"/>
      <c r="K1402" s="255"/>
      <c r="L1402" s="260"/>
      <c r="M1402" s="261"/>
      <c r="N1402" s="262"/>
      <c r="O1402" s="262"/>
      <c r="P1402" s="262"/>
      <c r="Q1402" s="262"/>
      <c r="R1402" s="262"/>
      <c r="S1402" s="262"/>
      <c r="T1402" s="263"/>
      <c r="U1402" s="14"/>
      <c r="V1402" s="14"/>
      <c r="W1402" s="14"/>
      <c r="X1402" s="14"/>
      <c r="Y1402" s="14"/>
      <c r="Z1402" s="14"/>
      <c r="AA1402" s="14"/>
      <c r="AB1402" s="14"/>
      <c r="AC1402" s="14"/>
      <c r="AD1402" s="14"/>
      <c r="AE1402" s="14"/>
      <c r="AT1402" s="264" t="s">
        <v>221</v>
      </c>
      <c r="AU1402" s="264" t="s">
        <v>89</v>
      </c>
      <c r="AV1402" s="14" t="s">
        <v>219</v>
      </c>
      <c r="AW1402" s="14" t="s">
        <v>36</v>
      </c>
      <c r="AX1402" s="14" t="s">
        <v>21</v>
      </c>
      <c r="AY1402" s="264" t="s">
        <v>213</v>
      </c>
    </row>
    <row r="1403" spans="1:65" s="2" customFormat="1" ht="21.75" customHeight="1">
      <c r="A1403" s="39"/>
      <c r="B1403" s="40"/>
      <c r="C1403" s="228" t="s">
        <v>2308</v>
      </c>
      <c r="D1403" s="228" t="s">
        <v>215</v>
      </c>
      <c r="E1403" s="229" t="s">
        <v>2309</v>
      </c>
      <c r="F1403" s="230" t="s">
        <v>2310</v>
      </c>
      <c r="G1403" s="231" t="s">
        <v>371</v>
      </c>
      <c r="H1403" s="232">
        <v>3</v>
      </c>
      <c r="I1403" s="233"/>
      <c r="J1403" s="234">
        <f>ROUND(I1403*H1403,2)</f>
        <v>0</v>
      </c>
      <c r="K1403" s="235"/>
      <c r="L1403" s="45"/>
      <c r="M1403" s="236" t="s">
        <v>1</v>
      </c>
      <c r="N1403" s="237" t="s">
        <v>45</v>
      </c>
      <c r="O1403" s="92"/>
      <c r="P1403" s="238">
        <f>O1403*H1403</f>
        <v>0</v>
      </c>
      <c r="Q1403" s="238">
        <v>0</v>
      </c>
      <c r="R1403" s="238">
        <f>Q1403*H1403</f>
        <v>0</v>
      </c>
      <c r="S1403" s="238">
        <v>0</v>
      </c>
      <c r="T1403" s="239">
        <f>S1403*H1403</f>
        <v>0</v>
      </c>
      <c r="U1403" s="39"/>
      <c r="V1403" s="39"/>
      <c r="W1403" s="39"/>
      <c r="X1403" s="39"/>
      <c r="Y1403" s="39"/>
      <c r="Z1403" s="39"/>
      <c r="AA1403" s="39"/>
      <c r="AB1403" s="39"/>
      <c r="AC1403" s="39"/>
      <c r="AD1403" s="39"/>
      <c r="AE1403" s="39"/>
      <c r="AR1403" s="240" t="s">
        <v>301</v>
      </c>
      <c r="AT1403" s="240" t="s">
        <v>215</v>
      </c>
      <c r="AU1403" s="240" t="s">
        <v>89</v>
      </c>
      <c r="AY1403" s="18" t="s">
        <v>213</v>
      </c>
      <c r="BE1403" s="241">
        <f>IF(N1403="základní",J1403,0)</f>
        <v>0</v>
      </c>
      <c r="BF1403" s="241">
        <f>IF(N1403="snížená",J1403,0)</f>
        <v>0</v>
      </c>
      <c r="BG1403" s="241">
        <f>IF(N1403="zákl. přenesená",J1403,0)</f>
        <v>0</v>
      </c>
      <c r="BH1403" s="241">
        <f>IF(N1403="sníž. přenesená",J1403,0)</f>
        <v>0</v>
      </c>
      <c r="BI1403" s="241">
        <f>IF(N1403="nulová",J1403,0)</f>
        <v>0</v>
      </c>
      <c r="BJ1403" s="18" t="s">
        <v>21</v>
      </c>
      <c r="BK1403" s="241">
        <f>ROUND(I1403*H1403,2)</f>
        <v>0</v>
      </c>
      <c r="BL1403" s="18" t="s">
        <v>301</v>
      </c>
      <c r="BM1403" s="240" t="s">
        <v>2311</v>
      </c>
    </row>
    <row r="1404" spans="1:51" s="13" customFormat="1" ht="12">
      <c r="A1404" s="13"/>
      <c r="B1404" s="242"/>
      <c r="C1404" s="243"/>
      <c r="D1404" s="244" t="s">
        <v>221</v>
      </c>
      <c r="E1404" s="245" t="s">
        <v>1</v>
      </c>
      <c r="F1404" s="246" t="s">
        <v>2312</v>
      </c>
      <c r="G1404" s="243"/>
      <c r="H1404" s="247">
        <v>0</v>
      </c>
      <c r="I1404" s="248"/>
      <c r="J1404" s="243"/>
      <c r="K1404" s="243"/>
      <c r="L1404" s="249"/>
      <c r="M1404" s="250"/>
      <c r="N1404" s="251"/>
      <c r="O1404" s="251"/>
      <c r="P1404" s="251"/>
      <c r="Q1404" s="251"/>
      <c r="R1404" s="251"/>
      <c r="S1404" s="251"/>
      <c r="T1404" s="252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T1404" s="253" t="s">
        <v>221</v>
      </c>
      <c r="AU1404" s="253" t="s">
        <v>89</v>
      </c>
      <c r="AV1404" s="13" t="s">
        <v>89</v>
      </c>
      <c r="AW1404" s="13" t="s">
        <v>36</v>
      </c>
      <c r="AX1404" s="13" t="s">
        <v>80</v>
      </c>
      <c r="AY1404" s="253" t="s">
        <v>213</v>
      </c>
    </row>
    <row r="1405" spans="1:51" s="13" customFormat="1" ht="12">
      <c r="A1405" s="13"/>
      <c r="B1405" s="242"/>
      <c r="C1405" s="243"/>
      <c r="D1405" s="244" t="s">
        <v>221</v>
      </c>
      <c r="E1405" s="245" t="s">
        <v>1</v>
      </c>
      <c r="F1405" s="246" t="s">
        <v>2313</v>
      </c>
      <c r="G1405" s="243"/>
      <c r="H1405" s="247">
        <v>1</v>
      </c>
      <c r="I1405" s="248"/>
      <c r="J1405" s="243"/>
      <c r="K1405" s="243"/>
      <c r="L1405" s="249"/>
      <c r="M1405" s="250"/>
      <c r="N1405" s="251"/>
      <c r="O1405" s="251"/>
      <c r="P1405" s="251"/>
      <c r="Q1405" s="251"/>
      <c r="R1405" s="251"/>
      <c r="S1405" s="251"/>
      <c r="T1405" s="252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T1405" s="253" t="s">
        <v>221</v>
      </c>
      <c r="AU1405" s="253" t="s">
        <v>89</v>
      </c>
      <c r="AV1405" s="13" t="s">
        <v>89</v>
      </c>
      <c r="AW1405" s="13" t="s">
        <v>36</v>
      </c>
      <c r="AX1405" s="13" t="s">
        <v>80</v>
      </c>
      <c r="AY1405" s="253" t="s">
        <v>213</v>
      </c>
    </row>
    <row r="1406" spans="1:51" s="13" customFormat="1" ht="12">
      <c r="A1406" s="13"/>
      <c r="B1406" s="242"/>
      <c r="C1406" s="243"/>
      <c r="D1406" s="244" t="s">
        <v>221</v>
      </c>
      <c r="E1406" s="245" t="s">
        <v>1</v>
      </c>
      <c r="F1406" s="246" t="s">
        <v>2314</v>
      </c>
      <c r="G1406" s="243"/>
      <c r="H1406" s="247">
        <v>1</v>
      </c>
      <c r="I1406" s="248"/>
      <c r="J1406" s="243"/>
      <c r="K1406" s="243"/>
      <c r="L1406" s="249"/>
      <c r="M1406" s="250"/>
      <c r="N1406" s="251"/>
      <c r="O1406" s="251"/>
      <c r="P1406" s="251"/>
      <c r="Q1406" s="251"/>
      <c r="R1406" s="251"/>
      <c r="S1406" s="251"/>
      <c r="T1406" s="252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  <c r="AE1406" s="13"/>
      <c r="AT1406" s="253" t="s">
        <v>221</v>
      </c>
      <c r="AU1406" s="253" t="s">
        <v>89</v>
      </c>
      <c r="AV1406" s="13" t="s">
        <v>89</v>
      </c>
      <c r="AW1406" s="13" t="s">
        <v>36</v>
      </c>
      <c r="AX1406" s="13" t="s">
        <v>80</v>
      </c>
      <c r="AY1406" s="253" t="s">
        <v>213</v>
      </c>
    </row>
    <row r="1407" spans="1:51" s="13" customFormat="1" ht="12">
      <c r="A1407" s="13"/>
      <c r="B1407" s="242"/>
      <c r="C1407" s="243"/>
      <c r="D1407" s="244" t="s">
        <v>221</v>
      </c>
      <c r="E1407" s="245" t="s">
        <v>1</v>
      </c>
      <c r="F1407" s="246" t="s">
        <v>2315</v>
      </c>
      <c r="G1407" s="243"/>
      <c r="H1407" s="247">
        <v>1</v>
      </c>
      <c r="I1407" s="248"/>
      <c r="J1407" s="243"/>
      <c r="K1407" s="243"/>
      <c r="L1407" s="249"/>
      <c r="M1407" s="250"/>
      <c r="N1407" s="251"/>
      <c r="O1407" s="251"/>
      <c r="P1407" s="251"/>
      <c r="Q1407" s="251"/>
      <c r="R1407" s="251"/>
      <c r="S1407" s="251"/>
      <c r="T1407" s="252"/>
      <c r="U1407" s="13"/>
      <c r="V1407" s="13"/>
      <c r="W1407" s="13"/>
      <c r="X1407" s="13"/>
      <c r="Y1407" s="13"/>
      <c r="Z1407" s="13"/>
      <c r="AA1407" s="13"/>
      <c r="AB1407" s="13"/>
      <c r="AC1407" s="13"/>
      <c r="AD1407" s="13"/>
      <c r="AE1407" s="13"/>
      <c r="AT1407" s="253" t="s">
        <v>221</v>
      </c>
      <c r="AU1407" s="253" t="s">
        <v>89</v>
      </c>
      <c r="AV1407" s="13" t="s">
        <v>89</v>
      </c>
      <c r="AW1407" s="13" t="s">
        <v>36</v>
      </c>
      <c r="AX1407" s="13" t="s">
        <v>80</v>
      </c>
      <c r="AY1407" s="253" t="s">
        <v>213</v>
      </c>
    </row>
    <row r="1408" spans="1:51" s="14" customFormat="1" ht="12">
      <c r="A1408" s="14"/>
      <c r="B1408" s="254"/>
      <c r="C1408" s="255"/>
      <c r="D1408" s="244" t="s">
        <v>221</v>
      </c>
      <c r="E1408" s="256" t="s">
        <v>1</v>
      </c>
      <c r="F1408" s="257" t="s">
        <v>936</v>
      </c>
      <c r="G1408" s="255"/>
      <c r="H1408" s="258">
        <v>3</v>
      </c>
      <c r="I1408" s="259"/>
      <c r="J1408" s="255"/>
      <c r="K1408" s="255"/>
      <c r="L1408" s="260"/>
      <c r="M1408" s="261"/>
      <c r="N1408" s="262"/>
      <c r="O1408" s="262"/>
      <c r="P1408" s="262"/>
      <c r="Q1408" s="262"/>
      <c r="R1408" s="262"/>
      <c r="S1408" s="262"/>
      <c r="T1408" s="263"/>
      <c r="U1408" s="14"/>
      <c r="V1408" s="14"/>
      <c r="W1408" s="14"/>
      <c r="X1408" s="14"/>
      <c r="Y1408" s="14"/>
      <c r="Z1408" s="14"/>
      <c r="AA1408" s="14"/>
      <c r="AB1408" s="14"/>
      <c r="AC1408" s="14"/>
      <c r="AD1408" s="14"/>
      <c r="AE1408" s="14"/>
      <c r="AT1408" s="264" t="s">
        <v>221</v>
      </c>
      <c r="AU1408" s="264" t="s">
        <v>89</v>
      </c>
      <c r="AV1408" s="14" t="s">
        <v>219</v>
      </c>
      <c r="AW1408" s="14" t="s">
        <v>36</v>
      </c>
      <c r="AX1408" s="14" t="s">
        <v>21</v>
      </c>
      <c r="AY1408" s="264" t="s">
        <v>213</v>
      </c>
    </row>
    <row r="1409" spans="1:65" s="2" customFormat="1" ht="33" customHeight="1">
      <c r="A1409" s="39"/>
      <c r="B1409" s="40"/>
      <c r="C1409" s="275" t="s">
        <v>2316</v>
      </c>
      <c r="D1409" s="275" t="s">
        <v>292</v>
      </c>
      <c r="E1409" s="276" t="s">
        <v>2317</v>
      </c>
      <c r="F1409" s="277" t="s">
        <v>2318</v>
      </c>
      <c r="G1409" s="278" t="s">
        <v>371</v>
      </c>
      <c r="H1409" s="279">
        <v>15</v>
      </c>
      <c r="I1409" s="280"/>
      <c r="J1409" s="281">
        <f>ROUND(I1409*H1409,2)</f>
        <v>0</v>
      </c>
      <c r="K1409" s="282"/>
      <c r="L1409" s="283"/>
      <c r="M1409" s="284" t="s">
        <v>1</v>
      </c>
      <c r="N1409" s="285" t="s">
        <v>45</v>
      </c>
      <c r="O1409" s="92"/>
      <c r="P1409" s="238">
        <f>O1409*H1409</f>
        <v>0</v>
      </c>
      <c r="Q1409" s="238">
        <v>0</v>
      </c>
      <c r="R1409" s="238">
        <f>Q1409*H1409</f>
        <v>0</v>
      </c>
      <c r="S1409" s="238">
        <v>0</v>
      </c>
      <c r="T1409" s="239">
        <f>S1409*H1409</f>
        <v>0</v>
      </c>
      <c r="U1409" s="39"/>
      <c r="V1409" s="39"/>
      <c r="W1409" s="39"/>
      <c r="X1409" s="39"/>
      <c r="Y1409" s="39"/>
      <c r="Z1409" s="39"/>
      <c r="AA1409" s="39"/>
      <c r="AB1409" s="39"/>
      <c r="AC1409" s="39"/>
      <c r="AD1409" s="39"/>
      <c r="AE1409" s="39"/>
      <c r="AR1409" s="240" t="s">
        <v>382</v>
      </c>
      <c r="AT1409" s="240" t="s">
        <v>292</v>
      </c>
      <c r="AU1409" s="240" t="s">
        <v>89</v>
      </c>
      <c r="AY1409" s="18" t="s">
        <v>213</v>
      </c>
      <c r="BE1409" s="241">
        <f>IF(N1409="základní",J1409,0)</f>
        <v>0</v>
      </c>
      <c r="BF1409" s="241">
        <f>IF(N1409="snížená",J1409,0)</f>
        <v>0</v>
      </c>
      <c r="BG1409" s="241">
        <f>IF(N1409="zákl. přenesená",J1409,0)</f>
        <v>0</v>
      </c>
      <c r="BH1409" s="241">
        <f>IF(N1409="sníž. přenesená",J1409,0)</f>
        <v>0</v>
      </c>
      <c r="BI1409" s="241">
        <f>IF(N1409="nulová",J1409,0)</f>
        <v>0</v>
      </c>
      <c r="BJ1409" s="18" t="s">
        <v>21</v>
      </c>
      <c r="BK1409" s="241">
        <f>ROUND(I1409*H1409,2)</f>
        <v>0</v>
      </c>
      <c r="BL1409" s="18" t="s">
        <v>301</v>
      </c>
      <c r="BM1409" s="240" t="s">
        <v>2319</v>
      </c>
    </row>
    <row r="1410" spans="1:51" s="13" customFormat="1" ht="12">
      <c r="A1410" s="13"/>
      <c r="B1410" s="242"/>
      <c r="C1410" s="243"/>
      <c r="D1410" s="244" t="s">
        <v>221</v>
      </c>
      <c r="E1410" s="245" t="s">
        <v>1</v>
      </c>
      <c r="F1410" s="246" t="s">
        <v>2320</v>
      </c>
      <c r="G1410" s="243"/>
      <c r="H1410" s="247">
        <v>0</v>
      </c>
      <c r="I1410" s="248"/>
      <c r="J1410" s="243"/>
      <c r="K1410" s="243"/>
      <c r="L1410" s="249"/>
      <c r="M1410" s="250"/>
      <c r="N1410" s="251"/>
      <c r="O1410" s="251"/>
      <c r="P1410" s="251"/>
      <c r="Q1410" s="251"/>
      <c r="R1410" s="251"/>
      <c r="S1410" s="251"/>
      <c r="T1410" s="252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3"/>
      <c r="AT1410" s="253" t="s">
        <v>221</v>
      </c>
      <c r="AU1410" s="253" t="s">
        <v>89</v>
      </c>
      <c r="AV1410" s="13" t="s">
        <v>89</v>
      </c>
      <c r="AW1410" s="13" t="s">
        <v>36</v>
      </c>
      <c r="AX1410" s="13" t="s">
        <v>80</v>
      </c>
      <c r="AY1410" s="253" t="s">
        <v>213</v>
      </c>
    </row>
    <row r="1411" spans="1:51" s="13" customFormat="1" ht="12">
      <c r="A1411" s="13"/>
      <c r="B1411" s="242"/>
      <c r="C1411" s="243"/>
      <c r="D1411" s="244" t="s">
        <v>221</v>
      </c>
      <c r="E1411" s="245" t="s">
        <v>1</v>
      </c>
      <c r="F1411" s="246" t="s">
        <v>2321</v>
      </c>
      <c r="G1411" s="243"/>
      <c r="H1411" s="247">
        <v>1</v>
      </c>
      <c r="I1411" s="248"/>
      <c r="J1411" s="243"/>
      <c r="K1411" s="243"/>
      <c r="L1411" s="249"/>
      <c r="M1411" s="250"/>
      <c r="N1411" s="251"/>
      <c r="O1411" s="251"/>
      <c r="P1411" s="251"/>
      <c r="Q1411" s="251"/>
      <c r="R1411" s="251"/>
      <c r="S1411" s="251"/>
      <c r="T1411" s="252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  <c r="AE1411" s="13"/>
      <c r="AT1411" s="253" t="s">
        <v>221</v>
      </c>
      <c r="AU1411" s="253" t="s">
        <v>89</v>
      </c>
      <c r="AV1411" s="13" t="s">
        <v>89</v>
      </c>
      <c r="AW1411" s="13" t="s">
        <v>36</v>
      </c>
      <c r="AX1411" s="13" t="s">
        <v>80</v>
      </c>
      <c r="AY1411" s="253" t="s">
        <v>213</v>
      </c>
    </row>
    <row r="1412" spans="1:51" s="13" customFormat="1" ht="12">
      <c r="A1412" s="13"/>
      <c r="B1412" s="242"/>
      <c r="C1412" s="243"/>
      <c r="D1412" s="244" t="s">
        <v>221</v>
      </c>
      <c r="E1412" s="245" t="s">
        <v>1</v>
      </c>
      <c r="F1412" s="246" t="s">
        <v>2322</v>
      </c>
      <c r="G1412" s="243"/>
      <c r="H1412" s="247">
        <v>1</v>
      </c>
      <c r="I1412" s="248"/>
      <c r="J1412" s="243"/>
      <c r="K1412" s="243"/>
      <c r="L1412" s="249"/>
      <c r="M1412" s="250"/>
      <c r="N1412" s="251"/>
      <c r="O1412" s="251"/>
      <c r="P1412" s="251"/>
      <c r="Q1412" s="251"/>
      <c r="R1412" s="251"/>
      <c r="S1412" s="251"/>
      <c r="T1412" s="252"/>
      <c r="U1412" s="13"/>
      <c r="V1412" s="13"/>
      <c r="W1412" s="13"/>
      <c r="X1412" s="13"/>
      <c r="Y1412" s="13"/>
      <c r="Z1412" s="13"/>
      <c r="AA1412" s="13"/>
      <c r="AB1412" s="13"/>
      <c r="AC1412" s="13"/>
      <c r="AD1412" s="13"/>
      <c r="AE1412" s="13"/>
      <c r="AT1412" s="253" t="s">
        <v>221</v>
      </c>
      <c r="AU1412" s="253" t="s">
        <v>89</v>
      </c>
      <c r="AV1412" s="13" t="s">
        <v>89</v>
      </c>
      <c r="AW1412" s="13" t="s">
        <v>36</v>
      </c>
      <c r="AX1412" s="13" t="s">
        <v>80</v>
      </c>
      <c r="AY1412" s="253" t="s">
        <v>213</v>
      </c>
    </row>
    <row r="1413" spans="1:51" s="13" customFormat="1" ht="12">
      <c r="A1413" s="13"/>
      <c r="B1413" s="242"/>
      <c r="C1413" s="243"/>
      <c r="D1413" s="244" t="s">
        <v>221</v>
      </c>
      <c r="E1413" s="245" t="s">
        <v>1</v>
      </c>
      <c r="F1413" s="246" t="s">
        <v>2323</v>
      </c>
      <c r="G1413" s="243"/>
      <c r="H1413" s="247">
        <v>1</v>
      </c>
      <c r="I1413" s="248"/>
      <c r="J1413" s="243"/>
      <c r="K1413" s="243"/>
      <c r="L1413" s="249"/>
      <c r="M1413" s="250"/>
      <c r="N1413" s="251"/>
      <c r="O1413" s="251"/>
      <c r="P1413" s="251"/>
      <c r="Q1413" s="251"/>
      <c r="R1413" s="251"/>
      <c r="S1413" s="251"/>
      <c r="T1413" s="252"/>
      <c r="U1413" s="13"/>
      <c r="V1413" s="13"/>
      <c r="W1413" s="13"/>
      <c r="X1413" s="13"/>
      <c r="Y1413" s="13"/>
      <c r="Z1413" s="13"/>
      <c r="AA1413" s="13"/>
      <c r="AB1413" s="13"/>
      <c r="AC1413" s="13"/>
      <c r="AD1413" s="13"/>
      <c r="AE1413" s="13"/>
      <c r="AT1413" s="253" t="s">
        <v>221</v>
      </c>
      <c r="AU1413" s="253" t="s">
        <v>89</v>
      </c>
      <c r="AV1413" s="13" t="s">
        <v>89</v>
      </c>
      <c r="AW1413" s="13" t="s">
        <v>36</v>
      </c>
      <c r="AX1413" s="13" t="s">
        <v>80</v>
      </c>
      <c r="AY1413" s="253" t="s">
        <v>213</v>
      </c>
    </row>
    <row r="1414" spans="1:51" s="13" customFormat="1" ht="12">
      <c r="A1414" s="13"/>
      <c r="B1414" s="242"/>
      <c r="C1414" s="243"/>
      <c r="D1414" s="244" t="s">
        <v>221</v>
      </c>
      <c r="E1414" s="245" t="s">
        <v>1</v>
      </c>
      <c r="F1414" s="246" t="s">
        <v>2324</v>
      </c>
      <c r="G1414" s="243"/>
      <c r="H1414" s="247">
        <v>1</v>
      </c>
      <c r="I1414" s="248"/>
      <c r="J1414" s="243"/>
      <c r="K1414" s="243"/>
      <c r="L1414" s="249"/>
      <c r="M1414" s="250"/>
      <c r="N1414" s="251"/>
      <c r="O1414" s="251"/>
      <c r="P1414" s="251"/>
      <c r="Q1414" s="251"/>
      <c r="R1414" s="251"/>
      <c r="S1414" s="251"/>
      <c r="T1414" s="252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  <c r="AE1414" s="13"/>
      <c r="AT1414" s="253" t="s">
        <v>221</v>
      </c>
      <c r="AU1414" s="253" t="s">
        <v>89</v>
      </c>
      <c r="AV1414" s="13" t="s">
        <v>89</v>
      </c>
      <c r="AW1414" s="13" t="s">
        <v>36</v>
      </c>
      <c r="AX1414" s="13" t="s">
        <v>80</v>
      </c>
      <c r="AY1414" s="253" t="s">
        <v>213</v>
      </c>
    </row>
    <row r="1415" spans="1:51" s="13" customFormat="1" ht="12">
      <c r="A1415" s="13"/>
      <c r="B1415" s="242"/>
      <c r="C1415" s="243"/>
      <c r="D1415" s="244" t="s">
        <v>221</v>
      </c>
      <c r="E1415" s="245" t="s">
        <v>1</v>
      </c>
      <c r="F1415" s="246" t="s">
        <v>2325</v>
      </c>
      <c r="G1415" s="243"/>
      <c r="H1415" s="247">
        <v>3</v>
      </c>
      <c r="I1415" s="248"/>
      <c r="J1415" s="243"/>
      <c r="K1415" s="243"/>
      <c r="L1415" s="249"/>
      <c r="M1415" s="250"/>
      <c r="N1415" s="251"/>
      <c r="O1415" s="251"/>
      <c r="P1415" s="251"/>
      <c r="Q1415" s="251"/>
      <c r="R1415" s="251"/>
      <c r="S1415" s="251"/>
      <c r="T1415" s="252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  <c r="AE1415" s="13"/>
      <c r="AT1415" s="253" t="s">
        <v>221</v>
      </c>
      <c r="AU1415" s="253" t="s">
        <v>89</v>
      </c>
      <c r="AV1415" s="13" t="s">
        <v>89</v>
      </c>
      <c r="AW1415" s="13" t="s">
        <v>36</v>
      </c>
      <c r="AX1415" s="13" t="s">
        <v>80</v>
      </c>
      <c r="AY1415" s="253" t="s">
        <v>213</v>
      </c>
    </row>
    <row r="1416" spans="1:51" s="13" customFormat="1" ht="12">
      <c r="A1416" s="13"/>
      <c r="B1416" s="242"/>
      <c r="C1416" s="243"/>
      <c r="D1416" s="244" t="s">
        <v>221</v>
      </c>
      <c r="E1416" s="245" t="s">
        <v>1</v>
      </c>
      <c r="F1416" s="246" t="s">
        <v>2326</v>
      </c>
      <c r="G1416" s="243"/>
      <c r="H1416" s="247">
        <v>4</v>
      </c>
      <c r="I1416" s="248"/>
      <c r="J1416" s="243"/>
      <c r="K1416" s="243"/>
      <c r="L1416" s="249"/>
      <c r="M1416" s="250"/>
      <c r="N1416" s="251"/>
      <c r="O1416" s="251"/>
      <c r="P1416" s="251"/>
      <c r="Q1416" s="251"/>
      <c r="R1416" s="251"/>
      <c r="S1416" s="251"/>
      <c r="T1416" s="252"/>
      <c r="U1416" s="13"/>
      <c r="V1416" s="13"/>
      <c r="W1416" s="13"/>
      <c r="X1416" s="13"/>
      <c r="Y1416" s="13"/>
      <c r="Z1416" s="13"/>
      <c r="AA1416" s="13"/>
      <c r="AB1416" s="13"/>
      <c r="AC1416" s="13"/>
      <c r="AD1416" s="13"/>
      <c r="AE1416" s="13"/>
      <c r="AT1416" s="253" t="s">
        <v>221</v>
      </c>
      <c r="AU1416" s="253" t="s">
        <v>89</v>
      </c>
      <c r="AV1416" s="13" t="s">
        <v>89</v>
      </c>
      <c r="AW1416" s="13" t="s">
        <v>36</v>
      </c>
      <c r="AX1416" s="13" t="s">
        <v>80</v>
      </c>
      <c r="AY1416" s="253" t="s">
        <v>213</v>
      </c>
    </row>
    <row r="1417" spans="1:51" s="13" customFormat="1" ht="12">
      <c r="A1417" s="13"/>
      <c r="B1417" s="242"/>
      <c r="C1417" s="243"/>
      <c r="D1417" s="244" t="s">
        <v>221</v>
      </c>
      <c r="E1417" s="245" t="s">
        <v>1</v>
      </c>
      <c r="F1417" s="246" t="s">
        <v>2327</v>
      </c>
      <c r="G1417" s="243"/>
      <c r="H1417" s="247">
        <v>2</v>
      </c>
      <c r="I1417" s="248"/>
      <c r="J1417" s="243"/>
      <c r="K1417" s="243"/>
      <c r="L1417" s="249"/>
      <c r="M1417" s="250"/>
      <c r="N1417" s="251"/>
      <c r="O1417" s="251"/>
      <c r="P1417" s="251"/>
      <c r="Q1417" s="251"/>
      <c r="R1417" s="251"/>
      <c r="S1417" s="251"/>
      <c r="T1417" s="252"/>
      <c r="U1417" s="13"/>
      <c r="V1417" s="13"/>
      <c r="W1417" s="13"/>
      <c r="X1417" s="13"/>
      <c r="Y1417" s="13"/>
      <c r="Z1417" s="13"/>
      <c r="AA1417" s="13"/>
      <c r="AB1417" s="13"/>
      <c r="AC1417" s="13"/>
      <c r="AD1417" s="13"/>
      <c r="AE1417" s="13"/>
      <c r="AT1417" s="253" t="s">
        <v>221</v>
      </c>
      <c r="AU1417" s="253" t="s">
        <v>89</v>
      </c>
      <c r="AV1417" s="13" t="s">
        <v>89</v>
      </c>
      <c r="AW1417" s="13" t="s">
        <v>36</v>
      </c>
      <c r="AX1417" s="13" t="s">
        <v>80</v>
      </c>
      <c r="AY1417" s="253" t="s">
        <v>213</v>
      </c>
    </row>
    <row r="1418" spans="1:51" s="13" customFormat="1" ht="12">
      <c r="A1418" s="13"/>
      <c r="B1418" s="242"/>
      <c r="C1418" s="243"/>
      <c r="D1418" s="244" t="s">
        <v>221</v>
      </c>
      <c r="E1418" s="245" t="s">
        <v>1</v>
      </c>
      <c r="F1418" s="246" t="s">
        <v>2328</v>
      </c>
      <c r="G1418" s="243"/>
      <c r="H1418" s="247">
        <v>1</v>
      </c>
      <c r="I1418" s="248"/>
      <c r="J1418" s="243"/>
      <c r="K1418" s="243"/>
      <c r="L1418" s="249"/>
      <c r="M1418" s="250"/>
      <c r="N1418" s="251"/>
      <c r="O1418" s="251"/>
      <c r="P1418" s="251"/>
      <c r="Q1418" s="251"/>
      <c r="R1418" s="251"/>
      <c r="S1418" s="251"/>
      <c r="T1418" s="252"/>
      <c r="U1418" s="13"/>
      <c r="V1418" s="13"/>
      <c r="W1418" s="13"/>
      <c r="X1418" s="13"/>
      <c r="Y1418" s="13"/>
      <c r="Z1418" s="13"/>
      <c r="AA1418" s="13"/>
      <c r="AB1418" s="13"/>
      <c r="AC1418" s="13"/>
      <c r="AD1418" s="13"/>
      <c r="AE1418" s="13"/>
      <c r="AT1418" s="253" t="s">
        <v>221</v>
      </c>
      <c r="AU1418" s="253" t="s">
        <v>89</v>
      </c>
      <c r="AV1418" s="13" t="s">
        <v>89</v>
      </c>
      <c r="AW1418" s="13" t="s">
        <v>36</v>
      </c>
      <c r="AX1418" s="13" t="s">
        <v>80</v>
      </c>
      <c r="AY1418" s="253" t="s">
        <v>213</v>
      </c>
    </row>
    <row r="1419" spans="1:51" s="13" customFormat="1" ht="12">
      <c r="A1419" s="13"/>
      <c r="B1419" s="242"/>
      <c r="C1419" s="243"/>
      <c r="D1419" s="244" t="s">
        <v>221</v>
      </c>
      <c r="E1419" s="245" t="s">
        <v>1</v>
      </c>
      <c r="F1419" s="246" t="s">
        <v>2329</v>
      </c>
      <c r="G1419" s="243"/>
      <c r="H1419" s="247">
        <v>1</v>
      </c>
      <c r="I1419" s="248"/>
      <c r="J1419" s="243"/>
      <c r="K1419" s="243"/>
      <c r="L1419" s="249"/>
      <c r="M1419" s="250"/>
      <c r="N1419" s="251"/>
      <c r="O1419" s="251"/>
      <c r="P1419" s="251"/>
      <c r="Q1419" s="251"/>
      <c r="R1419" s="251"/>
      <c r="S1419" s="251"/>
      <c r="T1419" s="252"/>
      <c r="U1419" s="13"/>
      <c r="V1419" s="13"/>
      <c r="W1419" s="13"/>
      <c r="X1419" s="13"/>
      <c r="Y1419" s="13"/>
      <c r="Z1419" s="13"/>
      <c r="AA1419" s="13"/>
      <c r="AB1419" s="13"/>
      <c r="AC1419" s="13"/>
      <c r="AD1419" s="13"/>
      <c r="AE1419" s="13"/>
      <c r="AT1419" s="253" t="s">
        <v>221</v>
      </c>
      <c r="AU1419" s="253" t="s">
        <v>89</v>
      </c>
      <c r="AV1419" s="13" t="s">
        <v>89</v>
      </c>
      <c r="AW1419" s="13" t="s">
        <v>36</v>
      </c>
      <c r="AX1419" s="13" t="s">
        <v>80</v>
      </c>
      <c r="AY1419" s="253" t="s">
        <v>213</v>
      </c>
    </row>
    <row r="1420" spans="1:51" s="14" customFormat="1" ht="12">
      <c r="A1420" s="14"/>
      <c r="B1420" s="254"/>
      <c r="C1420" s="255"/>
      <c r="D1420" s="244" t="s">
        <v>221</v>
      </c>
      <c r="E1420" s="256" t="s">
        <v>1</v>
      </c>
      <c r="F1420" s="257" t="s">
        <v>936</v>
      </c>
      <c r="G1420" s="255"/>
      <c r="H1420" s="258">
        <v>15</v>
      </c>
      <c r="I1420" s="259"/>
      <c r="J1420" s="255"/>
      <c r="K1420" s="255"/>
      <c r="L1420" s="260"/>
      <c r="M1420" s="261"/>
      <c r="N1420" s="262"/>
      <c r="O1420" s="262"/>
      <c r="P1420" s="262"/>
      <c r="Q1420" s="262"/>
      <c r="R1420" s="262"/>
      <c r="S1420" s="262"/>
      <c r="T1420" s="263"/>
      <c r="U1420" s="14"/>
      <c r="V1420" s="14"/>
      <c r="W1420" s="14"/>
      <c r="X1420" s="14"/>
      <c r="Y1420" s="14"/>
      <c r="Z1420" s="14"/>
      <c r="AA1420" s="14"/>
      <c r="AB1420" s="14"/>
      <c r="AC1420" s="14"/>
      <c r="AD1420" s="14"/>
      <c r="AE1420" s="14"/>
      <c r="AT1420" s="264" t="s">
        <v>221</v>
      </c>
      <c r="AU1420" s="264" t="s">
        <v>89</v>
      </c>
      <c r="AV1420" s="14" t="s">
        <v>219</v>
      </c>
      <c r="AW1420" s="14" t="s">
        <v>36</v>
      </c>
      <c r="AX1420" s="14" t="s">
        <v>21</v>
      </c>
      <c r="AY1420" s="264" t="s">
        <v>213</v>
      </c>
    </row>
    <row r="1421" spans="1:65" s="2" customFormat="1" ht="44.25" customHeight="1">
      <c r="A1421" s="39"/>
      <c r="B1421" s="40"/>
      <c r="C1421" s="275" t="s">
        <v>2330</v>
      </c>
      <c r="D1421" s="275" t="s">
        <v>292</v>
      </c>
      <c r="E1421" s="276" t="s">
        <v>2331</v>
      </c>
      <c r="F1421" s="277" t="s">
        <v>2332</v>
      </c>
      <c r="G1421" s="278" t="s">
        <v>371</v>
      </c>
      <c r="H1421" s="279">
        <v>5</v>
      </c>
      <c r="I1421" s="280"/>
      <c r="J1421" s="281">
        <f>ROUND(I1421*H1421,2)</f>
        <v>0</v>
      </c>
      <c r="K1421" s="282"/>
      <c r="L1421" s="283"/>
      <c r="M1421" s="284" t="s">
        <v>1</v>
      </c>
      <c r="N1421" s="285" t="s">
        <v>45</v>
      </c>
      <c r="O1421" s="92"/>
      <c r="P1421" s="238">
        <f>O1421*H1421</f>
        <v>0</v>
      </c>
      <c r="Q1421" s="238">
        <v>0</v>
      </c>
      <c r="R1421" s="238">
        <f>Q1421*H1421</f>
        <v>0</v>
      </c>
      <c r="S1421" s="238">
        <v>0</v>
      </c>
      <c r="T1421" s="239">
        <f>S1421*H1421</f>
        <v>0</v>
      </c>
      <c r="U1421" s="39"/>
      <c r="V1421" s="39"/>
      <c r="W1421" s="39"/>
      <c r="X1421" s="39"/>
      <c r="Y1421" s="39"/>
      <c r="Z1421" s="39"/>
      <c r="AA1421" s="39"/>
      <c r="AB1421" s="39"/>
      <c r="AC1421" s="39"/>
      <c r="AD1421" s="39"/>
      <c r="AE1421" s="39"/>
      <c r="AR1421" s="240" t="s">
        <v>382</v>
      </c>
      <c r="AT1421" s="240" t="s">
        <v>292</v>
      </c>
      <c r="AU1421" s="240" t="s">
        <v>89</v>
      </c>
      <c r="AY1421" s="18" t="s">
        <v>213</v>
      </c>
      <c r="BE1421" s="241">
        <f>IF(N1421="základní",J1421,0)</f>
        <v>0</v>
      </c>
      <c r="BF1421" s="241">
        <f>IF(N1421="snížená",J1421,0)</f>
        <v>0</v>
      </c>
      <c r="BG1421" s="241">
        <f>IF(N1421="zákl. přenesená",J1421,0)</f>
        <v>0</v>
      </c>
      <c r="BH1421" s="241">
        <f>IF(N1421="sníž. přenesená",J1421,0)</f>
        <v>0</v>
      </c>
      <c r="BI1421" s="241">
        <f>IF(N1421="nulová",J1421,0)</f>
        <v>0</v>
      </c>
      <c r="BJ1421" s="18" t="s">
        <v>21</v>
      </c>
      <c r="BK1421" s="241">
        <f>ROUND(I1421*H1421,2)</f>
        <v>0</v>
      </c>
      <c r="BL1421" s="18" t="s">
        <v>301</v>
      </c>
      <c r="BM1421" s="240" t="s">
        <v>2333</v>
      </c>
    </row>
    <row r="1422" spans="1:51" s="13" customFormat="1" ht="12">
      <c r="A1422" s="13"/>
      <c r="B1422" s="242"/>
      <c r="C1422" s="243"/>
      <c r="D1422" s="244" t="s">
        <v>221</v>
      </c>
      <c r="E1422" s="245" t="s">
        <v>1</v>
      </c>
      <c r="F1422" s="246" t="s">
        <v>2300</v>
      </c>
      <c r="G1422" s="243"/>
      <c r="H1422" s="247">
        <v>3</v>
      </c>
      <c r="I1422" s="248"/>
      <c r="J1422" s="243"/>
      <c r="K1422" s="243"/>
      <c r="L1422" s="249"/>
      <c r="M1422" s="250"/>
      <c r="N1422" s="251"/>
      <c r="O1422" s="251"/>
      <c r="P1422" s="251"/>
      <c r="Q1422" s="251"/>
      <c r="R1422" s="251"/>
      <c r="S1422" s="251"/>
      <c r="T1422" s="252"/>
      <c r="U1422" s="13"/>
      <c r="V1422" s="13"/>
      <c r="W1422" s="13"/>
      <c r="X1422" s="13"/>
      <c r="Y1422" s="13"/>
      <c r="Z1422" s="13"/>
      <c r="AA1422" s="13"/>
      <c r="AB1422" s="13"/>
      <c r="AC1422" s="13"/>
      <c r="AD1422" s="13"/>
      <c r="AE1422" s="13"/>
      <c r="AT1422" s="253" t="s">
        <v>221</v>
      </c>
      <c r="AU1422" s="253" t="s">
        <v>89</v>
      </c>
      <c r="AV1422" s="13" t="s">
        <v>89</v>
      </c>
      <c r="AW1422" s="13" t="s">
        <v>36</v>
      </c>
      <c r="AX1422" s="13" t="s">
        <v>80</v>
      </c>
      <c r="AY1422" s="253" t="s">
        <v>213</v>
      </c>
    </row>
    <row r="1423" spans="1:51" s="13" customFormat="1" ht="12">
      <c r="A1423" s="13"/>
      <c r="B1423" s="242"/>
      <c r="C1423" s="243"/>
      <c r="D1423" s="244" t="s">
        <v>221</v>
      </c>
      <c r="E1423" s="245" t="s">
        <v>1</v>
      </c>
      <c r="F1423" s="246" t="s">
        <v>2301</v>
      </c>
      <c r="G1423" s="243"/>
      <c r="H1423" s="247">
        <v>2</v>
      </c>
      <c r="I1423" s="248"/>
      <c r="J1423" s="243"/>
      <c r="K1423" s="243"/>
      <c r="L1423" s="249"/>
      <c r="M1423" s="250"/>
      <c r="N1423" s="251"/>
      <c r="O1423" s="251"/>
      <c r="P1423" s="251"/>
      <c r="Q1423" s="251"/>
      <c r="R1423" s="251"/>
      <c r="S1423" s="251"/>
      <c r="T1423" s="252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  <c r="AE1423" s="13"/>
      <c r="AT1423" s="253" t="s">
        <v>221</v>
      </c>
      <c r="AU1423" s="253" t="s">
        <v>89</v>
      </c>
      <c r="AV1423" s="13" t="s">
        <v>89</v>
      </c>
      <c r="AW1423" s="13" t="s">
        <v>36</v>
      </c>
      <c r="AX1423" s="13" t="s">
        <v>80</v>
      </c>
      <c r="AY1423" s="253" t="s">
        <v>213</v>
      </c>
    </row>
    <row r="1424" spans="1:51" s="14" customFormat="1" ht="12">
      <c r="A1424" s="14"/>
      <c r="B1424" s="254"/>
      <c r="C1424" s="255"/>
      <c r="D1424" s="244" t="s">
        <v>221</v>
      </c>
      <c r="E1424" s="256" t="s">
        <v>1</v>
      </c>
      <c r="F1424" s="257" t="s">
        <v>936</v>
      </c>
      <c r="G1424" s="255"/>
      <c r="H1424" s="258">
        <v>5</v>
      </c>
      <c r="I1424" s="259"/>
      <c r="J1424" s="255"/>
      <c r="K1424" s="255"/>
      <c r="L1424" s="260"/>
      <c r="M1424" s="261"/>
      <c r="N1424" s="262"/>
      <c r="O1424" s="262"/>
      <c r="P1424" s="262"/>
      <c r="Q1424" s="262"/>
      <c r="R1424" s="262"/>
      <c r="S1424" s="262"/>
      <c r="T1424" s="263"/>
      <c r="U1424" s="14"/>
      <c r="V1424" s="14"/>
      <c r="W1424" s="14"/>
      <c r="X1424" s="14"/>
      <c r="Y1424" s="14"/>
      <c r="Z1424" s="14"/>
      <c r="AA1424" s="14"/>
      <c r="AB1424" s="14"/>
      <c r="AC1424" s="14"/>
      <c r="AD1424" s="14"/>
      <c r="AE1424" s="14"/>
      <c r="AT1424" s="264" t="s">
        <v>221</v>
      </c>
      <c r="AU1424" s="264" t="s">
        <v>89</v>
      </c>
      <c r="AV1424" s="14" t="s">
        <v>219</v>
      </c>
      <c r="AW1424" s="14" t="s">
        <v>36</v>
      </c>
      <c r="AX1424" s="14" t="s">
        <v>21</v>
      </c>
      <c r="AY1424" s="264" t="s">
        <v>213</v>
      </c>
    </row>
    <row r="1425" spans="1:65" s="2" customFormat="1" ht="16.5" customHeight="1">
      <c r="A1425" s="39"/>
      <c r="B1425" s="40"/>
      <c r="C1425" s="275" t="s">
        <v>2334</v>
      </c>
      <c r="D1425" s="275" t="s">
        <v>292</v>
      </c>
      <c r="E1425" s="276" t="s">
        <v>2335</v>
      </c>
      <c r="F1425" s="277" t="s">
        <v>2336</v>
      </c>
      <c r="G1425" s="278" t="s">
        <v>371</v>
      </c>
      <c r="H1425" s="279">
        <v>2</v>
      </c>
      <c r="I1425" s="280"/>
      <c r="J1425" s="281">
        <f>ROUND(I1425*H1425,2)</f>
        <v>0</v>
      </c>
      <c r="K1425" s="282"/>
      <c r="L1425" s="283"/>
      <c r="M1425" s="284" t="s">
        <v>1</v>
      </c>
      <c r="N1425" s="285" t="s">
        <v>45</v>
      </c>
      <c r="O1425" s="92"/>
      <c r="P1425" s="238">
        <f>O1425*H1425</f>
        <v>0</v>
      </c>
      <c r="Q1425" s="238">
        <v>0</v>
      </c>
      <c r="R1425" s="238">
        <f>Q1425*H1425</f>
        <v>0</v>
      </c>
      <c r="S1425" s="238">
        <v>0</v>
      </c>
      <c r="T1425" s="239">
        <f>S1425*H1425</f>
        <v>0</v>
      </c>
      <c r="U1425" s="39"/>
      <c r="V1425" s="39"/>
      <c r="W1425" s="39"/>
      <c r="X1425" s="39"/>
      <c r="Y1425" s="39"/>
      <c r="Z1425" s="39"/>
      <c r="AA1425" s="39"/>
      <c r="AB1425" s="39"/>
      <c r="AC1425" s="39"/>
      <c r="AD1425" s="39"/>
      <c r="AE1425" s="39"/>
      <c r="AR1425" s="240" t="s">
        <v>382</v>
      </c>
      <c r="AT1425" s="240" t="s">
        <v>292</v>
      </c>
      <c r="AU1425" s="240" t="s">
        <v>89</v>
      </c>
      <c r="AY1425" s="18" t="s">
        <v>213</v>
      </c>
      <c r="BE1425" s="241">
        <f>IF(N1425="základní",J1425,0)</f>
        <v>0</v>
      </c>
      <c r="BF1425" s="241">
        <f>IF(N1425="snížená",J1425,0)</f>
        <v>0</v>
      </c>
      <c r="BG1425" s="241">
        <f>IF(N1425="zákl. přenesená",J1425,0)</f>
        <v>0</v>
      </c>
      <c r="BH1425" s="241">
        <f>IF(N1425="sníž. přenesená",J1425,0)</f>
        <v>0</v>
      </c>
      <c r="BI1425" s="241">
        <f>IF(N1425="nulová",J1425,0)</f>
        <v>0</v>
      </c>
      <c r="BJ1425" s="18" t="s">
        <v>21</v>
      </c>
      <c r="BK1425" s="241">
        <f>ROUND(I1425*H1425,2)</f>
        <v>0</v>
      </c>
      <c r="BL1425" s="18" t="s">
        <v>301</v>
      </c>
      <c r="BM1425" s="240" t="s">
        <v>2337</v>
      </c>
    </row>
    <row r="1426" spans="1:51" s="13" customFormat="1" ht="12">
      <c r="A1426" s="13"/>
      <c r="B1426" s="242"/>
      <c r="C1426" s="243"/>
      <c r="D1426" s="244" t="s">
        <v>221</v>
      </c>
      <c r="E1426" s="245" t="s">
        <v>1</v>
      </c>
      <c r="F1426" s="246" t="s">
        <v>2338</v>
      </c>
      <c r="G1426" s="243"/>
      <c r="H1426" s="247">
        <v>1</v>
      </c>
      <c r="I1426" s="248"/>
      <c r="J1426" s="243"/>
      <c r="K1426" s="243"/>
      <c r="L1426" s="249"/>
      <c r="M1426" s="250"/>
      <c r="N1426" s="251"/>
      <c r="O1426" s="251"/>
      <c r="P1426" s="251"/>
      <c r="Q1426" s="251"/>
      <c r="R1426" s="251"/>
      <c r="S1426" s="251"/>
      <c r="T1426" s="252"/>
      <c r="U1426" s="13"/>
      <c r="V1426" s="13"/>
      <c r="W1426" s="13"/>
      <c r="X1426" s="13"/>
      <c r="Y1426" s="13"/>
      <c r="Z1426" s="13"/>
      <c r="AA1426" s="13"/>
      <c r="AB1426" s="13"/>
      <c r="AC1426" s="13"/>
      <c r="AD1426" s="13"/>
      <c r="AE1426" s="13"/>
      <c r="AT1426" s="253" t="s">
        <v>221</v>
      </c>
      <c r="AU1426" s="253" t="s">
        <v>89</v>
      </c>
      <c r="AV1426" s="13" t="s">
        <v>89</v>
      </c>
      <c r="AW1426" s="13" t="s">
        <v>36</v>
      </c>
      <c r="AX1426" s="13" t="s">
        <v>80</v>
      </c>
      <c r="AY1426" s="253" t="s">
        <v>213</v>
      </c>
    </row>
    <row r="1427" spans="1:51" s="13" customFormat="1" ht="12">
      <c r="A1427" s="13"/>
      <c r="B1427" s="242"/>
      <c r="C1427" s="243"/>
      <c r="D1427" s="244" t="s">
        <v>221</v>
      </c>
      <c r="E1427" s="245" t="s">
        <v>1</v>
      </c>
      <c r="F1427" s="246" t="s">
        <v>2339</v>
      </c>
      <c r="G1427" s="243"/>
      <c r="H1427" s="247">
        <v>1</v>
      </c>
      <c r="I1427" s="248"/>
      <c r="J1427" s="243"/>
      <c r="K1427" s="243"/>
      <c r="L1427" s="249"/>
      <c r="M1427" s="250"/>
      <c r="N1427" s="251"/>
      <c r="O1427" s="251"/>
      <c r="P1427" s="251"/>
      <c r="Q1427" s="251"/>
      <c r="R1427" s="251"/>
      <c r="S1427" s="251"/>
      <c r="T1427" s="252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  <c r="AE1427" s="13"/>
      <c r="AT1427" s="253" t="s">
        <v>221</v>
      </c>
      <c r="AU1427" s="253" t="s">
        <v>89</v>
      </c>
      <c r="AV1427" s="13" t="s">
        <v>89</v>
      </c>
      <c r="AW1427" s="13" t="s">
        <v>36</v>
      </c>
      <c r="AX1427" s="13" t="s">
        <v>80</v>
      </c>
      <c r="AY1427" s="253" t="s">
        <v>213</v>
      </c>
    </row>
    <row r="1428" spans="1:51" s="14" customFormat="1" ht="12">
      <c r="A1428" s="14"/>
      <c r="B1428" s="254"/>
      <c r="C1428" s="255"/>
      <c r="D1428" s="244" t="s">
        <v>221</v>
      </c>
      <c r="E1428" s="256" t="s">
        <v>1</v>
      </c>
      <c r="F1428" s="257" t="s">
        <v>936</v>
      </c>
      <c r="G1428" s="255"/>
      <c r="H1428" s="258">
        <v>2</v>
      </c>
      <c r="I1428" s="259"/>
      <c r="J1428" s="255"/>
      <c r="K1428" s="255"/>
      <c r="L1428" s="260"/>
      <c r="M1428" s="261"/>
      <c r="N1428" s="262"/>
      <c r="O1428" s="262"/>
      <c r="P1428" s="262"/>
      <c r="Q1428" s="262"/>
      <c r="R1428" s="262"/>
      <c r="S1428" s="262"/>
      <c r="T1428" s="263"/>
      <c r="U1428" s="14"/>
      <c r="V1428" s="14"/>
      <c r="W1428" s="14"/>
      <c r="X1428" s="14"/>
      <c r="Y1428" s="14"/>
      <c r="Z1428" s="14"/>
      <c r="AA1428" s="14"/>
      <c r="AB1428" s="14"/>
      <c r="AC1428" s="14"/>
      <c r="AD1428" s="14"/>
      <c r="AE1428" s="14"/>
      <c r="AT1428" s="264" t="s">
        <v>221</v>
      </c>
      <c r="AU1428" s="264" t="s">
        <v>89</v>
      </c>
      <c r="AV1428" s="14" t="s">
        <v>219</v>
      </c>
      <c r="AW1428" s="14" t="s">
        <v>36</v>
      </c>
      <c r="AX1428" s="14" t="s">
        <v>21</v>
      </c>
      <c r="AY1428" s="264" t="s">
        <v>213</v>
      </c>
    </row>
    <row r="1429" spans="1:65" s="2" customFormat="1" ht="21.75" customHeight="1">
      <c r="A1429" s="39"/>
      <c r="B1429" s="40"/>
      <c r="C1429" s="275" t="s">
        <v>2340</v>
      </c>
      <c r="D1429" s="275" t="s">
        <v>292</v>
      </c>
      <c r="E1429" s="276" t="s">
        <v>2341</v>
      </c>
      <c r="F1429" s="277" t="s">
        <v>2342</v>
      </c>
      <c r="G1429" s="278" t="s">
        <v>371</v>
      </c>
      <c r="H1429" s="279">
        <v>3</v>
      </c>
      <c r="I1429" s="280"/>
      <c r="J1429" s="281">
        <f>ROUND(I1429*H1429,2)</f>
        <v>0</v>
      </c>
      <c r="K1429" s="282"/>
      <c r="L1429" s="283"/>
      <c r="M1429" s="284" t="s">
        <v>1</v>
      </c>
      <c r="N1429" s="285" t="s">
        <v>45</v>
      </c>
      <c r="O1429" s="92"/>
      <c r="P1429" s="238">
        <f>O1429*H1429</f>
        <v>0</v>
      </c>
      <c r="Q1429" s="238">
        <v>0</v>
      </c>
      <c r="R1429" s="238">
        <f>Q1429*H1429</f>
        <v>0</v>
      </c>
      <c r="S1429" s="238">
        <v>0</v>
      </c>
      <c r="T1429" s="239">
        <f>S1429*H1429</f>
        <v>0</v>
      </c>
      <c r="U1429" s="39"/>
      <c r="V1429" s="39"/>
      <c r="W1429" s="39"/>
      <c r="X1429" s="39"/>
      <c r="Y1429" s="39"/>
      <c r="Z1429" s="39"/>
      <c r="AA1429" s="39"/>
      <c r="AB1429" s="39"/>
      <c r="AC1429" s="39"/>
      <c r="AD1429" s="39"/>
      <c r="AE1429" s="39"/>
      <c r="AR1429" s="240" t="s">
        <v>382</v>
      </c>
      <c r="AT1429" s="240" t="s">
        <v>292</v>
      </c>
      <c r="AU1429" s="240" t="s">
        <v>89</v>
      </c>
      <c r="AY1429" s="18" t="s">
        <v>213</v>
      </c>
      <c r="BE1429" s="241">
        <f>IF(N1429="základní",J1429,0)</f>
        <v>0</v>
      </c>
      <c r="BF1429" s="241">
        <f>IF(N1429="snížená",J1429,0)</f>
        <v>0</v>
      </c>
      <c r="BG1429" s="241">
        <f>IF(N1429="zákl. přenesená",J1429,0)</f>
        <v>0</v>
      </c>
      <c r="BH1429" s="241">
        <f>IF(N1429="sníž. přenesená",J1429,0)</f>
        <v>0</v>
      </c>
      <c r="BI1429" s="241">
        <f>IF(N1429="nulová",J1429,0)</f>
        <v>0</v>
      </c>
      <c r="BJ1429" s="18" t="s">
        <v>21</v>
      </c>
      <c r="BK1429" s="241">
        <f>ROUND(I1429*H1429,2)</f>
        <v>0</v>
      </c>
      <c r="BL1429" s="18" t="s">
        <v>301</v>
      </c>
      <c r="BM1429" s="240" t="s">
        <v>2343</v>
      </c>
    </row>
    <row r="1430" spans="1:51" s="13" customFormat="1" ht="12">
      <c r="A1430" s="13"/>
      <c r="B1430" s="242"/>
      <c r="C1430" s="243"/>
      <c r="D1430" s="244" t="s">
        <v>221</v>
      </c>
      <c r="E1430" s="245" t="s">
        <v>1</v>
      </c>
      <c r="F1430" s="246" t="s">
        <v>2344</v>
      </c>
      <c r="G1430" s="243"/>
      <c r="H1430" s="247">
        <v>1</v>
      </c>
      <c r="I1430" s="248"/>
      <c r="J1430" s="243"/>
      <c r="K1430" s="243"/>
      <c r="L1430" s="249"/>
      <c r="M1430" s="250"/>
      <c r="N1430" s="251"/>
      <c r="O1430" s="251"/>
      <c r="P1430" s="251"/>
      <c r="Q1430" s="251"/>
      <c r="R1430" s="251"/>
      <c r="S1430" s="251"/>
      <c r="T1430" s="252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  <c r="AE1430" s="13"/>
      <c r="AT1430" s="253" t="s">
        <v>221</v>
      </c>
      <c r="AU1430" s="253" t="s">
        <v>89</v>
      </c>
      <c r="AV1430" s="13" t="s">
        <v>89</v>
      </c>
      <c r="AW1430" s="13" t="s">
        <v>36</v>
      </c>
      <c r="AX1430" s="13" t="s">
        <v>80</v>
      </c>
      <c r="AY1430" s="253" t="s">
        <v>213</v>
      </c>
    </row>
    <row r="1431" spans="1:51" s="13" customFormat="1" ht="12">
      <c r="A1431" s="13"/>
      <c r="B1431" s="242"/>
      <c r="C1431" s="243"/>
      <c r="D1431" s="244" t="s">
        <v>221</v>
      </c>
      <c r="E1431" s="245" t="s">
        <v>1</v>
      </c>
      <c r="F1431" s="246" t="s">
        <v>2345</v>
      </c>
      <c r="G1431" s="243"/>
      <c r="H1431" s="247">
        <v>2</v>
      </c>
      <c r="I1431" s="248"/>
      <c r="J1431" s="243"/>
      <c r="K1431" s="243"/>
      <c r="L1431" s="249"/>
      <c r="M1431" s="250"/>
      <c r="N1431" s="251"/>
      <c r="O1431" s="251"/>
      <c r="P1431" s="251"/>
      <c r="Q1431" s="251"/>
      <c r="R1431" s="251"/>
      <c r="S1431" s="251"/>
      <c r="T1431" s="252"/>
      <c r="U1431" s="13"/>
      <c r="V1431" s="13"/>
      <c r="W1431" s="13"/>
      <c r="X1431" s="13"/>
      <c r="Y1431" s="13"/>
      <c r="Z1431" s="13"/>
      <c r="AA1431" s="13"/>
      <c r="AB1431" s="13"/>
      <c r="AC1431" s="13"/>
      <c r="AD1431" s="13"/>
      <c r="AE1431" s="13"/>
      <c r="AT1431" s="253" t="s">
        <v>221</v>
      </c>
      <c r="AU1431" s="253" t="s">
        <v>89</v>
      </c>
      <c r="AV1431" s="13" t="s">
        <v>89</v>
      </c>
      <c r="AW1431" s="13" t="s">
        <v>36</v>
      </c>
      <c r="AX1431" s="13" t="s">
        <v>80</v>
      </c>
      <c r="AY1431" s="253" t="s">
        <v>213</v>
      </c>
    </row>
    <row r="1432" spans="1:51" s="14" customFormat="1" ht="12">
      <c r="A1432" s="14"/>
      <c r="B1432" s="254"/>
      <c r="C1432" s="255"/>
      <c r="D1432" s="244" t="s">
        <v>221</v>
      </c>
      <c r="E1432" s="256" t="s">
        <v>1</v>
      </c>
      <c r="F1432" s="257" t="s">
        <v>936</v>
      </c>
      <c r="G1432" s="255"/>
      <c r="H1432" s="258">
        <v>3</v>
      </c>
      <c r="I1432" s="259"/>
      <c r="J1432" s="255"/>
      <c r="K1432" s="255"/>
      <c r="L1432" s="260"/>
      <c r="M1432" s="261"/>
      <c r="N1432" s="262"/>
      <c r="O1432" s="262"/>
      <c r="P1432" s="262"/>
      <c r="Q1432" s="262"/>
      <c r="R1432" s="262"/>
      <c r="S1432" s="262"/>
      <c r="T1432" s="263"/>
      <c r="U1432" s="14"/>
      <c r="V1432" s="14"/>
      <c r="W1432" s="14"/>
      <c r="X1432" s="14"/>
      <c r="Y1432" s="14"/>
      <c r="Z1432" s="14"/>
      <c r="AA1432" s="14"/>
      <c r="AB1432" s="14"/>
      <c r="AC1432" s="14"/>
      <c r="AD1432" s="14"/>
      <c r="AE1432" s="14"/>
      <c r="AT1432" s="264" t="s">
        <v>221</v>
      </c>
      <c r="AU1432" s="264" t="s">
        <v>89</v>
      </c>
      <c r="AV1432" s="14" t="s">
        <v>219</v>
      </c>
      <c r="AW1432" s="14" t="s">
        <v>36</v>
      </c>
      <c r="AX1432" s="14" t="s">
        <v>21</v>
      </c>
      <c r="AY1432" s="264" t="s">
        <v>213</v>
      </c>
    </row>
    <row r="1433" spans="1:65" s="2" customFormat="1" ht="21.75" customHeight="1">
      <c r="A1433" s="39"/>
      <c r="B1433" s="40"/>
      <c r="C1433" s="275" t="s">
        <v>2346</v>
      </c>
      <c r="D1433" s="275" t="s">
        <v>292</v>
      </c>
      <c r="E1433" s="276" t="s">
        <v>2347</v>
      </c>
      <c r="F1433" s="277" t="s">
        <v>2348</v>
      </c>
      <c r="G1433" s="278" t="s">
        <v>371</v>
      </c>
      <c r="H1433" s="279">
        <v>5</v>
      </c>
      <c r="I1433" s="280"/>
      <c r="J1433" s="281">
        <f>ROUND(I1433*H1433,2)</f>
        <v>0</v>
      </c>
      <c r="K1433" s="282"/>
      <c r="L1433" s="283"/>
      <c r="M1433" s="284" t="s">
        <v>1</v>
      </c>
      <c r="N1433" s="285" t="s">
        <v>45</v>
      </c>
      <c r="O1433" s="92"/>
      <c r="P1433" s="238">
        <f>O1433*H1433</f>
        <v>0</v>
      </c>
      <c r="Q1433" s="238">
        <v>0</v>
      </c>
      <c r="R1433" s="238">
        <f>Q1433*H1433</f>
        <v>0</v>
      </c>
      <c r="S1433" s="238">
        <v>0</v>
      </c>
      <c r="T1433" s="239">
        <f>S1433*H1433</f>
        <v>0</v>
      </c>
      <c r="U1433" s="39"/>
      <c r="V1433" s="39"/>
      <c r="W1433" s="39"/>
      <c r="X1433" s="39"/>
      <c r="Y1433" s="39"/>
      <c r="Z1433" s="39"/>
      <c r="AA1433" s="39"/>
      <c r="AB1433" s="39"/>
      <c r="AC1433" s="39"/>
      <c r="AD1433" s="39"/>
      <c r="AE1433" s="39"/>
      <c r="AR1433" s="240" t="s">
        <v>382</v>
      </c>
      <c r="AT1433" s="240" t="s">
        <v>292</v>
      </c>
      <c r="AU1433" s="240" t="s">
        <v>89</v>
      </c>
      <c r="AY1433" s="18" t="s">
        <v>213</v>
      </c>
      <c r="BE1433" s="241">
        <f>IF(N1433="základní",J1433,0)</f>
        <v>0</v>
      </c>
      <c r="BF1433" s="241">
        <f>IF(N1433="snížená",J1433,0)</f>
        <v>0</v>
      </c>
      <c r="BG1433" s="241">
        <f>IF(N1433="zákl. přenesená",J1433,0)</f>
        <v>0</v>
      </c>
      <c r="BH1433" s="241">
        <f>IF(N1433="sníž. přenesená",J1433,0)</f>
        <v>0</v>
      </c>
      <c r="BI1433" s="241">
        <f>IF(N1433="nulová",J1433,0)</f>
        <v>0</v>
      </c>
      <c r="BJ1433" s="18" t="s">
        <v>21</v>
      </c>
      <c r="BK1433" s="241">
        <f>ROUND(I1433*H1433,2)</f>
        <v>0</v>
      </c>
      <c r="BL1433" s="18" t="s">
        <v>301</v>
      </c>
      <c r="BM1433" s="240" t="s">
        <v>2349</v>
      </c>
    </row>
    <row r="1434" spans="1:51" s="13" customFormat="1" ht="12">
      <c r="A1434" s="13"/>
      <c r="B1434" s="242"/>
      <c r="C1434" s="243"/>
      <c r="D1434" s="244" t="s">
        <v>221</v>
      </c>
      <c r="E1434" s="245" t="s">
        <v>1</v>
      </c>
      <c r="F1434" s="246" t="s">
        <v>2350</v>
      </c>
      <c r="G1434" s="243"/>
      <c r="H1434" s="247">
        <v>1</v>
      </c>
      <c r="I1434" s="248"/>
      <c r="J1434" s="243"/>
      <c r="K1434" s="243"/>
      <c r="L1434" s="249"/>
      <c r="M1434" s="250"/>
      <c r="N1434" s="251"/>
      <c r="O1434" s="251"/>
      <c r="P1434" s="251"/>
      <c r="Q1434" s="251"/>
      <c r="R1434" s="251"/>
      <c r="S1434" s="251"/>
      <c r="T1434" s="252"/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13"/>
      <c r="AE1434" s="13"/>
      <c r="AT1434" s="253" t="s">
        <v>221</v>
      </c>
      <c r="AU1434" s="253" t="s">
        <v>89</v>
      </c>
      <c r="AV1434" s="13" t="s">
        <v>89</v>
      </c>
      <c r="AW1434" s="13" t="s">
        <v>36</v>
      </c>
      <c r="AX1434" s="13" t="s">
        <v>80</v>
      </c>
      <c r="AY1434" s="253" t="s">
        <v>213</v>
      </c>
    </row>
    <row r="1435" spans="1:51" s="13" customFormat="1" ht="12">
      <c r="A1435" s="13"/>
      <c r="B1435" s="242"/>
      <c r="C1435" s="243"/>
      <c r="D1435" s="244" t="s">
        <v>221</v>
      </c>
      <c r="E1435" s="245" t="s">
        <v>1</v>
      </c>
      <c r="F1435" s="246" t="s">
        <v>1166</v>
      </c>
      <c r="G1435" s="243"/>
      <c r="H1435" s="247">
        <v>2</v>
      </c>
      <c r="I1435" s="248"/>
      <c r="J1435" s="243"/>
      <c r="K1435" s="243"/>
      <c r="L1435" s="249"/>
      <c r="M1435" s="250"/>
      <c r="N1435" s="251"/>
      <c r="O1435" s="251"/>
      <c r="P1435" s="251"/>
      <c r="Q1435" s="251"/>
      <c r="R1435" s="251"/>
      <c r="S1435" s="251"/>
      <c r="T1435" s="252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13"/>
      <c r="AE1435" s="13"/>
      <c r="AT1435" s="253" t="s">
        <v>221</v>
      </c>
      <c r="AU1435" s="253" t="s">
        <v>89</v>
      </c>
      <c r="AV1435" s="13" t="s">
        <v>89</v>
      </c>
      <c r="AW1435" s="13" t="s">
        <v>36</v>
      </c>
      <c r="AX1435" s="13" t="s">
        <v>80</v>
      </c>
      <c r="AY1435" s="253" t="s">
        <v>213</v>
      </c>
    </row>
    <row r="1436" spans="1:51" s="13" customFormat="1" ht="12">
      <c r="A1436" s="13"/>
      <c r="B1436" s="242"/>
      <c r="C1436" s="243"/>
      <c r="D1436" s="244" t="s">
        <v>221</v>
      </c>
      <c r="E1436" s="245" t="s">
        <v>1</v>
      </c>
      <c r="F1436" s="246" t="s">
        <v>1171</v>
      </c>
      <c r="G1436" s="243"/>
      <c r="H1436" s="247">
        <v>2</v>
      </c>
      <c r="I1436" s="248"/>
      <c r="J1436" s="243"/>
      <c r="K1436" s="243"/>
      <c r="L1436" s="249"/>
      <c r="M1436" s="250"/>
      <c r="N1436" s="251"/>
      <c r="O1436" s="251"/>
      <c r="P1436" s="251"/>
      <c r="Q1436" s="251"/>
      <c r="R1436" s="251"/>
      <c r="S1436" s="251"/>
      <c r="T1436" s="252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  <c r="AE1436" s="13"/>
      <c r="AT1436" s="253" t="s">
        <v>221</v>
      </c>
      <c r="AU1436" s="253" t="s">
        <v>89</v>
      </c>
      <c r="AV1436" s="13" t="s">
        <v>89</v>
      </c>
      <c r="AW1436" s="13" t="s">
        <v>36</v>
      </c>
      <c r="AX1436" s="13" t="s">
        <v>80</v>
      </c>
      <c r="AY1436" s="253" t="s">
        <v>213</v>
      </c>
    </row>
    <row r="1437" spans="1:51" s="14" customFormat="1" ht="12">
      <c r="A1437" s="14"/>
      <c r="B1437" s="254"/>
      <c r="C1437" s="255"/>
      <c r="D1437" s="244" t="s">
        <v>221</v>
      </c>
      <c r="E1437" s="256" t="s">
        <v>1</v>
      </c>
      <c r="F1437" s="257" t="s">
        <v>936</v>
      </c>
      <c r="G1437" s="255"/>
      <c r="H1437" s="258">
        <v>5</v>
      </c>
      <c r="I1437" s="259"/>
      <c r="J1437" s="255"/>
      <c r="K1437" s="255"/>
      <c r="L1437" s="260"/>
      <c r="M1437" s="261"/>
      <c r="N1437" s="262"/>
      <c r="O1437" s="262"/>
      <c r="P1437" s="262"/>
      <c r="Q1437" s="262"/>
      <c r="R1437" s="262"/>
      <c r="S1437" s="262"/>
      <c r="T1437" s="263"/>
      <c r="U1437" s="14"/>
      <c r="V1437" s="14"/>
      <c r="W1437" s="14"/>
      <c r="X1437" s="14"/>
      <c r="Y1437" s="14"/>
      <c r="Z1437" s="14"/>
      <c r="AA1437" s="14"/>
      <c r="AB1437" s="14"/>
      <c r="AC1437" s="14"/>
      <c r="AD1437" s="14"/>
      <c r="AE1437" s="14"/>
      <c r="AT1437" s="264" t="s">
        <v>221</v>
      </c>
      <c r="AU1437" s="264" t="s">
        <v>89</v>
      </c>
      <c r="AV1437" s="14" t="s">
        <v>219</v>
      </c>
      <c r="AW1437" s="14" t="s">
        <v>36</v>
      </c>
      <c r="AX1437" s="14" t="s">
        <v>21</v>
      </c>
      <c r="AY1437" s="264" t="s">
        <v>213</v>
      </c>
    </row>
    <row r="1438" spans="1:65" s="2" customFormat="1" ht="33" customHeight="1">
      <c r="A1438" s="39"/>
      <c r="B1438" s="40"/>
      <c r="C1438" s="228" t="s">
        <v>2351</v>
      </c>
      <c r="D1438" s="228" t="s">
        <v>215</v>
      </c>
      <c r="E1438" s="229" t="s">
        <v>2352</v>
      </c>
      <c r="F1438" s="230" t="s">
        <v>2353</v>
      </c>
      <c r="G1438" s="231" t="s">
        <v>371</v>
      </c>
      <c r="H1438" s="232">
        <v>4</v>
      </c>
      <c r="I1438" s="233"/>
      <c r="J1438" s="234">
        <f>ROUND(I1438*H1438,2)</f>
        <v>0</v>
      </c>
      <c r="K1438" s="235"/>
      <c r="L1438" s="45"/>
      <c r="M1438" s="236" t="s">
        <v>1</v>
      </c>
      <c r="N1438" s="237" t="s">
        <v>45</v>
      </c>
      <c r="O1438" s="92"/>
      <c r="P1438" s="238">
        <f>O1438*H1438</f>
        <v>0</v>
      </c>
      <c r="Q1438" s="238">
        <v>0</v>
      </c>
      <c r="R1438" s="238">
        <f>Q1438*H1438</f>
        <v>0</v>
      </c>
      <c r="S1438" s="238">
        <v>0</v>
      </c>
      <c r="T1438" s="239">
        <f>S1438*H1438</f>
        <v>0</v>
      </c>
      <c r="U1438" s="39"/>
      <c r="V1438" s="39"/>
      <c r="W1438" s="39"/>
      <c r="X1438" s="39"/>
      <c r="Y1438" s="39"/>
      <c r="Z1438" s="39"/>
      <c r="AA1438" s="39"/>
      <c r="AB1438" s="39"/>
      <c r="AC1438" s="39"/>
      <c r="AD1438" s="39"/>
      <c r="AE1438" s="39"/>
      <c r="AR1438" s="240" t="s">
        <v>301</v>
      </c>
      <c r="AT1438" s="240" t="s">
        <v>215</v>
      </c>
      <c r="AU1438" s="240" t="s">
        <v>89</v>
      </c>
      <c r="AY1438" s="18" t="s">
        <v>213</v>
      </c>
      <c r="BE1438" s="241">
        <f>IF(N1438="základní",J1438,0)</f>
        <v>0</v>
      </c>
      <c r="BF1438" s="241">
        <f>IF(N1438="snížená",J1438,0)</f>
        <v>0</v>
      </c>
      <c r="BG1438" s="241">
        <f>IF(N1438="zákl. přenesená",J1438,0)</f>
        <v>0</v>
      </c>
      <c r="BH1438" s="241">
        <f>IF(N1438="sníž. přenesená",J1438,0)</f>
        <v>0</v>
      </c>
      <c r="BI1438" s="241">
        <f>IF(N1438="nulová",J1438,0)</f>
        <v>0</v>
      </c>
      <c r="BJ1438" s="18" t="s">
        <v>21</v>
      </c>
      <c r="BK1438" s="241">
        <f>ROUND(I1438*H1438,2)</f>
        <v>0</v>
      </c>
      <c r="BL1438" s="18" t="s">
        <v>301</v>
      </c>
      <c r="BM1438" s="240" t="s">
        <v>2354</v>
      </c>
    </row>
    <row r="1439" spans="1:51" s="13" customFormat="1" ht="12">
      <c r="A1439" s="13"/>
      <c r="B1439" s="242"/>
      <c r="C1439" s="243"/>
      <c r="D1439" s="244" t="s">
        <v>221</v>
      </c>
      <c r="E1439" s="245" t="s">
        <v>1</v>
      </c>
      <c r="F1439" s="246" t="s">
        <v>2355</v>
      </c>
      <c r="G1439" s="243"/>
      <c r="H1439" s="247">
        <v>4</v>
      </c>
      <c r="I1439" s="248"/>
      <c r="J1439" s="243"/>
      <c r="K1439" s="243"/>
      <c r="L1439" s="249"/>
      <c r="M1439" s="250"/>
      <c r="N1439" s="251"/>
      <c r="O1439" s="251"/>
      <c r="P1439" s="251"/>
      <c r="Q1439" s="251"/>
      <c r="R1439" s="251"/>
      <c r="S1439" s="251"/>
      <c r="T1439" s="252"/>
      <c r="U1439" s="13"/>
      <c r="V1439" s="13"/>
      <c r="W1439" s="13"/>
      <c r="X1439" s="13"/>
      <c r="Y1439" s="13"/>
      <c r="Z1439" s="13"/>
      <c r="AA1439" s="13"/>
      <c r="AB1439" s="13"/>
      <c r="AC1439" s="13"/>
      <c r="AD1439" s="13"/>
      <c r="AE1439" s="13"/>
      <c r="AT1439" s="253" t="s">
        <v>221</v>
      </c>
      <c r="AU1439" s="253" t="s">
        <v>89</v>
      </c>
      <c r="AV1439" s="13" t="s">
        <v>89</v>
      </c>
      <c r="AW1439" s="13" t="s">
        <v>36</v>
      </c>
      <c r="AX1439" s="13" t="s">
        <v>21</v>
      </c>
      <c r="AY1439" s="253" t="s">
        <v>213</v>
      </c>
    </row>
    <row r="1440" spans="1:65" s="2" customFormat="1" ht="33" customHeight="1">
      <c r="A1440" s="39"/>
      <c r="B1440" s="40"/>
      <c r="C1440" s="228" t="s">
        <v>2356</v>
      </c>
      <c r="D1440" s="228" t="s">
        <v>215</v>
      </c>
      <c r="E1440" s="229" t="s">
        <v>2357</v>
      </c>
      <c r="F1440" s="230" t="s">
        <v>2358</v>
      </c>
      <c r="G1440" s="231" t="s">
        <v>371</v>
      </c>
      <c r="H1440" s="232">
        <v>1</v>
      </c>
      <c r="I1440" s="233"/>
      <c r="J1440" s="234">
        <f>ROUND(I1440*H1440,2)</f>
        <v>0</v>
      </c>
      <c r="K1440" s="235"/>
      <c r="L1440" s="45"/>
      <c r="M1440" s="236" t="s">
        <v>1</v>
      </c>
      <c r="N1440" s="237" t="s">
        <v>45</v>
      </c>
      <c r="O1440" s="92"/>
      <c r="P1440" s="238">
        <f>O1440*H1440</f>
        <v>0</v>
      </c>
      <c r="Q1440" s="238">
        <v>0</v>
      </c>
      <c r="R1440" s="238">
        <f>Q1440*H1440</f>
        <v>0</v>
      </c>
      <c r="S1440" s="238">
        <v>0</v>
      </c>
      <c r="T1440" s="239">
        <f>S1440*H1440</f>
        <v>0</v>
      </c>
      <c r="U1440" s="39"/>
      <c r="V1440" s="39"/>
      <c r="W1440" s="39"/>
      <c r="X1440" s="39"/>
      <c r="Y1440" s="39"/>
      <c r="Z1440" s="39"/>
      <c r="AA1440" s="39"/>
      <c r="AB1440" s="39"/>
      <c r="AC1440" s="39"/>
      <c r="AD1440" s="39"/>
      <c r="AE1440" s="39"/>
      <c r="AR1440" s="240" t="s">
        <v>301</v>
      </c>
      <c r="AT1440" s="240" t="s">
        <v>215</v>
      </c>
      <c r="AU1440" s="240" t="s">
        <v>89</v>
      </c>
      <c r="AY1440" s="18" t="s">
        <v>213</v>
      </c>
      <c r="BE1440" s="241">
        <f>IF(N1440="základní",J1440,0)</f>
        <v>0</v>
      </c>
      <c r="BF1440" s="241">
        <f>IF(N1440="snížená",J1440,0)</f>
        <v>0</v>
      </c>
      <c r="BG1440" s="241">
        <f>IF(N1440="zákl. přenesená",J1440,0)</f>
        <v>0</v>
      </c>
      <c r="BH1440" s="241">
        <f>IF(N1440="sníž. přenesená",J1440,0)</f>
        <v>0</v>
      </c>
      <c r="BI1440" s="241">
        <f>IF(N1440="nulová",J1440,0)</f>
        <v>0</v>
      </c>
      <c r="BJ1440" s="18" t="s">
        <v>21</v>
      </c>
      <c r="BK1440" s="241">
        <f>ROUND(I1440*H1440,2)</f>
        <v>0</v>
      </c>
      <c r="BL1440" s="18" t="s">
        <v>301</v>
      </c>
      <c r="BM1440" s="240" t="s">
        <v>2359</v>
      </c>
    </row>
    <row r="1441" spans="1:51" s="13" customFormat="1" ht="12">
      <c r="A1441" s="13"/>
      <c r="B1441" s="242"/>
      <c r="C1441" s="243"/>
      <c r="D1441" s="244" t="s">
        <v>221</v>
      </c>
      <c r="E1441" s="245" t="s">
        <v>1</v>
      </c>
      <c r="F1441" s="246" t="s">
        <v>21</v>
      </c>
      <c r="G1441" s="243"/>
      <c r="H1441" s="247">
        <v>1</v>
      </c>
      <c r="I1441" s="248"/>
      <c r="J1441" s="243"/>
      <c r="K1441" s="243"/>
      <c r="L1441" s="249"/>
      <c r="M1441" s="250"/>
      <c r="N1441" s="251"/>
      <c r="O1441" s="251"/>
      <c r="P1441" s="251"/>
      <c r="Q1441" s="251"/>
      <c r="R1441" s="251"/>
      <c r="S1441" s="251"/>
      <c r="T1441" s="252"/>
      <c r="U1441" s="13"/>
      <c r="V1441" s="13"/>
      <c r="W1441" s="13"/>
      <c r="X1441" s="13"/>
      <c r="Y1441" s="13"/>
      <c r="Z1441" s="13"/>
      <c r="AA1441" s="13"/>
      <c r="AB1441" s="13"/>
      <c r="AC1441" s="13"/>
      <c r="AD1441" s="13"/>
      <c r="AE1441" s="13"/>
      <c r="AT1441" s="253" t="s">
        <v>221</v>
      </c>
      <c r="AU1441" s="253" t="s">
        <v>89</v>
      </c>
      <c r="AV1441" s="13" t="s">
        <v>89</v>
      </c>
      <c r="AW1441" s="13" t="s">
        <v>36</v>
      </c>
      <c r="AX1441" s="13" t="s">
        <v>21</v>
      </c>
      <c r="AY1441" s="253" t="s">
        <v>213</v>
      </c>
    </row>
    <row r="1442" spans="1:65" s="2" customFormat="1" ht="33" customHeight="1">
      <c r="A1442" s="39"/>
      <c r="B1442" s="40"/>
      <c r="C1442" s="275" t="s">
        <v>2360</v>
      </c>
      <c r="D1442" s="275" t="s">
        <v>292</v>
      </c>
      <c r="E1442" s="276" t="s">
        <v>2361</v>
      </c>
      <c r="F1442" s="277" t="s">
        <v>2362</v>
      </c>
      <c r="G1442" s="278" t="s">
        <v>371</v>
      </c>
      <c r="H1442" s="279">
        <v>5</v>
      </c>
      <c r="I1442" s="280"/>
      <c r="J1442" s="281">
        <f>ROUND(I1442*H1442,2)</f>
        <v>0</v>
      </c>
      <c r="K1442" s="282"/>
      <c r="L1442" s="283"/>
      <c r="M1442" s="284" t="s">
        <v>1</v>
      </c>
      <c r="N1442" s="285" t="s">
        <v>45</v>
      </c>
      <c r="O1442" s="92"/>
      <c r="P1442" s="238">
        <f>O1442*H1442</f>
        <v>0</v>
      </c>
      <c r="Q1442" s="238">
        <v>0.032</v>
      </c>
      <c r="R1442" s="238">
        <f>Q1442*H1442</f>
        <v>0.16</v>
      </c>
      <c r="S1442" s="238">
        <v>0</v>
      </c>
      <c r="T1442" s="239">
        <f>S1442*H1442</f>
        <v>0</v>
      </c>
      <c r="U1442" s="39"/>
      <c r="V1442" s="39"/>
      <c r="W1442" s="39"/>
      <c r="X1442" s="39"/>
      <c r="Y1442" s="39"/>
      <c r="Z1442" s="39"/>
      <c r="AA1442" s="39"/>
      <c r="AB1442" s="39"/>
      <c r="AC1442" s="39"/>
      <c r="AD1442" s="39"/>
      <c r="AE1442" s="39"/>
      <c r="AR1442" s="240" t="s">
        <v>382</v>
      </c>
      <c r="AT1442" s="240" t="s">
        <v>292</v>
      </c>
      <c r="AU1442" s="240" t="s">
        <v>89</v>
      </c>
      <c r="AY1442" s="18" t="s">
        <v>213</v>
      </c>
      <c r="BE1442" s="241">
        <f>IF(N1442="základní",J1442,0)</f>
        <v>0</v>
      </c>
      <c r="BF1442" s="241">
        <f>IF(N1442="snížená",J1442,0)</f>
        <v>0</v>
      </c>
      <c r="BG1442" s="241">
        <f>IF(N1442="zákl. přenesená",J1442,0)</f>
        <v>0</v>
      </c>
      <c r="BH1442" s="241">
        <f>IF(N1442="sníž. přenesená",J1442,0)</f>
        <v>0</v>
      </c>
      <c r="BI1442" s="241">
        <f>IF(N1442="nulová",J1442,0)</f>
        <v>0</v>
      </c>
      <c r="BJ1442" s="18" t="s">
        <v>21</v>
      </c>
      <c r="BK1442" s="241">
        <f>ROUND(I1442*H1442,2)</f>
        <v>0</v>
      </c>
      <c r="BL1442" s="18" t="s">
        <v>301</v>
      </c>
      <c r="BM1442" s="240" t="s">
        <v>2363</v>
      </c>
    </row>
    <row r="1443" spans="1:51" s="13" customFormat="1" ht="12">
      <c r="A1443" s="13"/>
      <c r="B1443" s="242"/>
      <c r="C1443" s="243"/>
      <c r="D1443" s="244" t="s">
        <v>221</v>
      </c>
      <c r="E1443" s="245" t="s">
        <v>1</v>
      </c>
      <c r="F1443" s="246" t="s">
        <v>2364</v>
      </c>
      <c r="G1443" s="243"/>
      <c r="H1443" s="247">
        <v>4</v>
      </c>
      <c r="I1443" s="248"/>
      <c r="J1443" s="243"/>
      <c r="K1443" s="243"/>
      <c r="L1443" s="249"/>
      <c r="M1443" s="250"/>
      <c r="N1443" s="251"/>
      <c r="O1443" s="251"/>
      <c r="P1443" s="251"/>
      <c r="Q1443" s="251"/>
      <c r="R1443" s="251"/>
      <c r="S1443" s="251"/>
      <c r="T1443" s="252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  <c r="AE1443" s="13"/>
      <c r="AT1443" s="253" t="s">
        <v>221</v>
      </c>
      <c r="AU1443" s="253" t="s">
        <v>89</v>
      </c>
      <c r="AV1443" s="13" t="s">
        <v>89</v>
      </c>
      <c r="AW1443" s="13" t="s">
        <v>36</v>
      </c>
      <c r="AX1443" s="13" t="s">
        <v>80</v>
      </c>
      <c r="AY1443" s="253" t="s">
        <v>213</v>
      </c>
    </row>
    <row r="1444" spans="1:51" s="13" customFormat="1" ht="12">
      <c r="A1444" s="13"/>
      <c r="B1444" s="242"/>
      <c r="C1444" s="243"/>
      <c r="D1444" s="244" t="s">
        <v>221</v>
      </c>
      <c r="E1444" s="245" t="s">
        <v>1</v>
      </c>
      <c r="F1444" s="246" t="s">
        <v>2365</v>
      </c>
      <c r="G1444" s="243"/>
      <c r="H1444" s="247">
        <v>1</v>
      </c>
      <c r="I1444" s="248"/>
      <c r="J1444" s="243"/>
      <c r="K1444" s="243"/>
      <c r="L1444" s="249"/>
      <c r="M1444" s="250"/>
      <c r="N1444" s="251"/>
      <c r="O1444" s="251"/>
      <c r="P1444" s="251"/>
      <c r="Q1444" s="251"/>
      <c r="R1444" s="251"/>
      <c r="S1444" s="251"/>
      <c r="T1444" s="252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13"/>
      <c r="AE1444" s="13"/>
      <c r="AT1444" s="253" t="s">
        <v>221</v>
      </c>
      <c r="AU1444" s="253" t="s">
        <v>89</v>
      </c>
      <c r="AV1444" s="13" t="s">
        <v>89</v>
      </c>
      <c r="AW1444" s="13" t="s">
        <v>36</v>
      </c>
      <c r="AX1444" s="13" t="s">
        <v>80</v>
      </c>
      <c r="AY1444" s="253" t="s">
        <v>213</v>
      </c>
    </row>
    <row r="1445" spans="1:51" s="14" customFormat="1" ht="12">
      <c r="A1445" s="14"/>
      <c r="B1445" s="254"/>
      <c r="C1445" s="255"/>
      <c r="D1445" s="244" t="s">
        <v>221</v>
      </c>
      <c r="E1445" s="256" t="s">
        <v>1</v>
      </c>
      <c r="F1445" s="257" t="s">
        <v>224</v>
      </c>
      <c r="G1445" s="255"/>
      <c r="H1445" s="258">
        <v>5</v>
      </c>
      <c r="I1445" s="259"/>
      <c r="J1445" s="255"/>
      <c r="K1445" s="255"/>
      <c r="L1445" s="260"/>
      <c r="M1445" s="261"/>
      <c r="N1445" s="262"/>
      <c r="O1445" s="262"/>
      <c r="P1445" s="262"/>
      <c r="Q1445" s="262"/>
      <c r="R1445" s="262"/>
      <c r="S1445" s="262"/>
      <c r="T1445" s="263"/>
      <c r="U1445" s="14"/>
      <c r="V1445" s="14"/>
      <c r="W1445" s="14"/>
      <c r="X1445" s="14"/>
      <c r="Y1445" s="14"/>
      <c r="Z1445" s="14"/>
      <c r="AA1445" s="14"/>
      <c r="AB1445" s="14"/>
      <c r="AC1445" s="14"/>
      <c r="AD1445" s="14"/>
      <c r="AE1445" s="14"/>
      <c r="AT1445" s="264" t="s">
        <v>221</v>
      </c>
      <c r="AU1445" s="264" t="s">
        <v>89</v>
      </c>
      <c r="AV1445" s="14" t="s">
        <v>219</v>
      </c>
      <c r="AW1445" s="14" t="s">
        <v>36</v>
      </c>
      <c r="AX1445" s="14" t="s">
        <v>21</v>
      </c>
      <c r="AY1445" s="264" t="s">
        <v>213</v>
      </c>
    </row>
    <row r="1446" spans="1:65" s="2" customFormat="1" ht="33" customHeight="1">
      <c r="A1446" s="39"/>
      <c r="B1446" s="40"/>
      <c r="C1446" s="228" t="s">
        <v>2366</v>
      </c>
      <c r="D1446" s="228" t="s">
        <v>215</v>
      </c>
      <c r="E1446" s="229" t="s">
        <v>2367</v>
      </c>
      <c r="F1446" s="230" t="s">
        <v>2368</v>
      </c>
      <c r="G1446" s="231" t="s">
        <v>470</v>
      </c>
      <c r="H1446" s="232">
        <v>24.48</v>
      </c>
      <c r="I1446" s="233"/>
      <c r="J1446" s="234">
        <f>ROUND(I1446*H1446,2)</f>
        <v>0</v>
      </c>
      <c r="K1446" s="235"/>
      <c r="L1446" s="45"/>
      <c r="M1446" s="236" t="s">
        <v>1</v>
      </c>
      <c r="N1446" s="237" t="s">
        <v>45</v>
      </c>
      <c r="O1446" s="92"/>
      <c r="P1446" s="238">
        <f>O1446*H1446</f>
        <v>0</v>
      </c>
      <c r="Q1446" s="238">
        <v>0</v>
      </c>
      <c r="R1446" s="238">
        <f>Q1446*H1446</f>
        <v>0</v>
      </c>
      <c r="S1446" s="238">
        <v>0</v>
      </c>
      <c r="T1446" s="239">
        <f>S1446*H1446</f>
        <v>0</v>
      </c>
      <c r="U1446" s="39"/>
      <c r="V1446" s="39"/>
      <c r="W1446" s="39"/>
      <c r="X1446" s="39"/>
      <c r="Y1446" s="39"/>
      <c r="Z1446" s="39"/>
      <c r="AA1446" s="39"/>
      <c r="AB1446" s="39"/>
      <c r="AC1446" s="39"/>
      <c r="AD1446" s="39"/>
      <c r="AE1446" s="39"/>
      <c r="AR1446" s="240" t="s">
        <v>301</v>
      </c>
      <c r="AT1446" s="240" t="s">
        <v>215</v>
      </c>
      <c r="AU1446" s="240" t="s">
        <v>89</v>
      </c>
      <c r="AY1446" s="18" t="s">
        <v>213</v>
      </c>
      <c r="BE1446" s="241">
        <f>IF(N1446="základní",J1446,0)</f>
        <v>0</v>
      </c>
      <c r="BF1446" s="241">
        <f>IF(N1446="snížená",J1446,0)</f>
        <v>0</v>
      </c>
      <c r="BG1446" s="241">
        <f>IF(N1446="zákl. přenesená",J1446,0)</f>
        <v>0</v>
      </c>
      <c r="BH1446" s="241">
        <f>IF(N1446="sníž. přenesená",J1446,0)</f>
        <v>0</v>
      </c>
      <c r="BI1446" s="241">
        <f>IF(N1446="nulová",J1446,0)</f>
        <v>0</v>
      </c>
      <c r="BJ1446" s="18" t="s">
        <v>21</v>
      </c>
      <c r="BK1446" s="241">
        <f>ROUND(I1446*H1446,2)</f>
        <v>0</v>
      </c>
      <c r="BL1446" s="18" t="s">
        <v>301</v>
      </c>
      <c r="BM1446" s="240" t="s">
        <v>2369</v>
      </c>
    </row>
    <row r="1447" spans="1:51" s="13" customFormat="1" ht="12">
      <c r="A1447" s="13"/>
      <c r="B1447" s="242"/>
      <c r="C1447" s="243"/>
      <c r="D1447" s="244" t="s">
        <v>221</v>
      </c>
      <c r="E1447" s="245" t="s">
        <v>1</v>
      </c>
      <c r="F1447" s="246" t="s">
        <v>2370</v>
      </c>
      <c r="G1447" s="243"/>
      <c r="H1447" s="247">
        <v>10.6</v>
      </c>
      <c r="I1447" s="248"/>
      <c r="J1447" s="243"/>
      <c r="K1447" s="243"/>
      <c r="L1447" s="249"/>
      <c r="M1447" s="250"/>
      <c r="N1447" s="251"/>
      <c r="O1447" s="251"/>
      <c r="P1447" s="251"/>
      <c r="Q1447" s="251"/>
      <c r="R1447" s="251"/>
      <c r="S1447" s="251"/>
      <c r="T1447" s="252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  <c r="AE1447" s="13"/>
      <c r="AT1447" s="253" t="s">
        <v>221</v>
      </c>
      <c r="AU1447" s="253" t="s">
        <v>89</v>
      </c>
      <c r="AV1447" s="13" t="s">
        <v>89</v>
      </c>
      <c r="AW1447" s="13" t="s">
        <v>36</v>
      </c>
      <c r="AX1447" s="13" t="s">
        <v>80</v>
      </c>
      <c r="AY1447" s="253" t="s">
        <v>213</v>
      </c>
    </row>
    <row r="1448" spans="1:51" s="13" customFormat="1" ht="12">
      <c r="A1448" s="13"/>
      <c r="B1448" s="242"/>
      <c r="C1448" s="243"/>
      <c r="D1448" s="244" t="s">
        <v>221</v>
      </c>
      <c r="E1448" s="245" t="s">
        <v>1</v>
      </c>
      <c r="F1448" s="246" t="s">
        <v>2371</v>
      </c>
      <c r="G1448" s="243"/>
      <c r="H1448" s="247">
        <v>12.36</v>
      </c>
      <c r="I1448" s="248"/>
      <c r="J1448" s="243"/>
      <c r="K1448" s="243"/>
      <c r="L1448" s="249"/>
      <c r="M1448" s="250"/>
      <c r="N1448" s="251"/>
      <c r="O1448" s="251"/>
      <c r="P1448" s="251"/>
      <c r="Q1448" s="251"/>
      <c r="R1448" s="251"/>
      <c r="S1448" s="251"/>
      <c r="T1448" s="252"/>
      <c r="U1448" s="13"/>
      <c r="V1448" s="13"/>
      <c r="W1448" s="13"/>
      <c r="X1448" s="13"/>
      <c r="Y1448" s="13"/>
      <c r="Z1448" s="13"/>
      <c r="AA1448" s="13"/>
      <c r="AB1448" s="13"/>
      <c r="AC1448" s="13"/>
      <c r="AD1448" s="13"/>
      <c r="AE1448" s="13"/>
      <c r="AT1448" s="253" t="s">
        <v>221</v>
      </c>
      <c r="AU1448" s="253" t="s">
        <v>89</v>
      </c>
      <c r="AV1448" s="13" t="s">
        <v>89</v>
      </c>
      <c r="AW1448" s="13" t="s">
        <v>36</v>
      </c>
      <c r="AX1448" s="13" t="s">
        <v>80</v>
      </c>
      <c r="AY1448" s="253" t="s">
        <v>213</v>
      </c>
    </row>
    <row r="1449" spans="1:51" s="13" customFormat="1" ht="12">
      <c r="A1449" s="13"/>
      <c r="B1449" s="242"/>
      <c r="C1449" s="243"/>
      <c r="D1449" s="244" t="s">
        <v>221</v>
      </c>
      <c r="E1449" s="245" t="s">
        <v>1</v>
      </c>
      <c r="F1449" s="246" t="s">
        <v>2372</v>
      </c>
      <c r="G1449" s="243"/>
      <c r="H1449" s="247">
        <v>1.52</v>
      </c>
      <c r="I1449" s="248"/>
      <c r="J1449" s="243"/>
      <c r="K1449" s="243"/>
      <c r="L1449" s="249"/>
      <c r="M1449" s="250"/>
      <c r="N1449" s="251"/>
      <c r="O1449" s="251"/>
      <c r="P1449" s="251"/>
      <c r="Q1449" s="251"/>
      <c r="R1449" s="251"/>
      <c r="S1449" s="251"/>
      <c r="T1449" s="252"/>
      <c r="U1449" s="13"/>
      <c r="V1449" s="13"/>
      <c r="W1449" s="13"/>
      <c r="X1449" s="13"/>
      <c r="Y1449" s="13"/>
      <c r="Z1449" s="13"/>
      <c r="AA1449" s="13"/>
      <c r="AB1449" s="13"/>
      <c r="AC1449" s="13"/>
      <c r="AD1449" s="13"/>
      <c r="AE1449" s="13"/>
      <c r="AT1449" s="253" t="s">
        <v>221</v>
      </c>
      <c r="AU1449" s="253" t="s">
        <v>89</v>
      </c>
      <c r="AV1449" s="13" t="s">
        <v>89</v>
      </c>
      <c r="AW1449" s="13" t="s">
        <v>36</v>
      </c>
      <c r="AX1449" s="13" t="s">
        <v>80</v>
      </c>
      <c r="AY1449" s="253" t="s">
        <v>213</v>
      </c>
    </row>
    <row r="1450" spans="1:51" s="14" customFormat="1" ht="12">
      <c r="A1450" s="14"/>
      <c r="B1450" s="254"/>
      <c r="C1450" s="255"/>
      <c r="D1450" s="244" t="s">
        <v>221</v>
      </c>
      <c r="E1450" s="256" t="s">
        <v>1</v>
      </c>
      <c r="F1450" s="257" t="s">
        <v>224</v>
      </c>
      <c r="G1450" s="255"/>
      <c r="H1450" s="258">
        <v>24.48</v>
      </c>
      <c r="I1450" s="259"/>
      <c r="J1450" s="255"/>
      <c r="K1450" s="255"/>
      <c r="L1450" s="260"/>
      <c r="M1450" s="261"/>
      <c r="N1450" s="262"/>
      <c r="O1450" s="262"/>
      <c r="P1450" s="262"/>
      <c r="Q1450" s="262"/>
      <c r="R1450" s="262"/>
      <c r="S1450" s="262"/>
      <c r="T1450" s="263"/>
      <c r="U1450" s="14"/>
      <c r="V1450" s="14"/>
      <c r="W1450" s="14"/>
      <c r="X1450" s="14"/>
      <c r="Y1450" s="14"/>
      <c r="Z1450" s="14"/>
      <c r="AA1450" s="14"/>
      <c r="AB1450" s="14"/>
      <c r="AC1450" s="14"/>
      <c r="AD1450" s="14"/>
      <c r="AE1450" s="14"/>
      <c r="AT1450" s="264" t="s">
        <v>221</v>
      </c>
      <c r="AU1450" s="264" t="s">
        <v>89</v>
      </c>
      <c r="AV1450" s="14" t="s">
        <v>219</v>
      </c>
      <c r="AW1450" s="14" t="s">
        <v>36</v>
      </c>
      <c r="AX1450" s="14" t="s">
        <v>21</v>
      </c>
      <c r="AY1450" s="264" t="s">
        <v>213</v>
      </c>
    </row>
    <row r="1451" spans="1:65" s="2" customFormat="1" ht="21.75" customHeight="1">
      <c r="A1451" s="39"/>
      <c r="B1451" s="40"/>
      <c r="C1451" s="228" t="s">
        <v>2373</v>
      </c>
      <c r="D1451" s="228" t="s">
        <v>215</v>
      </c>
      <c r="E1451" s="229" t="s">
        <v>2374</v>
      </c>
      <c r="F1451" s="230" t="s">
        <v>2375</v>
      </c>
      <c r="G1451" s="231" t="s">
        <v>470</v>
      </c>
      <c r="H1451" s="232">
        <v>35.9</v>
      </c>
      <c r="I1451" s="233"/>
      <c r="J1451" s="234">
        <f>ROUND(I1451*H1451,2)</f>
        <v>0</v>
      </c>
      <c r="K1451" s="235"/>
      <c r="L1451" s="45"/>
      <c r="M1451" s="236" t="s">
        <v>1</v>
      </c>
      <c r="N1451" s="237" t="s">
        <v>45</v>
      </c>
      <c r="O1451" s="92"/>
      <c r="P1451" s="238">
        <f>O1451*H1451</f>
        <v>0</v>
      </c>
      <c r="Q1451" s="238">
        <v>0</v>
      </c>
      <c r="R1451" s="238">
        <f>Q1451*H1451</f>
        <v>0</v>
      </c>
      <c r="S1451" s="238">
        <v>0</v>
      </c>
      <c r="T1451" s="239">
        <f>S1451*H1451</f>
        <v>0</v>
      </c>
      <c r="U1451" s="39"/>
      <c r="V1451" s="39"/>
      <c r="W1451" s="39"/>
      <c r="X1451" s="39"/>
      <c r="Y1451" s="39"/>
      <c r="Z1451" s="39"/>
      <c r="AA1451" s="39"/>
      <c r="AB1451" s="39"/>
      <c r="AC1451" s="39"/>
      <c r="AD1451" s="39"/>
      <c r="AE1451" s="39"/>
      <c r="AR1451" s="240" t="s">
        <v>301</v>
      </c>
      <c r="AT1451" s="240" t="s">
        <v>215</v>
      </c>
      <c r="AU1451" s="240" t="s">
        <v>89</v>
      </c>
      <c r="AY1451" s="18" t="s">
        <v>213</v>
      </c>
      <c r="BE1451" s="241">
        <f>IF(N1451="základní",J1451,0)</f>
        <v>0</v>
      </c>
      <c r="BF1451" s="241">
        <f>IF(N1451="snížená",J1451,0)</f>
        <v>0</v>
      </c>
      <c r="BG1451" s="241">
        <f>IF(N1451="zákl. přenesená",J1451,0)</f>
        <v>0</v>
      </c>
      <c r="BH1451" s="241">
        <f>IF(N1451="sníž. přenesená",J1451,0)</f>
        <v>0</v>
      </c>
      <c r="BI1451" s="241">
        <f>IF(N1451="nulová",J1451,0)</f>
        <v>0</v>
      </c>
      <c r="BJ1451" s="18" t="s">
        <v>21</v>
      </c>
      <c r="BK1451" s="241">
        <f>ROUND(I1451*H1451,2)</f>
        <v>0</v>
      </c>
      <c r="BL1451" s="18" t="s">
        <v>301</v>
      </c>
      <c r="BM1451" s="240" t="s">
        <v>2376</v>
      </c>
    </row>
    <row r="1452" spans="1:51" s="13" customFormat="1" ht="12">
      <c r="A1452" s="13"/>
      <c r="B1452" s="242"/>
      <c r="C1452" s="243"/>
      <c r="D1452" s="244" t="s">
        <v>221</v>
      </c>
      <c r="E1452" s="245" t="s">
        <v>1</v>
      </c>
      <c r="F1452" s="246" t="s">
        <v>2377</v>
      </c>
      <c r="G1452" s="243"/>
      <c r="H1452" s="247">
        <v>7.14</v>
      </c>
      <c r="I1452" s="248"/>
      <c r="J1452" s="243"/>
      <c r="K1452" s="243"/>
      <c r="L1452" s="249"/>
      <c r="M1452" s="250"/>
      <c r="N1452" s="251"/>
      <c r="O1452" s="251"/>
      <c r="P1452" s="251"/>
      <c r="Q1452" s="251"/>
      <c r="R1452" s="251"/>
      <c r="S1452" s="251"/>
      <c r="T1452" s="252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  <c r="AE1452" s="13"/>
      <c r="AT1452" s="253" t="s">
        <v>221</v>
      </c>
      <c r="AU1452" s="253" t="s">
        <v>89</v>
      </c>
      <c r="AV1452" s="13" t="s">
        <v>89</v>
      </c>
      <c r="AW1452" s="13" t="s">
        <v>36</v>
      </c>
      <c r="AX1452" s="13" t="s">
        <v>80</v>
      </c>
      <c r="AY1452" s="253" t="s">
        <v>213</v>
      </c>
    </row>
    <row r="1453" spans="1:51" s="13" customFormat="1" ht="12">
      <c r="A1453" s="13"/>
      <c r="B1453" s="242"/>
      <c r="C1453" s="243"/>
      <c r="D1453" s="244" t="s">
        <v>221</v>
      </c>
      <c r="E1453" s="245" t="s">
        <v>1</v>
      </c>
      <c r="F1453" s="246" t="s">
        <v>2378</v>
      </c>
      <c r="G1453" s="243"/>
      <c r="H1453" s="247">
        <v>5.96</v>
      </c>
      <c r="I1453" s="248"/>
      <c r="J1453" s="243"/>
      <c r="K1453" s="243"/>
      <c r="L1453" s="249"/>
      <c r="M1453" s="250"/>
      <c r="N1453" s="251"/>
      <c r="O1453" s="251"/>
      <c r="P1453" s="251"/>
      <c r="Q1453" s="251"/>
      <c r="R1453" s="251"/>
      <c r="S1453" s="251"/>
      <c r="T1453" s="252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  <c r="AE1453" s="13"/>
      <c r="AT1453" s="253" t="s">
        <v>221</v>
      </c>
      <c r="AU1453" s="253" t="s">
        <v>89</v>
      </c>
      <c r="AV1453" s="13" t="s">
        <v>89</v>
      </c>
      <c r="AW1453" s="13" t="s">
        <v>36</v>
      </c>
      <c r="AX1453" s="13" t="s">
        <v>80</v>
      </c>
      <c r="AY1453" s="253" t="s">
        <v>213</v>
      </c>
    </row>
    <row r="1454" spans="1:51" s="13" customFormat="1" ht="12">
      <c r="A1454" s="13"/>
      <c r="B1454" s="242"/>
      <c r="C1454" s="243"/>
      <c r="D1454" s="244" t="s">
        <v>221</v>
      </c>
      <c r="E1454" s="245" t="s">
        <v>1</v>
      </c>
      <c r="F1454" s="246" t="s">
        <v>2379</v>
      </c>
      <c r="G1454" s="243"/>
      <c r="H1454" s="247">
        <v>7.2</v>
      </c>
      <c r="I1454" s="248"/>
      <c r="J1454" s="243"/>
      <c r="K1454" s="243"/>
      <c r="L1454" s="249"/>
      <c r="M1454" s="250"/>
      <c r="N1454" s="251"/>
      <c r="O1454" s="251"/>
      <c r="P1454" s="251"/>
      <c r="Q1454" s="251"/>
      <c r="R1454" s="251"/>
      <c r="S1454" s="251"/>
      <c r="T1454" s="252"/>
      <c r="U1454" s="13"/>
      <c r="V1454" s="13"/>
      <c r="W1454" s="13"/>
      <c r="X1454" s="13"/>
      <c r="Y1454" s="13"/>
      <c r="Z1454" s="13"/>
      <c r="AA1454" s="13"/>
      <c r="AB1454" s="13"/>
      <c r="AC1454" s="13"/>
      <c r="AD1454" s="13"/>
      <c r="AE1454" s="13"/>
      <c r="AT1454" s="253" t="s">
        <v>221</v>
      </c>
      <c r="AU1454" s="253" t="s">
        <v>89</v>
      </c>
      <c r="AV1454" s="13" t="s">
        <v>89</v>
      </c>
      <c r="AW1454" s="13" t="s">
        <v>36</v>
      </c>
      <c r="AX1454" s="13" t="s">
        <v>80</v>
      </c>
      <c r="AY1454" s="253" t="s">
        <v>213</v>
      </c>
    </row>
    <row r="1455" spans="1:51" s="13" customFormat="1" ht="12">
      <c r="A1455" s="13"/>
      <c r="B1455" s="242"/>
      <c r="C1455" s="243"/>
      <c r="D1455" s="244" t="s">
        <v>221</v>
      </c>
      <c r="E1455" s="245" t="s">
        <v>1</v>
      </c>
      <c r="F1455" s="246" t="s">
        <v>2380</v>
      </c>
      <c r="G1455" s="243"/>
      <c r="H1455" s="247">
        <v>6.2</v>
      </c>
      <c r="I1455" s="248"/>
      <c r="J1455" s="243"/>
      <c r="K1455" s="243"/>
      <c r="L1455" s="249"/>
      <c r="M1455" s="250"/>
      <c r="N1455" s="251"/>
      <c r="O1455" s="251"/>
      <c r="P1455" s="251"/>
      <c r="Q1455" s="251"/>
      <c r="R1455" s="251"/>
      <c r="S1455" s="251"/>
      <c r="T1455" s="252"/>
      <c r="U1455" s="13"/>
      <c r="V1455" s="13"/>
      <c r="W1455" s="13"/>
      <c r="X1455" s="13"/>
      <c r="Y1455" s="13"/>
      <c r="Z1455" s="13"/>
      <c r="AA1455" s="13"/>
      <c r="AB1455" s="13"/>
      <c r="AC1455" s="13"/>
      <c r="AD1455" s="13"/>
      <c r="AE1455" s="13"/>
      <c r="AT1455" s="253" t="s">
        <v>221</v>
      </c>
      <c r="AU1455" s="253" t="s">
        <v>89</v>
      </c>
      <c r="AV1455" s="13" t="s">
        <v>89</v>
      </c>
      <c r="AW1455" s="13" t="s">
        <v>36</v>
      </c>
      <c r="AX1455" s="13" t="s">
        <v>80</v>
      </c>
      <c r="AY1455" s="253" t="s">
        <v>213</v>
      </c>
    </row>
    <row r="1456" spans="1:51" s="13" customFormat="1" ht="12">
      <c r="A1456" s="13"/>
      <c r="B1456" s="242"/>
      <c r="C1456" s="243"/>
      <c r="D1456" s="244" t="s">
        <v>221</v>
      </c>
      <c r="E1456" s="245" t="s">
        <v>1</v>
      </c>
      <c r="F1456" s="246" t="s">
        <v>2381</v>
      </c>
      <c r="G1456" s="243"/>
      <c r="H1456" s="247">
        <v>9.4</v>
      </c>
      <c r="I1456" s="248"/>
      <c r="J1456" s="243"/>
      <c r="K1456" s="243"/>
      <c r="L1456" s="249"/>
      <c r="M1456" s="250"/>
      <c r="N1456" s="251"/>
      <c r="O1456" s="251"/>
      <c r="P1456" s="251"/>
      <c r="Q1456" s="251"/>
      <c r="R1456" s="251"/>
      <c r="S1456" s="251"/>
      <c r="T1456" s="252"/>
      <c r="U1456" s="13"/>
      <c r="V1456" s="13"/>
      <c r="W1456" s="13"/>
      <c r="X1456" s="13"/>
      <c r="Y1456" s="13"/>
      <c r="Z1456" s="13"/>
      <c r="AA1456" s="13"/>
      <c r="AB1456" s="13"/>
      <c r="AC1456" s="13"/>
      <c r="AD1456" s="13"/>
      <c r="AE1456" s="13"/>
      <c r="AT1456" s="253" t="s">
        <v>221</v>
      </c>
      <c r="AU1456" s="253" t="s">
        <v>89</v>
      </c>
      <c r="AV1456" s="13" t="s">
        <v>89</v>
      </c>
      <c r="AW1456" s="13" t="s">
        <v>36</v>
      </c>
      <c r="AX1456" s="13" t="s">
        <v>80</v>
      </c>
      <c r="AY1456" s="253" t="s">
        <v>213</v>
      </c>
    </row>
    <row r="1457" spans="1:51" s="14" customFormat="1" ht="12">
      <c r="A1457" s="14"/>
      <c r="B1457" s="254"/>
      <c r="C1457" s="255"/>
      <c r="D1457" s="244" t="s">
        <v>221</v>
      </c>
      <c r="E1457" s="256" t="s">
        <v>1</v>
      </c>
      <c r="F1457" s="257" t="s">
        <v>224</v>
      </c>
      <c r="G1457" s="255"/>
      <c r="H1457" s="258">
        <v>35.9</v>
      </c>
      <c r="I1457" s="259"/>
      <c r="J1457" s="255"/>
      <c r="K1457" s="255"/>
      <c r="L1457" s="260"/>
      <c r="M1457" s="261"/>
      <c r="N1457" s="262"/>
      <c r="O1457" s="262"/>
      <c r="P1457" s="262"/>
      <c r="Q1457" s="262"/>
      <c r="R1457" s="262"/>
      <c r="S1457" s="262"/>
      <c r="T1457" s="263"/>
      <c r="U1457" s="14"/>
      <c r="V1457" s="14"/>
      <c r="W1457" s="14"/>
      <c r="X1457" s="14"/>
      <c r="Y1457" s="14"/>
      <c r="Z1457" s="14"/>
      <c r="AA1457" s="14"/>
      <c r="AB1457" s="14"/>
      <c r="AC1457" s="14"/>
      <c r="AD1457" s="14"/>
      <c r="AE1457" s="14"/>
      <c r="AT1457" s="264" t="s">
        <v>221</v>
      </c>
      <c r="AU1457" s="264" t="s">
        <v>89</v>
      </c>
      <c r="AV1457" s="14" t="s">
        <v>219</v>
      </c>
      <c r="AW1457" s="14" t="s">
        <v>36</v>
      </c>
      <c r="AX1457" s="14" t="s">
        <v>21</v>
      </c>
      <c r="AY1457" s="264" t="s">
        <v>213</v>
      </c>
    </row>
    <row r="1458" spans="1:65" s="2" customFormat="1" ht="21.75" customHeight="1">
      <c r="A1458" s="39"/>
      <c r="B1458" s="40"/>
      <c r="C1458" s="228" t="s">
        <v>2382</v>
      </c>
      <c r="D1458" s="228" t="s">
        <v>215</v>
      </c>
      <c r="E1458" s="229" t="s">
        <v>2383</v>
      </c>
      <c r="F1458" s="230" t="s">
        <v>2384</v>
      </c>
      <c r="G1458" s="231" t="s">
        <v>1587</v>
      </c>
      <c r="H1458" s="297"/>
      <c r="I1458" s="233"/>
      <c r="J1458" s="234">
        <f>ROUND(I1458*H1458,2)</f>
        <v>0</v>
      </c>
      <c r="K1458" s="235"/>
      <c r="L1458" s="45"/>
      <c r="M1458" s="236" t="s">
        <v>1</v>
      </c>
      <c r="N1458" s="237" t="s">
        <v>45</v>
      </c>
      <c r="O1458" s="92"/>
      <c r="P1458" s="238">
        <f>O1458*H1458</f>
        <v>0</v>
      </c>
      <c r="Q1458" s="238">
        <v>0</v>
      </c>
      <c r="R1458" s="238">
        <f>Q1458*H1458</f>
        <v>0</v>
      </c>
      <c r="S1458" s="238">
        <v>0</v>
      </c>
      <c r="T1458" s="239">
        <f>S1458*H1458</f>
        <v>0</v>
      </c>
      <c r="U1458" s="39"/>
      <c r="V1458" s="39"/>
      <c r="W1458" s="39"/>
      <c r="X1458" s="39"/>
      <c r="Y1458" s="39"/>
      <c r="Z1458" s="39"/>
      <c r="AA1458" s="39"/>
      <c r="AB1458" s="39"/>
      <c r="AC1458" s="39"/>
      <c r="AD1458" s="39"/>
      <c r="AE1458" s="39"/>
      <c r="AR1458" s="240" t="s">
        <v>301</v>
      </c>
      <c r="AT1458" s="240" t="s">
        <v>215</v>
      </c>
      <c r="AU1458" s="240" t="s">
        <v>89</v>
      </c>
      <c r="AY1458" s="18" t="s">
        <v>213</v>
      </c>
      <c r="BE1458" s="241">
        <f>IF(N1458="základní",J1458,0)</f>
        <v>0</v>
      </c>
      <c r="BF1458" s="241">
        <f>IF(N1458="snížená",J1458,0)</f>
        <v>0</v>
      </c>
      <c r="BG1458" s="241">
        <f>IF(N1458="zákl. přenesená",J1458,0)</f>
        <v>0</v>
      </c>
      <c r="BH1458" s="241">
        <f>IF(N1458="sníž. přenesená",J1458,0)</f>
        <v>0</v>
      </c>
      <c r="BI1458" s="241">
        <f>IF(N1458="nulová",J1458,0)</f>
        <v>0</v>
      </c>
      <c r="BJ1458" s="18" t="s">
        <v>21</v>
      </c>
      <c r="BK1458" s="241">
        <f>ROUND(I1458*H1458,2)</f>
        <v>0</v>
      </c>
      <c r="BL1458" s="18" t="s">
        <v>301</v>
      </c>
      <c r="BM1458" s="240" t="s">
        <v>2385</v>
      </c>
    </row>
    <row r="1459" spans="1:63" s="12" customFormat="1" ht="22.8" customHeight="1">
      <c r="A1459" s="12"/>
      <c r="B1459" s="212"/>
      <c r="C1459" s="213"/>
      <c r="D1459" s="214" t="s">
        <v>79</v>
      </c>
      <c r="E1459" s="226" t="s">
        <v>2386</v>
      </c>
      <c r="F1459" s="226" t="s">
        <v>2387</v>
      </c>
      <c r="G1459" s="213"/>
      <c r="H1459" s="213"/>
      <c r="I1459" s="216"/>
      <c r="J1459" s="227">
        <f>BK1459</f>
        <v>0</v>
      </c>
      <c r="K1459" s="213"/>
      <c r="L1459" s="218"/>
      <c r="M1459" s="219"/>
      <c r="N1459" s="220"/>
      <c r="O1459" s="220"/>
      <c r="P1459" s="221">
        <f>SUM(P1460:P1587)</f>
        <v>0</v>
      </c>
      <c r="Q1459" s="220"/>
      <c r="R1459" s="221">
        <f>SUM(R1460:R1587)</f>
        <v>1.7967730999999998</v>
      </c>
      <c r="S1459" s="220"/>
      <c r="T1459" s="222">
        <f>SUM(T1460:T1587)</f>
        <v>0</v>
      </c>
      <c r="U1459" s="12"/>
      <c r="V1459" s="12"/>
      <c r="W1459" s="12"/>
      <c r="X1459" s="12"/>
      <c r="Y1459" s="12"/>
      <c r="Z1459" s="12"/>
      <c r="AA1459" s="12"/>
      <c r="AB1459" s="12"/>
      <c r="AC1459" s="12"/>
      <c r="AD1459" s="12"/>
      <c r="AE1459" s="12"/>
      <c r="AR1459" s="223" t="s">
        <v>89</v>
      </c>
      <c r="AT1459" s="224" t="s">
        <v>79</v>
      </c>
      <c r="AU1459" s="224" t="s">
        <v>21</v>
      </c>
      <c r="AY1459" s="223" t="s">
        <v>213</v>
      </c>
      <c r="BK1459" s="225">
        <f>SUM(BK1460:BK1587)</f>
        <v>0</v>
      </c>
    </row>
    <row r="1460" spans="1:65" s="2" customFormat="1" ht="21.75" customHeight="1">
      <c r="A1460" s="39"/>
      <c r="B1460" s="40"/>
      <c r="C1460" s="228" t="s">
        <v>2388</v>
      </c>
      <c r="D1460" s="228" t="s">
        <v>215</v>
      </c>
      <c r="E1460" s="229" t="s">
        <v>2389</v>
      </c>
      <c r="F1460" s="230" t="s">
        <v>2390</v>
      </c>
      <c r="G1460" s="231" t="s">
        <v>371</v>
      </c>
      <c r="H1460" s="232">
        <v>4</v>
      </c>
      <c r="I1460" s="233"/>
      <c r="J1460" s="234">
        <f>ROUND(I1460*H1460,2)</f>
        <v>0</v>
      </c>
      <c r="K1460" s="235"/>
      <c r="L1460" s="45"/>
      <c r="M1460" s="236" t="s">
        <v>1</v>
      </c>
      <c r="N1460" s="237" t="s">
        <v>45</v>
      </c>
      <c r="O1460" s="92"/>
      <c r="P1460" s="238">
        <f>O1460*H1460</f>
        <v>0</v>
      </c>
      <c r="Q1460" s="238">
        <v>0</v>
      </c>
      <c r="R1460" s="238">
        <f>Q1460*H1460</f>
        <v>0</v>
      </c>
      <c r="S1460" s="238">
        <v>0</v>
      </c>
      <c r="T1460" s="239">
        <f>S1460*H1460</f>
        <v>0</v>
      </c>
      <c r="U1460" s="39"/>
      <c r="V1460" s="39"/>
      <c r="W1460" s="39"/>
      <c r="X1460" s="39"/>
      <c r="Y1460" s="39"/>
      <c r="Z1460" s="39"/>
      <c r="AA1460" s="39"/>
      <c r="AB1460" s="39"/>
      <c r="AC1460" s="39"/>
      <c r="AD1460" s="39"/>
      <c r="AE1460" s="39"/>
      <c r="AR1460" s="240" t="s">
        <v>301</v>
      </c>
      <c r="AT1460" s="240" t="s">
        <v>215</v>
      </c>
      <c r="AU1460" s="240" t="s">
        <v>89</v>
      </c>
      <c r="AY1460" s="18" t="s">
        <v>213</v>
      </c>
      <c r="BE1460" s="241">
        <f>IF(N1460="základní",J1460,0)</f>
        <v>0</v>
      </c>
      <c r="BF1460" s="241">
        <f>IF(N1460="snížená",J1460,0)</f>
        <v>0</v>
      </c>
      <c r="BG1460" s="241">
        <f>IF(N1460="zákl. přenesená",J1460,0)</f>
        <v>0</v>
      </c>
      <c r="BH1460" s="241">
        <f>IF(N1460="sníž. přenesená",J1460,0)</f>
        <v>0</v>
      </c>
      <c r="BI1460" s="241">
        <f>IF(N1460="nulová",J1460,0)</f>
        <v>0</v>
      </c>
      <c r="BJ1460" s="18" t="s">
        <v>21</v>
      </c>
      <c r="BK1460" s="241">
        <f>ROUND(I1460*H1460,2)</f>
        <v>0</v>
      </c>
      <c r="BL1460" s="18" t="s">
        <v>301</v>
      </c>
      <c r="BM1460" s="240" t="s">
        <v>2391</v>
      </c>
    </row>
    <row r="1461" spans="1:51" s="13" customFormat="1" ht="12">
      <c r="A1461" s="13"/>
      <c r="B1461" s="242"/>
      <c r="C1461" s="243"/>
      <c r="D1461" s="244" t="s">
        <v>221</v>
      </c>
      <c r="E1461" s="245" t="s">
        <v>1</v>
      </c>
      <c r="F1461" s="246" t="s">
        <v>2392</v>
      </c>
      <c r="G1461" s="243"/>
      <c r="H1461" s="247">
        <v>2</v>
      </c>
      <c r="I1461" s="248"/>
      <c r="J1461" s="243"/>
      <c r="K1461" s="243"/>
      <c r="L1461" s="249"/>
      <c r="M1461" s="250"/>
      <c r="N1461" s="251"/>
      <c r="O1461" s="251"/>
      <c r="P1461" s="251"/>
      <c r="Q1461" s="251"/>
      <c r="R1461" s="251"/>
      <c r="S1461" s="251"/>
      <c r="T1461" s="252"/>
      <c r="U1461" s="13"/>
      <c r="V1461" s="13"/>
      <c r="W1461" s="13"/>
      <c r="X1461" s="13"/>
      <c r="Y1461" s="13"/>
      <c r="Z1461" s="13"/>
      <c r="AA1461" s="13"/>
      <c r="AB1461" s="13"/>
      <c r="AC1461" s="13"/>
      <c r="AD1461" s="13"/>
      <c r="AE1461" s="13"/>
      <c r="AT1461" s="253" t="s">
        <v>221</v>
      </c>
      <c r="AU1461" s="253" t="s">
        <v>89</v>
      </c>
      <c r="AV1461" s="13" t="s">
        <v>89</v>
      </c>
      <c r="AW1461" s="13" t="s">
        <v>36</v>
      </c>
      <c r="AX1461" s="13" t="s">
        <v>80</v>
      </c>
      <c r="AY1461" s="253" t="s">
        <v>213</v>
      </c>
    </row>
    <row r="1462" spans="1:51" s="13" customFormat="1" ht="12">
      <c r="A1462" s="13"/>
      <c r="B1462" s="242"/>
      <c r="C1462" s="243"/>
      <c r="D1462" s="244" t="s">
        <v>221</v>
      </c>
      <c r="E1462" s="245" t="s">
        <v>1</v>
      </c>
      <c r="F1462" s="246" t="s">
        <v>2393</v>
      </c>
      <c r="G1462" s="243"/>
      <c r="H1462" s="247">
        <v>2</v>
      </c>
      <c r="I1462" s="248"/>
      <c r="J1462" s="243"/>
      <c r="K1462" s="243"/>
      <c r="L1462" s="249"/>
      <c r="M1462" s="250"/>
      <c r="N1462" s="251"/>
      <c r="O1462" s="251"/>
      <c r="P1462" s="251"/>
      <c r="Q1462" s="251"/>
      <c r="R1462" s="251"/>
      <c r="S1462" s="251"/>
      <c r="T1462" s="252"/>
      <c r="U1462" s="13"/>
      <c r="V1462" s="13"/>
      <c r="W1462" s="13"/>
      <c r="X1462" s="13"/>
      <c r="Y1462" s="13"/>
      <c r="Z1462" s="13"/>
      <c r="AA1462" s="13"/>
      <c r="AB1462" s="13"/>
      <c r="AC1462" s="13"/>
      <c r="AD1462" s="13"/>
      <c r="AE1462" s="13"/>
      <c r="AT1462" s="253" t="s">
        <v>221</v>
      </c>
      <c r="AU1462" s="253" t="s">
        <v>89</v>
      </c>
      <c r="AV1462" s="13" t="s">
        <v>89</v>
      </c>
      <c r="AW1462" s="13" t="s">
        <v>36</v>
      </c>
      <c r="AX1462" s="13" t="s">
        <v>80</v>
      </c>
      <c r="AY1462" s="253" t="s">
        <v>213</v>
      </c>
    </row>
    <row r="1463" spans="1:51" s="14" customFormat="1" ht="12">
      <c r="A1463" s="14"/>
      <c r="B1463" s="254"/>
      <c r="C1463" s="255"/>
      <c r="D1463" s="244" t="s">
        <v>221</v>
      </c>
      <c r="E1463" s="256" t="s">
        <v>1</v>
      </c>
      <c r="F1463" s="257" t="s">
        <v>224</v>
      </c>
      <c r="G1463" s="255"/>
      <c r="H1463" s="258">
        <v>4</v>
      </c>
      <c r="I1463" s="259"/>
      <c r="J1463" s="255"/>
      <c r="K1463" s="255"/>
      <c r="L1463" s="260"/>
      <c r="M1463" s="261"/>
      <c r="N1463" s="262"/>
      <c r="O1463" s="262"/>
      <c r="P1463" s="262"/>
      <c r="Q1463" s="262"/>
      <c r="R1463" s="262"/>
      <c r="S1463" s="262"/>
      <c r="T1463" s="263"/>
      <c r="U1463" s="14"/>
      <c r="V1463" s="14"/>
      <c r="W1463" s="14"/>
      <c r="X1463" s="14"/>
      <c r="Y1463" s="14"/>
      <c r="Z1463" s="14"/>
      <c r="AA1463" s="14"/>
      <c r="AB1463" s="14"/>
      <c r="AC1463" s="14"/>
      <c r="AD1463" s="14"/>
      <c r="AE1463" s="14"/>
      <c r="AT1463" s="264" t="s">
        <v>221</v>
      </c>
      <c r="AU1463" s="264" t="s">
        <v>89</v>
      </c>
      <c r="AV1463" s="14" t="s">
        <v>219</v>
      </c>
      <c r="AW1463" s="14" t="s">
        <v>36</v>
      </c>
      <c r="AX1463" s="14" t="s">
        <v>21</v>
      </c>
      <c r="AY1463" s="264" t="s">
        <v>213</v>
      </c>
    </row>
    <row r="1464" spans="1:65" s="2" customFormat="1" ht="44.25" customHeight="1">
      <c r="A1464" s="39"/>
      <c r="B1464" s="40"/>
      <c r="C1464" s="275" t="s">
        <v>2394</v>
      </c>
      <c r="D1464" s="275" t="s">
        <v>292</v>
      </c>
      <c r="E1464" s="276" t="s">
        <v>2395</v>
      </c>
      <c r="F1464" s="277" t="s">
        <v>2396</v>
      </c>
      <c r="G1464" s="278" t="s">
        <v>244</v>
      </c>
      <c r="H1464" s="279">
        <v>10.92</v>
      </c>
      <c r="I1464" s="280"/>
      <c r="J1464" s="281">
        <f>ROUND(I1464*H1464,2)</f>
        <v>0</v>
      </c>
      <c r="K1464" s="282"/>
      <c r="L1464" s="283"/>
      <c r="M1464" s="284" t="s">
        <v>1</v>
      </c>
      <c r="N1464" s="285" t="s">
        <v>45</v>
      </c>
      <c r="O1464" s="92"/>
      <c r="P1464" s="238">
        <f>O1464*H1464</f>
        <v>0</v>
      </c>
      <c r="Q1464" s="238">
        <v>0.11</v>
      </c>
      <c r="R1464" s="238">
        <f>Q1464*H1464</f>
        <v>1.2012</v>
      </c>
      <c r="S1464" s="238">
        <v>0</v>
      </c>
      <c r="T1464" s="239">
        <f>S1464*H1464</f>
        <v>0</v>
      </c>
      <c r="U1464" s="39"/>
      <c r="V1464" s="39"/>
      <c r="W1464" s="39"/>
      <c r="X1464" s="39"/>
      <c r="Y1464" s="39"/>
      <c r="Z1464" s="39"/>
      <c r="AA1464" s="39"/>
      <c r="AB1464" s="39"/>
      <c r="AC1464" s="39"/>
      <c r="AD1464" s="39"/>
      <c r="AE1464" s="39"/>
      <c r="AR1464" s="240" t="s">
        <v>382</v>
      </c>
      <c r="AT1464" s="240" t="s">
        <v>292</v>
      </c>
      <c r="AU1464" s="240" t="s">
        <v>89</v>
      </c>
      <c r="AY1464" s="18" t="s">
        <v>213</v>
      </c>
      <c r="BE1464" s="241">
        <f>IF(N1464="základní",J1464,0)</f>
        <v>0</v>
      </c>
      <c r="BF1464" s="241">
        <f>IF(N1464="snížená",J1464,0)</f>
        <v>0</v>
      </c>
      <c r="BG1464" s="241">
        <f>IF(N1464="zákl. přenesená",J1464,0)</f>
        <v>0</v>
      </c>
      <c r="BH1464" s="241">
        <f>IF(N1464="sníž. přenesená",J1464,0)</f>
        <v>0</v>
      </c>
      <c r="BI1464" s="241">
        <f>IF(N1464="nulová",J1464,0)</f>
        <v>0</v>
      </c>
      <c r="BJ1464" s="18" t="s">
        <v>21</v>
      </c>
      <c r="BK1464" s="241">
        <f>ROUND(I1464*H1464,2)</f>
        <v>0</v>
      </c>
      <c r="BL1464" s="18" t="s">
        <v>301</v>
      </c>
      <c r="BM1464" s="240" t="s">
        <v>2397</v>
      </c>
    </row>
    <row r="1465" spans="1:51" s="13" customFormat="1" ht="12">
      <c r="A1465" s="13"/>
      <c r="B1465" s="242"/>
      <c r="C1465" s="243"/>
      <c r="D1465" s="244" t="s">
        <v>221</v>
      </c>
      <c r="E1465" s="245" t="s">
        <v>1</v>
      </c>
      <c r="F1465" s="246" t="s">
        <v>2398</v>
      </c>
      <c r="G1465" s="243"/>
      <c r="H1465" s="247">
        <v>5.88</v>
      </c>
      <c r="I1465" s="248"/>
      <c r="J1465" s="243"/>
      <c r="K1465" s="243"/>
      <c r="L1465" s="249"/>
      <c r="M1465" s="250"/>
      <c r="N1465" s="251"/>
      <c r="O1465" s="251"/>
      <c r="P1465" s="251"/>
      <c r="Q1465" s="251"/>
      <c r="R1465" s="251"/>
      <c r="S1465" s="251"/>
      <c r="T1465" s="252"/>
      <c r="U1465" s="13"/>
      <c r="V1465" s="13"/>
      <c r="W1465" s="13"/>
      <c r="X1465" s="13"/>
      <c r="Y1465" s="13"/>
      <c r="Z1465" s="13"/>
      <c r="AA1465" s="13"/>
      <c r="AB1465" s="13"/>
      <c r="AC1465" s="13"/>
      <c r="AD1465" s="13"/>
      <c r="AE1465" s="13"/>
      <c r="AT1465" s="253" t="s">
        <v>221</v>
      </c>
      <c r="AU1465" s="253" t="s">
        <v>89</v>
      </c>
      <c r="AV1465" s="13" t="s">
        <v>89</v>
      </c>
      <c r="AW1465" s="13" t="s">
        <v>36</v>
      </c>
      <c r="AX1465" s="13" t="s">
        <v>80</v>
      </c>
      <c r="AY1465" s="253" t="s">
        <v>213</v>
      </c>
    </row>
    <row r="1466" spans="1:51" s="13" customFormat="1" ht="12">
      <c r="A1466" s="13"/>
      <c r="B1466" s="242"/>
      <c r="C1466" s="243"/>
      <c r="D1466" s="244" t="s">
        <v>221</v>
      </c>
      <c r="E1466" s="245" t="s">
        <v>1</v>
      </c>
      <c r="F1466" s="246" t="s">
        <v>2399</v>
      </c>
      <c r="G1466" s="243"/>
      <c r="H1466" s="247">
        <v>5.04</v>
      </c>
      <c r="I1466" s="248"/>
      <c r="J1466" s="243"/>
      <c r="K1466" s="243"/>
      <c r="L1466" s="249"/>
      <c r="M1466" s="250"/>
      <c r="N1466" s="251"/>
      <c r="O1466" s="251"/>
      <c r="P1466" s="251"/>
      <c r="Q1466" s="251"/>
      <c r="R1466" s="251"/>
      <c r="S1466" s="251"/>
      <c r="T1466" s="252"/>
      <c r="U1466" s="13"/>
      <c r="V1466" s="13"/>
      <c r="W1466" s="13"/>
      <c r="X1466" s="13"/>
      <c r="Y1466" s="13"/>
      <c r="Z1466" s="13"/>
      <c r="AA1466" s="13"/>
      <c r="AB1466" s="13"/>
      <c r="AC1466" s="13"/>
      <c r="AD1466" s="13"/>
      <c r="AE1466" s="13"/>
      <c r="AT1466" s="253" t="s">
        <v>221</v>
      </c>
      <c r="AU1466" s="253" t="s">
        <v>89</v>
      </c>
      <c r="AV1466" s="13" t="s">
        <v>89</v>
      </c>
      <c r="AW1466" s="13" t="s">
        <v>36</v>
      </c>
      <c r="AX1466" s="13" t="s">
        <v>80</v>
      </c>
      <c r="AY1466" s="253" t="s">
        <v>213</v>
      </c>
    </row>
    <row r="1467" spans="1:51" s="14" customFormat="1" ht="12">
      <c r="A1467" s="14"/>
      <c r="B1467" s="254"/>
      <c r="C1467" s="255"/>
      <c r="D1467" s="244" t="s">
        <v>221</v>
      </c>
      <c r="E1467" s="256" t="s">
        <v>1</v>
      </c>
      <c r="F1467" s="257" t="s">
        <v>224</v>
      </c>
      <c r="G1467" s="255"/>
      <c r="H1467" s="258">
        <v>10.92</v>
      </c>
      <c r="I1467" s="259"/>
      <c r="J1467" s="255"/>
      <c r="K1467" s="255"/>
      <c r="L1467" s="260"/>
      <c r="M1467" s="261"/>
      <c r="N1467" s="262"/>
      <c r="O1467" s="262"/>
      <c r="P1467" s="262"/>
      <c r="Q1467" s="262"/>
      <c r="R1467" s="262"/>
      <c r="S1467" s="262"/>
      <c r="T1467" s="263"/>
      <c r="U1467" s="14"/>
      <c r="V1467" s="14"/>
      <c r="W1467" s="14"/>
      <c r="X1467" s="14"/>
      <c r="Y1467" s="14"/>
      <c r="Z1467" s="14"/>
      <c r="AA1467" s="14"/>
      <c r="AB1467" s="14"/>
      <c r="AC1467" s="14"/>
      <c r="AD1467" s="14"/>
      <c r="AE1467" s="14"/>
      <c r="AT1467" s="264" t="s">
        <v>221</v>
      </c>
      <c r="AU1467" s="264" t="s">
        <v>89</v>
      </c>
      <c r="AV1467" s="14" t="s">
        <v>219</v>
      </c>
      <c r="AW1467" s="14" t="s">
        <v>36</v>
      </c>
      <c r="AX1467" s="14" t="s">
        <v>21</v>
      </c>
      <c r="AY1467" s="264" t="s">
        <v>213</v>
      </c>
    </row>
    <row r="1468" spans="1:65" s="2" customFormat="1" ht="44.25" customHeight="1">
      <c r="A1468" s="39"/>
      <c r="B1468" s="40"/>
      <c r="C1468" s="228" t="s">
        <v>2400</v>
      </c>
      <c r="D1468" s="228" t="s">
        <v>215</v>
      </c>
      <c r="E1468" s="229" t="s">
        <v>2401</v>
      </c>
      <c r="F1468" s="230" t="s">
        <v>2402</v>
      </c>
      <c r="G1468" s="231" t="s">
        <v>244</v>
      </c>
      <c r="H1468" s="232">
        <v>5.005</v>
      </c>
      <c r="I1468" s="233"/>
      <c r="J1468" s="234">
        <f>ROUND(I1468*H1468,2)</f>
        <v>0</v>
      </c>
      <c r="K1468" s="235"/>
      <c r="L1468" s="45"/>
      <c r="M1468" s="236" t="s">
        <v>1</v>
      </c>
      <c r="N1468" s="237" t="s">
        <v>45</v>
      </c>
      <c r="O1468" s="92"/>
      <c r="P1468" s="238">
        <f>O1468*H1468</f>
        <v>0</v>
      </c>
      <c r="Q1468" s="238">
        <v>0</v>
      </c>
      <c r="R1468" s="238">
        <f>Q1468*H1468</f>
        <v>0</v>
      </c>
      <c r="S1468" s="238">
        <v>0</v>
      </c>
      <c r="T1468" s="239">
        <f>S1468*H1468</f>
        <v>0</v>
      </c>
      <c r="U1468" s="39"/>
      <c r="V1468" s="39"/>
      <c r="W1468" s="39"/>
      <c r="X1468" s="39"/>
      <c r="Y1468" s="39"/>
      <c r="Z1468" s="39"/>
      <c r="AA1468" s="39"/>
      <c r="AB1468" s="39"/>
      <c r="AC1468" s="39"/>
      <c r="AD1468" s="39"/>
      <c r="AE1468" s="39"/>
      <c r="AR1468" s="240" t="s">
        <v>301</v>
      </c>
      <c r="AT1468" s="240" t="s">
        <v>215</v>
      </c>
      <c r="AU1468" s="240" t="s">
        <v>89</v>
      </c>
      <c r="AY1468" s="18" t="s">
        <v>213</v>
      </c>
      <c r="BE1468" s="241">
        <f>IF(N1468="základní",J1468,0)</f>
        <v>0</v>
      </c>
      <c r="BF1468" s="241">
        <f>IF(N1468="snížená",J1468,0)</f>
        <v>0</v>
      </c>
      <c r="BG1468" s="241">
        <f>IF(N1468="zákl. přenesená",J1468,0)</f>
        <v>0</v>
      </c>
      <c r="BH1468" s="241">
        <f>IF(N1468="sníž. přenesená",J1468,0)</f>
        <v>0</v>
      </c>
      <c r="BI1468" s="241">
        <f>IF(N1468="nulová",J1468,0)</f>
        <v>0</v>
      </c>
      <c r="BJ1468" s="18" t="s">
        <v>21</v>
      </c>
      <c r="BK1468" s="241">
        <f>ROUND(I1468*H1468,2)</f>
        <v>0</v>
      </c>
      <c r="BL1468" s="18" t="s">
        <v>301</v>
      </c>
      <c r="BM1468" s="240" t="s">
        <v>2403</v>
      </c>
    </row>
    <row r="1469" spans="1:51" s="13" customFormat="1" ht="12">
      <c r="A1469" s="13"/>
      <c r="B1469" s="242"/>
      <c r="C1469" s="243"/>
      <c r="D1469" s="244" t="s">
        <v>221</v>
      </c>
      <c r="E1469" s="245" t="s">
        <v>1</v>
      </c>
      <c r="F1469" s="246" t="s">
        <v>2404</v>
      </c>
      <c r="G1469" s="243"/>
      <c r="H1469" s="247">
        <v>5.005</v>
      </c>
      <c r="I1469" s="248"/>
      <c r="J1469" s="243"/>
      <c r="K1469" s="243"/>
      <c r="L1469" s="249"/>
      <c r="M1469" s="250"/>
      <c r="N1469" s="251"/>
      <c r="O1469" s="251"/>
      <c r="P1469" s="251"/>
      <c r="Q1469" s="251"/>
      <c r="R1469" s="251"/>
      <c r="S1469" s="251"/>
      <c r="T1469" s="252"/>
      <c r="U1469" s="13"/>
      <c r="V1469" s="13"/>
      <c r="W1469" s="13"/>
      <c r="X1469" s="13"/>
      <c r="Y1469" s="13"/>
      <c r="Z1469" s="13"/>
      <c r="AA1469" s="13"/>
      <c r="AB1469" s="13"/>
      <c r="AC1469" s="13"/>
      <c r="AD1469" s="13"/>
      <c r="AE1469" s="13"/>
      <c r="AT1469" s="253" t="s">
        <v>221</v>
      </c>
      <c r="AU1469" s="253" t="s">
        <v>89</v>
      </c>
      <c r="AV1469" s="13" t="s">
        <v>89</v>
      </c>
      <c r="AW1469" s="13" t="s">
        <v>36</v>
      </c>
      <c r="AX1469" s="13" t="s">
        <v>80</v>
      </c>
      <c r="AY1469" s="253" t="s">
        <v>213</v>
      </c>
    </row>
    <row r="1470" spans="1:51" s="14" customFormat="1" ht="12">
      <c r="A1470" s="14"/>
      <c r="B1470" s="254"/>
      <c r="C1470" s="255"/>
      <c r="D1470" s="244" t="s">
        <v>221</v>
      </c>
      <c r="E1470" s="256" t="s">
        <v>1</v>
      </c>
      <c r="F1470" s="257" t="s">
        <v>936</v>
      </c>
      <c r="G1470" s="255"/>
      <c r="H1470" s="258">
        <v>5.005</v>
      </c>
      <c r="I1470" s="259"/>
      <c r="J1470" s="255"/>
      <c r="K1470" s="255"/>
      <c r="L1470" s="260"/>
      <c r="M1470" s="261"/>
      <c r="N1470" s="262"/>
      <c r="O1470" s="262"/>
      <c r="P1470" s="262"/>
      <c r="Q1470" s="262"/>
      <c r="R1470" s="262"/>
      <c r="S1470" s="262"/>
      <c r="T1470" s="263"/>
      <c r="U1470" s="14"/>
      <c r="V1470" s="14"/>
      <c r="W1470" s="14"/>
      <c r="X1470" s="14"/>
      <c r="Y1470" s="14"/>
      <c r="Z1470" s="14"/>
      <c r="AA1470" s="14"/>
      <c r="AB1470" s="14"/>
      <c r="AC1470" s="14"/>
      <c r="AD1470" s="14"/>
      <c r="AE1470" s="14"/>
      <c r="AT1470" s="264" t="s">
        <v>221</v>
      </c>
      <c r="AU1470" s="264" t="s">
        <v>89</v>
      </c>
      <c r="AV1470" s="14" t="s">
        <v>219</v>
      </c>
      <c r="AW1470" s="14" t="s">
        <v>36</v>
      </c>
      <c r="AX1470" s="14" t="s">
        <v>21</v>
      </c>
      <c r="AY1470" s="264" t="s">
        <v>213</v>
      </c>
    </row>
    <row r="1471" spans="1:65" s="2" customFormat="1" ht="21.75" customHeight="1">
      <c r="A1471" s="39"/>
      <c r="B1471" s="40"/>
      <c r="C1471" s="228" t="s">
        <v>2405</v>
      </c>
      <c r="D1471" s="228" t="s">
        <v>215</v>
      </c>
      <c r="E1471" s="229" t="s">
        <v>2406</v>
      </c>
      <c r="F1471" s="230" t="s">
        <v>2407</v>
      </c>
      <c r="G1471" s="231" t="s">
        <v>371</v>
      </c>
      <c r="H1471" s="232">
        <v>2</v>
      </c>
      <c r="I1471" s="233"/>
      <c r="J1471" s="234">
        <f>ROUND(I1471*H1471,2)</f>
        <v>0</v>
      </c>
      <c r="K1471" s="235"/>
      <c r="L1471" s="45"/>
      <c r="M1471" s="236" t="s">
        <v>1</v>
      </c>
      <c r="N1471" s="237" t="s">
        <v>45</v>
      </c>
      <c r="O1471" s="92"/>
      <c r="P1471" s="238">
        <f>O1471*H1471</f>
        <v>0</v>
      </c>
      <c r="Q1471" s="238">
        <v>0</v>
      </c>
      <c r="R1471" s="238">
        <f>Q1471*H1471</f>
        <v>0</v>
      </c>
      <c r="S1471" s="238">
        <v>0</v>
      </c>
      <c r="T1471" s="239">
        <f>S1471*H1471</f>
        <v>0</v>
      </c>
      <c r="U1471" s="39"/>
      <c r="V1471" s="39"/>
      <c r="W1471" s="39"/>
      <c r="X1471" s="39"/>
      <c r="Y1471" s="39"/>
      <c r="Z1471" s="39"/>
      <c r="AA1471" s="39"/>
      <c r="AB1471" s="39"/>
      <c r="AC1471" s="39"/>
      <c r="AD1471" s="39"/>
      <c r="AE1471" s="39"/>
      <c r="AR1471" s="240" t="s">
        <v>301</v>
      </c>
      <c r="AT1471" s="240" t="s">
        <v>215</v>
      </c>
      <c r="AU1471" s="240" t="s">
        <v>89</v>
      </c>
      <c r="AY1471" s="18" t="s">
        <v>213</v>
      </c>
      <c r="BE1471" s="241">
        <f>IF(N1471="základní",J1471,0)</f>
        <v>0</v>
      </c>
      <c r="BF1471" s="241">
        <f>IF(N1471="snížená",J1471,0)</f>
        <v>0</v>
      </c>
      <c r="BG1471" s="241">
        <f>IF(N1471="zákl. přenesená",J1471,0)</f>
        <v>0</v>
      </c>
      <c r="BH1471" s="241">
        <f>IF(N1471="sníž. přenesená",J1471,0)</f>
        <v>0</v>
      </c>
      <c r="BI1471" s="241">
        <f>IF(N1471="nulová",J1471,0)</f>
        <v>0</v>
      </c>
      <c r="BJ1471" s="18" t="s">
        <v>21</v>
      </c>
      <c r="BK1471" s="241">
        <f>ROUND(I1471*H1471,2)</f>
        <v>0</v>
      </c>
      <c r="BL1471" s="18" t="s">
        <v>301</v>
      </c>
      <c r="BM1471" s="240" t="s">
        <v>2408</v>
      </c>
    </row>
    <row r="1472" spans="1:51" s="13" customFormat="1" ht="12">
      <c r="A1472" s="13"/>
      <c r="B1472" s="242"/>
      <c r="C1472" s="243"/>
      <c r="D1472" s="244" t="s">
        <v>221</v>
      </c>
      <c r="E1472" s="245" t="s">
        <v>1</v>
      </c>
      <c r="F1472" s="246" t="s">
        <v>2409</v>
      </c>
      <c r="G1472" s="243"/>
      <c r="H1472" s="247">
        <v>1</v>
      </c>
      <c r="I1472" s="248"/>
      <c r="J1472" s="243"/>
      <c r="K1472" s="243"/>
      <c r="L1472" s="249"/>
      <c r="M1472" s="250"/>
      <c r="N1472" s="251"/>
      <c r="O1472" s="251"/>
      <c r="P1472" s="251"/>
      <c r="Q1472" s="251"/>
      <c r="R1472" s="251"/>
      <c r="S1472" s="251"/>
      <c r="T1472" s="252"/>
      <c r="U1472" s="13"/>
      <c r="V1472" s="13"/>
      <c r="W1472" s="13"/>
      <c r="X1472" s="13"/>
      <c r="Y1472" s="13"/>
      <c r="Z1472" s="13"/>
      <c r="AA1472" s="13"/>
      <c r="AB1472" s="13"/>
      <c r="AC1472" s="13"/>
      <c r="AD1472" s="13"/>
      <c r="AE1472" s="13"/>
      <c r="AT1472" s="253" t="s">
        <v>221</v>
      </c>
      <c r="AU1472" s="253" t="s">
        <v>89</v>
      </c>
      <c r="AV1472" s="13" t="s">
        <v>89</v>
      </c>
      <c r="AW1472" s="13" t="s">
        <v>36</v>
      </c>
      <c r="AX1472" s="13" t="s">
        <v>80</v>
      </c>
      <c r="AY1472" s="253" t="s">
        <v>213</v>
      </c>
    </row>
    <row r="1473" spans="1:51" s="13" customFormat="1" ht="12">
      <c r="A1473" s="13"/>
      <c r="B1473" s="242"/>
      <c r="C1473" s="243"/>
      <c r="D1473" s="244" t="s">
        <v>221</v>
      </c>
      <c r="E1473" s="245" t="s">
        <v>1</v>
      </c>
      <c r="F1473" s="246" t="s">
        <v>2410</v>
      </c>
      <c r="G1473" s="243"/>
      <c r="H1473" s="247">
        <v>1</v>
      </c>
      <c r="I1473" s="248"/>
      <c r="J1473" s="243"/>
      <c r="K1473" s="243"/>
      <c r="L1473" s="249"/>
      <c r="M1473" s="250"/>
      <c r="N1473" s="251"/>
      <c r="O1473" s="251"/>
      <c r="P1473" s="251"/>
      <c r="Q1473" s="251"/>
      <c r="R1473" s="251"/>
      <c r="S1473" s="251"/>
      <c r="T1473" s="252"/>
      <c r="U1473" s="13"/>
      <c r="V1473" s="13"/>
      <c r="W1473" s="13"/>
      <c r="X1473" s="13"/>
      <c r="Y1473" s="13"/>
      <c r="Z1473" s="13"/>
      <c r="AA1473" s="13"/>
      <c r="AB1473" s="13"/>
      <c r="AC1473" s="13"/>
      <c r="AD1473" s="13"/>
      <c r="AE1473" s="13"/>
      <c r="AT1473" s="253" t="s">
        <v>221</v>
      </c>
      <c r="AU1473" s="253" t="s">
        <v>89</v>
      </c>
      <c r="AV1473" s="13" t="s">
        <v>89</v>
      </c>
      <c r="AW1473" s="13" t="s">
        <v>36</v>
      </c>
      <c r="AX1473" s="13" t="s">
        <v>80</v>
      </c>
      <c r="AY1473" s="253" t="s">
        <v>213</v>
      </c>
    </row>
    <row r="1474" spans="1:51" s="14" customFormat="1" ht="12">
      <c r="A1474" s="14"/>
      <c r="B1474" s="254"/>
      <c r="C1474" s="255"/>
      <c r="D1474" s="244" t="s">
        <v>221</v>
      </c>
      <c r="E1474" s="256" t="s">
        <v>1</v>
      </c>
      <c r="F1474" s="257" t="s">
        <v>224</v>
      </c>
      <c r="G1474" s="255"/>
      <c r="H1474" s="258">
        <v>2</v>
      </c>
      <c r="I1474" s="259"/>
      <c r="J1474" s="255"/>
      <c r="K1474" s="255"/>
      <c r="L1474" s="260"/>
      <c r="M1474" s="261"/>
      <c r="N1474" s="262"/>
      <c r="O1474" s="262"/>
      <c r="P1474" s="262"/>
      <c r="Q1474" s="262"/>
      <c r="R1474" s="262"/>
      <c r="S1474" s="262"/>
      <c r="T1474" s="263"/>
      <c r="U1474" s="14"/>
      <c r="V1474" s="14"/>
      <c r="W1474" s="14"/>
      <c r="X1474" s="14"/>
      <c r="Y1474" s="14"/>
      <c r="Z1474" s="14"/>
      <c r="AA1474" s="14"/>
      <c r="AB1474" s="14"/>
      <c r="AC1474" s="14"/>
      <c r="AD1474" s="14"/>
      <c r="AE1474" s="14"/>
      <c r="AT1474" s="264" t="s">
        <v>221</v>
      </c>
      <c r="AU1474" s="264" t="s">
        <v>89</v>
      </c>
      <c r="AV1474" s="14" t="s">
        <v>219</v>
      </c>
      <c r="AW1474" s="14" t="s">
        <v>36</v>
      </c>
      <c r="AX1474" s="14" t="s">
        <v>21</v>
      </c>
      <c r="AY1474" s="264" t="s">
        <v>213</v>
      </c>
    </row>
    <row r="1475" spans="1:65" s="2" customFormat="1" ht="21.75" customHeight="1">
      <c r="A1475" s="39"/>
      <c r="B1475" s="40"/>
      <c r="C1475" s="275" t="s">
        <v>2411</v>
      </c>
      <c r="D1475" s="275" t="s">
        <v>292</v>
      </c>
      <c r="E1475" s="276" t="s">
        <v>2412</v>
      </c>
      <c r="F1475" s="277" t="s">
        <v>2413</v>
      </c>
      <c r="G1475" s="278" t="s">
        <v>244</v>
      </c>
      <c r="H1475" s="279">
        <v>2</v>
      </c>
      <c r="I1475" s="280"/>
      <c r="J1475" s="281">
        <f>ROUND(I1475*H1475,2)</f>
        <v>0</v>
      </c>
      <c r="K1475" s="282"/>
      <c r="L1475" s="283"/>
      <c r="M1475" s="284" t="s">
        <v>1</v>
      </c>
      <c r="N1475" s="285" t="s">
        <v>45</v>
      </c>
      <c r="O1475" s="92"/>
      <c r="P1475" s="238">
        <f>O1475*H1475</f>
        <v>0</v>
      </c>
      <c r="Q1475" s="238">
        <v>0.02423</v>
      </c>
      <c r="R1475" s="238">
        <f>Q1475*H1475</f>
        <v>0.04846</v>
      </c>
      <c r="S1475" s="238">
        <v>0</v>
      </c>
      <c r="T1475" s="239">
        <f>S1475*H1475</f>
        <v>0</v>
      </c>
      <c r="U1475" s="39"/>
      <c r="V1475" s="39"/>
      <c r="W1475" s="39"/>
      <c r="X1475" s="39"/>
      <c r="Y1475" s="39"/>
      <c r="Z1475" s="39"/>
      <c r="AA1475" s="39"/>
      <c r="AB1475" s="39"/>
      <c r="AC1475" s="39"/>
      <c r="AD1475" s="39"/>
      <c r="AE1475" s="39"/>
      <c r="AR1475" s="240" t="s">
        <v>382</v>
      </c>
      <c r="AT1475" s="240" t="s">
        <v>292</v>
      </c>
      <c r="AU1475" s="240" t="s">
        <v>89</v>
      </c>
      <c r="AY1475" s="18" t="s">
        <v>213</v>
      </c>
      <c r="BE1475" s="241">
        <f>IF(N1475="základní",J1475,0)</f>
        <v>0</v>
      </c>
      <c r="BF1475" s="241">
        <f>IF(N1475="snížená",J1475,0)</f>
        <v>0</v>
      </c>
      <c r="BG1475" s="241">
        <f>IF(N1475="zákl. přenesená",J1475,0)</f>
        <v>0</v>
      </c>
      <c r="BH1475" s="241">
        <f>IF(N1475="sníž. přenesená",J1475,0)</f>
        <v>0</v>
      </c>
      <c r="BI1475" s="241">
        <f>IF(N1475="nulová",J1475,0)</f>
        <v>0</v>
      </c>
      <c r="BJ1475" s="18" t="s">
        <v>21</v>
      </c>
      <c r="BK1475" s="241">
        <f>ROUND(I1475*H1475,2)</f>
        <v>0</v>
      </c>
      <c r="BL1475" s="18" t="s">
        <v>301</v>
      </c>
      <c r="BM1475" s="240" t="s">
        <v>2414</v>
      </c>
    </row>
    <row r="1476" spans="1:51" s="13" customFormat="1" ht="12">
      <c r="A1476" s="13"/>
      <c r="B1476" s="242"/>
      <c r="C1476" s="243"/>
      <c r="D1476" s="244" t="s">
        <v>221</v>
      </c>
      <c r="E1476" s="245" t="s">
        <v>1</v>
      </c>
      <c r="F1476" s="246" t="s">
        <v>2415</v>
      </c>
      <c r="G1476" s="243"/>
      <c r="H1476" s="247">
        <v>1</v>
      </c>
      <c r="I1476" s="248"/>
      <c r="J1476" s="243"/>
      <c r="K1476" s="243"/>
      <c r="L1476" s="249"/>
      <c r="M1476" s="250"/>
      <c r="N1476" s="251"/>
      <c r="O1476" s="251"/>
      <c r="P1476" s="251"/>
      <c r="Q1476" s="251"/>
      <c r="R1476" s="251"/>
      <c r="S1476" s="251"/>
      <c r="T1476" s="252"/>
      <c r="U1476" s="13"/>
      <c r="V1476" s="13"/>
      <c r="W1476" s="13"/>
      <c r="X1476" s="13"/>
      <c r="Y1476" s="13"/>
      <c r="Z1476" s="13"/>
      <c r="AA1476" s="13"/>
      <c r="AB1476" s="13"/>
      <c r="AC1476" s="13"/>
      <c r="AD1476" s="13"/>
      <c r="AE1476" s="13"/>
      <c r="AT1476" s="253" t="s">
        <v>221</v>
      </c>
      <c r="AU1476" s="253" t="s">
        <v>89</v>
      </c>
      <c r="AV1476" s="13" t="s">
        <v>89</v>
      </c>
      <c r="AW1476" s="13" t="s">
        <v>36</v>
      </c>
      <c r="AX1476" s="13" t="s">
        <v>80</v>
      </c>
      <c r="AY1476" s="253" t="s">
        <v>213</v>
      </c>
    </row>
    <row r="1477" spans="1:51" s="13" customFormat="1" ht="12">
      <c r="A1477" s="13"/>
      <c r="B1477" s="242"/>
      <c r="C1477" s="243"/>
      <c r="D1477" s="244" t="s">
        <v>221</v>
      </c>
      <c r="E1477" s="245" t="s">
        <v>1</v>
      </c>
      <c r="F1477" s="246" t="s">
        <v>2416</v>
      </c>
      <c r="G1477" s="243"/>
      <c r="H1477" s="247">
        <v>1</v>
      </c>
      <c r="I1477" s="248"/>
      <c r="J1477" s="243"/>
      <c r="K1477" s="243"/>
      <c r="L1477" s="249"/>
      <c r="M1477" s="250"/>
      <c r="N1477" s="251"/>
      <c r="O1477" s="251"/>
      <c r="P1477" s="251"/>
      <c r="Q1477" s="251"/>
      <c r="R1477" s="251"/>
      <c r="S1477" s="251"/>
      <c r="T1477" s="252"/>
      <c r="U1477" s="13"/>
      <c r="V1477" s="13"/>
      <c r="W1477" s="13"/>
      <c r="X1477" s="13"/>
      <c r="Y1477" s="13"/>
      <c r="Z1477" s="13"/>
      <c r="AA1477" s="13"/>
      <c r="AB1477" s="13"/>
      <c r="AC1477" s="13"/>
      <c r="AD1477" s="13"/>
      <c r="AE1477" s="13"/>
      <c r="AT1477" s="253" t="s">
        <v>221</v>
      </c>
      <c r="AU1477" s="253" t="s">
        <v>89</v>
      </c>
      <c r="AV1477" s="13" t="s">
        <v>89</v>
      </c>
      <c r="AW1477" s="13" t="s">
        <v>36</v>
      </c>
      <c r="AX1477" s="13" t="s">
        <v>80</v>
      </c>
      <c r="AY1477" s="253" t="s">
        <v>213</v>
      </c>
    </row>
    <row r="1478" spans="1:51" s="14" customFormat="1" ht="12">
      <c r="A1478" s="14"/>
      <c r="B1478" s="254"/>
      <c r="C1478" s="255"/>
      <c r="D1478" s="244" t="s">
        <v>221</v>
      </c>
      <c r="E1478" s="256" t="s">
        <v>1</v>
      </c>
      <c r="F1478" s="257" t="s">
        <v>224</v>
      </c>
      <c r="G1478" s="255"/>
      <c r="H1478" s="258">
        <v>2</v>
      </c>
      <c r="I1478" s="259"/>
      <c r="J1478" s="255"/>
      <c r="K1478" s="255"/>
      <c r="L1478" s="260"/>
      <c r="M1478" s="261"/>
      <c r="N1478" s="262"/>
      <c r="O1478" s="262"/>
      <c r="P1478" s="262"/>
      <c r="Q1478" s="262"/>
      <c r="R1478" s="262"/>
      <c r="S1478" s="262"/>
      <c r="T1478" s="263"/>
      <c r="U1478" s="14"/>
      <c r="V1478" s="14"/>
      <c r="W1478" s="14"/>
      <c r="X1478" s="14"/>
      <c r="Y1478" s="14"/>
      <c r="Z1478" s="14"/>
      <c r="AA1478" s="14"/>
      <c r="AB1478" s="14"/>
      <c r="AC1478" s="14"/>
      <c r="AD1478" s="14"/>
      <c r="AE1478" s="14"/>
      <c r="AT1478" s="264" t="s">
        <v>221</v>
      </c>
      <c r="AU1478" s="264" t="s">
        <v>89</v>
      </c>
      <c r="AV1478" s="14" t="s">
        <v>219</v>
      </c>
      <c r="AW1478" s="14" t="s">
        <v>36</v>
      </c>
      <c r="AX1478" s="14" t="s">
        <v>21</v>
      </c>
      <c r="AY1478" s="264" t="s">
        <v>213</v>
      </c>
    </row>
    <row r="1479" spans="1:65" s="2" customFormat="1" ht="21.75" customHeight="1">
      <c r="A1479" s="39"/>
      <c r="B1479" s="40"/>
      <c r="C1479" s="228" t="s">
        <v>2417</v>
      </c>
      <c r="D1479" s="228" t="s">
        <v>215</v>
      </c>
      <c r="E1479" s="229" t="s">
        <v>2418</v>
      </c>
      <c r="F1479" s="230" t="s">
        <v>2419</v>
      </c>
      <c r="G1479" s="231" t="s">
        <v>371</v>
      </c>
      <c r="H1479" s="232">
        <v>3</v>
      </c>
      <c r="I1479" s="233"/>
      <c r="J1479" s="234">
        <f>ROUND(I1479*H1479,2)</f>
        <v>0</v>
      </c>
      <c r="K1479" s="235"/>
      <c r="L1479" s="45"/>
      <c r="M1479" s="236" t="s">
        <v>1</v>
      </c>
      <c r="N1479" s="237" t="s">
        <v>45</v>
      </c>
      <c r="O1479" s="92"/>
      <c r="P1479" s="238">
        <f>O1479*H1479</f>
        <v>0</v>
      </c>
      <c r="Q1479" s="238">
        <v>0</v>
      </c>
      <c r="R1479" s="238">
        <f>Q1479*H1479</f>
        <v>0</v>
      </c>
      <c r="S1479" s="238">
        <v>0</v>
      </c>
      <c r="T1479" s="239">
        <f>S1479*H1479</f>
        <v>0</v>
      </c>
      <c r="U1479" s="39"/>
      <c r="V1479" s="39"/>
      <c r="W1479" s="39"/>
      <c r="X1479" s="39"/>
      <c r="Y1479" s="39"/>
      <c r="Z1479" s="39"/>
      <c r="AA1479" s="39"/>
      <c r="AB1479" s="39"/>
      <c r="AC1479" s="39"/>
      <c r="AD1479" s="39"/>
      <c r="AE1479" s="39"/>
      <c r="AR1479" s="240" t="s">
        <v>301</v>
      </c>
      <c r="AT1479" s="240" t="s">
        <v>215</v>
      </c>
      <c r="AU1479" s="240" t="s">
        <v>89</v>
      </c>
      <c r="AY1479" s="18" t="s">
        <v>213</v>
      </c>
      <c r="BE1479" s="241">
        <f>IF(N1479="základní",J1479,0)</f>
        <v>0</v>
      </c>
      <c r="BF1479" s="241">
        <f>IF(N1479="snížená",J1479,0)</f>
        <v>0</v>
      </c>
      <c r="BG1479" s="241">
        <f>IF(N1479="zákl. přenesená",J1479,0)</f>
        <v>0</v>
      </c>
      <c r="BH1479" s="241">
        <f>IF(N1479="sníž. přenesená",J1479,0)</f>
        <v>0</v>
      </c>
      <c r="BI1479" s="241">
        <f>IF(N1479="nulová",J1479,0)</f>
        <v>0</v>
      </c>
      <c r="BJ1479" s="18" t="s">
        <v>21</v>
      </c>
      <c r="BK1479" s="241">
        <f>ROUND(I1479*H1479,2)</f>
        <v>0</v>
      </c>
      <c r="BL1479" s="18" t="s">
        <v>301</v>
      </c>
      <c r="BM1479" s="240" t="s">
        <v>2420</v>
      </c>
    </row>
    <row r="1480" spans="1:51" s="13" customFormat="1" ht="12">
      <c r="A1480" s="13"/>
      <c r="B1480" s="242"/>
      <c r="C1480" s="243"/>
      <c r="D1480" s="244" t="s">
        <v>221</v>
      </c>
      <c r="E1480" s="245" t="s">
        <v>1</v>
      </c>
      <c r="F1480" s="246" t="s">
        <v>2421</v>
      </c>
      <c r="G1480" s="243"/>
      <c r="H1480" s="247">
        <v>1</v>
      </c>
      <c r="I1480" s="248"/>
      <c r="J1480" s="243"/>
      <c r="K1480" s="243"/>
      <c r="L1480" s="249"/>
      <c r="M1480" s="250"/>
      <c r="N1480" s="251"/>
      <c r="O1480" s="251"/>
      <c r="P1480" s="251"/>
      <c r="Q1480" s="251"/>
      <c r="R1480" s="251"/>
      <c r="S1480" s="251"/>
      <c r="T1480" s="252"/>
      <c r="U1480" s="13"/>
      <c r="V1480" s="13"/>
      <c r="W1480" s="13"/>
      <c r="X1480" s="13"/>
      <c r="Y1480" s="13"/>
      <c r="Z1480" s="13"/>
      <c r="AA1480" s="13"/>
      <c r="AB1480" s="13"/>
      <c r="AC1480" s="13"/>
      <c r="AD1480" s="13"/>
      <c r="AE1480" s="13"/>
      <c r="AT1480" s="253" t="s">
        <v>221</v>
      </c>
      <c r="AU1480" s="253" t="s">
        <v>89</v>
      </c>
      <c r="AV1480" s="13" t="s">
        <v>89</v>
      </c>
      <c r="AW1480" s="13" t="s">
        <v>36</v>
      </c>
      <c r="AX1480" s="13" t="s">
        <v>80</v>
      </c>
      <c r="AY1480" s="253" t="s">
        <v>213</v>
      </c>
    </row>
    <row r="1481" spans="1:51" s="13" customFormat="1" ht="12">
      <c r="A1481" s="13"/>
      <c r="B1481" s="242"/>
      <c r="C1481" s="243"/>
      <c r="D1481" s="244" t="s">
        <v>221</v>
      </c>
      <c r="E1481" s="245" t="s">
        <v>1</v>
      </c>
      <c r="F1481" s="246" t="s">
        <v>2422</v>
      </c>
      <c r="G1481" s="243"/>
      <c r="H1481" s="247">
        <v>2</v>
      </c>
      <c r="I1481" s="248"/>
      <c r="J1481" s="243"/>
      <c r="K1481" s="243"/>
      <c r="L1481" s="249"/>
      <c r="M1481" s="250"/>
      <c r="N1481" s="251"/>
      <c r="O1481" s="251"/>
      <c r="P1481" s="251"/>
      <c r="Q1481" s="251"/>
      <c r="R1481" s="251"/>
      <c r="S1481" s="251"/>
      <c r="T1481" s="252"/>
      <c r="U1481" s="13"/>
      <c r="V1481" s="13"/>
      <c r="W1481" s="13"/>
      <c r="X1481" s="13"/>
      <c r="Y1481" s="13"/>
      <c r="Z1481" s="13"/>
      <c r="AA1481" s="13"/>
      <c r="AB1481" s="13"/>
      <c r="AC1481" s="13"/>
      <c r="AD1481" s="13"/>
      <c r="AE1481" s="13"/>
      <c r="AT1481" s="253" t="s">
        <v>221</v>
      </c>
      <c r="AU1481" s="253" t="s">
        <v>89</v>
      </c>
      <c r="AV1481" s="13" t="s">
        <v>89</v>
      </c>
      <c r="AW1481" s="13" t="s">
        <v>36</v>
      </c>
      <c r="AX1481" s="13" t="s">
        <v>80</v>
      </c>
      <c r="AY1481" s="253" t="s">
        <v>213</v>
      </c>
    </row>
    <row r="1482" spans="1:51" s="14" customFormat="1" ht="12">
      <c r="A1482" s="14"/>
      <c r="B1482" s="254"/>
      <c r="C1482" s="255"/>
      <c r="D1482" s="244" t="s">
        <v>221</v>
      </c>
      <c r="E1482" s="256" t="s">
        <v>1</v>
      </c>
      <c r="F1482" s="257" t="s">
        <v>224</v>
      </c>
      <c r="G1482" s="255"/>
      <c r="H1482" s="258">
        <v>3</v>
      </c>
      <c r="I1482" s="259"/>
      <c r="J1482" s="255"/>
      <c r="K1482" s="255"/>
      <c r="L1482" s="260"/>
      <c r="M1482" s="261"/>
      <c r="N1482" s="262"/>
      <c r="O1482" s="262"/>
      <c r="P1482" s="262"/>
      <c r="Q1482" s="262"/>
      <c r="R1482" s="262"/>
      <c r="S1482" s="262"/>
      <c r="T1482" s="263"/>
      <c r="U1482" s="14"/>
      <c r="V1482" s="14"/>
      <c r="W1482" s="14"/>
      <c r="X1482" s="14"/>
      <c r="Y1482" s="14"/>
      <c r="Z1482" s="14"/>
      <c r="AA1482" s="14"/>
      <c r="AB1482" s="14"/>
      <c r="AC1482" s="14"/>
      <c r="AD1482" s="14"/>
      <c r="AE1482" s="14"/>
      <c r="AT1482" s="264" t="s">
        <v>221</v>
      </c>
      <c r="AU1482" s="264" t="s">
        <v>89</v>
      </c>
      <c r="AV1482" s="14" t="s">
        <v>219</v>
      </c>
      <c r="AW1482" s="14" t="s">
        <v>36</v>
      </c>
      <c r="AX1482" s="14" t="s">
        <v>21</v>
      </c>
      <c r="AY1482" s="264" t="s">
        <v>213</v>
      </c>
    </row>
    <row r="1483" spans="1:65" s="2" customFormat="1" ht="21.75" customHeight="1">
      <c r="A1483" s="39"/>
      <c r="B1483" s="40"/>
      <c r="C1483" s="275" t="s">
        <v>2423</v>
      </c>
      <c r="D1483" s="275" t="s">
        <v>292</v>
      </c>
      <c r="E1483" s="276" t="s">
        <v>2424</v>
      </c>
      <c r="F1483" s="277" t="s">
        <v>2425</v>
      </c>
      <c r="G1483" s="278" t="s">
        <v>371</v>
      </c>
      <c r="H1483" s="279">
        <v>3</v>
      </c>
      <c r="I1483" s="280"/>
      <c r="J1483" s="281">
        <f>ROUND(I1483*H1483,2)</f>
        <v>0</v>
      </c>
      <c r="K1483" s="282"/>
      <c r="L1483" s="283"/>
      <c r="M1483" s="284" t="s">
        <v>1</v>
      </c>
      <c r="N1483" s="285" t="s">
        <v>45</v>
      </c>
      <c r="O1483" s="92"/>
      <c r="P1483" s="238">
        <f>O1483*H1483</f>
        <v>0</v>
      </c>
      <c r="Q1483" s="238">
        <v>0.045</v>
      </c>
      <c r="R1483" s="238">
        <f>Q1483*H1483</f>
        <v>0.135</v>
      </c>
      <c r="S1483" s="238">
        <v>0</v>
      </c>
      <c r="T1483" s="239">
        <f>S1483*H1483</f>
        <v>0</v>
      </c>
      <c r="U1483" s="39"/>
      <c r="V1483" s="39"/>
      <c r="W1483" s="39"/>
      <c r="X1483" s="39"/>
      <c r="Y1483" s="39"/>
      <c r="Z1483" s="39"/>
      <c r="AA1483" s="39"/>
      <c r="AB1483" s="39"/>
      <c r="AC1483" s="39"/>
      <c r="AD1483" s="39"/>
      <c r="AE1483" s="39"/>
      <c r="AR1483" s="240" t="s">
        <v>382</v>
      </c>
      <c r="AT1483" s="240" t="s">
        <v>292</v>
      </c>
      <c r="AU1483" s="240" t="s">
        <v>89</v>
      </c>
      <c r="AY1483" s="18" t="s">
        <v>213</v>
      </c>
      <c r="BE1483" s="241">
        <f>IF(N1483="základní",J1483,0)</f>
        <v>0</v>
      </c>
      <c r="BF1483" s="241">
        <f>IF(N1483="snížená",J1483,0)</f>
        <v>0</v>
      </c>
      <c r="BG1483" s="241">
        <f>IF(N1483="zákl. přenesená",J1483,0)</f>
        <v>0</v>
      </c>
      <c r="BH1483" s="241">
        <f>IF(N1483="sníž. přenesená",J1483,0)</f>
        <v>0</v>
      </c>
      <c r="BI1483" s="241">
        <f>IF(N1483="nulová",J1483,0)</f>
        <v>0</v>
      </c>
      <c r="BJ1483" s="18" t="s">
        <v>21</v>
      </c>
      <c r="BK1483" s="241">
        <f>ROUND(I1483*H1483,2)</f>
        <v>0</v>
      </c>
      <c r="BL1483" s="18" t="s">
        <v>301</v>
      </c>
      <c r="BM1483" s="240" t="s">
        <v>2426</v>
      </c>
    </row>
    <row r="1484" spans="1:51" s="13" customFormat="1" ht="12">
      <c r="A1484" s="13"/>
      <c r="B1484" s="242"/>
      <c r="C1484" s="243"/>
      <c r="D1484" s="244" t="s">
        <v>221</v>
      </c>
      <c r="E1484" s="245" t="s">
        <v>1</v>
      </c>
      <c r="F1484" s="246" t="s">
        <v>2421</v>
      </c>
      <c r="G1484" s="243"/>
      <c r="H1484" s="247">
        <v>1</v>
      </c>
      <c r="I1484" s="248"/>
      <c r="J1484" s="243"/>
      <c r="K1484" s="243"/>
      <c r="L1484" s="249"/>
      <c r="M1484" s="250"/>
      <c r="N1484" s="251"/>
      <c r="O1484" s="251"/>
      <c r="P1484" s="251"/>
      <c r="Q1484" s="251"/>
      <c r="R1484" s="251"/>
      <c r="S1484" s="251"/>
      <c r="T1484" s="252"/>
      <c r="U1484" s="13"/>
      <c r="V1484" s="13"/>
      <c r="W1484" s="13"/>
      <c r="X1484" s="13"/>
      <c r="Y1484" s="13"/>
      <c r="Z1484" s="13"/>
      <c r="AA1484" s="13"/>
      <c r="AB1484" s="13"/>
      <c r="AC1484" s="13"/>
      <c r="AD1484" s="13"/>
      <c r="AE1484" s="13"/>
      <c r="AT1484" s="253" t="s">
        <v>221</v>
      </c>
      <c r="AU1484" s="253" t="s">
        <v>89</v>
      </c>
      <c r="AV1484" s="13" t="s">
        <v>89</v>
      </c>
      <c r="AW1484" s="13" t="s">
        <v>36</v>
      </c>
      <c r="AX1484" s="13" t="s">
        <v>80</v>
      </c>
      <c r="AY1484" s="253" t="s">
        <v>213</v>
      </c>
    </row>
    <row r="1485" spans="1:51" s="13" customFormat="1" ht="12">
      <c r="A1485" s="13"/>
      <c r="B1485" s="242"/>
      <c r="C1485" s="243"/>
      <c r="D1485" s="244" t="s">
        <v>221</v>
      </c>
      <c r="E1485" s="245" t="s">
        <v>1</v>
      </c>
      <c r="F1485" s="246" t="s">
        <v>2427</v>
      </c>
      <c r="G1485" s="243"/>
      <c r="H1485" s="247">
        <v>2</v>
      </c>
      <c r="I1485" s="248"/>
      <c r="J1485" s="243"/>
      <c r="K1485" s="243"/>
      <c r="L1485" s="249"/>
      <c r="M1485" s="250"/>
      <c r="N1485" s="251"/>
      <c r="O1485" s="251"/>
      <c r="P1485" s="251"/>
      <c r="Q1485" s="251"/>
      <c r="R1485" s="251"/>
      <c r="S1485" s="251"/>
      <c r="T1485" s="252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T1485" s="253" t="s">
        <v>221</v>
      </c>
      <c r="AU1485" s="253" t="s">
        <v>89</v>
      </c>
      <c r="AV1485" s="13" t="s">
        <v>89</v>
      </c>
      <c r="AW1485" s="13" t="s">
        <v>36</v>
      </c>
      <c r="AX1485" s="13" t="s">
        <v>80</v>
      </c>
      <c r="AY1485" s="253" t="s">
        <v>213</v>
      </c>
    </row>
    <row r="1486" spans="1:51" s="14" customFormat="1" ht="12">
      <c r="A1486" s="14"/>
      <c r="B1486" s="254"/>
      <c r="C1486" s="255"/>
      <c r="D1486" s="244" t="s">
        <v>221</v>
      </c>
      <c r="E1486" s="256" t="s">
        <v>1</v>
      </c>
      <c r="F1486" s="257" t="s">
        <v>224</v>
      </c>
      <c r="G1486" s="255"/>
      <c r="H1486" s="258">
        <v>3</v>
      </c>
      <c r="I1486" s="259"/>
      <c r="J1486" s="255"/>
      <c r="K1486" s="255"/>
      <c r="L1486" s="260"/>
      <c r="M1486" s="261"/>
      <c r="N1486" s="262"/>
      <c r="O1486" s="262"/>
      <c r="P1486" s="262"/>
      <c r="Q1486" s="262"/>
      <c r="R1486" s="262"/>
      <c r="S1486" s="262"/>
      <c r="T1486" s="263"/>
      <c r="U1486" s="14"/>
      <c r="V1486" s="14"/>
      <c r="W1486" s="14"/>
      <c r="X1486" s="14"/>
      <c r="Y1486" s="14"/>
      <c r="Z1486" s="14"/>
      <c r="AA1486" s="14"/>
      <c r="AB1486" s="14"/>
      <c r="AC1486" s="14"/>
      <c r="AD1486" s="14"/>
      <c r="AE1486" s="14"/>
      <c r="AT1486" s="264" t="s">
        <v>221</v>
      </c>
      <c r="AU1486" s="264" t="s">
        <v>89</v>
      </c>
      <c r="AV1486" s="14" t="s">
        <v>219</v>
      </c>
      <c r="AW1486" s="14" t="s">
        <v>36</v>
      </c>
      <c r="AX1486" s="14" t="s">
        <v>21</v>
      </c>
      <c r="AY1486" s="264" t="s">
        <v>213</v>
      </c>
    </row>
    <row r="1487" spans="1:65" s="2" customFormat="1" ht="33" customHeight="1">
      <c r="A1487" s="39"/>
      <c r="B1487" s="40"/>
      <c r="C1487" s="228" t="s">
        <v>2428</v>
      </c>
      <c r="D1487" s="228" t="s">
        <v>215</v>
      </c>
      <c r="E1487" s="229" t="s">
        <v>2429</v>
      </c>
      <c r="F1487" s="230" t="s">
        <v>2430</v>
      </c>
      <c r="G1487" s="231" t="s">
        <v>244</v>
      </c>
      <c r="H1487" s="232">
        <v>63.636</v>
      </c>
      <c r="I1487" s="233"/>
      <c r="J1487" s="234">
        <f>ROUND(I1487*H1487,2)</f>
        <v>0</v>
      </c>
      <c r="K1487" s="235"/>
      <c r="L1487" s="45"/>
      <c r="M1487" s="236" t="s">
        <v>1</v>
      </c>
      <c r="N1487" s="237" t="s">
        <v>45</v>
      </c>
      <c r="O1487" s="92"/>
      <c r="P1487" s="238">
        <f>O1487*H1487</f>
        <v>0</v>
      </c>
      <c r="Q1487" s="238">
        <v>0.00027</v>
      </c>
      <c r="R1487" s="238">
        <f>Q1487*H1487</f>
        <v>0.01718172</v>
      </c>
      <c r="S1487" s="238">
        <v>0</v>
      </c>
      <c r="T1487" s="239">
        <f>S1487*H1487</f>
        <v>0</v>
      </c>
      <c r="U1487" s="39"/>
      <c r="V1487" s="39"/>
      <c r="W1487" s="39"/>
      <c r="X1487" s="39"/>
      <c r="Y1487" s="39"/>
      <c r="Z1487" s="39"/>
      <c r="AA1487" s="39"/>
      <c r="AB1487" s="39"/>
      <c r="AC1487" s="39"/>
      <c r="AD1487" s="39"/>
      <c r="AE1487" s="39"/>
      <c r="AR1487" s="240" t="s">
        <v>301</v>
      </c>
      <c r="AT1487" s="240" t="s">
        <v>215</v>
      </c>
      <c r="AU1487" s="240" t="s">
        <v>89</v>
      </c>
      <c r="AY1487" s="18" t="s">
        <v>213</v>
      </c>
      <c r="BE1487" s="241">
        <f>IF(N1487="základní",J1487,0)</f>
        <v>0</v>
      </c>
      <c r="BF1487" s="241">
        <f>IF(N1487="snížená",J1487,0)</f>
        <v>0</v>
      </c>
      <c r="BG1487" s="241">
        <f>IF(N1487="zákl. přenesená",J1487,0)</f>
        <v>0</v>
      </c>
      <c r="BH1487" s="241">
        <f>IF(N1487="sníž. přenesená",J1487,0)</f>
        <v>0</v>
      </c>
      <c r="BI1487" s="241">
        <f>IF(N1487="nulová",J1487,0)</f>
        <v>0</v>
      </c>
      <c r="BJ1487" s="18" t="s">
        <v>21</v>
      </c>
      <c r="BK1487" s="241">
        <f>ROUND(I1487*H1487,2)</f>
        <v>0</v>
      </c>
      <c r="BL1487" s="18" t="s">
        <v>301</v>
      </c>
      <c r="BM1487" s="240" t="s">
        <v>2431</v>
      </c>
    </row>
    <row r="1488" spans="1:51" s="13" customFormat="1" ht="12">
      <c r="A1488" s="13"/>
      <c r="B1488" s="242"/>
      <c r="C1488" s="243"/>
      <c r="D1488" s="244" t="s">
        <v>221</v>
      </c>
      <c r="E1488" s="245" t="s">
        <v>1</v>
      </c>
      <c r="F1488" s="246" t="s">
        <v>2432</v>
      </c>
      <c r="G1488" s="243"/>
      <c r="H1488" s="247">
        <v>21.624</v>
      </c>
      <c r="I1488" s="248"/>
      <c r="J1488" s="243"/>
      <c r="K1488" s="243"/>
      <c r="L1488" s="249"/>
      <c r="M1488" s="250"/>
      <c r="N1488" s="251"/>
      <c r="O1488" s="251"/>
      <c r="P1488" s="251"/>
      <c r="Q1488" s="251"/>
      <c r="R1488" s="251"/>
      <c r="S1488" s="251"/>
      <c r="T1488" s="252"/>
      <c r="U1488" s="13"/>
      <c r="V1488" s="13"/>
      <c r="W1488" s="13"/>
      <c r="X1488" s="13"/>
      <c r="Y1488" s="13"/>
      <c r="Z1488" s="13"/>
      <c r="AA1488" s="13"/>
      <c r="AB1488" s="13"/>
      <c r="AC1488" s="13"/>
      <c r="AD1488" s="13"/>
      <c r="AE1488" s="13"/>
      <c r="AT1488" s="253" t="s">
        <v>221</v>
      </c>
      <c r="AU1488" s="253" t="s">
        <v>89</v>
      </c>
      <c r="AV1488" s="13" t="s">
        <v>89</v>
      </c>
      <c r="AW1488" s="13" t="s">
        <v>36</v>
      </c>
      <c r="AX1488" s="13" t="s">
        <v>80</v>
      </c>
      <c r="AY1488" s="253" t="s">
        <v>213</v>
      </c>
    </row>
    <row r="1489" spans="1:51" s="13" customFormat="1" ht="12">
      <c r="A1489" s="13"/>
      <c r="B1489" s="242"/>
      <c r="C1489" s="243"/>
      <c r="D1489" s="244" t="s">
        <v>221</v>
      </c>
      <c r="E1489" s="245" t="s">
        <v>1</v>
      </c>
      <c r="F1489" s="246" t="s">
        <v>2433</v>
      </c>
      <c r="G1489" s="243"/>
      <c r="H1489" s="247">
        <v>35.02</v>
      </c>
      <c r="I1489" s="248"/>
      <c r="J1489" s="243"/>
      <c r="K1489" s="243"/>
      <c r="L1489" s="249"/>
      <c r="M1489" s="250"/>
      <c r="N1489" s="251"/>
      <c r="O1489" s="251"/>
      <c r="P1489" s="251"/>
      <c r="Q1489" s="251"/>
      <c r="R1489" s="251"/>
      <c r="S1489" s="251"/>
      <c r="T1489" s="252"/>
      <c r="U1489" s="13"/>
      <c r="V1489" s="13"/>
      <c r="W1489" s="13"/>
      <c r="X1489" s="13"/>
      <c r="Y1489" s="13"/>
      <c r="Z1489" s="13"/>
      <c r="AA1489" s="13"/>
      <c r="AB1489" s="13"/>
      <c r="AC1489" s="13"/>
      <c r="AD1489" s="13"/>
      <c r="AE1489" s="13"/>
      <c r="AT1489" s="253" t="s">
        <v>221</v>
      </c>
      <c r="AU1489" s="253" t="s">
        <v>89</v>
      </c>
      <c r="AV1489" s="13" t="s">
        <v>89</v>
      </c>
      <c r="AW1489" s="13" t="s">
        <v>36</v>
      </c>
      <c r="AX1489" s="13" t="s">
        <v>80</v>
      </c>
      <c r="AY1489" s="253" t="s">
        <v>213</v>
      </c>
    </row>
    <row r="1490" spans="1:51" s="13" customFormat="1" ht="12">
      <c r="A1490" s="13"/>
      <c r="B1490" s="242"/>
      <c r="C1490" s="243"/>
      <c r="D1490" s="244" t="s">
        <v>221</v>
      </c>
      <c r="E1490" s="245" t="s">
        <v>1</v>
      </c>
      <c r="F1490" s="246" t="s">
        <v>2434</v>
      </c>
      <c r="G1490" s="243"/>
      <c r="H1490" s="247">
        <v>6.992</v>
      </c>
      <c r="I1490" s="248"/>
      <c r="J1490" s="243"/>
      <c r="K1490" s="243"/>
      <c r="L1490" s="249"/>
      <c r="M1490" s="250"/>
      <c r="N1490" s="251"/>
      <c r="O1490" s="251"/>
      <c r="P1490" s="251"/>
      <c r="Q1490" s="251"/>
      <c r="R1490" s="251"/>
      <c r="S1490" s="251"/>
      <c r="T1490" s="252"/>
      <c r="U1490" s="13"/>
      <c r="V1490" s="13"/>
      <c r="W1490" s="13"/>
      <c r="X1490" s="13"/>
      <c r="Y1490" s="13"/>
      <c r="Z1490" s="13"/>
      <c r="AA1490" s="13"/>
      <c r="AB1490" s="13"/>
      <c r="AC1490" s="13"/>
      <c r="AD1490" s="13"/>
      <c r="AE1490" s="13"/>
      <c r="AT1490" s="253" t="s">
        <v>221</v>
      </c>
      <c r="AU1490" s="253" t="s">
        <v>89</v>
      </c>
      <c r="AV1490" s="13" t="s">
        <v>89</v>
      </c>
      <c r="AW1490" s="13" t="s">
        <v>36</v>
      </c>
      <c r="AX1490" s="13" t="s">
        <v>80</v>
      </c>
      <c r="AY1490" s="253" t="s">
        <v>213</v>
      </c>
    </row>
    <row r="1491" spans="1:51" s="14" customFormat="1" ht="12">
      <c r="A1491" s="14"/>
      <c r="B1491" s="254"/>
      <c r="C1491" s="255"/>
      <c r="D1491" s="244" t="s">
        <v>221</v>
      </c>
      <c r="E1491" s="256" t="s">
        <v>1</v>
      </c>
      <c r="F1491" s="257" t="s">
        <v>224</v>
      </c>
      <c r="G1491" s="255"/>
      <c r="H1491" s="258">
        <v>63.636</v>
      </c>
      <c r="I1491" s="259"/>
      <c r="J1491" s="255"/>
      <c r="K1491" s="255"/>
      <c r="L1491" s="260"/>
      <c r="M1491" s="261"/>
      <c r="N1491" s="262"/>
      <c r="O1491" s="262"/>
      <c r="P1491" s="262"/>
      <c r="Q1491" s="262"/>
      <c r="R1491" s="262"/>
      <c r="S1491" s="262"/>
      <c r="T1491" s="263"/>
      <c r="U1491" s="14"/>
      <c r="V1491" s="14"/>
      <c r="W1491" s="14"/>
      <c r="X1491" s="14"/>
      <c r="Y1491" s="14"/>
      <c r="Z1491" s="14"/>
      <c r="AA1491" s="14"/>
      <c r="AB1491" s="14"/>
      <c r="AC1491" s="14"/>
      <c r="AD1491" s="14"/>
      <c r="AE1491" s="14"/>
      <c r="AT1491" s="264" t="s">
        <v>221</v>
      </c>
      <c r="AU1491" s="264" t="s">
        <v>89</v>
      </c>
      <c r="AV1491" s="14" t="s">
        <v>219</v>
      </c>
      <c r="AW1491" s="14" t="s">
        <v>36</v>
      </c>
      <c r="AX1491" s="14" t="s">
        <v>21</v>
      </c>
      <c r="AY1491" s="264" t="s">
        <v>213</v>
      </c>
    </row>
    <row r="1492" spans="1:65" s="2" customFormat="1" ht="44.25" customHeight="1">
      <c r="A1492" s="39"/>
      <c r="B1492" s="40"/>
      <c r="C1492" s="228" t="s">
        <v>2435</v>
      </c>
      <c r="D1492" s="228" t="s">
        <v>215</v>
      </c>
      <c r="E1492" s="229" t="s">
        <v>2436</v>
      </c>
      <c r="F1492" s="230" t="s">
        <v>2437</v>
      </c>
      <c r="G1492" s="231" t="s">
        <v>244</v>
      </c>
      <c r="H1492" s="232">
        <v>63.636</v>
      </c>
      <c r="I1492" s="233"/>
      <c r="J1492" s="234">
        <f>ROUND(I1492*H1492,2)</f>
        <v>0</v>
      </c>
      <c r="K1492" s="235"/>
      <c r="L1492" s="45"/>
      <c r="M1492" s="236" t="s">
        <v>1</v>
      </c>
      <c r="N1492" s="237" t="s">
        <v>45</v>
      </c>
      <c r="O1492" s="92"/>
      <c r="P1492" s="238">
        <f>O1492*H1492</f>
        <v>0</v>
      </c>
      <c r="Q1492" s="238">
        <v>0</v>
      </c>
      <c r="R1492" s="238">
        <f>Q1492*H1492</f>
        <v>0</v>
      </c>
      <c r="S1492" s="238">
        <v>0</v>
      </c>
      <c r="T1492" s="239">
        <f>S1492*H1492</f>
        <v>0</v>
      </c>
      <c r="U1492" s="39"/>
      <c r="V1492" s="39"/>
      <c r="W1492" s="39"/>
      <c r="X1492" s="39"/>
      <c r="Y1492" s="39"/>
      <c r="Z1492" s="39"/>
      <c r="AA1492" s="39"/>
      <c r="AB1492" s="39"/>
      <c r="AC1492" s="39"/>
      <c r="AD1492" s="39"/>
      <c r="AE1492" s="39"/>
      <c r="AR1492" s="240" t="s">
        <v>301</v>
      </c>
      <c r="AT1492" s="240" t="s">
        <v>215</v>
      </c>
      <c r="AU1492" s="240" t="s">
        <v>89</v>
      </c>
      <c r="AY1492" s="18" t="s">
        <v>213</v>
      </c>
      <c r="BE1492" s="241">
        <f>IF(N1492="základní",J1492,0)</f>
        <v>0</v>
      </c>
      <c r="BF1492" s="241">
        <f>IF(N1492="snížená",J1492,0)</f>
        <v>0</v>
      </c>
      <c r="BG1492" s="241">
        <f>IF(N1492="zákl. přenesená",J1492,0)</f>
        <v>0</v>
      </c>
      <c r="BH1492" s="241">
        <f>IF(N1492="sníž. přenesená",J1492,0)</f>
        <v>0</v>
      </c>
      <c r="BI1492" s="241">
        <f>IF(N1492="nulová",J1492,0)</f>
        <v>0</v>
      </c>
      <c r="BJ1492" s="18" t="s">
        <v>21</v>
      </c>
      <c r="BK1492" s="241">
        <f>ROUND(I1492*H1492,2)</f>
        <v>0</v>
      </c>
      <c r="BL1492" s="18" t="s">
        <v>301</v>
      </c>
      <c r="BM1492" s="240" t="s">
        <v>2438</v>
      </c>
    </row>
    <row r="1493" spans="1:51" s="13" customFormat="1" ht="12">
      <c r="A1493" s="13"/>
      <c r="B1493" s="242"/>
      <c r="C1493" s="243"/>
      <c r="D1493" s="244" t="s">
        <v>221</v>
      </c>
      <c r="E1493" s="245" t="s">
        <v>1</v>
      </c>
      <c r="F1493" s="246" t="s">
        <v>2439</v>
      </c>
      <c r="G1493" s="243"/>
      <c r="H1493" s="247">
        <v>21.624</v>
      </c>
      <c r="I1493" s="248"/>
      <c r="J1493" s="243"/>
      <c r="K1493" s="243"/>
      <c r="L1493" s="249"/>
      <c r="M1493" s="250"/>
      <c r="N1493" s="251"/>
      <c r="O1493" s="251"/>
      <c r="P1493" s="251"/>
      <c r="Q1493" s="251"/>
      <c r="R1493" s="251"/>
      <c r="S1493" s="251"/>
      <c r="T1493" s="252"/>
      <c r="U1493" s="13"/>
      <c r="V1493" s="13"/>
      <c r="W1493" s="13"/>
      <c r="X1493" s="13"/>
      <c r="Y1493" s="13"/>
      <c r="Z1493" s="13"/>
      <c r="AA1493" s="13"/>
      <c r="AB1493" s="13"/>
      <c r="AC1493" s="13"/>
      <c r="AD1493" s="13"/>
      <c r="AE1493" s="13"/>
      <c r="AT1493" s="253" t="s">
        <v>221</v>
      </c>
      <c r="AU1493" s="253" t="s">
        <v>89</v>
      </c>
      <c r="AV1493" s="13" t="s">
        <v>89</v>
      </c>
      <c r="AW1493" s="13" t="s">
        <v>36</v>
      </c>
      <c r="AX1493" s="13" t="s">
        <v>80</v>
      </c>
      <c r="AY1493" s="253" t="s">
        <v>213</v>
      </c>
    </row>
    <row r="1494" spans="1:51" s="13" customFormat="1" ht="12">
      <c r="A1494" s="13"/>
      <c r="B1494" s="242"/>
      <c r="C1494" s="243"/>
      <c r="D1494" s="244" t="s">
        <v>221</v>
      </c>
      <c r="E1494" s="245" t="s">
        <v>1</v>
      </c>
      <c r="F1494" s="246" t="s">
        <v>2440</v>
      </c>
      <c r="G1494" s="243"/>
      <c r="H1494" s="247">
        <v>35.02</v>
      </c>
      <c r="I1494" s="248"/>
      <c r="J1494" s="243"/>
      <c r="K1494" s="243"/>
      <c r="L1494" s="249"/>
      <c r="M1494" s="250"/>
      <c r="N1494" s="251"/>
      <c r="O1494" s="251"/>
      <c r="P1494" s="251"/>
      <c r="Q1494" s="251"/>
      <c r="R1494" s="251"/>
      <c r="S1494" s="251"/>
      <c r="T1494" s="252"/>
      <c r="U1494" s="13"/>
      <c r="V1494" s="13"/>
      <c r="W1494" s="13"/>
      <c r="X1494" s="13"/>
      <c r="Y1494" s="13"/>
      <c r="Z1494" s="13"/>
      <c r="AA1494" s="13"/>
      <c r="AB1494" s="13"/>
      <c r="AC1494" s="13"/>
      <c r="AD1494" s="13"/>
      <c r="AE1494" s="13"/>
      <c r="AT1494" s="253" t="s">
        <v>221</v>
      </c>
      <c r="AU1494" s="253" t="s">
        <v>89</v>
      </c>
      <c r="AV1494" s="13" t="s">
        <v>89</v>
      </c>
      <c r="AW1494" s="13" t="s">
        <v>36</v>
      </c>
      <c r="AX1494" s="13" t="s">
        <v>80</v>
      </c>
      <c r="AY1494" s="253" t="s">
        <v>213</v>
      </c>
    </row>
    <row r="1495" spans="1:51" s="13" customFormat="1" ht="12">
      <c r="A1495" s="13"/>
      <c r="B1495" s="242"/>
      <c r="C1495" s="243"/>
      <c r="D1495" s="244" t="s">
        <v>221</v>
      </c>
      <c r="E1495" s="245" t="s">
        <v>1</v>
      </c>
      <c r="F1495" s="246" t="s">
        <v>2441</v>
      </c>
      <c r="G1495" s="243"/>
      <c r="H1495" s="247">
        <v>6.992</v>
      </c>
      <c r="I1495" s="248"/>
      <c r="J1495" s="243"/>
      <c r="K1495" s="243"/>
      <c r="L1495" s="249"/>
      <c r="M1495" s="250"/>
      <c r="N1495" s="251"/>
      <c r="O1495" s="251"/>
      <c r="P1495" s="251"/>
      <c r="Q1495" s="251"/>
      <c r="R1495" s="251"/>
      <c r="S1495" s="251"/>
      <c r="T1495" s="252"/>
      <c r="U1495" s="13"/>
      <c r="V1495" s="13"/>
      <c r="W1495" s="13"/>
      <c r="X1495" s="13"/>
      <c r="Y1495" s="13"/>
      <c r="Z1495" s="13"/>
      <c r="AA1495" s="13"/>
      <c r="AB1495" s="13"/>
      <c r="AC1495" s="13"/>
      <c r="AD1495" s="13"/>
      <c r="AE1495" s="13"/>
      <c r="AT1495" s="253" t="s">
        <v>221</v>
      </c>
      <c r="AU1495" s="253" t="s">
        <v>89</v>
      </c>
      <c r="AV1495" s="13" t="s">
        <v>89</v>
      </c>
      <c r="AW1495" s="13" t="s">
        <v>36</v>
      </c>
      <c r="AX1495" s="13" t="s">
        <v>80</v>
      </c>
      <c r="AY1495" s="253" t="s">
        <v>213</v>
      </c>
    </row>
    <row r="1496" spans="1:51" s="14" customFormat="1" ht="12">
      <c r="A1496" s="14"/>
      <c r="B1496" s="254"/>
      <c r="C1496" s="255"/>
      <c r="D1496" s="244" t="s">
        <v>221</v>
      </c>
      <c r="E1496" s="256" t="s">
        <v>1</v>
      </c>
      <c r="F1496" s="257" t="s">
        <v>936</v>
      </c>
      <c r="G1496" s="255"/>
      <c r="H1496" s="258">
        <v>63.636</v>
      </c>
      <c r="I1496" s="259"/>
      <c r="J1496" s="255"/>
      <c r="K1496" s="255"/>
      <c r="L1496" s="260"/>
      <c r="M1496" s="261"/>
      <c r="N1496" s="262"/>
      <c r="O1496" s="262"/>
      <c r="P1496" s="262"/>
      <c r="Q1496" s="262"/>
      <c r="R1496" s="262"/>
      <c r="S1496" s="262"/>
      <c r="T1496" s="263"/>
      <c r="U1496" s="14"/>
      <c r="V1496" s="14"/>
      <c r="W1496" s="14"/>
      <c r="X1496" s="14"/>
      <c r="Y1496" s="14"/>
      <c r="Z1496" s="14"/>
      <c r="AA1496" s="14"/>
      <c r="AB1496" s="14"/>
      <c r="AC1496" s="14"/>
      <c r="AD1496" s="14"/>
      <c r="AE1496" s="14"/>
      <c r="AT1496" s="264" t="s">
        <v>221</v>
      </c>
      <c r="AU1496" s="264" t="s">
        <v>89</v>
      </c>
      <c r="AV1496" s="14" t="s">
        <v>219</v>
      </c>
      <c r="AW1496" s="14" t="s">
        <v>36</v>
      </c>
      <c r="AX1496" s="14" t="s">
        <v>21</v>
      </c>
      <c r="AY1496" s="264" t="s">
        <v>213</v>
      </c>
    </row>
    <row r="1497" spans="1:65" s="2" customFormat="1" ht="44.25" customHeight="1">
      <c r="A1497" s="39"/>
      <c r="B1497" s="40"/>
      <c r="C1497" s="228" t="s">
        <v>2442</v>
      </c>
      <c r="D1497" s="228" t="s">
        <v>215</v>
      </c>
      <c r="E1497" s="229" t="s">
        <v>2443</v>
      </c>
      <c r="F1497" s="230" t="s">
        <v>2444</v>
      </c>
      <c r="G1497" s="231" t="s">
        <v>244</v>
      </c>
      <c r="H1497" s="232">
        <v>49.262</v>
      </c>
      <c r="I1497" s="233"/>
      <c r="J1497" s="234">
        <f>ROUND(I1497*H1497,2)</f>
        <v>0</v>
      </c>
      <c r="K1497" s="235"/>
      <c r="L1497" s="45"/>
      <c r="M1497" s="236" t="s">
        <v>1</v>
      </c>
      <c r="N1497" s="237" t="s">
        <v>45</v>
      </c>
      <c r="O1497" s="92"/>
      <c r="P1497" s="238">
        <f>O1497*H1497</f>
        <v>0</v>
      </c>
      <c r="Q1497" s="238">
        <v>0</v>
      </c>
      <c r="R1497" s="238">
        <f>Q1497*H1497</f>
        <v>0</v>
      </c>
      <c r="S1497" s="238">
        <v>0</v>
      </c>
      <c r="T1497" s="239">
        <f>S1497*H1497</f>
        <v>0</v>
      </c>
      <c r="U1497" s="39"/>
      <c r="V1497" s="39"/>
      <c r="W1497" s="39"/>
      <c r="X1497" s="39"/>
      <c r="Y1497" s="39"/>
      <c r="Z1497" s="39"/>
      <c r="AA1497" s="39"/>
      <c r="AB1497" s="39"/>
      <c r="AC1497" s="39"/>
      <c r="AD1497" s="39"/>
      <c r="AE1497" s="39"/>
      <c r="AR1497" s="240" t="s">
        <v>301</v>
      </c>
      <c r="AT1497" s="240" t="s">
        <v>215</v>
      </c>
      <c r="AU1497" s="240" t="s">
        <v>89</v>
      </c>
      <c r="AY1497" s="18" t="s">
        <v>213</v>
      </c>
      <c r="BE1497" s="241">
        <f>IF(N1497="základní",J1497,0)</f>
        <v>0</v>
      </c>
      <c r="BF1497" s="241">
        <f>IF(N1497="snížená",J1497,0)</f>
        <v>0</v>
      </c>
      <c r="BG1497" s="241">
        <f>IF(N1497="zákl. přenesená",J1497,0)</f>
        <v>0</v>
      </c>
      <c r="BH1497" s="241">
        <f>IF(N1497="sníž. přenesená",J1497,0)</f>
        <v>0</v>
      </c>
      <c r="BI1497" s="241">
        <f>IF(N1497="nulová",J1497,0)</f>
        <v>0</v>
      </c>
      <c r="BJ1497" s="18" t="s">
        <v>21</v>
      </c>
      <c r="BK1497" s="241">
        <f>ROUND(I1497*H1497,2)</f>
        <v>0</v>
      </c>
      <c r="BL1497" s="18" t="s">
        <v>301</v>
      </c>
      <c r="BM1497" s="240" t="s">
        <v>2445</v>
      </c>
    </row>
    <row r="1498" spans="1:51" s="13" customFormat="1" ht="12">
      <c r="A1498" s="13"/>
      <c r="B1498" s="242"/>
      <c r="C1498" s="243"/>
      <c r="D1498" s="244" t="s">
        <v>221</v>
      </c>
      <c r="E1498" s="245" t="s">
        <v>1</v>
      </c>
      <c r="F1498" s="246" t="s">
        <v>2446</v>
      </c>
      <c r="G1498" s="243"/>
      <c r="H1498" s="247">
        <v>40.715</v>
      </c>
      <c r="I1498" s="248"/>
      <c r="J1498" s="243"/>
      <c r="K1498" s="243"/>
      <c r="L1498" s="249"/>
      <c r="M1498" s="250"/>
      <c r="N1498" s="251"/>
      <c r="O1498" s="251"/>
      <c r="P1498" s="251"/>
      <c r="Q1498" s="251"/>
      <c r="R1498" s="251"/>
      <c r="S1498" s="251"/>
      <c r="T1498" s="252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  <c r="AE1498" s="13"/>
      <c r="AT1498" s="253" t="s">
        <v>221</v>
      </c>
      <c r="AU1498" s="253" t="s">
        <v>89</v>
      </c>
      <c r="AV1498" s="13" t="s">
        <v>89</v>
      </c>
      <c r="AW1498" s="13" t="s">
        <v>36</v>
      </c>
      <c r="AX1498" s="13" t="s">
        <v>80</v>
      </c>
      <c r="AY1498" s="253" t="s">
        <v>213</v>
      </c>
    </row>
    <row r="1499" spans="1:51" s="13" customFormat="1" ht="12">
      <c r="A1499" s="13"/>
      <c r="B1499" s="242"/>
      <c r="C1499" s="243"/>
      <c r="D1499" s="244" t="s">
        <v>221</v>
      </c>
      <c r="E1499" s="245" t="s">
        <v>1</v>
      </c>
      <c r="F1499" s="246" t="s">
        <v>2447</v>
      </c>
      <c r="G1499" s="243"/>
      <c r="H1499" s="247">
        <v>8.547</v>
      </c>
      <c r="I1499" s="248"/>
      <c r="J1499" s="243"/>
      <c r="K1499" s="243"/>
      <c r="L1499" s="249"/>
      <c r="M1499" s="250"/>
      <c r="N1499" s="251"/>
      <c r="O1499" s="251"/>
      <c r="P1499" s="251"/>
      <c r="Q1499" s="251"/>
      <c r="R1499" s="251"/>
      <c r="S1499" s="251"/>
      <c r="T1499" s="252"/>
      <c r="U1499" s="13"/>
      <c r="V1499" s="13"/>
      <c r="W1499" s="13"/>
      <c r="X1499" s="13"/>
      <c r="Y1499" s="13"/>
      <c r="Z1499" s="13"/>
      <c r="AA1499" s="13"/>
      <c r="AB1499" s="13"/>
      <c r="AC1499" s="13"/>
      <c r="AD1499" s="13"/>
      <c r="AE1499" s="13"/>
      <c r="AT1499" s="253" t="s">
        <v>221</v>
      </c>
      <c r="AU1499" s="253" t="s">
        <v>89</v>
      </c>
      <c r="AV1499" s="13" t="s">
        <v>89</v>
      </c>
      <c r="AW1499" s="13" t="s">
        <v>36</v>
      </c>
      <c r="AX1499" s="13" t="s">
        <v>80</v>
      </c>
      <c r="AY1499" s="253" t="s">
        <v>213</v>
      </c>
    </row>
    <row r="1500" spans="1:51" s="14" customFormat="1" ht="12">
      <c r="A1500" s="14"/>
      <c r="B1500" s="254"/>
      <c r="C1500" s="255"/>
      <c r="D1500" s="244" t="s">
        <v>221</v>
      </c>
      <c r="E1500" s="256" t="s">
        <v>1</v>
      </c>
      <c r="F1500" s="257" t="s">
        <v>936</v>
      </c>
      <c r="G1500" s="255"/>
      <c r="H1500" s="258">
        <v>49.262</v>
      </c>
      <c r="I1500" s="259"/>
      <c r="J1500" s="255"/>
      <c r="K1500" s="255"/>
      <c r="L1500" s="260"/>
      <c r="M1500" s="261"/>
      <c r="N1500" s="262"/>
      <c r="O1500" s="262"/>
      <c r="P1500" s="262"/>
      <c r="Q1500" s="262"/>
      <c r="R1500" s="262"/>
      <c r="S1500" s="262"/>
      <c r="T1500" s="263"/>
      <c r="U1500" s="14"/>
      <c r="V1500" s="14"/>
      <c r="W1500" s="14"/>
      <c r="X1500" s="14"/>
      <c r="Y1500" s="14"/>
      <c r="Z1500" s="14"/>
      <c r="AA1500" s="14"/>
      <c r="AB1500" s="14"/>
      <c r="AC1500" s="14"/>
      <c r="AD1500" s="14"/>
      <c r="AE1500" s="14"/>
      <c r="AT1500" s="264" t="s">
        <v>221</v>
      </c>
      <c r="AU1500" s="264" t="s">
        <v>89</v>
      </c>
      <c r="AV1500" s="14" t="s">
        <v>219</v>
      </c>
      <c r="AW1500" s="14" t="s">
        <v>36</v>
      </c>
      <c r="AX1500" s="14" t="s">
        <v>21</v>
      </c>
      <c r="AY1500" s="264" t="s">
        <v>213</v>
      </c>
    </row>
    <row r="1501" spans="1:65" s="2" customFormat="1" ht="21.75" customHeight="1">
      <c r="A1501" s="39"/>
      <c r="B1501" s="40"/>
      <c r="C1501" s="228" t="s">
        <v>2448</v>
      </c>
      <c r="D1501" s="228" t="s">
        <v>215</v>
      </c>
      <c r="E1501" s="229" t="s">
        <v>2449</v>
      </c>
      <c r="F1501" s="230" t="s">
        <v>2450</v>
      </c>
      <c r="G1501" s="231" t="s">
        <v>244</v>
      </c>
      <c r="H1501" s="232">
        <v>39.429</v>
      </c>
      <c r="I1501" s="233"/>
      <c r="J1501" s="234">
        <f>ROUND(I1501*H1501,2)</f>
        <v>0</v>
      </c>
      <c r="K1501" s="235"/>
      <c r="L1501" s="45"/>
      <c r="M1501" s="236" t="s">
        <v>1</v>
      </c>
      <c r="N1501" s="237" t="s">
        <v>45</v>
      </c>
      <c r="O1501" s="92"/>
      <c r="P1501" s="238">
        <f>O1501*H1501</f>
        <v>0</v>
      </c>
      <c r="Q1501" s="238">
        <v>0</v>
      </c>
      <c r="R1501" s="238">
        <f>Q1501*H1501</f>
        <v>0</v>
      </c>
      <c r="S1501" s="238">
        <v>0</v>
      </c>
      <c r="T1501" s="239">
        <f>S1501*H1501</f>
        <v>0</v>
      </c>
      <c r="U1501" s="39"/>
      <c r="V1501" s="39"/>
      <c r="W1501" s="39"/>
      <c r="X1501" s="39"/>
      <c r="Y1501" s="39"/>
      <c r="Z1501" s="39"/>
      <c r="AA1501" s="39"/>
      <c r="AB1501" s="39"/>
      <c r="AC1501" s="39"/>
      <c r="AD1501" s="39"/>
      <c r="AE1501" s="39"/>
      <c r="AR1501" s="240" t="s">
        <v>301</v>
      </c>
      <c r="AT1501" s="240" t="s">
        <v>215</v>
      </c>
      <c r="AU1501" s="240" t="s">
        <v>89</v>
      </c>
      <c r="AY1501" s="18" t="s">
        <v>213</v>
      </c>
      <c r="BE1501" s="241">
        <f>IF(N1501="základní",J1501,0)</f>
        <v>0</v>
      </c>
      <c r="BF1501" s="241">
        <f>IF(N1501="snížená",J1501,0)</f>
        <v>0</v>
      </c>
      <c r="BG1501" s="241">
        <f>IF(N1501="zákl. přenesená",J1501,0)</f>
        <v>0</v>
      </c>
      <c r="BH1501" s="241">
        <f>IF(N1501="sníž. přenesená",J1501,0)</f>
        <v>0</v>
      </c>
      <c r="BI1501" s="241">
        <f>IF(N1501="nulová",J1501,0)</f>
        <v>0</v>
      </c>
      <c r="BJ1501" s="18" t="s">
        <v>21</v>
      </c>
      <c r="BK1501" s="241">
        <f>ROUND(I1501*H1501,2)</f>
        <v>0</v>
      </c>
      <c r="BL1501" s="18" t="s">
        <v>301</v>
      </c>
      <c r="BM1501" s="240" t="s">
        <v>2451</v>
      </c>
    </row>
    <row r="1502" spans="1:51" s="13" customFormat="1" ht="12">
      <c r="A1502" s="13"/>
      <c r="B1502" s="242"/>
      <c r="C1502" s="243"/>
      <c r="D1502" s="244" t="s">
        <v>221</v>
      </c>
      <c r="E1502" s="245" t="s">
        <v>1</v>
      </c>
      <c r="F1502" s="246" t="s">
        <v>2452</v>
      </c>
      <c r="G1502" s="243"/>
      <c r="H1502" s="247">
        <v>21.069</v>
      </c>
      <c r="I1502" s="248"/>
      <c r="J1502" s="243"/>
      <c r="K1502" s="243"/>
      <c r="L1502" s="249"/>
      <c r="M1502" s="250"/>
      <c r="N1502" s="251"/>
      <c r="O1502" s="251"/>
      <c r="P1502" s="251"/>
      <c r="Q1502" s="251"/>
      <c r="R1502" s="251"/>
      <c r="S1502" s="251"/>
      <c r="T1502" s="252"/>
      <c r="U1502" s="13"/>
      <c r="V1502" s="13"/>
      <c r="W1502" s="13"/>
      <c r="X1502" s="13"/>
      <c r="Y1502" s="13"/>
      <c r="Z1502" s="13"/>
      <c r="AA1502" s="13"/>
      <c r="AB1502" s="13"/>
      <c r="AC1502" s="13"/>
      <c r="AD1502" s="13"/>
      <c r="AE1502" s="13"/>
      <c r="AT1502" s="253" t="s">
        <v>221</v>
      </c>
      <c r="AU1502" s="253" t="s">
        <v>89</v>
      </c>
      <c r="AV1502" s="13" t="s">
        <v>89</v>
      </c>
      <c r="AW1502" s="13" t="s">
        <v>36</v>
      </c>
      <c r="AX1502" s="13" t="s">
        <v>80</v>
      </c>
      <c r="AY1502" s="253" t="s">
        <v>213</v>
      </c>
    </row>
    <row r="1503" spans="1:51" s="13" customFormat="1" ht="12">
      <c r="A1503" s="13"/>
      <c r="B1503" s="242"/>
      <c r="C1503" s="243"/>
      <c r="D1503" s="244" t="s">
        <v>221</v>
      </c>
      <c r="E1503" s="245" t="s">
        <v>1</v>
      </c>
      <c r="F1503" s="246" t="s">
        <v>2453</v>
      </c>
      <c r="G1503" s="243"/>
      <c r="H1503" s="247">
        <v>18.36</v>
      </c>
      <c r="I1503" s="248"/>
      <c r="J1503" s="243"/>
      <c r="K1503" s="243"/>
      <c r="L1503" s="249"/>
      <c r="M1503" s="250"/>
      <c r="N1503" s="251"/>
      <c r="O1503" s="251"/>
      <c r="P1503" s="251"/>
      <c r="Q1503" s="251"/>
      <c r="R1503" s="251"/>
      <c r="S1503" s="251"/>
      <c r="T1503" s="252"/>
      <c r="U1503" s="13"/>
      <c r="V1503" s="13"/>
      <c r="W1503" s="13"/>
      <c r="X1503" s="13"/>
      <c r="Y1503" s="13"/>
      <c r="Z1503" s="13"/>
      <c r="AA1503" s="13"/>
      <c r="AB1503" s="13"/>
      <c r="AC1503" s="13"/>
      <c r="AD1503" s="13"/>
      <c r="AE1503" s="13"/>
      <c r="AT1503" s="253" t="s">
        <v>221</v>
      </c>
      <c r="AU1503" s="253" t="s">
        <v>89</v>
      </c>
      <c r="AV1503" s="13" t="s">
        <v>89</v>
      </c>
      <c r="AW1503" s="13" t="s">
        <v>36</v>
      </c>
      <c r="AX1503" s="13" t="s">
        <v>80</v>
      </c>
      <c r="AY1503" s="253" t="s">
        <v>213</v>
      </c>
    </row>
    <row r="1504" spans="1:51" s="14" customFormat="1" ht="12">
      <c r="A1504" s="14"/>
      <c r="B1504" s="254"/>
      <c r="C1504" s="255"/>
      <c r="D1504" s="244" t="s">
        <v>221</v>
      </c>
      <c r="E1504" s="256" t="s">
        <v>1</v>
      </c>
      <c r="F1504" s="257" t="s">
        <v>224</v>
      </c>
      <c r="G1504" s="255"/>
      <c r="H1504" s="258">
        <v>39.429</v>
      </c>
      <c r="I1504" s="259"/>
      <c r="J1504" s="255"/>
      <c r="K1504" s="255"/>
      <c r="L1504" s="260"/>
      <c r="M1504" s="261"/>
      <c r="N1504" s="262"/>
      <c r="O1504" s="262"/>
      <c r="P1504" s="262"/>
      <c r="Q1504" s="262"/>
      <c r="R1504" s="262"/>
      <c r="S1504" s="262"/>
      <c r="T1504" s="263"/>
      <c r="U1504" s="14"/>
      <c r="V1504" s="14"/>
      <c r="W1504" s="14"/>
      <c r="X1504" s="14"/>
      <c r="Y1504" s="14"/>
      <c r="Z1504" s="14"/>
      <c r="AA1504" s="14"/>
      <c r="AB1504" s="14"/>
      <c r="AC1504" s="14"/>
      <c r="AD1504" s="14"/>
      <c r="AE1504" s="14"/>
      <c r="AT1504" s="264" t="s">
        <v>221</v>
      </c>
      <c r="AU1504" s="264" t="s">
        <v>89</v>
      </c>
      <c r="AV1504" s="14" t="s">
        <v>219</v>
      </c>
      <c r="AW1504" s="14" t="s">
        <v>36</v>
      </c>
      <c r="AX1504" s="14" t="s">
        <v>21</v>
      </c>
      <c r="AY1504" s="264" t="s">
        <v>213</v>
      </c>
    </row>
    <row r="1505" spans="1:65" s="2" customFormat="1" ht="44.25" customHeight="1">
      <c r="A1505" s="39"/>
      <c r="B1505" s="40"/>
      <c r="C1505" s="275" t="s">
        <v>2454</v>
      </c>
      <c r="D1505" s="275" t="s">
        <v>292</v>
      </c>
      <c r="E1505" s="276" t="s">
        <v>2455</v>
      </c>
      <c r="F1505" s="277" t="s">
        <v>2456</v>
      </c>
      <c r="G1505" s="278" t="s">
        <v>244</v>
      </c>
      <c r="H1505" s="279">
        <v>21.069</v>
      </c>
      <c r="I1505" s="280"/>
      <c r="J1505" s="281">
        <f>ROUND(I1505*H1505,2)</f>
        <v>0</v>
      </c>
      <c r="K1505" s="282"/>
      <c r="L1505" s="283"/>
      <c r="M1505" s="284" t="s">
        <v>1</v>
      </c>
      <c r="N1505" s="285" t="s">
        <v>45</v>
      </c>
      <c r="O1505" s="92"/>
      <c r="P1505" s="238">
        <f>O1505*H1505</f>
        <v>0</v>
      </c>
      <c r="Q1505" s="238">
        <v>0</v>
      </c>
      <c r="R1505" s="238">
        <f>Q1505*H1505</f>
        <v>0</v>
      </c>
      <c r="S1505" s="238">
        <v>0</v>
      </c>
      <c r="T1505" s="239">
        <f>S1505*H1505</f>
        <v>0</v>
      </c>
      <c r="U1505" s="39"/>
      <c r="V1505" s="39"/>
      <c r="W1505" s="39"/>
      <c r="X1505" s="39"/>
      <c r="Y1505" s="39"/>
      <c r="Z1505" s="39"/>
      <c r="AA1505" s="39"/>
      <c r="AB1505" s="39"/>
      <c r="AC1505" s="39"/>
      <c r="AD1505" s="39"/>
      <c r="AE1505" s="39"/>
      <c r="AR1505" s="240" t="s">
        <v>382</v>
      </c>
      <c r="AT1505" s="240" t="s">
        <v>292</v>
      </c>
      <c r="AU1505" s="240" t="s">
        <v>89</v>
      </c>
      <c r="AY1505" s="18" t="s">
        <v>213</v>
      </c>
      <c r="BE1505" s="241">
        <f>IF(N1505="základní",J1505,0)</f>
        <v>0</v>
      </c>
      <c r="BF1505" s="241">
        <f>IF(N1505="snížená",J1505,0)</f>
        <v>0</v>
      </c>
      <c r="BG1505" s="241">
        <f>IF(N1505="zákl. přenesená",J1505,0)</f>
        <v>0</v>
      </c>
      <c r="BH1505" s="241">
        <f>IF(N1505="sníž. přenesená",J1505,0)</f>
        <v>0</v>
      </c>
      <c r="BI1505" s="241">
        <f>IF(N1505="nulová",J1505,0)</f>
        <v>0</v>
      </c>
      <c r="BJ1505" s="18" t="s">
        <v>21</v>
      </c>
      <c r="BK1505" s="241">
        <f>ROUND(I1505*H1505,2)</f>
        <v>0</v>
      </c>
      <c r="BL1505" s="18" t="s">
        <v>301</v>
      </c>
      <c r="BM1505" s="240" t="s">
        <v>2457</v>
      </c>
    </row>
    <row r="1506" spans="1:51" s="13" customFormat="1" ht="12">
      <c r="A1506" s="13"/>
      <c r="B1506" s="242"/>
      <c r="C1506" s="243"/>
      <c r="D1506" s="244" t="s">
        <v>221</v>
      </c>
      <c r="E1506" s="245" t="s">
        <v>1</v>
      </c>
      <c r="F1506" s="246" t="s">
        <v>2452</v>
      </c>
      <c r="G1506" s="243"/>
      <c r="H1506" s="247">
        <v>21.069</v>
      </c>
      <c r="I1506" s="248"/>
      <c r="J1506" s="243"/>
      <c r="K1506" s="243"/>
      <c r="L1506" s="249"/>
      <c r="M1506" s="250"/>
      <c r="N1506" s="251"/>
      <c r="O1506" s="251"/>
      <c r="P1506" s="251"/>
      <c r="Q1506" s="251"/>
      <c r="R1506" s="251"/>
      <c r="S1506" s="251"/>
      <c r="T1506" s="252"/>
      <c r="U1506" s="13"/>
      <c r="V1506" s="13"/>
      <c r="W1506" s="13"/>
      <c r="X1506" s="13"/>
      <c r="Y1506" s="13"/>
      <c r="Z1506" s="13"/>
      <c r="AA1506" s="13"/>
      <c r="AB1506" s="13"/>
      <c r="AC1506" s="13"/>
      <c r="AD1506" s="13"/>
      <c r="AE1506" s="13"/>
      <c r="AT1506" s="253" t="s">
        <v>221</v>
      </c>
      <c r="AU1506" s="253" t="s">
        <v>89</v>
      </c>
      <c r="AV1506" s="13" t="s">
        <v>89</v>
      </c>
      <c r="AW1506" s="13" t="s">
        <v>36</v>
      </c>
      <c r="AX1506" s="13" t="s">
        <v>80</v>
      </c>
      <c r="AY1506" s="253" t="s">
        <v>213</v>
      </c>
    </row>
    <row r="1507" spans="1:51" s="14" customFormat="1" ht="12">
      <c r="A1507" s="14"/>
      <c r="B1507" s="254"/>
      <c r="C1507" s="255"/>
      <c r="D1507" s="244" t="s">
        <v>221</v>
      </c>
      <c r="E1507" s="256" t="s">
        <v>1</v>
      </c>
      <c r="F1507" s="257" t="s">
        <v>224</v>
      </c>
      <c r="G1507" s="255"/>
      <c r="H1507" s="258">
        <v>21.069</v>
      </c>
      <c r="I1507" s="259"/>
      <c r="J1507" s="255"/>
      <c r="K1507" s="255"/>
      <c r="L1507" s="260"/>
      <c r="M1507" s="261"/>
      <c r="N1507" s="262"/>
      <c r="O1507" s="262"/>
      <c r="P1507" s="262"/>
      <c r="Q1507" s="262"/>
      <c r="R1507" s="262"/>
      <c r="S1507" s="262"/>
      <c r="T1507" s="263"/>
      <c r="U1507" s="14"/>
      <c r="V1507" s="14"/>
      <c r="W1507" s="14"/>
      <c r="X1507" s="14"/>
      <c r="Y1507" s="14"/>
      <c r="Z1507" s="14"/>
      <c r="AA1507" s="14"/>
      <c r="AB1507" s="14"/>
      <c r="AC1507" s="14"/>
      <c r="AD1507" s="14"/>
      <c r="AE1507" s="14"/>
      <c r="AT1507" s="264" t="s">
        <v>221</v>
      </c>
      <c r="AU1507" s="264" t="s">
        <v>89</v>
      </c>
      <c r="AV1507" s="14" t="s">
        <v>219</v>
      </c>
      <c r="AW1507" s="14" t="s">
        <v>36</v>
      </c>
      <c r="AX1507" s="14" t="s">
        <v>21</v>
      </c>
      <c r="AY1507" s="264" t="s">
        <v>213</v>
      </c>
    </row>
    <row r="1508" spans="1:65" s="2" customFormat="1" ht="55.5" customHeight="1">
      <c r="A1508" s="39"/>
      <c r="B1508" s="40"/>
      <c r="C1508" s="275" t="s">
        <v>2458</v>
      </c>
      <c r="D1508" s="275" t="s">
        <v>292</v>
      </c>
      <c r="E1508" s="276" t="s">
        <v>2459</v>
      </c>
      <c r="F1508" s="277" t="s">
        <v>2460</v>
      </c>
      <c r="G1508" s="278" t="s">
        <v>244</v>
      </c>
      <c r="H1508" s="279">
        <v>18.36</v>
      </c>
      <c r="I1508" s="280"/>
      <c r="J1508" s="281">
        <f>ROUND(I1508*H1508,2)</f>
        <v>0</v>
      </c>
      <c r="K1508" s="282"/>
      <c r="L1508" s="283"/>
      <c r="M1508" s="284" t="s">
        <v>1</v>
      </c>
      <c r="N1508" s="285" t="s">
        <v>45</v>
      </c>
      <c r="O1508" s="92"/>
      <c r="P1508" s="238">
        <f>O1508*H1508</f>
        <v>0</v>
      </c>
      <c r="Q1508" s="238">
        <v>0</v>
      </c>
      <c r="R1508" s="238">
        <f>Q1508*H1508</f>
        <v>0</v>
      </c>
      <c r="S1508" s="238">
        <v>0</v>
      </c>
      <c r="T1508" s="239">
        <f>S1508*H1508</f>
        <v>0</v>
      </c>
      <c r="U1508" s="39"/>
      <c r="V1508" s="39"/>
      <c r="W1508" s="39"/>
      <c r="X1508" s="39"/>
      <c r="Y1508" s="39"/>
      <c r="Z1508" s="39"/>
      <c r="AA1508" s="39"/>
      <c r="AB1508" s="39"/>
      <c r="AC1508" s="39"/>
      <c r="AD1508" s="39"/>
      <c r="AE1508" s="39"/>
      <c r="AR1508" s="240" t="s">
        <v>382</v>
      </c>
      <c r="AT1508" s="240" t="s">
        <v>292</v>
      </c>
      <c r="AU1508" s="240" t="s">
        <v>89</v>
      </c>
      <c r="AY1508" s="18" t="s">
        <v>213</v>
      </c>
      <c r="BE1508" s="241">
        <f>IF(N1508="základní",J1508,0)</f>
        <v>0</v>
      </c>
      <c r="BF1508" s="241">
        <f>IF(N1508="snížená",J1508,0)</f>
        <v>0</v>
      </c>
      <c r="BG1508" s="241">
        <f>IF(N1508="zákl. přenesená",J1508,0)</f>
        <v>0</v>
      </c>
      <c r="BH1508" s="241">
        <f>IF(N1508="sníž. přenesená",J1508,0)</f>
        <v>0</v>
      </c>
      <c r="BI1508" s="241">
        <f>IF(N1508="nulová",J1508,0)</f>
        <v>0</v>
      </c>
      <c r="BJ1508" s="18" t="s">
        <v>21</v>
      </c>
      <c r="BK1508" s="241">
        <f>ROUND(I1508*H1508,2)</f>
        <v>0</v>
      </c>
      <c r="BL1508" s="18" t="s">
        <v>301</v>
      </c>
      <c r="BM1508" s="240" t="s">
        <v>2461</v>
      </c>
    </row>
    <row r="1509" spans="1:51" s="13" customFormat="1" ht="12">
      <c r="A1509" s="13"/>
      <c r="B1509" s="242"/>
      <c r="C1509" s="243"/>
      <c r="D1509" s="244" t="s">
        <v>221</v>
      </c>
      <c r="E1509" s="245" t="s">
        <v>1</v>
      </c>
      <c r="F1509" s="246" t="s">
        <v>2462</v>
      </c>
      <c r="G1509" s="243"/>
      <c r="H1509" s="247">
        <v>18.36</v>
      </c>
      <c r="I1509" s="248"/>
      <c r="J1509" s="243"/>
      <c r="K1509" s="243"/>
      <c r="L1509" s="249"/>
      <c r="M1509" s="250"/>
      <c r="N1509" s="251"/>
      <c r="O1509" s="251"/>
      <c r="P1509" s="251"/>
      <c r="Q1509" s="251"/>
      <c r="R1509" s="251"/>
      <c r="S1509" s="251"/>
      <c r="T1509" s="252"/>
      <c r="U1509" s="13"/>
      <c r="V1509" s="13"/>
      <c r="W1509" s="13"/>
      <c r="X1509" s="13"/>
      <c r="Y1509" s="13"/>
      <c r="Z1509" s="13"/>
      <c r="AA1509" s="13"/>
      <c r="AB1509" s="13"/>
      <c r="AC1509" s="13"/>
      <c r="AD1509" s="13"/>
      <c r="AE1509" s="13"/>
      <c r="AT1509" s="253" t="s">
        <v>221</v>
      </c>
      <c r="AU1509" s="253" t="s">
        <v>89</v>
      </c>
      <c r="AV1509" s="13" t="s">
        <v>89</v>
      </c>
      <c r="AW1509" s="13" t="s">
        <v>36</v>
      </c>
      <c r="AX1509" s="13" t="s">
        <v>21</v>
      </c>
      <c r="AY1509" s="253" t="s">
        <v>213</v>
      </c>
    </row>
    <row r="1510" spans="1:65" s="2" customFormat="1" ht="21.75" customHeight="1">
      <c r="A1510" s="39"/>
      <c r="B1510" s="40"/>
      <c r="C1510" s="228" t="s">
        <v>2463</v>
      </c>
      <c r="D1510" s="228" t="s">
        <v>215</v>
      </c>
      <c r="E1510" s="229" t="s">
        <v>2464</v>
      </c>
      <c r="F1510" s="230" t="s">
        <v>2465</v>
      </c>
      <c r="G1510" s="231" t="s">
        <v>244</v>
      </c>
      <c r="H1510" s="232">
        <v>30.324</v>
      </c>
      <c r="I1510" s="233"/>
      <c r="J1510" s="234">
        <f>ROUND(I1510*H1510,2)</f>
        <v>0</v>
      </c>
      <c r="K1510" s="235"/>
      <c r="L1510" s="45"/>
      <c r="M1510" s="236" t="s">
        <v>1</v>
      </c>
      <c r="N1510" s="237" t="s">
        <v>45</v>
      </c>
      <c r="O1510" s="92"/>
      <c r="P1510" s="238">
        <f>O1510*H1510</f>
        <v>0</v>
      </c>
      <c r="Q1510" s="238">
        <v>0</v>
      </c>
      <c r="R1510" s="238">
        <f>Q1510*H1510</f>
        <v>0</v>
      </c>
      <c r="S1510" s="238">
        <v>0</v>
      </c>
      <c r="T1510" s="239">
        <f>S1510*H1510</f>
        <v>0</v>
      </c>
      <c r="U1510" s="39"/>
      <c r="V1510" s="39"/>
      <c r="W1510" s="39"/>
      <c r="X1510" s="39"/>
      <c r="Y1510" s="39"/>
      <c r="Z1510" s="39"/>
      <c r="AA1510" s="39"/>
      <c r="AB1510" s="39"/>
      <c r="AC1510" s="39"/>
      <c r="AD1510" s="39"/>
      <c r="AE1510" s="39"/>
      <c r="AR1510" s="240" t="s">
        <v>301</v>
      </c>
      <c r="AT1510" s="240" t="s">
        <v>215</v>
      </c>
      <c r="AU1510" s="240" t="s">
        <v>89</v>
      </c>
      <c r="AY1510" s="18" t="s">
        <v>213</v>
      </c>
      <c r="BE1510" s="241">
        <f>IF(N1510="základní",J1510,0)</f>
        <v>0</v>
      </c>
      <c r="BF1510" s="241">
        <f>IF(N1510="snížená",J1510,0)</f>
        <v>0</v>
      </c>
      <c r="BG1510" s="241">
        <f>IF(N1510="zákl. přenesená",J1510,0)</f>
        <v>0</v>
      </c>
      <c r="BH1510" s="241">
        <f>IF(N1510="sníž. přenesená",J1510,0)</f>
        <v>0</v>
      </c>
      <c r="BI1510" s="241">
        <f>IF(N1510="nulová",J1510,0)</f>
        <v>0</v>
      </c>
      <c r="BJ1510" s="18" t="s">
        <v>21</v>
      </c>
      <c r="BK1510" s="241">
        <f>ROUND(I1510*H1510,2)</f>
        <v>0</v>
      </c>
      <c r="BL1510" s="18" t="s">
        <v>301</v>
      </c>
      <c r="BM1510" s="240" t="s">
        <v>2466</v>
      </c>
    </row>
    <row r="1511" spans="1:51" s="13" customFormat="1" ht="12">
      <c r="A1511" s="13"/>
      <c r="B1511" s="242"/>
      <c r="C1511" s="243"/>
      <c r="D1511" s="244" t="s">
        <v>221</v>
      </c>
      <c r="E1511" s="245" t="s">
        <v>1</v>
      </c>
      <c r="F1511" s="246" t="s">
        <v>2467</v>
      </c>
      <c r="G1511" s="243"/>
      <c r="H1511" s="247">
        <v>30.324</v>
      </c>
      <c r="I1511" s="248"/>
      <c r="J1511" s="243"/>
      <c r="K1511" s="243"/>
      <c r="L1511" s="249"/>
      <c r="M1511" s="250"/>
      <c r="N1511" s="251"/>
      <c r="O1511" s="251"/>
      <c r="P1511" s="251"/>
      <c r="Q1511" s="251"/>
      <c r="R1511" s="251"/>
      <c r="S1511" s="251"/>
      <c r="T1511" s="252"/>
      <c r="U1511" s="13"/>
      <c r="V1511" s="13"/>
      <c r="W1511" s="13"/>
      <c r="X1511" s="13"/>
      <c r="Y1511" s="13"/>
      <c r="Z1511" s="13"/>
      <c r="AA1511" s="13"/>
      <c r="AB1511" s="13"/>
      <c r="AC1511" s="13"/>
      <c r="AD1511" s="13"/>
      <c r="AE1511" s="13"/>
      <c r="AT1511" s="253" t="s">
        <v>221</v>
      </c>
      <c r="AU1511" s="253" t="s">
        <v>89</v>
      </c>
      <c r="AV1511" s="13" t="s">
        <v>89</v>
      </c>
      <c r="AW1511" s="13" t="s">
        <v>36</v>
      </c>
      <c r="AX1511" s="13" t="s">
        <v>80</v>
      </c>
      <c r="AY1511" s="253" t="s">
        <v>213</v>
      </c>
    </row>
    <row r="1512" spans="1:51" s="14" customFormat="1" ht="12">
      <c r="A1512" s="14"/>
      <c r="B1512" s="254"/>
      <c r="C1512" s="255"/>
      <c r="D1512" s="244" t="s">
        <v>221</v>
      </c>
      <c r="E1512" s="256" t="s">
        <v>1</v>
      </c>
      <c r="F1512" s="257" t="s">
        <v>224</v>
      </c>
      <c r="G1512" s="255"/>
      <c r="H1512" s="258">
        <v>30.324</v>
      </c>
      <c r="I1512" s="259"/>
      <c r="J1512" s="255"/>
      <c r="K1512" s="255"/>
      <c r="L1512" s="260"/>
      <c r="M1512" s="261"/>
      <c r="N1512" s="262"/>
      <c r="O1512" s="262"/>
      <c r="P1512" s="262"/>
      <c r="Q1512" s="262"/>
      <c r="R1512" s="262"/>
      <c r="S1512" s="262"/>
      <c r="T1512" s="263"/>
      <c r="U1512" s="14"/>
      <c r="V1512" s="14"/>
      <c r="W1512" s="14"/>
      <c r="X1512" s="14"/>
      <c r="Y1512" s="14"/>
      <c r="Z1512" s="14"/>
      <c r="AA1512" s="14"/>
      <c r="AB1512" s="14"/>
      <c r="AC1512" s="14"/>
      <c r="AD1512" s="14"/>
      <c r="AE1512" s="14"/>
      <c r="AT1512" s="264" t="s">
        <v>221</v>
      </c>
      <c r="AU1512" s="264" t="s">
        <v>89</v>
      </c>
      <c r="AV1512" s="14" t="s">
        <v>219</v>
      </c>
      <c r="AW1512" s="14" t="s">
        <v>36</v>
      </c>
      <c r="AX1512" s="14" t="s">
        <v>21</v>
      </c>
      <c r="AY1512" s="264" t="s">
        <v>213</v>
      </c>
    </row>
    <row r="1513" spans="1:65" s="2" customFormat="1" ht="21.75" customHeight="1">
      <c r="A1513" s="39"/>
      <c r="B1513" s="40"/>
      <c r="C1513" s="228" t="s">
        <v>2468</v>
      </c>
      <c r="D1513" s="228" t="s">
        <v>215</v>
      </c>
      <c r="E1513" s="229" t="s">
        <v>2469</v>
      </c>
      <c r="F1513" s="230" t="s">
        <v>2470</v>
      </c>
      <c r="G1513" s="231" t="s">
        <v>470</v>
      </c>
      <c r="H1513" s="232">
        <v>38.05</v>
      </c>
      <c r="I1513" s="233"/>
      <c r="J1513" s="234">
        <f>ROUND(I1513*H1513,2)</f>
        <v>0</v>
      </c>
      <c r="K1513" s="235"/>
      <c r="L1513" s="45"/>
      <c r="M1513" s="236" t="s">
        <v>1</v>
      </c>
      <c r="N1513" s="237" t="s">
        <v>45</v>
      </c>
      <c r="O1513" s="92"/>
      <c r="P1513" s="238">
        <f>O1513*H1513</f>
        <v>0</v>
      </c>
      <c r="Q1513" s="238">
        <v>0</v>
      </c>
      <c r="R1513" s="238">
        <f>Q1513*H1513</f>
        <v>0</v>
      </c>
      <c r="S1513" s="238">
        <v>0</v>
      </c>
      <c r="T1513" s="239">
        <f>S1513*H1513</f>
        <v>0</v>
      </c>
      <c r="U1513" s="39"/>
      <c r="V1513" s="39"/>
      <c r="W1513" s="39"/>
      <c r="X1513" s="39"/>
      <c r="Y1513" s="39"/>
      <c r="Z1513" s="39"/>
      <c r="AA1513" s="39"/>
      <c r="AB1513" s="39"/>
      <c r="AC1513" s="39"/>
      <c r="AD1513" s="39"/>
      <c r="AE1513" s="39"/>
      <c r="AR1513" s="240" t="s">
        <v>301</v>
      </c>
      <c r="AT1513" s="240" t="s">
        <v>215</v>
      </c>
      <c r="AU1513" s="240" t="s">
        <v>89</v>
      </c>
      <c r="AY1513" s="18" t="s">
        <v>213</v>
      </c>
      <c r="BE1513" s="241">
        <f>IF(N1513="základní",J1513,0)</f>
        <v>0</v>
      </c>
      <c r="BF1513" s="241">
        <f>IF(N1513="snížená",J1513,0)</f>
        <v>0</v>
      </c>
      <c r="BG1513" s="241">
        <f>IF(N1513="zákl. přenesená",J1513,0)</f>
        <v>0</v>
      </c>
      <c r="BH1513" s="241">
        <f>IF(N1513="sníž. přenesená",J1513,0)</f>
        <v>0</v>
      </c>
      <c r="BI1513" s="241">
        <f>IF(N1513="nulová",J1513,0)</f>
        <v>0</v>
      </c>
      <c r="BJ1513" s="18" t="s">
        <v>21</v>
      </c>
      <c r="BK1513" s="241">
        <f>ROUND(I1513*H1513,2)</f>
        <v>0</v>
      </c>
      <c r="BL1513" s="18" t="s">
        <v>301</v>
      </c>
      <c r="BM1513" s="240" t="s">
        <v>2471</v>
      </c>
    </row>
    <row r="1514" spans="1:51" s="13" customFormat="1" ht="12">
      <c r="A1514" s="13"/>
      <c r="B1514" s="242"/>
      <c r="C1514" s="243"/>
      <c r="D1514" s="244" t="s">
        <v>221</v>
      </c>
      <c r="E1514" s="245" t="s">
        <v>1</v>
      </c>
      <c r="F1514" s="246" t="s">
        <v>2472</v>
      </c>
      <c r="G1514" s="243"/>
      <c r="H1514" s="247">
        <v>5.45</v>
      </c>
      <c r="I1514" s="248"/>
      <c r="J1514" s="243"/>
      <c r="K1514" s="243"/>
      <c r="L1514" s="249"/>
      <c r="M1514" s="250"/>
      <c r="N1514" s="251"/>
      <c r="O1514" s="251"/>
      <c r="P1514" s="251"/>
      <c r="Q1514" s="251"/>
      <c r="R1514" s="251"/>
      <c r="S1514" s="251"/>
      <c r="T1514" s="252"/>
      <c r="U1514" s="13"/>
      <c r="V1514" s="13"/>
      <c r="W1514" s="13"/>
      <c r="X1514" s="13"/>
      <c r="Y1514" s="13"/>
      <c r="Z1514" s="13"/>
      <c r="AA1514" s="13"/>
      <c r="AB1514" s="13"/>
      <c r="AC1514" s="13"/>
      <c r="AD1514" s="13"/>
      <c r="AE1514" s="13"/>
      <c r="AT1514" s="253" t="s">
        <v>221</v>
      </c>
      <c r="AU1514" s="253" t="s">
        <v>89</v>
      </c>
      <c r="AV1514" s="13" t="s">
        <v>89</v>
      </c>
      <c r="AW1514" s="13" t="s">
        <v>36</v>
      </c>
      <c r="AX1514" s="13" t="s">
        <v>80</v>
      </c>
      <c r="AY1514" s="253" t="s">
        <v>213</v>
      </c>
    </row>
    <row r="1515" spans="1:51" s="13" customFormat="1" ht="12">
      <c r="A1515" s="13"/>
      <c r="B1515" s="242"/>
      <c r="C1515" s="243"/>
      <c r="D1515" s="244" t="s">
        <v>221</v>
      </c>
      <c r="E1515" s="245" t="s">
        <v>1</v>
      </c>
      <c r="F1515" s="246" t="s">
        <v>2473</v>
      </c>
      <c r="G1515" s="243"/>
      <c r="H1515" s="247">
        <v>6.31</v>
      </c>
      <c r="I1515" s="248"/>
      <c r="J1515" s="243"/>
      <c r="K1515" s="243"/>
      <c r="L1515" s="249"/>
      <c r="M1515" s="250"/>
      <c r="N1515" s="251"/>
      <c r="O1515" s="251"/>
      <c r="P1515" s="251"/>
      <c r="Q1515" s="251"/>
      <c r="R1515" s="251"/>
      <c r="S1515" s="251"/>
      <c r="T1515" s="252"/>
      <c r="U1515" s="13"/>
      <c r="V1515" s="13"/>
      <c r="W1515" s="13"/>
      <c r="X1515" s="13"/>
      <c r="Y1515" s="13"/>
      <c r="Z1515" s="13"/>
      <c r="AA1515" s="13"/>
      <c r="AB1515" s="13"/>
      <c r="AC1515" s="13"/>
      <c r="AD1515" s="13"/>
      <c r="AE1515" s="13"/>
      <c r="AT1515" s="253" t="s">
        <v>221</v>
      </c>
      <c r="AU1515" s="253" t="s">
        <v>89</v>
      </c>
      <c r="AV1515" s="13" t="s">
        <v>89</v>
      </c>
      <c r="AW1515" s="13" t="s">
        <v>36</v>
      </c>
      <c r="AX1515" s="13" t="s">
        <v>80</v>
      </c>
      <c r="AY1515" s="253" t="s">
        <v>213</v>
      </c>
    </row>
    <row r="1516" spans="1:51" s="13" customFormat="1" ht="12">
      <c r="A1516" s="13"/>
      <c r="B1516" s="242"/>
      <c r="C1516" s="243"/>
      <c r="D1516" s="244" t="s">
        <v>221</v>
      </c>
      <c r="E1516" s="245" t="s">
        <v>1</v>
      </c>
      <c r="F1516" s="246" t="s">
        <v>2474</v>
      </c>
      <c r="G1516" s="243"/>
      <c r="H1516" s="247">
        <v>14.8</v>
      </c>
      <c r="I1516" s="248"/>
      <c r="J1516" s="243"/>
      <c r="K1516" s="243"/>
      <c r="L1516" s="249"/>
      <c r="M1516" s="250"/>
      <c r="N1516" s="251"/>
      <c r="O1516" s="251"/>
      <c r="P1516" s="251"/>
      <c r="Q1516" s="251"/>
      <c r="R1516" s="251"/>
      <c r="S1516" s="251"/>
      <c r="T1516" s="252"/>
      <c r="U1516" s="13"/>
      <c r="V1516" s="13"/>
      <c r="W1516" s="13"/>
      <c r="X1516" s="13"/>
      <c r="Y1516" s="13"/>
      <c r="Z1516" s="13"/>
      <c r="AA1516" s="13"/>
      <c r="AB1516" s="13"/>
      <c r="AC1516" s="13"/>
      <c r="AD1516" s="13"/>
      <c r="AE1516" s="13"/>
      <c r="AT1516" s="253" t="s">
        <v>221</v>
      </c>
      <c r="AU1516" s="253" t="s">
        <v>89</v>
      </c>
      <c r="AV1516" s="13" t="s">
        <v>89</v>
      </c>
      <c r="AW1516" s="13" t="s">
        <v>36</v>
      </c>
      <c r="AX1516" s="13" t="s">
        <v>80</v>
      </c>
      <c r="AY1516" s="253" t="s">
        <v>213</v>
      </c>
    </row>
    <row r="1517" spans="1:51" s="13" customFormat="1" ht="12">
      <c r="A1517" s="13"/>
      <c r="B1517" s="242"/>
      <c r="C1517" s="243"/>
      <c r="D1517" s="244" t="s">
        <v>221</v>
      </c>
      <c r="E1517" s="245" t="s">
        <v>1</v>
      </c>
      <c r="F1517" s="246" t="s">
        <v>2475</v>
      </c>
      <c r="G1517" s="243"/>
      <c r="H1517" s="247">
        <v>11.49</v>
      </c>
      <c r="I1517" s="248"/>
      <c r="J1517" s="243"/>
      <c r="K1517" s="243"/>
      <c r="L1517" s="249"/>
      <c r="M1517" s="250"/>
      <c r="N1517" s="251"/>
      <c r="O1517" s="251"/>
      <c r="P1517" s="251"/>
      <c r="Q1517" s="251"/>
      <c r="R1517" s="251"/>
      <c r="S1517" s="251"/>
      <c r="T1517" s="252"/>
      <c r="U1517" s="13"/>
      <c r="V1517" s="13"/>
      <c r="W1517" s="13"/>
      <c r="X1517" s="13"/>
      <c r="Y1517" s="13"/>
      <c r="Z1517" s="13"/>
      <c r="AA1517" s="13"/>
      <c r="AB1517" s="13"/>
      <c r="AC1517" s="13"/>
      <c r="AD1517" s="13"/>
      <c r="AE1517" s="13"/>
      <c r="AT1517" s="253" t="s">
        <v>221</v>
      </c>
      <c r="AU1517" s="253" t="s">
        <v>89</v>
      </c>
      <c r="AV1517" s="13" t="s">
        <v>89</v>
      </c>
      <c r="AW1517" s="13" t="s">
        <v>36</v>
      </c>
      <c r="AX1517" s="13" t="s">
        <v>80</v>
      </c>
      <c r="AY1517" s="253" t="s">
        <v>213</v>
      </c>
    </row>
    <row r="1518" spans="1:51" s="14" customFormat="1" ht="12">
      <c r="A1518" s="14"/>
      <c r="B1518" s="254"/>
      <c r="C1518" s="255"/>
      <c r="D1518" s="244" t="s">
        <v>221</v>
      </c>
      <c r="E1518" s="256" t="s">
        <v>1</v>
      </c>
      <c r="F1518" s="257" t="s">
        <v>936</v>
      </c>
      <c r="G1518" s="255"/>
      <c r="H1518" s="258">
        <v>38.05</v>
      </c>
      <c r="I1518" s="259"/>
      <c r="J1518" s="255"/>
      <c r="K1518" s="255"/>
      <c r="L1518" s="260"/>
      <c r="M1518" s="261"/>
      <c r="N1518" s="262"/>
      <c r="O1518" s="262"/>
      <c r="P1518" s="262"/>
      <c r="Q1518" s="262"/>
      <c r="R1518" s="262"/>
      <c r="S1518" s="262"/>
      <c r="T1518" s="263"/>
      <c r="U1518" s="14"/>
      <c r="V1518" s="14"/>
      <c r="W1518" s="14"/>
      <c r="X1518" s="14"/>
      <c r="Y1518" s="14"/>
      <c r="Z1518" s="14"/>
      <c r="AA1518" s="14"/>
      <c r="AB1518" s="14"/>
      <c r="AC1518" s="14"/>
      <c r="AD1518" s="14"/>
      <c r="AE1518" s="14"/>
      <c r="AT1518" s="264" t="s">
        <v>221</v>
      </c>
      <c r="AU1518" s="264" t="s">
        <v>89</v>
      </c>
      <c r="AV1518" s="14" t="s">
        <v>219</v>
      </c>
      <c r="AW1518" s="14" t="s">
        <v>36</v>
      </c>
      <c r="AX1518" s="14" t="s">
        <v>21</v>
      </c>
      <c r="AY1518" s="264" t="s">
        <v>213</v>
      </c>
    </row>
    <row r="1519" spans="1:65" s="2" customFormat="1" ht="55.5" customHeight="1">
      <c r="A1519" s="39"/>
      <c r="B1519" s="40"/>
      <c r="C1519" s="228" t="s">
        <v>2476</v>
      </c>
      <c r="D1519" s="228" t="s">
        <v>215</v>
      </c>
      <c r="E1519" s="229" t="s">
        <v>2477</v>
      </c>
      <c r="F1519" s="230" t="s">
        <v>2478</v>
      </c>
      <c r="G1519" s="231" t="s">
        <v>470</v>
      </c>
      <c r="H1519" s="232">
        <v>21.7</v>
      </c>
      <c r="I1519" s="233"/>
      <c r="J1519" s="234">
        <f>ROUND(I1519*H1519,2)</f>
        <v>0</v>
      </c>
      <c r="K1519" s="235"/>
      <c r="L1519" s="45"/>
      <c r="M1519" s="236" t="s">
        <v>1</v>
      </c>
      <c r="N1519" s="237" t="s">
        <v>45</v>
      </c>
      <c r="O1519" s="92"/>
      <c r="P1519" s="238">
        <f>O1519*H1519</f>
        <v>0</v>
      </c>
      <c r="Q1519" s="238">
        <v>0</v>
      </c>
      <c r="R1519" s="238">
        <f>Q1519*H1519</f>
        <v>0</v>
      </c>
      <c r="S1519" s="238">
        <v>0</v>
      </c>
      <c r="T1519" s="239">
        <f>S1519*H1519</f>
        <v>0</v>
      </c>
      <c r="U1519" s="39"/>
      <c r="V1519" s="39"/>
      <c r="W1519" s="39"/>
      <c r="X1519" s="39"/>
      <c r="Y1519" s="39"/>
      <c r="Z1519" s="39"/>
      <c r="AA1519" s="39"/>
      <c r="AB1519" s="39"/>
      <c r="AC1519" s="39"/>
      <c r="AD1519" s="39"/>
      <c r="AE1519" s="39"/>
      <c r="AR1519" s="240" t="s">
        <v>301</v>
      </c>
      <c r="AT1519" s="240" t="s">
        <v>215</v>
      </c>
      <c r="AU1519" s="240" t="s">
        <v>89</v>
      </c>
      <c r="AY1519" s="18" t="s">
        <v>213</v>
      </c>
      <c r="BE1519" s="241">
        <f>IF(N1519="základní",J1519,0)</f>
        <v>0</v>
      </c>
      <c r="BF1519" s="241">
        <f>IF(N1519="snížená",J1519,0)</f>
        <v>0</v>
      </c>
      <c r="BG1519" s="241">
        <f>IF(N1519="zákl. přenesená",J1519,0)</f>
        <v>0</v>
      </c>
      <c r="BH1519" s="241">
        <f>IF(N1519="sníž. přenesená",J1519,0)</f>
        <v>0</v>
      </c>
      <c r="BI1519" s="241">
        <f>IF(N1519="nulová",J1519,0)</f>
        <v>0</v>
      </c>
      <c r="BJ1519" s="18" t="s">
        <v>21</v>
      </c>
      <c r="BK1519" s="241">
        <f>ROUND(I1519*H1519,2)</f>
        <v>0</v>
      </c>
      <c r="BL1519" s="18" t="s">
        <v>301</v>
      </c>
      <c r="BM1519" s="240" t="s">
        <v>2479</v>
      </c>
    </row>
    <row r="1520" spans="1:51" s="13" customFormat="1" ht="12">
      <c r="A1520" s="13"/>
      <c r="B1520" s="242"/>
      <c r="C1520" s="243"/>
      <c r="D1520" s="244" t="s">
        <v>221</v>
      </c>
      <c r="E1520" s="245" t="s">
        <v>1</v>
      </c>
      <c r="F1520" s="246" t="s">
        <v>2480</v>
      </c>
      <c r="G1520" s="243"/>
      <c r="H1520" s="247">
        <v>21.7</v>
      </c>
      <c r="I1520" s="248"/>
      <c r="J1520" s="243"/>
      <c r="K1520" s="243"/>
      <c r="L1520" s="249"/>
      <c r="M1520" s="250"/>
      <c r="N1520" s="251"/>
      <c r="O1520" s="251"/>
      <c r="P1520" s="251"/>
      <c r="Q1520" s="251"/>
      <c r="R1520" s="251"/>
      <c r="S1520" s="251"/>
      <c r="T1520" s="252"/>
      <c r="U1520" s="13"/>
      <c r="V1520" s="13"/>
      <c r="W1520" s="13"/>
      <c r="X1520" s="13"/>
      <c r="Y1520" s="13"/>
      <c r="Z1520" s="13"/>
      <c r="AA1520" s="13"/>
      <c r="AB1520" s="13"/>
      <c r="AC1520" s="13"/>
      <c r="AD1520" s="13"/>
      <c r="AE1520" s="13"/>
      <c r="AT1520" s="253" t="s">
        <v>221</v>
      </c>
      <c r="AU1520" s="253" t="s">
        <v>89</v>
      </c>
      <c r="AV1520" s="13" t="s">
        <v>89</v>
      </c>
      <c r="AW1520" s="13" t="s">
        <v>36</v>
      </c>
      <c r="AX1520" s="13" t="s">
        <v>80</v>
      </c>
      <c r="AY1520" s="253" t="s">
        <v>213</v>
      </c>
    </row>
    <row r="1521" spans="1:51" s="14" customFormat="1" ht="12">
      <c r="A1521" s="14"/>
      <c r="B1521" s="254"/>
      <c r="C1521" s="255"/>
      <c r="D1521" s="244" t="s">
        <v>221</v>
      </c>
      <c r="E1521" s="256" t="s">
        <v>1</v>
      </c>
      <c r="F1521" s="257" t="s">
        <v>936</v>
      </c>
      <c r="G1521" s="255"/>
      <c r="H1521" s="258">
        <v>21.7</v>
      </c>
      <c r="I1521" s="259"/>
      <c r="J1521" s="255"/>
      <c r="K1521" s="255"/>
      <c r="L1521" s="260"/>
      <c r="M1521" s="261"/>
      <c r="N1521" s="262"/>
      <c r="O1521" s="262"/>
      <c r="P1521" s="262"/>
      <c r="Q1521" s="262"/>
      <c r="R1521" s="262"/>
      <c r="S1521" s="262"/>
      <c r="T1521" s="263"/>
      <c r="U1521" s="14"/>
      <c r="V1521" s="14"/>
      <c r="W1521" s="14"/>
      <c r="X1521" s="14"/>
      <c r="Y1521" s="14"/>
      <c r="Z1521" s="14"/>
      <c r="AA1521" s="14"/>
      <c r="AB1521" s="14"/>
      <c r="AC1521" s="14"/>
      <c r="AD1521" s="14"/>
      <c r="AE1521" s="14"/>
      <c r="AT1521" s="264" t="s">
        <v>221</v>
      </c>
      <c r="AU1521" s="264" t="s">
        <v>89</v>
      </c>
      <c r="AV1521" s="14" t="s">
        <v>219</v>
      </c>
      <c r="AW1521" s="14" t="s">
        <v>36</v>
      </c>
      <c r="AX1521" s="14" t="s">
        <v>21</v>
      </c>
      <c r="AY1521" s="264" t="s">
        <v>213</v>
      </c>
    </row>
    <row r="1522" spans="1:65" s="2" customFormat="1" ht="21.75" customHeight="1">
      <c r="A1522" s="39"/>
      <c r="B1522" s="40"/>
      <c r="C1522" s="228" t="s">
        <v>2481</v>
      </c>
      <c r="D1522" s="228" t="s">
        <v>215</v>
      </c>
      <c r="E1522" s="229" t="s">
        <v>2482</v>
      </c>
      <c r="F1522" s="230" t="s">
        <v>2483</v>
      </c>
      <c r="G1522" s="231" t="s">
        <v>470</v>
      </c>
      <c r="H1522" s="232">
        <v>7.04</v>
      </c>
      <c r="I1522" s="233"/>
      <c r="J1522" s="234">
        <f>ROUND(I1522*H1522,2)</f>
        <v>0</v>
      </c>
      <c r="K1522" s="235"/>
      <c r="L1522" s="45"/>
      <c r="M1522" s="236" t="s">
        <v>1</v>
      </c>
      <c r="N1522" s="237" t="s">
        <v>45</v>
      </c>
      <c r="O1522" s="92"/>
      <c r="P1522" s="238">
        <f>O1522*H1522</f>
        <v>0</v>
      </c>
      <c r="Q1522" s="238">
        <v>0</v>
      </c>
      <c r="R1522" s="238">
        <f>Q1522*H1522</f>
        <v>0</v>
      </c>
      <c r="S1522" s="238">
        <v>0</v>
      </c>
      <c r="T1522" s="239">
        <f>S1522*H1522</f>
        <v>0</v>
      </c>
      <c r="U1522" s="39"/>
      <c r="V1522" s="39"/>
      <c r="W1522" s="39"/>
      <c r="X1522" s="39"/>
      <c r="Y1522" s="39"/>
      <c r="Z1522" s="39"/>
      <c r="AA1522" s="39"/>
      <c r="AB1522" s="39"/>
      <c r="AC1522" s="39"/>
      <c r="AD1522" s="39"/>
      <c r="AE1522" s="39"/>
      <c r="AR1522" s="240" t="s">
        <v>301</v>
      </c>
      <c r="AT1522" s="240" t="s">
        <v>215</v>
      </c>
      <c r="AU1522" s="240" t="s">
        <v>89</v>
      </c>
      <c r="AY1522" s="18" t="s">
        <v>213</v>
      </c>
      <c r="BE1522" s="241">
        <f>IF(N1522="základní",J1522,0)</f>
        <v>0</v>
      </c>
      <c r="BF1522" s="241">
        <f>IF(N1522="snížená",J1522,0)</f>
        <v>0</v>
      </c>
      <c r="BG1522" s="241">
        <f>IF(N1522="zákl. přenesená",J1522,0)</f>
        <v>0</v>
      </c>
      <c r="BH1522" s="241">
        <f>IF(N1522="sníž. přenesená",J1522,0)</f>
        <v>0</v>
      </c>
      <c r="BI1522" s="241">
        <f>IF(N1522="nulová",J1522,0)</f>
        <v>0</v>
      </c>
      <c r="BJ1522" s="18" t="s">
        <v>21</v>
      </c>
      <c r="BK1522" s="241">
        <f>ROUND(I1522*H1522,2)</f>
        <v>0</v>
      </c>
      <c r="BL1522" s="18" t="s">
        <v>301</v>
      </c>
      <c r="BM1522" s="240" t="s">
        <v>2484</v>
      </c>
    </row>
    <row r="1523" spans="1:51" s="13" customFormat="1" ht="12">
      <c r="A1523" s="13"/>
      <c r="B1523" s="242"/>
      <c r="C1523" s="243"/>
      <c r="D1523" s="244" t="s">
        <v>221</v>
      </c>
      <c r="E1523" s="245" t="s">
        <v>1</v>
      </c>
      <c r="F1523" s="246" t="s">
        <v>2485</v>
      </c>
      <c r="G1523" s="243"/>
      <c r="H1523" s="247">
        <v>7.04</v>
      </c>
      <c r="I1523" s="248"/>
      <c r="J1523" s="243"/>
      <c r="K1523" s="243"/>
      <c r="L1523" s="249"/>
      <c r="M1523" s="250"/>
      <c r="N1523" s="251"/>
      <c r="O1523" s="251"/>
      <c r="P1523" s="251"/>
      <c r="Q1523" s="251"/>
      <c r="R1523" s="251"/>
      <c r="S1523" s="251"/>
      <c r="T1523" s="252"/>
      <c r="U1523" s="13"/>
      <c r="V1523" s="13"/>
      <c r="W1523" s="13"/>
      <c r="X1523" s="13"/>
      <c r="Y1523" s="13"/>
      <c r="Z1523" s="13"/>
      <c r="AA1523" s="13"/>
      <c r="AB1523" s="13"/>
      <c r="AC1523" s="13"/>
      <c r="AD1523" s="13"/>
      <c r="AE1523" s="13"/>
      <c r="AT1523" s="253" t="s">
        <v>221</v>
      </c>
      <c r="AU1523" s="253" t="s">
        <v>89</v>
      </c>
      <c r="AV1523" s="13" t="s">
        <v>89</v>
      </c>
      <c r="AW1523" s="13" t="s">
        <v>36</v>
      </c>
      <c r="AX1523" s="13" t="s">
        <v>21</v>
      </c>
      <c r="AY1523" s="253" t="s">
        <v>213</v>
      </c>
    </row>
    <row r="1524" spans="1:65" s="2" customFormat="1" ht="21.75" customHeight="1">
      <c r="A1524" s="39"/>
      <c r="B1524" s="40"/>
      <c r="C1524" s="275" t="s">
        <v>2486</v>
      </c>
      <c r="D1524" s="275" t="s">
        <v>292</v>
      </c>
      <c r="E1524" s="276" t="s">
        <v>2487</v>
      </c>
      <c r="F1524" s="277" t="s">
        <v>2488</v>
      </c>
      <c r="G1524" s="278" t="s">
        <v>470</v>
      </c>
      <c r="H1524" s="279">
        <v>7.04</v>
      </c>
      <c r="I1524" s="280"/>
      <c r="J1524" s="281">
        <f>ROUND(I1524*H1524,2)</f>
        <v>0</v>
      </c>
      <c r="K1524" s="282"/>
      <c r="L1524" s="283"/>
      <c r="M1524" s="284" t="s">
        <v>1</v>
      </c>
      <c r="N1524" s="285" t="s">
        <v>45</v>
      </c>
      <c r="O1524" s="92"/>
      <c r="P1524" s="238">
        <f>O1524*H1524</f>
        <v>0</v>
      </c>
      <c r="Q1524" s="238">
        <v>0.0003</v>
      </c>
      <c r="R1524" s="238">
        <f>Q1524*H1524</f>
        <v>0.0021119999999999997</v>
      </c>
      <c r="S1524" s="238">
        <v>0</v>
      </c>
      <c r="T1524" s="239">
        <f>S1524*H1524</f>
        <v>0</v>
      </c>
      <c r="U1524" s="39"/>
      <c r="V1524" s="39"/>
      <c r="W1524" s="39"/>
      <c r="X1524" s="39"/>
      <c r="Y1524" s="39"/>
      <c r="Z1524" s="39"/>
      <c r="AA1524" s="39"/>
      <c r="AB1524" s="39"/>
      <c r="AC1524" s="39"/>
      <c r="AD1524" s="39"/>
      <c r="AE1524" s="39"/>
      <c r="AR1524" s="240" t="s">
        <v>382</v>
      </c>
      <c r="AT1524" s="240" t="s">
        <v>292</v>
      </c>
      <c r="AU1524" s="240" t="s">
        <v>89</v>
      </c>
      <c r="AY1524" s="18" t="s">
        <v>213</v>
      </c>
      <c r="BE1524" s="241">
        <f>IF(N1524="základní",J1524,0)</f>
        <v>0</v>
      </c>
      <c r="BF1524" s="241">
        <f>IF(N1524="snížená",J1524,0)</f>
        <v>0</v>
      </c>
      <c r="BG1524" s="241">
        <f>IF(N1524="zákl. přenesená",J1524,0)</f>
        <v>0</v>
      </c>
      <c r="BH1524" s="241">
        <f>IF(N1524="sníž. přenesená",J1524,0)</f>
        <v>0</v>
      </c>
      <c r="BI1524" s="241">
        <f>IF(N1524="nulová",J1524,0)</f>
        <v>0</v>
      </c>
      <c r="BJ1524" s="18" t="s">
        <v>21</v>
      </c>
      <c r="BK1524" s="241">
        <f>ROUND(I1524*H1524,2)</f>
        <v>0</v>
      </c>
      <c r="BL1524" s="18" t="s">
        <v>301</v>
      </c>
      <c r="BM1524" s="240" t="s">
        <v>2489</v>
      </c>
    </row>
    <row r="1525" spans="1:65" s="2" customFormat="1" ht="16.5" customHeight="1">
      <c r="A1525" s="39"/>
      <c r="B1525" s="40"/>
      <c r="C1525" s="228" t="s">
        <v>2490</v>
      </c>
      <c r="D1525" s="228" t="s">
        <v>215</v>
      </c>
      <c r="E1525" s="229" t="s">
        <v>2491</v>
      </c>
      <c r="F1525" s="230" t="s">
        <v>2492</v>
      </c>
      <c r="G1525" s="231" t="s">
        <v>244</v>
      </c>
      <c r="H1525" s="232">
        <v>276.539</v>
      </c>
      <c r="I1525" s="233"/>
      <c r="J1525" s="234">
        <f>ROUND(I1525*H1525,2)</f>
        <v>0</v>
      </c>
      <c r="K1525" s="235"/>
      <c r="L1525" s="45"/>
      <c r="M1525" s="236" t="s">
        <v>1</v>
      </c>
      <c r="N1525" s="237" t="s">
        <v>45</v>
      </c>
      <c r="O1525" s="92"/>
      <c r="P1525" s="238">
        <f>O1525*H1525</f>
        <v>0</v>
      </c>
      <c r="Q1525" s="238">
        <v>0</v>
      </c>
      <c r="R1525" s="238">
        <f>Q1525*H1525</f>
        <v>0</v>
      </c>
      <c r="S1525" s="238">
        <v>0</v>
      </c>
      <c r="T1525" s="239">
        <f>S1525*H1525</f>
        <v>0</v>
      </c>
      <c r="U1525" s="39"/>
      <c r="V1525" s="39"/>
      <c r="W1525" s="39"/>
      <c r="X1525" s="39"/>
      <c r="Y1525" s="39"/>
      <c r="Z1525" s="39"/>
      <c r="AA1525" s="39"/>
      <c r="AB1525" s="39"/>
      <c r="AC1525" s="39"/>
      <c r="AD1525" s="39"/>
      <c r="AE1525" s="39"/>
      <c r="AR1525" s="240" t="s">
        <v>301</v>
      </c>
      <c r="AT1525" s="240" t="s">
        <v>215</v>
      </c>
      <c r="AU1525" s="240" t="s">
        <v>89</v>
      </c>
      <c r="AY1525" s="18" t="s">
        <v>213</v>
      </c>
      <c r="BE1525" s="241">
        <f>IF(N1525="základní",J1525,0)</f>
        <v>0</v>
      </c>
      <c r="BF1525" s="241">
        <f>IF(N1525="snížená",J1525,0)</f>
        <v>0</v>
      </c>
      <c r="BG1525" s="241">
        <f>IF(N1525="zákl. přenesená",J1525,0)</f>
        <v>0</v>
      </c>
      <c r="BH1525" s="241">
        <f>IF(N1525="sníž. přenesená",J1525,0)</f>
        <v>0</v>
      </c>
      <c r="BI1525" s="241">
        <f>IF(N1525="nulová",J1525,0)</f>
        <v>0</v>
      </c>
      <c r="BJ1525" s="18" t="s">
        <v>21</v>
      </c>
      <c r="BK1525" s="241">
        <f>ROUND(I1525*H1525,2)</f>
        <v>0</v>
      </c>
      <c r="BL1525" s="18" t="s">
        <v>301</v>
      </c>
      <c r="BM1525" s="240" t="s">
        <v>2493</v>
      </c>
    </row>
    <row r="1526" spans="1:51" s="13" customFormat="1" ht="12">
      <c r="A1526" s="13"/>
      <c r="B1526" s="242"/>
      <c r="C1526" s="243"/>
      <c r="D1526" s="244" t="s">
        <v>221</v>
      </c>
      <c r="E1526" s="245" t="s">
        <v>1</v>
      </c>
      <c r="F1526" s="246" t="s">
        <v>2494</v>
      </c>
      <c r="G1526" s="243"/>
      <c r="H1526" s="247">
        <v>52.977</v>
      </c>
      <c r="I1526" s="248"/>
      <c r="J1526" s="243"/>
      <c r="K1526" s="243"/>
      <c r="L1526" s="249"/>
      <c r="M1526" s="250"/>
      <c r="N1526" s="251"/>
      <c r="O1526" s="251"/>
      <c r="P1526" s="251"/>
      <c r="Q1526" s="251"/>
      <c r="R1526" s="251"/>
      <c r="S1526" s="251"/>
      <c r="T1526" s="252"/>
      <c r="U1526" s="13"/>
      <c r="V1526" s="13"/>
      <c r="W1526" s="13"/>
      <c r="X1526" s="13"/>
      <c r="Y1526" s="13"/>
      <c r="Z1526" s="13"/>
      <c r="AA1526" s="13"/>
      <c r="AB1526" s="13"/>
      <c r="AC1526" s="13"/>
      <c r="AD1526" s="13"/>
      <c r="AE1526" s="13"/>
      <c r="AT1526" s="253" t="s">
        <v>221</v>
      </c>
      <c r="AU1526" s="253" t="s">
        <v>89</v>
      </c>
      <c r="AV1526" s="13" t="s">
        <v>89</v>
      </c>
      <c r="AW1526" s="13" t="s">
        <v>36</v>
      </c>
      <c r="AX1526" s="13" t="s">
        <v>80</v>
      </c>
      <c r="AY1526" s="253" t="s">
        <v>213</v>
      </c>
    </row>
    <row r="1527" spans="1:51" s="13" customFormat="1" ht="12">
      <c r="A1527" s="13"/>
      <c r="B1527" s="242"/>
      <c r="C1527" s="243"/>
      <c r="D1527" s="244" t="s">
        <v>221</v>
      </c>
      <c r="E1527" s="245" t="s">
        <v>1</v>
      </c>
      <c r="F1527" s="246" t="s">
        <v>2495</v>
      </c>
      <c r="G1527" s="243"/>
      <c r="H1527" s="247">
        <v>85.156</v>
      </c>
      <c r="I1527" s="248"/>
      <c r="J1527" s="243"/>
      <c r="K1527" s="243"/>
      <c r="L1527" s="249"/>
      <c r="M1527" s="250"/>
      <c r="N1527" s="251"/>
      <c r="O1527" s="251"/>
      <c r="P1527" s="251"/>
      <c r="Q1527" s="251"/>
      <c r="R1527" s="251"/>
      <c r="S1527" s="251"/>
      <c r="T1527" s="252"/>
      <c r="U1527" s="13"/>
      <c r="V1527" s="13"/>
      <c r="W1527" s="13"/>
      <c r="X1527" s="13"/>
      <c r="Y1527" s="13"/>
      <c r="Z1527" s="13"/>
      <c r="AA1527" s="13"/>
      <c r="AB1527" s="13"/>
      <c r="AC1527" s="13"/>
      <c r="AD1527" s="13"/>
      <c r="AE1527" s="13"/>
      <c r="AT1527" s="253" t="s">
        <v>221</v>
      </c>
      <c r="AU1527" s="253" t="s">
        <v>89</v>
      </c>
      <c r="AV1527" s="13" t="s">
        <v>89</v>
      </c>
      <c r="AW1527" s="13" t="s">
        <v>36</v>
      </c>
      <c r="AX1527" s="13" t="s">
        <v>80</v>
      </c>
      <c r="AY1527" s="253" t="s">
        <v>213</v>
      </c>
    </row>
    <row r="1528" spans="1:51" s="13" customFormat="1" ht="12">
      <c r="A1528" s="13"/>
      <c r="B1528" s="242"/>
      <c r="C1528" s="243"/>
      <c r="D1528" s="244" t="s">
        <v>221</v>
      </c>
      <c r="E1528" s="245" t="s">
        <v>1</v>
      </c>
      <c r="F1528" s="246" t="s">
        <v>2496</v>
      </c>
      <c r="G1528" s="243"/>
      <c r="H1528" s="247">
        <v>53.25</v>
      </c>
      <c r="I1528" s="248"/>
      <c r="J1528" s="243"/>
      <c r="K1528" s="243"/>
      <c r="L1528" s="249"/>
      <c r="M1528" s="250"/>
      <c r="N1528" s="251"/>
      <c r="O1528" s="251"/>
      <c r="P1528" s="251"/>
      <c r="Q1528" s="251"/>
      <c r="R1528" s="251"/>
      <c r="S1528" s="251"/>
      <c r="T1528" s="252"/>
      <c r="U1528" s="13"/>
      <c r="V1528" s="13"/>
      <c r="W1528" s="13"/>
      <c r="X1528" s="13"/>
      <c r="Y1528" s="13"/>
      <c r="Z1528" s="13"/>
      <c r="AA1528" s="13"/>
      <c r="AB1528" s="13"/>
      <c r="AC1528" s="13"/>
      <c r="AD1528" s="13"/>
      <c r="AE1528" s="13"/>
      <c r="AT1528" s="253" t="s">
        <v>221</v>
      </c>
      <c r="AU1528" s="253" t="s">
        <v>89</v>
      </c>
      <c r="AV1528" s="13" t="s">
        <v>89</v>
      </c>
      <c r="AW1528" s="13" t="s">
        <v>36</v>
      </c>
      <c r="AX1528" s="13" t="s">
        <v>80</v>
      </c>
      <c r="AY1528" s="253" t="s">
        <v>213</v>
      </c>
    </row>
    <row r="1529" spans="1:51" s="13" customFormat="1" ht="12">
      <c r="A1529" s="13"/>
      <c r="B1529" s="242"/>
      <c r="C1529" s="243"/>
      <c r="D1529" s="244" t="s">
        <v>221</v>
      </c>
      <c r="E1529" s="245" t="s">
        <v>1</v>
      </c>
      <c r="F1529" s="246" t="s">
        <v>2497</v>
      </c>
      <c r="G1529" s="243"/>
      <c r="H1529" s="247">
        <v>85.156</v>
      </c>
      <c r="I1529" s="248"/>
      <c r="J1529" s="243"/>
      <c r="K1529" s="243"/>
      <c r="L1529" s="249"/>
      <c r="M1529" s="250"/>
      <c r="N1529" s="251"/>
      <c r="O1529" s="251"/>
      <c r="P1529" s="251"/>
      <c r="Q1529" s="251"/>
      <c r="R1529" s="251"/>
      <c r="S1529" s="251"/>
      <c r="T1529" s="252"/>
      <c r="U1529" s="13"/>
      <c r="V1529" s="13"/>
      <c r="W1529" s="13"/>
      <c r="X1529" s="13"/>
      <c r="Y1529" s="13"/>
      <c r="Z1529" s="13"/>
      <c r="AA1529" s="13"/>
      <c r="AB1529" s="13"/>
      <c r="AC1529" s="13"/>
      <c r="AD1529" s="13"/>
      <c r="AE1529" s="13"/>
      <c r="AT1529" s="253" t="s">
        <v>221</v>
      </c>
      <c r="AU1529" s="253" t="s">
        <v>89</v>
      </c>
      <c r="AV1529" s="13" t="s">
        <v>89</v>
      </c>
      <c r="AW1529" s="13" t="s">
        <v>36</v>
      </c>
      <c r="AX1529" s="13" t="s">
        <v>80</v>
      </c>
      <c r="AY1529" s="253" t="s">
        <v>213</v>
      </c>
    </row>
    <row r="1530" spans="1:51" s="14" customFormat="1" ht="12">
      <c r="A1530" s="14"/>
      <c r="B1530" s="254"/>
      <c r="C1530" s="255"/>
      <c r="D1530" s="244" t="s">
        <v>221</v>
      </c>
      <c r="E1530" s="256" t="s">
        <v>1</v>
      </c>
      <c r="F1530" s="257" t="s">
        <v>224</v>
      </c>
      <c r="G1530" s="255"/>
      <c r="H1530" s="258">
        <v>276.539</v>
      </c>
      <c r="I1530" s="259"/>
      <c r="J1530" s="255"/>
      <c r="K1530" s="255"/>
      <c r="L1530" s="260"/>
      <c r="M1530" s="261"/>
      <c r="N1530" s="262"/>
      <c r="O1530" s="262"/>
      <c r="P1530" s="262"/>
      <c r="Q1530" s="262"/>
      <c r="R1530" s="262"/>
      <c r="S1530" s="262"/>
      <c r="T1530" s="263"/>
      <c r="U1530" s="14"/>
      <c r="V1530" s="14"/>
      <c r="W1530" s="14"/>
      <c r="X1530" s="14"/>
      <c r="Y1530" s="14"/>
      <c r="Z1530" s="14"/>
      <c r="AA1530" s="14"/>
      <c r="AB1530" s="14"/>
      <c r="AC1530" s="14"/>
      <c r="AD1530" s="14"/>
      <c r="AE1530" s="14"/>
      <c r="AT1530" s="264" t="s">
        <v>221</v>
      </c>
      <c r="AU1530" s="264" t="s">
        <v>89</v>
      </c>
      <c r="AV1530" s="14" t="s">
        <v>219</v>
      </c>
      <c r="AW1530" s="14" t="s">
        <v>36</v>
      </c>
      <c r="AX1530" s="14" t="s">
        <v>21</v>
      </c>
      <c r="AY1530" s="264" t="s">
        <v>213</v>
      </c>
    </row>
    <row r="1531" spans="1:65" s="2" customFormat="1" ht="33" customHeight="1">
      <c r="A1531" s="39"/>
      <c r="B1531" s="40"/>
      <c r="C1531" s="275" t="s">
        <v>2498</v>
      </c>
      <c r="D1531" s="275" t="s">
        <v>292</v>
      </c>
      <c r="E1531" s="276" t="s">
        <v>2499</v>
      </c>
      <c r="F1531" s="277" t="s">
        <v>2500</v>
      </c>
      <c r="G1531" s="278" t="s">
        <v>244</v>
      </c>
      <c r="H1531" s="279">
        <v>276.539</v>
      </c>
      <c r="I1531" s="280"/>
      <c r="J1531" s="281">
        <f>ROUND(I1531*H1531,2)</f>
        <v>0</v>
      </c>
      <c r="K1531" s="282"/>
      <c r="L1531" s="283"/>
      <c r="M1531" s="284" t="s">
        <v>1</v>
      </c>
      <c r="N1531" s="285" t="s">
        <v>45</v>
      </c>
      <c r="O1531" s="92"/>
      <c r="P1531" s="238">
        <f>O1531*H1531</f>
        <v>0</v>
      </c>
      <c r="Q1531" s="238">
        <v>0.0013</v>
      </c>
      <c r="R1531" s="238">
        <f>Q1531*H1531</f>
        <v>0.35950069999999995</v>
      </c>
      <c r="S1531" s="238">
        <v>0</v>
      </c>
      <c r="T1531" s="239">
        <f>S1531*H1531</f>
        <v>0</v>
      </c>
      <c r="U1531" s="39"/>
      <c r="V1531" s="39"/>
      <c r="W1531" s="39"/>
      <c r="X1531" s="39"/>
      <c r="Y1531" s="39"/>
      <c r="Z1531" s="39"/>
      <c r="AA1531" s="39"/>
      <c r="AB1531" s="39"/>
      <c r="AC1531" s="39"/>
      <c r="AD1531" s="39"/>
      <c r="AE1531" s="39"/>
      <c r="AR1531" s="240" t="s">
        <v>382</v>
      </c>
      <c r="AT1531" s="240" t="s">
        <v>292</v>
      </c>
      <c r="AU1531" s="240" t="s">
        <v>89</v>
      </c>
      <c r="AY1531" s="18" t="s">
        <v>213</v>
      </c>
      <c r="BE1531" s="241">
        <f>IF(N1531="základní",J1531,0)</f>
        <v>0</v>
      </c>
      <c r="BF1531" s="241">
        <f>IF(N1531="snížená",J1531,0)</f>
        <v>0</v>
      </c>
      <c r="BG1531" s="241">
        <f>IF(N1531="zákl. přenesená",J1531,0)</f>
        <v>0</v>
      </c>
      <c r="BH1531" s="241">
        <f>IF(N1531="sníž. přenesená",J1531,0)</f>
        <v>0</v>
      </c>
      <c r="BI1531" s="241">
        <f>IF(N1531="nulová",J1531,0)</f>
        <v>0</v>
      </c>
      <c r="BJ1531" s="18" t="s">
        <v>21</v>
      </c>
      <c r="BK1531" s="241">
        <f>ROUND(I1531*H1531,2)</f>
        <v>0</v>
      </c>
      <c r="BL1531" s="18" t="s">
        <v>301</v>
      </c>
      <c r="BM1531" s="240" t="s">
        <v>2501</v>
      </c>
    </row>
    <row r="1532" spans="1:51" s="13" customFormat="1" ht="12">
      <c r="A1532" s="13"/>
      <c r="B1532" s="242"/>
      <c r="C1532" s="243"/>
      <c r="D1532" s="244" t="s">
        <v>221</v>
      </c>
      <c r="E1532" s="245" t="s">
        <v>1</v>
      </c>
      <c r="F1532" s="246" t="s">
        <v>2494</v>
      </c>
      <c r="G1532" s="243"/>
      <c r="H1532" s="247">
        <v>52.977</v>
      </c>
      <c r="I1532" s="248"/>
      <c r="J1532" s="243"/>
      <c r="K1532" s="243"/>
      <c r="L1532" s="249"/>
      <c r="M1532" s="250"/>
      <c r="N1532" s="251"/>
      <c r="O1532" s="251"/>
      <c r="P1532" s="251"/>
      <c r="Q1532" s="251"/>
      <c r="R1532" s="251"/>
      <c r="S1532" s="251"/>
      <c r="T1532" s="252"/>
      <c r="U1532" s="13"/>
      <c r="V1532" s="13"/>
      <c r="W1532" s="13"/>
      <c r="X1532" s="13"/>
      <c r="Y1532" s="13"/>
      <c r="Z1532" s="13"/>
      <c r="AA1532" s="13"/>
      <c r="AB1532" s="13"/>
      <c r="AC1532" s="13"/>
      <c r="AD1532" s="13"/>
      <c r="AE1532" s="13"/>
      <c r="AT1532" s="253" t="s">
        <v>221</v>
      </c>
      <c r="AU1532" s="253" t="s">
        <v>89</v>
      </c>
      <c r="AV1532" s="13" t="s">
        <v>89</v>
      </c>
      <c r="AW1532" s="13" t="s">
        <v>36</v>
      </c>
      <c r="AX1532" s="13" t="s">
        <v>80</v>
      </c>
      <c r="AY1532" s="253" t="s">
        <v>213</v>
      </c>
    </row>
    <row r="1533" spans="1:51" s="13" customFormat="1" ht="12">
      <c r="A1533" s="13"/>
      <c r="B1533" s="242"/>
      <c r="C1533" s="243"/>
      <c r="D1533" s="244" t="s">
        <v>221</v>
      </c>
      <c r="E1533" s="245" t="s">
        <v>1</v>
      </c>
      <c r="F1533" s="246" t="s">
        <v>2495</v>
      </c>
      <c r="G1533" s="243"/>
      <c r="H1533" s="247">
        <v>85.156</v>
      </c>
      <c r="I1533" s="248"/>
      <c r="J1533" s="243"/>
      <c r="K1533" s="243"/>
      <c r="L1533" s="249"/>
      <c r="M1533" s="250"/>
      <c r="N1533" s="251"/>
      <c r="O1533" s="251"/>
      <c r="P1533" s="251"/>
      <c r="Q1533" s="251"/>
      <c r="R1533" s="251"/>
      <c r="S1533" s="251"/>
      <c r="T1533" s="252"/>
      <c r="U1533" s="13"/>
      <c r="V1533" s="13"/>
      <c r="W1533" s="13"/>
      <c r="X1533" s="13"/>
      <c r="Y1533" s="13"/>
      <c r="Z1533" s="13"/>
      <c r="AA1533" s="13"/>
      <c r="AB1533" s="13"/>
      <c r="AC1533" s="13"/>
      <c r="AD1533" s="13"/>
      <c r="AE1533" s="13"/>
      <c r="AT1533" s="253" t="s">
        <v>221</v>
      </c>
      <c r="AU1533" s="253" t="s">
        <v>89</v>
      </c>
      <c r="AV1533" s="13" t="s">
        <v>89</v>
      </c>
      <c r="AW1533" s="13" t="s">
        <v>36</v>
      </c>
      <c r="AX1533" s="13" t="s">
        <v>80</v>
      </c>
      <c r="AY1533" s="253" t="s">
        <v>213</v>
      </c>
    </row>
    <row r="1534" spans="1:51" s="13" customFormat="1" ht="12">
      <c r="A1534" s="13"/>
      <c r="B1534" s="242"/>
      <c r="C1534" s="243"/>
      <c r="D1534" s="244" t="s">
        <v>221</v>
      </c>
      <c r="E1534" s="245" t="s">
        <v>1</v>
      </c>
      <c r="F1534" s="246" t="s">
        <v>2496</v>
      </c>
      <c r="G1534" s="243"/>
      <c r="H1534" s="247">
        <v>53.25</v>
      </c>
      <c r="I1534" s="248"/>
      <c r="J1534" s="243"/>
      <c r="K1534" s="243"/>
      <c r="L1534" s="249"/>
      <c r="M1534" s="250"/>
      <c r="N1534" s="251"/>
      <c r="O1534" s="251"/>
      <c r="P1534" s="251"/>
      <c r="Q1534" s="251"/>
      <c r="R1534" s="251"/>
      <c r="S1534" s="251"/>
      <c r="T1534" s="252"/>
      <c r="U1534" s="13"/>
      <c r="V1534" s="13"/>
      <c r="W1534" s="13"/>
      <c r="X1534" s="13"/>
      <c r="Y1534" s="13"/>
      <c r="Z1534" s="13"/>
      <c r="AA1534" s="13"/>
      <c r="AB1534" s="13"/>
      <c r="AC1534" s="13"/>
      <c r="AD1534" s="13"/>
      <c r="AE1534" s="13"/>
      <c r="AT1534" s="253" t="s">
        <v>221</v>
      </c>
      <c r="AU1534" s="253" t="s">
        <v>89</v>
      </c>
      <c r="AV1534" s="13" t="s">
        <v>89</v>
      </c>
      <c r="AW1534" s="13" t="s">
        <v>36</v>
      </c>
      <c r="AX1534" s="13" t="s">
        <v>80</v>
      </c>
      <c r="AY1534" s="253" t="s">
        <v>213</v>
      </c>
    </row>
    <row r="1535" spans="1:51" s="13" customFormat="1" ht="12">
      <c r="A1535" s="13"/>
      <c r="B1535" s="242"/>
      <c r="C1535" s="243"/>
      <c r="D1535" s="244" t="s">
        <v>221</v>
      </c>
      <c r="E1535" s="245" t="s">
        <v>1</v>
      </c>
      <c r="F1535" s="246" t="s">
        <v>2497</v>
      </c>
      <c r="G1535" s="243"/>
      <c r="H1535" s="247">
        <v>85.156</v>
      </c>
      <c r="I1535" s="248"/>
      <c r="J1535" s="243"/>
      <c r="K1535" s="243"/>
      <c r="L1535" s="249"/>
      <c r="M1535" s="250"/>
      <c r="N1535" s="251"/>
      <c r="O1535" s="251"/>
      <c r="P1535" s="251"/>
      <c r="Q1535" s="251"/>
      <c r="R1535" s="251"/>
      <c r="S1535" s="251"/>
      <c r="T1535" s="252"/>
      <c r="U1535" s="13"/>
      <c r="V1535" s="13"/>
      <c r="W1535" s="13"/>
      <c r="X1535" s="13"/>
      <c r="Y1535" s="13"/>
      <c r="Z1535" s="13"/>
      <c r="AA1535" s="13"/>
      <c r="AB1535" s="13"/>
      <c r="AC1535" s="13"/>
      <c r="AD1535" s="13"/>
      <c r="AE1535" s="13"/>
      <c r="AT1535" s="253" t="s">
        <v>221</v>
      </c>
      <c r="AU1535" s="253" t="s">
        <v>89</v>
      </c>
      <c r="AV1535" s="13" t="s">
        <v>89</v>
      </c>
      <c r="AW1535" s="13" t="s">
        <v>36</v>
      </c>
      <c r="AX1535" s="13" t="s">
        <v>80</v>
      </c>
      <c r="AY1535" s="253" t="s">
        <v>213</v>
      </c>
    </row>
    <row r="1536" spans="1:51" s="14" customFormat="1" ht="12">
      <c r="A1536" s="14"/>
      <c r="B1536" s="254"/>
      <c r="C1536" s="255"/>
      <c r="D1536" s="244" t="s">
        <v>221</v>
      </c>
      <c r="E1536" s="256" t="s">
        <v>1</v>
      </c>
      <c r="F1536" s="257" t="s">
        <v>224</v>
      </c>
      <c r="G1536" s="255"/>
      <c r="H1536" s="258">
        <v>276.539</v>
      </c>
      <c r="I1536" s="259"/>
      <c r="J1536" s="255"/>
      <c r="K1536" s="255"/>
      <c r="L1536" s="260"/>
      <c r="M1536" s="261"/>
      <c r="N1536" s="262"/>
      <c r="O1536" s="262"/>
      <c r="P1536" s="262"/>
      <c r="Q1536" s="262"/>
      <c r="R1536" s="262"/>
      <c r="S1536" s="262"/>
      <c r="T1536" s="263"/>
      <c r="U1536" s="14"/>
      <c r="V1536" s="14"/>
      <c r="W1536" s="14"/>
      <c r="X1536" s="14"/>
      <c r="Y1536" s="14"/>
      <c r="Z1536" s="14"/>
      <c r="AA1536" s="14"/>
      <c r="AB1536" s="14"/>
      <c r="AC1536" s="14"/>
      <c r="AD1536" s="14"/>
      <c r="AE1536" s="14"/>
      <c r="AT1536" s="264" t="s">
        <v>221</v>
      </c>
      <c r="AU1536" s="264" t="s">
        <v>89</v>
      </c>
      <c r="AV1536" s="14" t="s">
        <v>219</v>
      </c>
      <c r="AW1536" s="14" t="s">
        <v>36</v>
      </c>
      <c r="AX1536" s="14" t="s">
        <v>21</v>
      </c>
      <c r="AY1536" s="264" t="s">
        <v>213</v>
      </c>
    </row>
    <row r="1537" spans="1:65" s="2" customFormat="1" ht="21.75" customHeight="1">
      <c r="A1537" s="39"/>
      <c r="B1537" s="40"/>
      <c r="C1537" s="228" t="s">
        <v>2502</v>
      </c>
      <c r="D1537" s="228" t="s">
        <v>215</v>
      </c>
      <c r="E1537" s="229" t="s">
        <v>2503</v>
      </c>
      <c r="F1537" s="230" t="s">
        <v>2504</v>
      </c>
      <c r="G1537" s="231" t="s">
        <v>470</v>
      </c>
      <c r="H1537" s="232">
        <v>5.52</v>
      </c>
      <c r="I1537" s="233"/>
      <c r="J1537" s="234">
        <f>ROUND(I1537*H1537,2)</f>
        <v>0</v>
      </c>
      <c r="K1537" s="235"/>
      <c r="L1537" s="45"/>
      <c r="M1537" s="236" t="s">
        <v>1</v>
      </c>
      <c r="N1537" s="237" t="s">
        <v>45</v>
      </c>
      <c r="O1537" s="92"/>
      <c r="P1537" s="238">
        <f>O1537*H1537</f>
        <v>0</v>
      </c>
      <c r="Q1537" s="238">
        <v>0</v>
      </c>
      <c r="R1537" s="238">
        <f>Q1537*H1537</f>
        <v>0</v>
      </c>
      <c r="S1537" s="238">
        <v>0</v>
      </c>
      <c r="T1537" s="239">
        <f>S1537*H1537</f>
        <v>0</v>
      </c>
      <c r="U1537" s="39"/>
      <c r="V1537" s="39"/>
      <c r="W1537" s="39"/>
      <c r="X1537" s="39"/>
      <c r="Y1537" s="39"/>
      <c r="Z1537" s="39"/>
      <c r="AA1537" s="39"/>
      <c r="AB1537" s="39"/>
      <c r="AC1537" s="39"/>
      <c r="AD1537" s="39"/>
      <c r="AE1537" s="39"/>
      <c r="AR1537" s="240" t="s">
        <v>301</v>
      </c>
      <c r="AT1537" s="240" t="s">
        <v>215</v>
      </c>
      <c r="AU1537" s="240" t="s">
        <v>89</v>
      </c>
      <c r="AY1537" s="18" t="s">
        <v>213</v>
      </c>
      <c r="BE1537" s="241">
        <f>IF(N1537="základní",J1537,0)</f>
        <v>0</v>
      </c>
      <c r="BF1537" s="241">
        <f>IF(N1537="snížená",J1537,0)</f>
        <v>0</v>
      </c>
      <c r="BG1537" s="241">
        <f>IF(N1537="zákl. přenesená",J1537,0)</f>
        <v>0</v>
      </c>
      <c r="BH1537" s="241">
        <f>IF(N1537="sníž. přenesená",J1537,0)</f>
        <v>0</v>
      </c>
      <c r="BI1537" s="241">
        <f>IF(N1537="nulová",J1537,0)</f>
        <v>0</v>
      </c>
      <c r="BJ1537" s="18" t="s">
        <v>21</v>
      </c>
      <c r="BK1537" s="241">
        <f>ROUND(I1537*H1537,2)</f>
        <v>0</v>
      </c>
      <c r="BL1537" s="18" t="s">
        <v>301</v>
      </c>
      <c r="BM1537" s="240" t="s">
        <v>2505</v>
      </c>
    </row>
    <row r="1538" spans="1:51" s="13" customFormat="1" ht="12">
      <c r="A1538" s="13"/>
      <c r="B1538" s="242"/>
      <c r="C1538" s="243"/>
      <c r="D1538" s="244" t="s">
        <v>221</v>
      </c>
      <c r="E1538" s="245" t="s">
        <v>1</v>
      </c>
      <c r="F1538" s="246" t="s">
        <v>2506</v>
      </c>
      <c r="G1538" s="243"/>
      <c r="H1538" s="247">
        <v>5.52</v>
      </c>
      <c r="I1538" s="248"/>
      <c r="J1538" s="243"/>
      <c r="K1538" s="243"/>
      <c r="L1538" s="249"/>
      <c r="M1538" s="250"/>
      <c r="N1538" s="251"/>
      <c r="O1538" s="251"/>
      <c r="P1538" s="251"/>
      <c r="Q1538" s="251"/>
      <c r="R1538" s="251"/>
      <c r="S1538" s="251"/>
      <c r="T1538" s="252"/>
      <c r="U1538" s="13"/>
      <c r="V1538" s="13"/>
      <c r="W1538" s="13"/>
      <c r="X1538" s="13"/>
      <c r="Y1538" s="13"/>
      <c r="Z1538" s="13"/>
      <c r="AA1538" s="13"/>
      <c r="AB1538" s="13"/>
      <c r="AC1538" s="13"/>
      <c r="AD1538" s="13"/>
      <c r="AE1538" s="13"/>
      <c r="AT1538" s="253" t="s">
        <v>221</v>
      </c>
      <c r="AU1538" s="253" t="s">
        <v>89</v>
      </c>
      <c r="AV1538" s="13" t="s">
        <v>89</v>
      </c>
      <c r="AW1538" s="13" t="s">
        <v>36</v>
      </c>
      <c r="AX1538" s="13" t="s">
        <v>80</v>
      </c>
      <c r="AY1538" s="253" t="s">
        <v>213</v>
      </c>
    </row>
    <row r="1539" spans="1:51" s="14" customFormat="1" ht="12">
      <c r="A1539" s="14"/>
      <c r="B1539" s="254"/>
      <c r="C1539" s="255"/>
      <c r="D1539" s="244" t="s">
        <v>221</v>
      </c>
      <c r="E1539" s="256" t="s">
        <v>1</v>
      </c>
      <c r="F1539" s="257" t="s">
        <v>224</v>
      </c>
      <c r="G1539" s="255"/>
      <c r="H1539" s="258">
        <v>5.52</v>
      </c>
      <c r="I1539" s="259"/>
      <c r="J1539" s="255"/>
      <c r="K1539" s="255"/>
      <c r="L1539" s="260"/>
      <c r="M1539" s="261"/>
      <c r="N1539" s="262"/>
      <c r="O1539" s="262"/>
      <c r="P1539" s="262"/>
      <c r="Q1539" s="262"/>
      <c r="R1539" s="262"/>
      <c r="S1539" s="262"/>
      <c r="T1539" s="263"/>
      <c r="U1539" s="14"/>
      <c r="V1539" s="14"/>
      <c r="W1539" s="14"/>
      <c r="X1539" s="14"/>
      <c r="Y1539" s="14"/>
      <c r="Z1539" s="14"/>
      <c r="AA1539" s="14"/>
      <c r="AB1539" s="14"/>
      <c r="AC1539" s="14"/>
      <c r="AD1539" s="14"/>
      <c r="AE1539" s="14"/>
      <c r="AT1539" s="264" t="s">
        <v>221</v>
      </c>
      <c r="AU1539" s="264" t="s">
        <v>89</v>
      </c>
      <c r="AV1539" s="14" t="s">
        <v>219</v>
      </c>
      <c r="AW1539" s="14" t="s">
        <v>36</v>
      </c>
      <c r="AX1539" s="14" t="s">
        <v>21</v>
      </c>
      <c r="AY1539" s="264" t="s">
        <v>213</v>
      </c>
    </row>
    <row r="1540" spans="1:65" s="2" customFormat="1" ht="21.75" customHeight="1">
      <c r="A1540" s="39"/>
      <c r="B1540" s="40"/>
      <c r="C1540" s="228" t="s">
        <v>2507</v>
      </c>
      <c r="D1540" s="228" t="s">
        <v>215</v>
      </c>
      <c r="E1540" s="229" t="s">
        <v>2508</v>
      </c>
      <c r="F1540" s="230" t="s">
        <v>2509</v>
      </c>
      <c r="G1540" s="231" t="s">
        <v>470</v>
      </c>
      <c r="H1540" s="232">
        <v>4.92</v>
      </c>
      <c r="I1540" s="233"/>
      <c r="J1540" s="234">
        <f>ROUND(I1540*H1540,2)</f>
        <v>0</v>
      </c>
      <c r="K1540" s="235"/>
      <c r="L1540" s="45"/>
      <c r="M1540" s="236" t="s">
        <v>1</v>
      </c>
      <c r="N1540" s="237" t="s">
        <v>45</v>
      </c>
      <c r="O1540" s="92"/>
      <c r="P1540" s="238">
        <f>O1540*H1540</f>
        <v>0</v>
      </c>
      <c r="Q1540" s="238">
        <v>0</v>
      </c>
      <c r="R1540" s="238">
        <f>Q1540*H1540</f>
        <v>0</v>
      </c>
      <c r="S1540" s="238">
        <v>0</v>
      </c>
      <c r="T1540" s="239">
        <f>S1540*H1540</f>
        <v>0</v>
      </c>
      <c r="U1540" s="39"/>
      <c r="V1540" s="39"/>
      <c r="W1540" s="39"/>
      <c r="X1540" s="39"/>
      <c r="Y1540" s="39"/>
      <c r="Z1540" s="39"/>
      <c r="AA1540" s="39"/>
      <c r="AB1540" s="39"/>
      <c r="AC1540" s="39"/>
      <c r="AD1540" s="39"/>
      <c r="AE1540" s="39"/>
      <c r="AR1540" s="240" t="s">
        <v>301</v>
      </c>
      <c r="AT1540" s="240" t="s">
        <v>215</v>
      </c>
      <c r="AU1540" s="240" t="s">
        <v>89</v>
      </c>
      <c r="AY1540" s="18" t="s">
        <v>213</v>
      </c>
      <c r="BE1540" s="241">
        <f>IF(N1540="základní",J1540,0)</f>
        <v>0</v>
      </c>
      <c r="BF1540" s="241">
        <f>IF(N1540="snížená",J1540,0)</f>
        <v>0</v>
      </c>
      <c r="BG1540" s="241">
        <f>IF(N1540="zákl. přenesená",J1540,0)</f>
        <v>0</v>
      </c>
      <c r="BH1540" s="241">
        <f>IF(N1540="sníž. přenesená",J1540,0)</f>
        <v>0</v>
      </c>
      <c r="BI1540" s="241">
        <f>IF(N1540="nulová",J1540,0)</f>
        <v>0</v>
      </c>
      <c r="BJ1540" s="18" t="s">
        <v>21</v>
      </c>
      <c r="BK1540" s="241">
        <f>ROUND(I1540*H1540,2)</f>
        <v>0</v>
      </c>
      <c r="BL1540" s="18" t="s">
        <v>301</v>
      </c>
      <c r="BM1540" s="240" t="s">
        <v>2510</v>
      </c>
    </row>
    <row r="1541" spans="1:51" s="13" customFormat="1" ht="12">
      <c r="A1541" s="13"/>
      <c r="B1541" s="242"/>
      <c r="C1541" s="243"/>
      <c r="D1541" s="244" t="s">
        <v>221</v>
      </c>
      <c r="E1541" s="245" t="s">
        <v>1</v>
      </c>
      <c r="F1541" s="246" t="s">
        <v>2511</v>
      </c>
      <c r="G1541" s="243"/>
      <c r="H1541" s="247">
        <v>4.92</v>
      </c>
      <c r="I1541" s="248"/>
      <c r="J1541" s="243"/>
      <c r="K1541" s="243"/>
      <c r="L1541" s="249"/>
      <c r="M1541" s="250"/>
      <c r="N1541" s="251"/>
      <c r="O1541" s="251"/>
      <c r="P1541" s="251"/>
      <c r="Q1541" s="251"/>
      <c r="R1541" s="251"/>
      <c r="S1541" s="251"/>
      <c r="T1541" s="252"/>
      <c r="U1541" s="13"/>
      <c r="V1541" s="13"/>
      <c r="W1541" s="13"/>
      <c r="X1541" s="13"/>
      <c r="Y1541" s="13"/>
      <c r="Z1541" s="13"/>
      <c r="AA1541" s="13"/>
      <c r="AB1541" s="13"/>
      <c r="AC1541" s="13"/>
      <c r="AD1541" s="13"/>
      <c r="AE1541" s="13"/>
      <c r="AT1541" s="253" t="s">
        <v>221</v>
      </c>
      <c r="AU1541" s="253" t="s">
        <v>89</v>
      </c>
      <c r="AV1541" s="13" t="s">
        <v>89</v>
      </c>
      <c r="AW1541" s="13" t="s">
        <v>36</v>
      </c>
      <c r="AX1541" s="13" t="s">
        <v>21</v>
      </c>
      <c r="AY1541" s="253" t="s">
        <v>213</v>
      </c>
    </row>
    <row r="1542" spans="1:65" s="2" customFormat="1" ht="21.75" customHeight="1">
      <c r="A1542" s="39"/>
      <c r="B1542" s="40"/>
      <c r="C1542" s="275" t="s">
        <v>2512</v>
      </c>
      <c r="D1542" s="275" t="s">
        <v>292</v>
      </c>
      <c r="E1542" s="276" t="s">
        <v>2513</v>
      </c>
      <c r="F1542" s="277" t="s">
        <v>2514</v>
      </c>
      <c r="G1542" s="278" t="s">
        <v>470</v>
      </c>
      <c r="H1542" s="279">
        <v>10.44</v>
      </c>
      <c r="I1542" s="280"/>
      <c r="J1542" s="281">
        <f>ROUND(I1542*H1542,2)</f>
        <v>0</v>
      </c>
      <c r="K1542" s="282"/>
      <c r="L1542" s="283"/>
      <c r="M1542" s="284" t="s">
        <v>1</v>
      </c>
      <c r="N1542" s="285" t="s">
        <v>45</v>
      </c>
      <c r="O1542" s="92"/>
      <c r="P1542" s="238">
        <f>O1542*H1542</f>
        <v>0</v>
      </c>
      <c r="Q1542" s="238">
        <v>0.0029</v>
      </c>
      <c r="R1542" s="238">
        <f>Q1542*H1542</f>
        <v>0.030275999999999997</v>
      </c>
      <c r="S1542" s="238">
        <v>0</v>
      </c>
      <c r="T1542" s="239">
        <f>S1542*H1542</f>
        <v>0</v>
      </c>
      <c r="U1542" s="39"/>
      <c r="V1542" s="39"/>
      <c r="W1542" s="39"/>
      <c r="X1542" s="39"/>
      <c r="Y1542" s="39"/>
      <c r="Z1542" s="39"/>
      <c r="AA1542" s="39"/>
      <c r="AB1542" s="39"/>
      <c r="AC1542" s="39"/>
      <c r="AD1542" s="39"/>
      <c r="AE1542" s="39"/>
      <c r="AR1542" s="240" t="s">
        <v>382</v>
      </c>
      <c r="AT1542" s="240" t="s">
        <v>292</v>
      </c>
      <c r="AU1542" s="240" t="s">
        <v>89</v>
      </c>
      <c r="AY1542" s="18" t="s">
        <v>213</v>
      </c>
      <c r="BE1542" s="241">
        <f>IF(N1542="základní",J1542,0)</f>
        <v>0</v>
      </c>
      <c r="BF1542" s="241">
        <f>IF(N1542="snížená",J1542,0)</f>
        <v>0</v>
      </c>
      <c r="BG1542" s="241">
        <f>IF(N1542="zákl. přenesená",J1542,0)</f>
        <v>0</v>
      </c>
      <c r="BH1542" s="241">
        <f>IF(N1542="sníž. přenesená",J1542,0)</f>
        <v>0</v>
      </c>
      <c r="BI1542" s="241">
        <f>IF(N1542="nulová",J1542,0)</f>
        <v>0</v>
      </c>
      <c r="BJ1542" s="18" t="s">
        <v>21</v>
      </c>
      <c r="BK1542" s="241">
        <f>ROUND(I1542*H1542,2)</f>
        <v>0</v>
      </c>
      <c r="BL1542" s="18" t="s">
        <v>301</v>
      </c>
      <c r="BM1542" s="240" t="s">
        <v>2515</v>
      </c>
    </row>
    <row r="1543" spans="1:51" s="13" customFormat="1" ht="12">
      <c r="A1543" s="13"/>
      <c r="B1543" s="242"/>
      <c r="C1543" s="243"/>
      <c r="D1543" s="244" t="s">
        <v>221</v>
      </c>
      <c r="E1543" s="245" t="s">
        <v>1</v>
      </c>
      <c r="F1543" s="246" t="s">
        <v>2506</v>
      </c>
      <c r="G1543" s="243"/>
      <c r="H1543" s="247">
        <v>5.52</v>
      </c>
      <c r="I1543" s="248"/>
      <c r="J1543" s="243"/>
      <c r="K1543" s="243"/>
      <c r="L1543" s="249"/>
      <c r="M1543" s="250"/>
      <c r="N1543" s="251"/>
      <c r="O1543" s="251"/>
      <c r="P1543" s="251"/>
      <c r="Q1543" s="251"/>
      <c r="R1543" s="251"/>
      <c r="S1543" s="251"/>
      <c r="T1543" s="252"/>
      <c r="U1543" s="13"/>
      <c r="V1543" s="13"/>
      <c r="W1543" s="13"/>
      <c r="X1543" s="13"/>
      <c r="Y1543" s="13"/>
      <c r="Z1543" s="13"/>
      <c r="AA1543" s="13"/>
      <c r="AB1543" s="13"/>
      <c r="AC1543" s="13"/>
      <c r="AD1543" s="13"/>
      <c r="AE1543" s="13"/>
      <c r="AT1543" s="253" t="s">
        <v>221</v>
      </c>
      <c r="AU1543" s="253" t="s">
        <v>89</v>
      </c>
      <c r="AV1543" s="13" t="s">
        <v>89</v>
      </c>
      <c r="AW1543" s="13" t="s">
        <v>36</v>
      </c>
      <c r="AX1543" s="13" t="s">
        <v>80</v>
      </c>
      <c r="AY1543" s="253" t="s">
        <v>213</v>
      </c>
    </row>
    <row r="1544" spans="1:51" s="13" customFormat="1" ht="12">
      <c r="A1544" s="13"/>
      <c r="B1544" s="242"/>
      <c r="C1544" s="243"/>
      <c r="D1544" s="244" t="s">
        <v>221</v>
      </c>
      <c r="E1544" s="245" t="s">
        <v>1</v>
      </c>
      <c r="F1544" s="246" t="s">
        <v>2511</v>
      </c>
      <c r="G1544" s="243"/>
      <c r="H1544" s="247">
        <v>4.92</v>
      </c>
      <c r="I1544" s="248"/>
      <c r="J1544" s="243"/>
      <c r="K1544" s="243"/>
      <c r="L1544" s="249"/>
      <c r="M1544" s="250"/>
      <c r="N1544" s="251"/>
      <c r="O1544" s="251"/>
      <c r="P1544" s="251"/>
      <c r="Q1544" s="251"/>
      <c r="R1544" s="251"/>
      <c r="S1544" s="251"/>
      <c r="T1544" s="252"/>
      <c r="U1544" s="13"/>
      <c r="V1544" s="13"/>
      <c r="W1544" s="13"/>
      <c r="X1544" s="13"/>
      <c r="Y1544" s="13"/>
      <c r="Z1544" s="13"/>
      <c r="AA1544" s="13"/>
      <c r="AB1544" s="13"/>
      <c r="AC1544" s="13"/>
      <c r="AD1544" s="13"/>
      <c r="AE1544" s="13"/>
      <c r="AT1544" s="253" t="s">
        <v>221</v>
      </c>
      <c r="AU1544" s="253" t="s">
        <v>89</v>
      </c>
      <c r="AV1544" s="13" t="s">
        <v>89</v>
      </c>
      <c r="AW1544" s="13" t="s">
        <v>36</v>
      </c>
      <c r="AX1544" s="13" t="s">
        <v>80</v>
      </c>
      <c r="AY1544" s="253" t="s">
        <v>213</v>
      </c>
    </row>
    <row r="1545" spans="1:51" s="14" customFormat="1" ht="12">
      <c r="A1545" s="14"/>
      <c r="B1545" s="254"/>
      <c r="C1545" s="255"/>
      <c r="D1545" s="244" t="s">
        <v>221</v>
      </c>
      <c r="E1545" s="256" t="s">
        <v>1</v>
      </c>
      <c r="F1545" s="257" t="s">
        <v>224</v>
      </c>
      <c r="G1545" s="255"/>
      <c r="H1545" s="258">
        <v>10.44</v>
      </c>
      <c r="I1545" s="259"/>
      <c r="J1545" s="255"/>
      <c r="K1545" s="255"/>
      <c r="L1545" s="260"/>
      <c r="M1545" s="261"/>
      <c r="N1545" s="262"/>
      <c r="O1545" s="262"/>
      <c r="P1545" s="262"/>
      <c r="Q1545" s="262"/>
      <c r="R1545" s="262"/>
      <c r="S1545" s="262"/>
      <c r="T1545" s="263"/>
      <c r="U1545" s="14"/>
      <c r="V1545" s="14"/>
      <c r="W1545" s="14"/>
      <c r="X1545" s="14"/>
      <c r="Y1545" s="14"/>
      <c r="Z1545" s="14"/>
      <c r="AA1545" s="14"/>
      <c r="AB1545" s="14"/>
      <c r="AC1545" s="14"/>
      <c r="AD1545" s="14"/>
      <c r="AE1545" s="14"/>
      <c r="AT1545" s="264" t="s">
        <v>221</v>
      </c>
      <c r="AU1545" s="264" t="s">
        <v>89</v>
      </c>
      <c r="AV1545" s="14" t="s">
        <v>219</v>
      </c>
      <c r="AW1545" s="14" t="s">
        <v>36</v>
      </c>
      <c r="AX1545" s="14" t="s">
        <v>21</v>
      </c>
      <c r="AY1545" s="264" t="s">
        <v>213</v>
      </c>
    </row>
    <row r="1546" spans="1:65" s="2" customFormat="1" ht="33" customHeight="1">
      <c r="A1546" s="39"/>
      <c r="B1546" s="40"/>
      <c r="C1546" s="275" t="s">
        <v>2516</v>
      </c>
      <c r="D1546" s="275" t="s">
        <v>292</v>
      </c>
      <c r="E1546" s="276" t="s">
        <v>2517</v>
      </c>
      <c r="F1546" s="277" t="s">
        <v>2518</v>
      </c>
      <c r="G1546" s="278" t="s">
        <v>990</v>
      </c>
      <c r="H1546" s="279">
        <v>2</v>
      </c>
      <c r="I1546" s="280"/>
      <c r="J1546" s="281">
        <f>ROUND(I1546*H1546,2)</f>
        <v>0</v>
      </c>
      <c r="K1546" s="282"/>
      <c r="L1546" s="283"/>
      <c r="M1546" s="284" t="s">
        <v>1</v>
      </c>
      <c r="N1546" s="285" t="s">
        <v>45</v>
      </c>
      <c r="O1546" s="92"/>
      <c r="P1546" s="238">
        <f>O1546*H1546</f>
        <v>0</v>
      </c>
      <c r="Q1546" s="238">
        <v>0.0007</v>
      </c>
      <c r="R1546" s="238">
        <f>Q1546*H1546</f>
        <v>0.0014</v>
      </c>
      <c r="S1546" s="238">
        <v>0</v>
      </c>
      <c r="T1546" s="239">
        <f>S1546*H1546</f>
        <v>0</v>
      </c>
      <c r="U1546" s="39"/>
      <c r="V1546" s="39"/>
      <c r="W1546" s="39"/>
      <c r="X1546" s="39"/>
      <c r="Y1546" s="39"/>
      <c r="Z1546" s="39"/>
      <c r="AA1546" s="39"/>
      <c r="AB1546" s="39"/>
      <c r="AC1546" s="39"/>
      <c r="AD1546" s="39"/>
      <c r="AE1546" s="39"/>
      <c r="AR1546" s="240" t="s">
        <v>382</v>
      </c>
      <c r="AT1546" s="240" t="s">
        <v>292</v>
      </c>
      <c r="AU1546" s="240" t="s">
        <v>89</v>
      </c>
      <c r="AY1546" s="18" t="s">
        <v>213</v>
      </c>
      <c r="BE1546" s="241">
        <f>IF(N1546="základní",J1546,0)</f>
        <v>0</v>
      </c>
      <c r="BF1546" s="241">
        <f>IF(N1546="snížená",J1546,0)</f>
        <v>0</v>
      </c>
      <c r="BG1546" s="241">
        <f>IF(N1546="zákl. přenesená",J1546,0)</f>
        <v>0</v>
      </c>
      <c r="BH1546" s="241">
        <f>IF(N1546="sníž. přenesená",J1546,0)</f>
        <v>0</v>
      </c>
      <c r="BI1546" s="241">
        <f>IF(N1546="nulová",J1546,0)</f>
        <v>0</v>
      </c>
      <c r="BJ1546" s="18" t="s">
        <v>21</v>
      </c>
      <c r="BK1546" s="241">
        <f>ROUND(I1546*H1546,2)</f>
        <v>0</v>
      </c>
      <c r="BL1546" s="18" t="s">
        <v>301</v>
      </c>
      <c r="BM1546" s="240" t="s">
        <v>2519</v>
      </c>
    </row>
    <row r="1547" spans="1:51" s="13" customFormat="1" ht="12">
      <c r="A1547" s="13"/>
      <c r="B1547" s="242"/>
      <c r="C1547" s="243"/>
      <c r="D1547" s="244" t="s">
        <v>221</v>
      </c>
      <c r="E1547" s="245" t="s">
        <v>1</v>
      </c>
      <c r="F1547" s="246" t="s">
        <v>89</v>
      </c>
      <c r="G1547" s="243"/>
      <c r="H1547" s="247">
        <v>2</v>
      </c>
      <c r="I1547" s="248"/>
      <c r="J1547" s="243"/>
      <c r="K1547" s="243"/>
      <c r="L1547" s="249"/>
      <c r="M1547" s="250"/>
      <c r="N1547" s="251"/>
      <c r="O1547" s="251"/>
      <c r="P1547" s="251"/>
      <c r="Q1547" s="251"/>
      <c r="R1547" s="251"/>
      <c r="S1547" s="251"/>
      <c r="T1547" s="252"/>
      <c r="U1547" s="13"/>
      <c r="V1547" s="13"/>
      <c r="W1547" s="13"/>
      <c r="X1547" s="13"/>
      <c r="Y1547" s="13"/>
      <c r="Z1547" s="13"/>
      <c r="AA1547" s="13"/>
      <c r="AB1547" s="13"/>
      <c r="AC1547" s="13"/>
      <c r="AD1547" s="13"/>
      <c r="AE1547" s="13"/>
      <c r="AT1547" s="253" t="s">
        <v>221</v>
      </c>
      <c r="AU1547" s="253" t="s">
        <v>89</v>
      </c>
      <c r="AV1547" s="13" t="s">
        <v>89</v>
      </c>
      <c r="AW1547" s="13" t="s">
        <v>36</v>
      </c>
      <c r="AX1547" s="13" t="s">
        <v>21</v>
      </c>
      <c r="AY1547" s="253" t="s">
        <v>213</v>
      </c>
    </row>
    <row r="1548" spans="1:65" s="2" customFormat="1" ht="33" customHeight="1">
      <c r="A1548" s="39"/>
      <c r="B1548" s="40"/>
      <c r="C1548" s="228" t="s">
        <v>2520</v>
      </c>
      <c r="D1548" s="228" t="s">
        <v>215</v>
      </c>
      <c r="E1548" s="229" t="s">
        <v>2521</v>
      </c>
      <c r="F1548" s="230" t="s">
        <v>2522</v>
      </c>
      <c r="G1548" s="231" t="s">
        <v>990</v>
      </c>
      <c r="H1548" s="232">
        <v>1</v>
      </c>
      <c r="I1548" s="233"/>
      <c r="J1548" s="234">
        <f>ROUND(I1548*H1548,2)</f>
        <v>0</v>
      </c>
      <c r="K1548" s="235"/>
      <c r="L1548" s="45"/>
      <c r="M1548" s="236" t="s">
        <v>1</v>
      </c>
      <c r="N1548" s="237" t="s">
        <v>45</v>
      </c>
      <c r="O1548" s="92"/>
      <c r="P1548" s="238">
        <f>O1548*H1548</f>
        <v>0</v>
      </c>
      <c r="Q1548" s="238">
        <v>5E-05</v>
      </c>
      <c r="R1548" s="238">
        <f>Q1548*H1548</f>
        <v>5E-05</v>
      </c>
      <c r="S1548" s="238">
        <v>0</v>
      </c>
      <c r="T1548" s="239">
        <f>S1548*H1548</f>
        <v>0</v>
      </c>
      <c r="U1548" s="39"/>
      <c r="V1548" s="39"/>
      <c r="W1548" s="39"/>
      <c r="X1548" s="39"/>
      <c r="Y1548" s="39"/>
      <c r="Z1548" s="39"/>
      <c r="AA1548" s="39"/>
      <c r="AB1548" s="39"/>
      <c r="AC1548" s="39"/>
      <c r="AD1548" s="39"/>
      <c r="AE1548" s="39"/>
      <c r="AR1548" s="240" t="s">
        <v>301</v>
      </c>
      <c r="AT1548" s="240" t="s">
        <v>215</v>
      </c>
      <c r="AU1548" s="240" t="s">
        <v>89</v>
      </c>
      <c r="AY1548" s="18" t="s">
        <v>213</v>
      </c>
      <c r="BE1548" s="241">
        <f>IF(N1548="základní",J1548,0)</f>
        <v>0</v>
      </c>
      <c r="BF1548" s="241">
        <f>IF(N1548="snížená",J1548,0)</f>
        <v>0</v>
      </c>
      <c r="BG1548" s="241">
        <f>IF(N1548="zákl. přenesená",J1548,0)</f>
        <v>0</v>
      </c>
      <c r="BH1548" s="241">
        <f>IF(N1548="sníž. přenesená",J1548,0)</f>
        <v>0</v>
      </c>
      <c r="BI1548" s="241">
        <f>IF(N1548="nulová",J1548,0)</f>
        <v>0</v>
      </c>
      <c r="BJ1548" s="18" t="s">
        <v>21</v>
      </c>
      <c r="BK1548" s="241">
        <f>ROUND(I1548*H1548,2)</f>
        <v>0</v>
      </c>
      <c r="BL1548" s="18" t="s">
        <v>301</v>
      </c>
      <c r="BM1548" s="240" t="s">
        <v>2523</v>
      </c>
    </row>
    <row r="1549" spans="1:51" s="13" customFormat="1" ht="12">
      <c r="A1549" s="13"/>
      <c r="B1549" s="242"/>
      <c r="C1549" s="243"/>
      <c r="D1549" s="244" t="s">
        <v>221</v>
      </c>
      <c r="E1549" s="245" t="s">
        <v>1</v>
      </c>
      <c r="F1549" s="246" t="s">
        <v>2524</v>
      </c>
      <c r="G1549" s="243"/>
      <c r="H1549" s="247">
        <v>1</v>
      </c>
      <c r="I1549" s="248"/>
      <c r="J1549" s="243"/>
      <c r="K1549" s="243"/>
      <c r="L1549" s="249"/>
      <c r="M1549" s="250"/>
      <c r="N1549" s="251"/>
      <c r="O1549" s="251"/>
      <c r="P1549" s="251"/>
      <c r="Q1549" s="251"/>
      <c r="R1549" s="251"/>
      <c r="S1549" s="251"/>
      <c r="T1549" s="252"/>
      <c r="U1549" s="13"/>
      <c r="V1549" s="13"/>
      <c r="W1549" s="13"/>
      <c r="X1549" s="13"/>
      <c r="Y1549" s="13"/>
      <c r="Z1549" s="13"/>
      <c r="AA1549" s="13"/>
      <c r="AB1549" s="13"/>
      <c r="AC1549" s="13"/>
      <c r="AD1549" s="13"/>
      <c r="AE1549" s="13"/>
      <c r="AT1549" s="253" t="s">
        <v>221</v>
      </c>
      <c r="AU1549" s="253" t="s">
        <v>89</v>
      </c>
      <c r="AV1549" s="13" t="s">
        <v>89</v>
      </c>
      <c r="AW1549" s="13" t="s">
        <v>36</v>
      </c>
      <c r="AX1549" s="13" t="s">
        <v>80</v>
      </c>
      <c r="AY1549" s="253" t="s">
        <v>213</v>
      </c>
    </row>
    <row r="1550" spans="1:51" s="14" customFormat="1" ht="12">
      <c r="A1550" s="14"/>
      <c r="B1550" s="254"/>
      <c r="C1550" s="255"/>
      <c r="D1550" s="244" t="s">
        <v>221</v>
      </c>
      <c r="E1550" s="256" t="s">
        <v>1</v>
      </c>
      <c r="F1550" s="257" t="s">
        <v>224</v>
      </c>
      <c r="G1550" s="255"/>
      <c r="H1550" s="258">
        <v>1</v>
      </c>
      <c r="I1550" s="259"/>
      <c r="J1550" s="255"/>
      <c r="K1550" s="255"/>
      <c r="L1550" s="260"/>
      <c r="M1550" s="261"/>
      <c r="N1550" s="262"/>
      <c r="O1550" s="262"/>
      <c r="P1550" s="262"/>
      <c r="Q1550" s="262"/>
      <c r="R1550" s="262"/>
      <c r="S1550" s="262"/>
      <c r="T1550" s="263"/>
      <c r="U1550" s="14"/>
      <c r="V1550" s="14"/>
      <c r="W1550" s="14"/>
      <c r="X1550" s="14"/>
      <c r="Y1550" s="14"/>
      <c r="Z1550" s="14"/>
      <c r="AA1550" s="14"/>
      <c r="AB1550" s="14"/>
      <c r="AC1550" s="14"/>
      <c r="AD1550" s="14"/>
      <c r="AE1550" s="14"/>
      <c r="AT1550" s="264" t="s">
        <v>221</v>
      </c>
      <c r="AU1550" s="264" t="s">
        <v>89</v>
      </c>
      <c r="AV1550" s="14" t="s">
        <v>219</v>
      </c>
      <c r="AW1550" s="14" t="s">
        <v>36</v>
      </c>
      <c r="AX1550" s="14" t="s">
        <v>21</v>
      </c>
      <c r="AY1550" s="264" t="s">
        <v>213</v>
      </c>
    </row>
    <row r="1551" spans="1:65" s="2" customFormat="1" ht="33" customHeight="1">
      <c r="A1551" s="39"/>
      <c r="B1551" s="40"/>
      <c r="C1551" s="228" t="s">
        <v>2525</v>
      </c>
      <c r="D1551" s="228" t="s">
        <v>215</v>
      </c>
      <c r="E1551" s="229" t="s">
        <v>2526</v>
      </c>
      <c r="F1551" s="230" t="s">
        <v>2527</v>
      </c>
      <c r="G1551" s="231" t="s">
        <v>371</v>
      </c>
      <c r="H1551" s="232">
        <v>3</v>
      </c>
      <c r="I1551" s="233"/>
      <c r="J1551" s="234">
        <f>ROUND(I1551*H1551,2)</f>
        <v>0</v>
      </c>
      <c r="K1551" s="235"/>
      <c r="L1551" s="45"/>
      <c r="M1551" s="236" t="s">
        <v>1</v>
      </c>
      <c r="N1551" s="237" t="s">
        <v>45</v>
      </c>
      <c r="O1551" s="92"/>
      <c r="P1551" s="238">
        <f>O1551*H1551</f>
        <v>0</v>
      </c>
      <c r="Q1551" s="238">
        <v>5E-05</v>
      </c>
      <c r="R1551" s="238">
        <f>Q1551*H1551</f>
        <v>0.00015000000000000001</v>
      </c>
      <c r="S1551" s="238">
        <v>0</v>
      </c>
      <c r="T1551" s="239">
        <f>S1551*H1551</f>
        <v>0</v>
      </c>
      <c r="U1551" s="39"/>
      <c r="V1551" s="39"/>
      <c r="W1551" s="39"/>
      <c r="X1551" s="39"/>
      <c r="Y1551" s="39"/>
      <c r="Z1551" s="39"/>
      <c r="AA1551" s="39"/>
      <c r="AB1551" s="39"/>
      <c r="AC1551" s="39"/>
      <c r="AD1551" s="39"/>
      <c r="AE1551" s="39"/>
      <c r="AR1551" s="240" t="s">
        <v>301</v>
      </c>
      <c r="AT1551" s="240" t="s">
        <v>215</v>
      </c>
      <c r="AU1551" s="240" t="s">
        <v>89</v>
      </c>
      <c r="AY1551" s="18" t="s">
        <v>213</v>
      </c>
      <c r="BE1551" s="241">
        <f>IF(N1551="základní",J1551,0)</f>
        <v>0</v>
      </c>
      <c r="BF1551" s="241">
        <f>IF(N1551="snížená",J1551,0)</f>
        <v>0</v>
      </c>
      <c r="BG1551" s="241">
        <f>IF(N1551="zákl. přenesená",J1551,0)</f>
        <v>0</v>
      </c>
      <c r="BH1551" s="241">
        <f>IF(N1551="sníž. přenesená",J1551,0)</f>
        <v>0</v>
      </c>
      <c r="BI1551" s="241">
        <f>IF(N1551="nulová",J1551,0)</f>
        <v>0</v>
      </c>
      <c r="BJ1551" s="18" t="s">
        <v>21</v>
      </c>
      <c r="BK1551" s="241">
        <f>ROUND(I1551*H1551,2)</f>
        <v>0</v>
      </c>
      <c r="BL1551" s="18" t="s">
        <v>301</v>
      </c>
      <c r="BM1551" s="240" t="s">
        <v>2528</v>
      </c>
    </row>
    <row r="1552" spans="1:51" s="13" customFormat="1" ht="12">
      <c r="A1552" s="13"/>
      <c r="B1552" s="242"/>
      <c r="C1552" s="243"/>
      <c r="D1552" s="244" t="s">
        <v>221</v>
      </c>
      <c r="E1552" s="245" t="s">
        <v>1</v>
      </c>
      <c r="F1552" s="246" t="s">
        <v>2529</v>
      </c>
      <c r="G1552" s="243"/>
      <c r="H1552" s="247">
        <v>1</v>
      </c>
      <c r="I1552" s="248"/>
      <c r="J1552" s="243"/>
      <c r="K1552" s="243"/>
      <c r="L1552" s="249"/>
      <c r="M1552" s="250"/>
      <c r="N1552" s="251"/>
      <c r="O1552" s="251"/>
      <c r="P1552" s="251"/>
      <c r="Q1552" s="251"/>
      <c r="R1552" s="251"/>
      <c r="S1552" s="251"/>
      <c r="T1552" s="252"/>
      <c r="U1552" s="13"/>
      <c r="V1552" s="13"/>
      <c r="W1552" s="13"/>
      <c r="X1552" s="13"/>
      <c r="Y1552" s="13"/>
      <c r="Z1552" s="13"/>
      <c r="AA1552" s="13"/>
      <c r="AB1552" s="13"/>
      <c r="AC1552" s="13"/>
      <c r="AD1552" s="13"/>
      <c r="AE1552" s="13"/>
      <c r="AT1552" s="253" t="s">
        <v>221</v>
      </c>
      <c r="AU1552" s="253" t="s">
        <v>89</v>
      </c>
      <c r="AV1552" s="13" t="s">
        <v>89</v>
      </c>
      <c r="AW1552" s="13" t="s">
        <v>36</v>
      </c>
      <c r="AX1552" s="13" t="s">
        <v>80</v>
      </c>
      <c r="AY1552" s="253" t="s">
        <v>213</v>
      </c>
    </row>
    <row r="1553" spans="1:51" s="13" customFormat="1" ht="12">
      <c r="A1553" s="13"/>
      <c r="B1553" s="242"/>
      <c r="C1553" s="243"/>
      <c r="D1553" s="244" t="s">
        <v>221</v>
      </c>
      <c r="E1553" s="245" t="s">
        <v>1</v>
      </c>
      <c r="F1553" s="246" t="s">
        <v>2530</v>
      </c>
      <c r="G1553" s="243"/>
      <c r="H1553" s="247">
        <v>1</v>
      </c>
      <c r="I1553" s="248"/>
      <c r="J1553" s="243"/>
      <c r="K1553" s="243"/>
      <c r="L1553" s="249"/>
      <c r="M1553" s="250"/>
      <c r="N1553" s="251"/>
      <c r="O1553" s="251"/>
      <c r="P1553" s="251"/>
      <c r="Q1553" s="251"/>
      <c r="R1553" s="251"/>
      <c r="S1553" s="251"/>
      <c r="T1553" s="252"/>
      <c r="U1553" s="13"/>
      <c r="V1553" s="13"/>
      <c r="W1553" s="13"/>
      <c r="X1553" s="13"/>
      <c r="Y1553" s="13"/>
      <c r="Z1553" s="13"/>
      <c r="AA1553" s="13"/>
      <c r="AB1553" s="13"/>
      <c r="AC1553" s="13"/>
      <c r="AD1553" s="13"/>
      <c r="AE1553" s="13"/>
      <c r="AT1553" s="253" t="s">
        <v>221</v>
      </c>
      <c r="AU1553" s="253" t="s">
        <v>89</v>
      </c>
      <c r="AV1553" s="13" t="s">
        <v>89</v>
      </c>
      <c r="AW1553" s="13" t="s">
        <v>36</v>
      </c>
      <c r="AX1553" s="13" t="s">
        <v>80</v>
      </c>
      <c r="AY1553" s="253" t="s">
        <v>213</v>
      </c>
    </row>
    <row r="1554" spans="1:51" s="13" customFormat="1" ht="12">
      <c r="A1554" s="13"/>
      <c r="B1554" s="242"/>
      <c r="C1554" s="243"/>
      <c r="D1554" s="244" t="s">
        <v>221</v>
      </c>
      <c r="E1554" s="245" t="s">
        <v>1</v>
      </c>
      <c r="F1554" s="246" t="s">
        <v>2531</v>
      </c>
      <c r="G1554" s="243"/>
      <c r="H1554" s="247">
        <v>1</v>
      </c>
      <c r="I1554" s="248"/>
      <c r="J1554" s="243"/>
      <c r="K1554" s="243"/>
      <c r="L1554" s="249"/>
      <c r="M1554" s="250"/>
      <c r="N1554" s="251"/>
      <c r="O1554" s="251"/>
      <c r="P1554" s="251"/>
      <c r="Q1554" s="251"/>
      <c r="R1554" s="251"/>
      <c r="S1554" s="251"/>
      <c r="T1554" s="252"/>
      <c r="U1554" s="13"/>
      <c r="V1554" s="13"/>
      <c r="W1554" s="13"/>
      <c r="X1554" s="13"/>
      <c r="Y1554" s="13"/>
      <c r="Z1554" s="13"/>
      <c r="AA1554" s="13"/>
      <c r="AB1554" s="13"/>
      <c r="AC1554" s="13"/>
      <c r="AD1554" s="13"/>
      <c r="AE1554" s="13"/>
      <c r="AT1554" s="253" t="s">
        <v>221</v>
      </c>
      <c r="AU1554" s="253" t="s">
        <v>89</v>
      </c>
      <c r="AV1554" s="13" t="s">
        <v>89</v>
      </c>
      <c r="AW1554" s="13" t="s">
        <v>36</v>
      </c>
      <c r="AX1554" s="13" t="s">
        <v>80</v>
      </c>
      <c r="AY1554" s="253" t="s">
        <v>213</v>
      </c>
    </row>
    <row r="1555" spans="1:51" s="14" customFormat="1" ht="12">
      <c r="A1555" s="14"/>
      <c r="B1555" s="254"/>
      <c r="C1555" s="255"/>
      <c r="D1555" s="244" t="s">
        <v>221</v>
      </c>
      <c r="E1555" s="256" t="s">
        <v>1</v>
      </c>
      <c r="F1555" s="257" t="s">
        <v>224</v>
      </c>
      <c r="G1555" s="255"/>
      <c r="H1555" s="258">
        <v>3</v>
      </c>
      <c r="I1555" s="259"/>
      <c r="J1555" s="255"/>
      <c r="K1555" s="255"/>
      <c r="L1555" s="260"/>
      <c r="M1555" s="261"/>
      <c r="N1555" s="262"/>
      <c r="O1555" s="262"/>
      <c r="P1555" s="262"/>
      <c r="Q1555" s="262"/>
      <c r="R1555" s="262"/>
      <c r="S1555" s="262"/>
      <c r="T1555" s="263"/>
      <c r="U1555" s="14"/>
      <c r="V1555" s="14"/>
      <c r="W1555" s="14"/>
      <c r="X1555" s="14"/>
      <c r="Y1555" s="14"/>
      <c r="Z1555" s="14"/>
      <c r="AA1555" s="14"/>
      <c r="AB1555" s="14"/>
      <c r="AC1555" s="14"/>
      <c r="AD1555" s="14"/>
      <c r="AE1555" s="14"/>
      <c r="AT1555" s="264" t="s">
        <v>221</v>
      </c>
      <c r="AU1555" s="264" t="s">
        <v>89</v>
      </c>
      <c r="AV1555" s="14" t="s">
        <v>219</v>
      </c>
      <c r="AW1555" s="14" t="s">
        <v>36</v>
      </c>
      <c r="AX1555" s="14" t="s">
        <v>21</v>
      </c>
      <c r="AY1555" s="264" t="s">
        <v>213</v>
      </c>
    </row>
    <row r="1556" spans="1:65" s="2" customFormat="1" ht="21.75" customHeight="1">
      <c r="A1556" s="39"/>
      <c r="B1556" s="40"/>
      <c r="C1556" s="228" t="s">
        <v>2532</v>
      </c>
      <c r="D1556" s="228" t="s">
        <v>215</v>
      </c>
      <c r="E1556" s="229" t="s">
        <v>2533</v>
      </c>
      <c r="F1556" s="230" t="s">
        <v>2534</v>
      </c>
      <c r="G1556" s="231" t="s">
        <v>470</v>
      </c>
      <c r="H1556" s="232">
        <v>0.72</v>
      </c>
      <c r="I1556" s="233"/>
      <c r="J1556" s="234">
        <f>ROUND(I1556*H1556,2)</f>
        <v>0</v>
      </c>
      <c r="K1556" s="235"/>
      <c r="L1556" s="45"/>
      <c r="M1556" s="236" t="s">
        <v>1</v>
      </c>
      <c r="N1556" s="237" t="s">
        <v>45</v>
      </c>
      <c r="O1556" s="92"/>
      <c r="P1556" s="238">
        <f>O1556*H1556</f>
        <v>0</v>
      </c>
      <c r="Q1556" s="238">
        <v>2E-05</v>
      </c>
      <c r="R1556" s="238">
        <f>Q1556*H1556</f>
        <v>1.4400000000000001E-05</v>
      </c>
      <c r="S1556" s="238">
        <v>0</v>
      </c>
      <c r="T1556" s="239">
        <f>S1556*H1556</f>
        <v>0</v>
      </c>
      <c r="U1556" s="39"/>
      <c r="V1556" s="39"/>
      <c r="W1556" s="39"/>
      <c r="X1556" s="39"/>
      <c r="Y1556" s="39"/>
      <c r="Z1556" s="39"/>
      <c r="AA1556" s="39"/>
      <c r="AB1556" s="39"/>
      <c r="AC1556" s="39"/>
      <c r="AD1556" s="39"/>
      <c r="AE1556" s="39"/>
      <c r="AR1556" s="240" t="s">
        <v>301</v>
      </c>
      <c r="AT1556" s="240" t="s">
        <v>215</v>
      </c>
      <c r="AU1556" s="240" t="s">
        <v>89</v>
      </c>
      <c r="AY1556" s="18" t="s">
        <v>213</v>
      </c>
      <c r="BE1556" s="241">
        <f>IF(N1556="základní",J1556,0)</f>
        <v>0</v>
      </c>
      <c r="BF1556" s="241">
        <f>IF(N1556="snížená",J1556,0)</f>
        <v>0</v>
      </c>
      <c r="BG1556" s="241">
        <f>IF(N1556="zákl. přenesená",J1556,0)</f>
        <v>0</v>
      </c>
      <c r="BH1556" s="241">
        <f>IF(N1556="sníž. přenesená",J1556,0)</f>
        <v>0</v>
      </c>
      <c r="BI1556" s="241">
        <f>IF(N1556="nulová",J1556,0)</f>
        <v>0</v>
      </c>
      <c r="BJ1556" s="18" t="s">
        <v>21</v>
      </c>
      <c r="BK1556" s="241">
        <f>ROUND(I1556*H1556,2)</f>
        <v>0</v>
      </c>
      <c r="BL1556" s="18" t="s">
        <v>301</v>
      </c>
      <c r="BM1556" s="240" t="s">
        <v>2535</v>
      </c>
    </row>
    <row r="1557" spans="1:51" s="13" customFormat="1" ht="12">
      <c r="A1557" s="13"/>
      <c r="B1557" s="242"/>
      <c r="C1557" s="243"/>
      <c r="D1557" s="244" t="s">
        <v>221</v>
      </c>
      <c r="E1557" s="245" t="s">
        <v>1</v>
      </c>
      <c r="F1557" s="246" t="s">
        <v>2536</v>
      </c>
      <c r="G1557" s="243"/>
      <c r="H1557" s="247">
        <v>0.72</v>
      </c>
      <c r="I1557" s="248"/>
      <c r="J1557" s="243"/>
      <c r="K1557" s="243"/>
      <c r="L1557" s="249"/>
      <c r="M1557" s="250"/>
      <c r="N1557" s="251"/>
      <c r="O1557" s="251"/>
      <c r="P1557" s="251"/>
      <c r="Q1557" s="251"/>
      <c r="R1557" s="251"/>
      <c r="S1557" s="251"/>
      <c r="T1557" s="252"/>
      <c r="U1557" s="13"/>
      <c r="V1557" s="13"/>
      <c r="W1557" s="13"/>
      <c r="X1557" s="13"/>
      <c r="Y1557" s="13"/>
      <c r="Z1557" s="13"/>
      <c r="AA1557" s="13"/>
      <c r="AB1557" s="13"/>
      <c r="AC1557" s="13"/>
      <c r="AD1557" s="13"/>
      <c r="AE1557" s="13"/>
      <c r="AT1557" s="253" t="s">
        <v>221</v>
      </c>
      <c r="AU1557" s="253" t="s">
        <v>89</v>
      </c>
      <c r="AV1557" s="13" t="s">
        <v>89</v>
      </c>
      <c r="AW1557" s="13" t="s">
        <v>36</v>
      </c>
      <c r="AX1557" s="13" t="s">
        <v>21</v>
      </c>
      <c r="AY1557" s="253" t="s">
        <v>213</v>
      </c>
    </row>
    <row r="1558" spans="1:65" s="2" customFormat="1" ht="33" customHeight="1">
      <c r="A1558" s="39"/>
      <c r="B1558" s="40"/>
      <c r="C1558" s="228" t="s">
        <v>2537</v>
      </c>
      <c r="D1558" s="228" t="s">
        <v>215</v>
      </c>
      <c r="E1558" s="229" t="s">
        <v>2538</v>
      </c>
      <c r="F1558" s="230" t="s">
        <v>2539</v>
      </c>
      <c r="G1558" s="231" t="s">
        <v>244</v>
      </c>
      <c r="H1558" s="232">
        <v>4.704</v>
      </c>
      <c r="I1558" s="233"/>
      <c r="J1558" s="234">
        <f>ROUND(I1558*H1558,2)</f>
        <v>0</v>
      </c>
      <c r="K1558" s="235"/>
      <c r="L1558" s="45"/>
      <c r="M1558" s="236" t="s">
        <v>1</v>
      </c>
      <c r="N1558" s="237" t="s">
        <v>45</v>
      </c>
      <c r="O1558" s="92"/>
      <c r="P1558" s="238">
        <f>O1558*H1558</f>
        <v>0</v>
      </c>
      <c r="Q1558" s="238">
        <v>5E-05</v>
      </c>
      <c r="R1558" s="238">
        <f>Q1558*H1558</f>
        <v>0.0002352</v>
      </c>
      <c r="S1558" s="238">
        <v>0</v>
      </c>
      <c r="T1558" s="239">
        <f>S1558*H1558</f>
        <v>0</v>
      </c>
      <c r="U1558" s="39"/>
      <c r="V1558" s="39"/>
      <c r="W1558" s="39"/>
      <c r="X1558" s="39"/>
      <c r="Y1558" s="39"/>
      <c r="Z1558" s="39"/>
      <c r="AA1558" s="39"/>
      <c r="AB1558" s="39"/>
      <c r="AC1558" s="39"/>
      <c r="AD1558" s="39"/>
      <c r="AE1558" s="39"/>
      <c r="AR1558" s="240" t="s">
        <v>301</v>
      </c>
      <c r="AT1558" s="240" t="s">
        <v>215</v>
      </c>
      <c r="AU1558" s="240" t="s">
        <v>89</v>
      </c>
      <c r="AY1558" s="18" t="s">
        <v>213</v>
      </c>
      <c r="BE1558" s="241">
        <f>IF(N1558="základní",J1558,0)</f>
        <v>0</v>
      </c>
      <c r="BF1558" s="241">
        <f>IF(N1558="snížená",J1558,0)</f>
        <v>0</v>
      </c>
      <c r="BG1558" s="241">
        <f>IF(N1558="zákl. přenesená",J1558,0)</f>
        <v>0</v>
      </c>
      <c r="BH1558" s="241">
        <f>IF(N1558="sníž. přenesená",J1558,0)</f>
        <v>0</v>
      </c>
      <c r="BI1558" s="241">
        <f>IF(N1558="nulová",J1558,0)</f>
        <v>0</v>
      </c>
      <c r="BJ1558" s="18" t="s">
        <v>21</v>
      </c>
      <c r="BK1558" s="241">
        <f>ROUND(I1558*H1558,2)</f>
        <v>0</v>
      </c>
      <c r="BL1558" s="18" t="s">
        <v>301</v>
      </c>
      <c r="BM1558" s="240" t="s">
        <v>2540</v>
      </c>
    </row>
    <row r="1559" spans="1:51" s="13" customFormat="1" ht="12">
      <c r="A1559" s="13"/>
      <c r="B1559" s="242"/>
      <c r="C1559" s="243"/>
      <c r="D1559" s="244" t="s">
        <v>221</v>
      </c>
      <c r="E1559" s="245" t="s">
        <v>1</v>
      </c>
      <c r="F1559" s="246" t="s">
        <v>2541</v>
      </c>
      <c r="G1559" s="243"/>
      <c r="H1559" s="247">
        <v>1.568</v>
      </c>
      <c r="I1559" s="248"/>
      <c r="J1559" s="243"/>
      <c r="K1559" s="243"/>
      <c r="L1559" s="249"/>
      <c r="M1559" s="250"/>
      <c r="N1559" s="251"/>
      <c r="O1559" s="251"/>
      <c r="P1559" s="251"/>
      <c r="Q1559" s="251"/>
      <c r="R1559" s="251"/>
      <c r="S1559" s="251"/>
      <c r="T1559" s="252"/>
      <c r="U1559" s="13"/>
      <c r="V1559" s="13"/>
      <c r="W1559" s="13"/>
      <c r="X1559" s="13"/>
      <c r="Y1559" s="13"/>
      <c r="Z1559" s="13"/>
      <c r="AA1559" s="13"/>
      <c r="AB1559" s="13"/>
      <c r="AC1559" s="13"/>
      <c r="AD1559" s="13"/>
      <c r="AE1559" s="13"/>
      <c r="AT1559" s="253" t="s">
        <v>221</v>
      </c>
      <c r="AU1559" s="253" t="s">
        <v>89</v>
      </c>
      <c r="AV1559" s="13" t="s">
        <v>89</v>
      </c>
      <c r="AW1559" s="13" t="s">
        <v>36</v>
      </c>
      <c r="AX1559" s="13" t="s">
        <v>80</v>
      </c>
      <c r="AY1559" s="253" t="s">
        <v>213</v>
      </c>
    </row>
    <row r="1560" spans="1:51" s="13" customFormat="1" ht="12">
      <c r="A1560" s="13"/>
      <c r="B1560" s="242"/>
      <c r="C1560" s="243"/>
      <c r="D1560" s="244" t="s">
        <v>221</v>
      </c>
      <c r="E1560" s="245" t="s">
        <v>1</v>
      </c>
      <c r="F1560" s="246" t="s">
        <v>2542</v>
      </c>
      <c r="G1560" s="243"/>
      <c r="H1560" s="247">
        <v>1.568</v>
      </c>
      <c r="I1560" s="248"/>
      <c r="J1560" s="243"/>
      <c r="K1560" s="243"/>
      <c r="L1560" s="249"/>
      <c r="M1560" s="250"/>
      <c r="N1560" s="251"/>
      <c r="O1560" s="251"/>
      <c r="P1560" s="251"/>
      <c r="Q1560" s="251"/>
      <c r="R1560" s="251"/>
      <c r="S1560" s="251"/>
      <c r="T1560" s="252"/>
      <c r="U1560" s="13"/>
      <c r="V1560" s="13"/>
      <c r="W1560" s="13"/>
      <c r="X1560" s="13"/>
      <c r="Y1560" s="13"/>
      <c r="Z1560" s="13"/>
      <c r="AA1560" s="13"/>
      <c r="AB1560" s="13"/>
      <c r="AC1560" s="13"/>
      <c r="AD1560" s="13"/>
      <c r="AE1560" s="13"/>
      <c r="AT1560" s="253" t="s">
        <v>221</v>
      </c>
      <c r="AU1560" s="253" t="s">
        <v>89</v>
      </c>
      <c r="AV1560" s="13" t="s">
        <v>89</v>
      </c>
      <c r="AW1560" s="13" t="s">
        <v>36</v>
      </c>
      <c r="AX1560" s="13" t="s">
        <v>80</v>
      </c>
      <c r="AY1560" s="253" t="s">
        <v>213</v>
      </c>
    </row>
    <row r="1561" spans="1:51" s="13" customFormat="1" ht="12">
      <c r="A1561" s="13"/>
      <c r="B1561" s="242"/>
      <c r="C1561" s="243"/>
      <c r="D1561" s="244" t="s">
        <v>221</v>
      </c>
      <c r="E1561" s="245" t="s">
        <v>1</v>
      </c>
      <c r="F1561" s="246" t="s">
        <v>2543</v>
      </c>
      <c r="G1561" s="243"/>
      <c r="H1561" s="247">
        <v>1.568</v>
      </c>
      <c r="I1561" s="248"/>
      <c r="J1561" s="243"/>
      <c r="K1561" s="243"/>
      <c r="L1561" s="249"/>
      <c r="M1561" s="250"/>
      <c r="N1561" s="251"/>
      <c r="O1561" s="251"/>
      <c r="P1561" s="251"/>
      <c r="Q1561" s="251"/>
      <c r="R1561" s="251"/>
      <c r="S1561" s="251"/>
      <c r="T1561" s="252"/>
      <c r="U1561" s="13"/>
      <c r="V1561" s="13"/>
      <c r="W1561" s="13"/>
      <c r="X1561" s="13"/>
      <c r="Y1561" s="13"/>
      <c r="Z1561" s="13"/>
      <c r="AA1561" s="13"/>
      <c r="AB1561" s="13"/>
      <c r="AC1561" s="13"/>
      <c r="AD1561" s="13"/>
      <c r="AE1561" s="13"/>
      <c r="AT1561" s="253" t="s">
        <v>221</v>
      </c>
      <c r="AU1561" s="253" t="s">
        <v>89</v>
      </c>
      <c r="AV1561" s="13" t="s">
        <v>89</v>
      </c>
      <c r="AW1561" s="13" t="s">
        <v>36</v>
      </c>
      <c r="AX1561" s="13" t="s">
        <v>80</v>
      </c>
      <c r="AY1561" s="253" t="s">
        <v>213</v>
      </c>
    </row>
    <row r="1562" spans="1:51" s="14" customFormat="1" ht="12">
      <c r="A1562" s="14"/>
      <c r="B1562" s="254"/>
      <c r="C1562" s="255"/>
      <c r="D1562" s="244" t="s">
        <v>221</v>
      </c>
      <c r="E1562" s="256" t="s">
        <v>1</v>
      </c>
      <c r="F1562" s="257" t="s">
        <v>224</v>
      </c>
      <c r="G1562" s="255"/>
      <c r="H1562" s="258">
        <v>4.704</v>
      </c>
      <c r="I1562" s="259"/>
      <c r="J1562" s="255"/>
      <c r="K1562" s="255"/>
      <c r="L1562" s="260"/>
      <c r="M1562" s="261"/>
      <c r="N1562" s="262"/>
      <c r="O1562" s="262"/>
      <c r="P1562" s="262"/>
      <c r="Q1562" s="262"/>
      <c r="R1562" s="262"/>
      <c r="S1562" s="262"/>
      <c r="T1562" s="263"/>
      <c r="U1562" s="14"/>
      <c r="V1562" s="14"/>
      <c r="W1562" s="14"/>
      <c r="X1562" s="14"/>
      <c r="Y1562" s="14"/>
      <c r="Z1562" s="14"/>
      <c r="AA1562" s="14"/>
      <c r="AB1562" s="14"/>
      <c r="AC1562" s="14"/>
      <c r="AD1562" s="14"/>
      <c r="AE1562" s="14"/>
      <c r="AT1562" s="264" t="s">
        <v>221</v>
      </c>
      <c r="AU1562" s="264" t="s">
        <v>89</v>
      </c>
      <c r="AV1562" s="14" t="s">
        <v>219</v>
      </c>
      <c r="AW1562" s="14" t="s">
        <v>36</v>
      </c>
      <c r="AX1562" s="14" t="s">
        <v>21</v>
      </c>
      <c r="AY1562" s="264" t="s">
        <v>213</v>
      </c>
    </row>
    <row r="1563" spans="1:65" s="2" customFormat="1" ht="33" customHeight="1">
      <c r="A1563" s="39"/>
      <c r="B1563" s="40"/>
      <c r="C1563" s="228" t="s">
        <v>2544</v>
      </c>
      <c r="D1563" s="228" t="s">
        <v>215</v>
      </c>
      <c r="E1563" s="229" t="s">
        <v>2545</v>
      </c>
      <c r="F1563" s="230" t="s">
        <v>2546</v>
      </c>
      <c r="G1563" s="231" t="s">
        <v>371</v>
      </c>
      <c r="H1563" s="232">
        <v>1</v>
      </c>
      <c r="I1563" s="233"/>
      <c r="J1563" s="234">
        <f>ROUND(I1563*H1563,2)</f>
        <v>0</v>
      </c>
      <c r="K1563" s="235"/>
      <c r="L1563" s="45"/>
      <c r="M1563" s="236" t="s">
        <v>1</v>
      </c>
      <c r="N1563" s="237" t="s">
        <v>45</v>
      </c>
      <c r="O1563" s="92"/>
      <c r="P1563" s="238">
        <f>O1563*H1563</f>
        <v>0</v>
      </c>
      <c r="Q1563" s="238">
        <v>5E-05</v>
      </c>
      <c r="R1563" s="238">
        <f>Q1563*H1563</f>
        <v>5E-05</v>
      </c>
      <c r="S1563" s="238">
        <v>0</v>
      </c>
      <c r="T1563" s="239">
        <f>S1563*H1563</f>
        <v>0</v>
      </c>
      <c r="U1563" s="39"/>
      <c r="V1563" s="39"/>
      <c r="W1563" s="39"/>
      <c r="X1563" s="39"/>
      <c r="Y1563" s="39"/>
      <c r="Z1563" s="39"/>
      <c r="AA1563" s="39"/>
      <c r="AB1563" s="39"/>
      <c r="AC1563" s="39"/>
      <c r="AD1563" s="39"/>
      <c r="AE1563" s="39"/>
      <c r="AR1563" s="240" t="s">
        <v>301</v>
      </c>
      <c r="AT1563" s="240" t="s">
        <v>215</v>
      </c>
      <c r="AU1563" s="240" t="s">
        <v>89</v>
      </c>
      <c r="AY1563" s="18" t="s">
        <v>213</v>
      </c>
      <c r="BE1563" s="241">
        <f>IF(N1563="základní",J1563,0)</f>
        <v>0</v>
      </c>
      <c r="BF1563" s="241">
        <f>IF(N1563="snížená",J1563,0)</f>
        <v>0</v>
      </c>
      <c r="BG1563" s="241">
        <f>IF(N1563="zákl. přenesená",J1563,0)</f>
        <v>0</v>
      </c>
      <c r="BH1563" s="241">
        <f>IF(N1563="sníž. přenesená",J1563,0)</f>
        <v>0</v>
      </c>
      <c r="BI1563" s="241">
        <f>IF(N1563="nulová",J1563,0)</f>
        <v>0</v>
      </c>
      <c r="BJ1563" s="18" t="s">
        <v>21</v>
      </c>
      <c r="BK1563" s="241">
        <f>ROUND(I1563*H1563,2)</f>
        <v>0</v>
      </c>
      <c r="BL1563" s="18" t="s">
        <v>301</v>
      </c>
      <c r="BM1563" s="240" t="s">
        <v>2547</v>
      </c>
    </row>
    <row r="1564" spans="1:65" s="2" customFormat="1" ht="16.5" customHeight="1">
      <c r="A1564" s="39"/>
      <c r="B1564" s="40"/>
      <c r="C1564" s="228" t="s">
        <v>2548</v>
      </c>
      <c r="D1564" s="228" t="s">
        <v>215</v>
      </c>
      <c r="E1564" s="229" t="s">
        <v>2549</v>
      </c>
      <c r="F1564" s="230" t="s">
        <v>2550</v>
      </c>
      <c r="G1564" s="231" t="s">
        <v>990</v>
      </c>
      <c r="H1564" s="232">
        <v>1</v>
      </c>
      <c r="I1564" s="233"/>
      <c r="J1564" s="234">
        <f>ROUND(I1564*H1564,2)</f>
        <v>0</v>
      </c>
      <c r="K1564" s="235"/>
      <c r="L1564" s="45"/>
      <c r="M1564" s="236" t="s">
        <v>1</v>
      </c>
      <c r="N1564" s="237" t="s">
        <v>45</v>
      </c>
      <c r="O1564" s="92"/>
      <c r="P1564" s="238">
        <f>O1564*H1564</f>
        <v>0</v>
      </c>
      <c r="Q1564" s="238">
        <v>0.00017</v>
      </c>
      <c r="R1564" s="238">
        <f>Q1564*H1564</f>
        <v>0.00017</v>
      </c>
      <c r="S1564" s="238">
        <v>0</v>
      </c>
      <c r="T1564" s="239">
        <f>S1564*H1564</f>
        <v>0</v>
      </c>
      <c r="U1564" s="39"/>
      <c r="V1564" s="39"/>
      <c r="W1564" s="39"/>
      <c r="X1564" s="39"/>
      <c r="Y1564" s="39"/>
      <c r="Z1564" s="39"/>
      <c r="AA1564" s="39"/>
      <c r="AB1564" s="39"/>
      <c r="AC1564" s="39"/>
      <c r="AD1564" s="39"/>
      <c r="AE1564" s="39"/>
      <c r="AR1564" s="240" t="s">
        <v>301</v>
      </c>
      <c r="AT1564" s="240" t="s">
        <v>215</v>
      </c>
      <c r="AU1564" s="240" t="s">
        <v>89</v>
      </c>
      <c r="AY1564" s="18" t="s">
        <v>213</v>
      </c>
      <c r="BE1564" s="241">
        <f>IF(N1564="základní",J1564,0)</f>
        <v>0</v>
      </c>
      <c r="BF1564" s="241">
        <f>IF(N1564="snížená",J1564,0)</f>
        <v>0</v>
      </c>
      <c r="BG1564" s="241">
        <f>IF(N1564="zákl. přenesená",J1564,0)</f>
        <v>0</v>
      </c>
      <c r="BH1564" s="241">
        <f>IF(N1564="sníž. přenesená",J1564,0)</f>
        <v>0</v>
      </c>
      <c r="BI1564" s="241">
        <f>IF(N1564="nulová",J1564,0)</f>
        <v>0</v>
      </c>
      <c r="BJ1564" s="18" t="s">
        <v>21</v>
      </c>
      <c r="BK1564" s="241">
        <f>ROUND(I1564*H1564,2)</f>
        <v>0</v>
      </c>
      <c r="BL1564" s="18" t="s">
        <v>301</v>
      </c>
      <c r="BM1564" s="240" t="s">
        <v>2551</v>
      </c>
    </row>
    <row r="1565" spans="1:51" s="13" customFormat="1" ht="12">
      <c r="A1565" s="13"/>
      <c r="B1565" s="242"/>
      <c r="C1565" s="243"/>
      <c r="D1565" s="244" t="s">
        <v>221</v>
      </c>
      <c r="E1565" s="245" t="s">
        <v>1</v>
      </c>
      <c r="F1565" s="246" t="s">
        <v>21</v>
      </c>
      <c r="G1565" s="243"/>
      <c r="H1565" s="247">
        <v>1</v>
      </c>
      <c r="I1565" s="248"/>
      <c r="J1565" s="243"/>
      <c r="K1565" s="243"/>
      <c r="L1565" s="249"/>
      <c r="M1565" s="250"/>
      <c r="N1565" s="251"/>
      <c r="O1565" s="251"/>
      <c r="P1565" s="251"/>
      <c r="Q1565" s="251"/>
      <c r="R1565" s="251"/>
      <c r="S1565" s="251"/>
      <c r="T1565" s="252"/>
      <c r="U1565" s="13"/>
      <c r="V1565" s="13"/>
      <c r="W1565" s="13"/>
      <c r="X1565" s="13"/>
      <c r="Y1565" s="13"/>
      <c r="Z1565" s="13"/>
      <c r="AA1565" s="13"/>
      <c r="AB1565" s="13"/>
      <c r="AC1565" s="13"/>
      <c r="AD1565" s="13"/>
      <c r="AE1565" s="13"/>
      <c r="AT1565" s="253" t="s">
        <v>221</v>
      </c>
      <c r="AU1565" s="253" t="s">
        <v>89</v>
      </c>
      <c r="AV1565" s="13" t="s">
        <v>89</v>
      </c>
      <c r="AW1565" s="13" t="s">
        <v>36</v>
      </c>
      <c r="AX1565" s="13" t="s">
        <v>21</v>
      </c>
      <c r="AY1565" s="253" t="s">
        <v>213</v>
      </c>
    </row>
    <row r="1566" spans="1:65" s="2" customFormat="1" ht="55.5" customHeight="1">
      <c r="A1566" s="39"/>
      <c r="B1566" s="40"/>
      <c r="C1566" s="228" t="s">
        <v>2552</v>
      </c>
      <c r="D1566" s="228" t="s">
        <v>215</v>
      </c>
      <c r="E1566" s="229" t="s">
        <v>2553</v>
      </c>
      <c r="F1566" s="230" t="s">
        <v>2554</v>
      </c>
      <c r="G1566" s="231" t="s">
        <v>244</v>
      </c>
      <c r="H1566" s="232">
        <v>5.13</v>
      </c>
      <c r="I1566" s="233"/>
      <c r="J1566" s="234">
        <f>ROUND(I1566*H1566,2)</f>
        <v>0</v>
      </c>
      <c r="K1566" s="235"/>
      <c r="L1566" s="45"/>
      <c r="M1566" s="236" t="s">
        <v>1</v>
      </c>
      <c r="N1566" s="237" t="s">
        <v>45</v>
      </c>
      <c r="O1566" s="92"/>
      <c r="P1566" s="238">
        <f>O1566*H1566</f>
        <v>0</v>
      </c>
      <c r="Q1566" s="238">
        <v>0</v>
      </c>
      <c r="R1566" s="238">
        <f>Q1566*H1566</f>
        <v>0</v>
      </c>
      <c r="S1566" s="238">
        <v>0</v>
      </c>
      <c r="T1566" s="239">
        <f>S1566*H1566</f>
        <v>0</v>
      </c>
      <c r="U1566" s="39"/>
      <c r="V1566" s="39"/>
      <c r="W1566" s="39"/>
      <c r="X1566" s="39"/>
      <c r="Y1566" s="39"/>
      <c r="Z1566" s="39"/>
      <c r="AA1566" s="39"/>
      <c r="AB1566" s="39"/>
      <c r="AC1566" s="39"/>
      <c r="AD1566" s="39"/>
      <c r="AE1566" s="39"/>
      <c r="AR1566" s="240" t="s">
        <v>301</v>
      </c>
      <c r="AT1566" s="240" t="s">
        <v>215</v>
      </c>
      <c r="AU1566" s="240" t="s">
        <v>89</v>
      </c>
      <c r="AY1566" s="18" t="s">
        <v>213</v>
      </c>
      <c r="BE1566" s="241">
        <f>IF(N1566="základní",J1566,0)</f>
        <v>0</v>
      </c>
      <c r="BF1566" s="241">
        <f>IF(N1566="snížená",J1566,0)</f>
        <v>0</v>
      </c>
      <c r="BG1566" s="241">
        <f>IF(N1566="zákl. přenesená",J1566,0)</f>
        <v>0</v>
      </c>
      <c r="BH1566" s="241">
        <f>IF(N1566="sníž. přenesená",J1566,0)</f>
        <v>0</v>
      </c>
      <c r="BI1566" s="241">
        <f>IF(N1566="nulová",J1566,0)</f>
        <v>0</v>
      </c>
      <c r="BJ1566" s="18" t="s">
        <v>21</v>
      </c>
      <c r="BK1566" s="241">
        <f>ROUND(I1566*H1566,2)</f>
        <v>0</v>
      </c>
      <c r="BL1566" s="18" t="s">
        <v>301</v>
      </c>
      <c r="BM1566" s="240" t="s">
        <v>2555</v>
      </c>
    </row>
    <row r="1567" spans="1:51" s="13" customFormat="1" ht="12">
      <c r="A1567" s="13"/>
      <c r="B1567" s="242"/>
      <c r="C1567" s="243"/>
      <c r="D1567" s="244" t="s">
        <v>221</v>
      </c>
      <c r="E1567" s="245" t="s">
        <v>1</v>
      </c>
      <c r="F1567" s="246" t="s">
        <v>2556</v>
      </c>
      <c r="G1567" s="243"/>
      <c r="H1567" s="247">
        <v>5.13</v>
      </c>
      <c r="I1567" s="248"/>
      <c r="J1567" s="243"/>
      <c r="K1567" s="243"/>
      <c r="L1567" s="249"/>
      <c r="M1567" s="250"/>
      <c r="N1567" s="251"/>
      <c r="O1567" s="251"/>
      <c r="P1567" s="251"/>
      <c r="Q1567" s="251"/>
      <c r="R1567" s="251"/>
      <c r="S1567" s="251"/>
      <c r="T1567" s="252"/>
      <c r="U1567" s="13"/>
      <c r="V1567" s="13"/>
      <c r="W1567" s="13"/>
      <c r="X1567" s="13"/>
      <c r="Y1567" s="13"/>
      <c r="Z1567" s="13"/>
      <c r="AA1567" s="13"/>
      <c r="AB1567" s="13"/>
      <c r="AC1567" s="13"/>
      <c r="AD1567" s="13"/>
      <c r="AE1567" s="13"/>
      <c r="AT1567" s="253" t="s">
        <v>221</v>
      </c>
      <c r="AU1567" s="253" t="s">
        <v>89</v>
      </c>
      <c r="AV1567" s="13" t="s">
        <v>89</v>
      </c>
      <c r="AW1567" s="13" t="s">
        <v>36</v>
      </c>
      <c r="AX1567" s="13" t="s">
        <v>80</v>
      </c>
      <c r="AY1567" s="253" t="s">
        <v>213</v>
      </c>
    </row>
    <row r="1568" spans="1:51" s="14" customFormat="1" ht="12">
      <c r="A1568" s="14"/>
      <c r="B1568" s="254"/>
      <c r="C1568" s="255"/>
      <c r="D1568" s="244" t="s">
        <v>221</v>
      </c>
      <c r="E1568" s="256" t="s">
        <v>1</v>
      </c>
      <c r="F1568" s="257" t="s">
        <v>936</v>
      </c>
      <c r="G1568" s="255"/>
      <c r="H1568" s="258">
        <v>5.13</v>
      </c>
      <c r="I1568" s="259"/>
      <c r="J1568" s="255"/>
      <c r="K1568" s="255"/>
      <c r="L1568" s="260"/>
      <c r="M1568" s="261"/>
      <c r="N1568" s="262"/>
      <c r="O1568" s="262"/>
      <c r="P1568" s="262"/>
      <c r="Q1568" s="262"/>
      <c r="R1568" s="262"/>
      <c r="S1568" s="262"/>
      <c r="T1568" s="263"/>
      <c r="U1568" s="14"/>
      <c r="V1568" s="14"/>
      <c r="W1568" s="14"/>
      <c r="X1568" s="14"/>
      <c r="Y1568" s="14"/>
      <c r="Z1568" s="14"/>
      <c r="AA1568" s="14"/>
      <c r="AB1568" s="14"/>
      <c r="AC1568" s="14"/>
      <c r="AD1568" s="14"/>
      <c r="AE1568" s="14"/>
      <c r="AT1568" s="264" t="s">
        <v>221</v>
      </c>
      <c r="AU1568" s="264" t="s">
        <v>89</v>
      </c>
      <c r="AV1568" s="14" t="s">
        <v>219</v>
      </c>
      <c r="AW1568" s="14" t="s">
        <v>36</v>
      </c>
      <c r="AX1568" s="14" t="s">
        <v>21</v>
      </c>
      <c r="AY1568" s="264" t="s">
        <v>213</v>
      </c>
    </row>
    <row r="1569" spans="1:65" s="2" customFormat="1" ht="44.25" customHeight="1">
      <c r="A1569" s="39"/>
      <c r="B1569" s="40"/>
      <c r="C1569" s="228" t="s">
        <v>2557</v>
      </c>
      <c r="D1569" s="228" t="s">
        <v>215</v>
      </c>
      <c r="E1569" s="229" t="s">
        <v>2558</v>
      </c>
      <c r="F1569" s="230" t="s">
        <v>2559</v>
      </c>
      <c r="G1569" s="231" t="s">
        <v>244</v>
      </c>
      <c r="H1569" s="232">
        <v>5.088</v>
      </c>
      <c r="I1569" s="233"/>
      <c r="J1569" s="234">
        <f>ROUND(I1569*H1569,2)</f>
        <v>0</v>
      </c>
      <c r="K1569" s="235"/>
      <c r="L1569" s="45"/>
      <c r="M1569" s="236" t="s">
        <v>1</v>
      </c>
      <c r="N1569" s="237" t="s">
        <v>45</v>
      </c>
      <c r="O1569" s="92"/>
      <c r="P1569" s="238">
        <f>O1569*H1569</f>
        <v>0</v>
      </c>
      <c r="Q1569" s="238">
        <v>0</v>
      </c>
      <c r="R1569" s="238">
        <f>Q1569*H1569</f>
        <v>0</v>
      </c>
      <c r="S1569" s="238">
        <v>0</v>
      </c>
      <c r="T1569" s="239">
        <f>S1569*H1569</f>
        <v>0</v>
      </c>
      <c r="U1569" s="39"/>
      <c r="V1569" s="39"/>
      <c r="W1569" s="39"/>
      <c r="X1569" s="39"/>
      <c r="Y1569" s="39"/>
      <c r="Z1569" s="39"/>
      <c r="AA1569" s="39"/>
      <c r="AB1569" s="39"/>
      <c r="AC1569" s="39"/>
      <c r="AD1569" s="39"/>
      <c r="AE1569" s="39"/>
      <c r="AR1569" s="240" t="s">
        <v>301</v>
      </c>
      <c r="AT1569" s="240" t="s">
        <v>215</v>
      </c>
      <c r="AU1569" s="240" t="s">
        <v>89</v>
      </c>
      <c r="AY1569" s="18" t="s">
        <v>213</v>
      </c>
      <c r="BE1569" s="241">
        <f>IF(N1569="základní",J1569,0)</f>
        <v>0</v>
      </c>
      <c r="BF1569" s="241">
        <f>IF(N1569="snížená",J1569,0)</f>
        <v>0</v>
      </c>
      <c r="BG1569" s="241">
        <f>IF(N1569="zákl. přenesená",J1569,0)</f>
        <v>0</v>
      </c>
      <c r="BH1569" s="241">
        <f>IF(N1569="sníž. přenesená",J1569,0)</f>
        <v>0</v>
      </c>
      <c r="BI1569" s="241">
        <f>IF(N1569="nulová",J1569,0)</f>
        <v>0</v>
      </c>
      <c r="BJ1569" s="18" t="s">
        <v>21</v>
      </c>
      <c r="BK1569" s="241">
        <f>ROUND(I1569*H1569,2)</f>
        <v>0</v>
      </c>
      <c r="BL1569" s="18" t="s">
        <v>301</v>
      </c>
      <c r="BM1569" s="240" t="s">
        <v>2560</v>
      </c>
    </row>
    <row r="1570" spans="1:51" s="13" customFormat="1" ht="12">
      <c r="A1570" s="13"/>
      <c r="B1570" s="242"/>
      <c r="C1570" s="243"/>
      <c r="D1570" s="244" t="s">
        <v>221</v>
      </c>
      <c r="E1570" s="245" t="s">
        <v>1</v>
      </c>
      <c r="F1570" s="246" t="s">
        <v>2561</v>
      </c>
      <c r="G1570" s="243"/>
      <c r="H1570" s="247">
        <v>5.088</v>
      </c>
      <c r="I1570" s="248"/>
      <c r="J1570" s="243"/>
      <c r="K1570" s="243"/>
      <c r="L1570" s="249"/>
      <c r="M1570" s="250"/>
      <c r="N1570" s="251"/>
      <c r="O1570" s="251"/>
      <c r="P1570" s="251"/>
      <c r="Q1570" s="251"/>
      <c r="R1570" s="251"/>
      <c r="S1570" s="251"/>
      <c r="T1570" s="252"/>
      <c r="U1570" s="13"/>
      <c r="V1570" s="13"/>
      <c r="W1570" s="13"/>
      <c r="X1570" s="13"/>
      <c r="Y1570" s="13"/>
      <c r="Z1570" s="13"/>
      <c r="AA1570" s="13"/>
      <c r="AB1570" s="13"/>
      <c r="AC1570" s="13"/>
      <c r="AD1570" s="13"/>
      <c r="AE1570" s="13"/>
      <c r="AT1570" s="253" t="s">
        <v>221</v>
      </c>
      <c r="AU1570" s="253" t="s">
        <v>89</v>
      </c>
      <c r="AV1570" s="13" t="s">
        <v>89</v>
      </c>
      <c r="AW1570" s="13" t="s">
        <v>36</v>
      </c>
      <c r="AX1570" s="13" t="s">
        <v>21</v>
      </c>
      <c r="AY1570" s="253" t="s">
        <v>213</v>
      </c>
    </row>
    <row r="1571" spans="1:65" s="2" customFormat="1" ht="44.25" customHeight="1">
      <c r="A1571" s="39"/>
      <c r="B1571" s="40"/>
      <c r="C1571" s="228" t="s">
        <v>2562</v>
      </c>
      <c r="D1571" s="228" t="s">
        <v>215</v>
      </c>
      <c r="E1571" s="229" t="s">
        <v>2563</v>
      </c>
      <c r="F1571" s="230" t="s">
        <v>2564</v>
      </c>
      <c r="G1571" s="231" t="s">
        <v>244</v>
      </c>
      <c r="H1571" s="232">
        <v>5.804</v>
      </c>
      <c r="I1571" s="233"/>
      <c r="J1571" s="234">
        <f>ROUND(I1571*H1571,2)</f>
        <v>0</v>
      </c>
      <c r="K1571" s="235"/>
      <c r="L1571" s="45"/>
      <c r="M1571" s="236" t="s">
        <v>1</v>
      </c>
      <c r="N1571" s="237" t="s">
        <v>45</v>
      </c>
      <c r="O1571" s="92"/>
      <c r="P1571" s="238">
        <f>O1571*H1571</f>
        <v>0</v>
      </c>
      <c r="Q1571" s="238">
        <v>0</v>
      </c>
      <c r="R1571" s="238">
        <f>Q1571*H1571</f>
        <v>0</v>
      </c>
      <c r="S1571" s="238">
        <v>0</v>
      </c>
      <c r="T1571" s="239">
        <f>S1571*H1571</f>
        <v>0</v>
      </c>
      <c r="U1571" s="39"/>
      <c r="V1571" s="39"/>
      <c r="W1571" s="39"/>
      <c r="X1571" s="39"/>
      <c r="Y1571" s="39"/>
      <c r="Z1571" s="39"/>
      <c r="AA1571" s="39"/>
      <c r="AB1571" s="39"/>
      <c r="AC1571" s="39"/>
      <c r="AD1571" s="39"/>
      <c r="AE1571" s="39"/>
      <c r="AR1571" s="240" t="s">
        <v>301</v>
      </c>
      <c r="AT1571" s="240" t="s">
        <v>215</v>
      </c>
      <c r="AU1571" s="240" t="s">
        <v>89</v>
      </c>
      <c r="AY1571" s="18" t="s">
        <v>213</v>
      </c>
      <c r="BE1571" s="241">
        <f>IF(N1571="základní",J1571,0)</f>
        <v>0</v>
      </c>
      <c r="BF1571" s="241">
        <f>IF(N1571="snížená",J1571,0)</f>
        <v>0</v>
      </c>
      <c r="BG1571" s="241">
        <f>IF(N1571="zákl. přenesená",J1571,0)</f>
        <v>0</v>
      </c>
      <c r="BH1571" s="241">
        <f>IF(N1571="sníž. přenesená",J1571,0)</f>
        <v>0</v>
      </c>
      <c r="BI1571" s="241">
        <f>IF(N1571="nulová",J1571,0)</f>
        <v>0</v>
      </c>
      <c r="BJ1571" s="18" t="s">
        <v>21</v>
      </c>
      <c r="BK1571" s="241">
        <f>ROUND(I1571*H1571,2)</f>
        <v>0</v>
      </c>
      <c r="BL1571" s="18" t="s">
        <v>301</v>
      </c>
      <c r="BM1571" s="240" t="s">
        <v>2565</v>
      </c>
    </row>
    <row r="1572" spans="1:51" s="13" customFormat="1" ht="12">
      <c r="A1572" s="13"/>
      <c r="B1572" s="242"/>
      <c r="C1572" s="243"/>
      <c r="D1572" s="244" t="s">
        <v>221</v>
      </c>
      <c r="E1572" s="245" t="s">
        <v>1</v>
      </c>
      <c r="F1572" s="246" t="s">
        <v>2566</v>
      </c>
      <c r="G1572" s="243"/>
      <c r="H1572" s="247">
        <v>5.804</v>
      </c>
      <c r="I1572" s="248"/>
      <c r="J1572" s="243"/>
      <c r="K1572" s="243"/>
      <c r="L1572" s="249"/>
      <c r="M1572" s="250"/>
      <c r="N1572" s="251"/>
      <c r="O1572" s="251"/>
      <c r="P1572" s="251"/>
      <c r="Q1572" s="251"/>
      <c r="R1572" s="251"/>
      <c r="S1572" s="251"/>
      <c r="T1572" s="252"/>
      <c r="U1572" s="13"/>
      <c r="V1572" s="13"/>
      <c r="W1572" s="13"/>
      <c r="X1572" s="13"/>
      <c r="Y1572" s="13"/>
      <c r="Z1572" s="13"/>
      <c r="AA1572" s="13"/>
      <c r="AB1572" s="13"/>
      <c r="AC1572" s="13"/>
      <c r="AD1572" s="13"/>
      <c r="AE1572" s="13"/>
      <c r="AT1572" s="253" t="s">
        <v>221</v>
      </c>
      <c r="AU1572" s="253" t="s">
        <v>89</v>
      </c>
      <c r="AV1572" s="13" t="s">
        <v>89</v>
      </c>
      <c r="AW1572" s="13" t="s">
        <v>36</v>
      </c>
      <c r="AX1572" s="13" t="s">
        <v>21</v>
      </c>
      <c r="AY1572" s="253" t="s">
        <v>213</v>
      </c>
    </row>
    <row r="1573" spans="1:65" s="2" customFormat="1" ht="33" customHeight="1">
      <c r="A1573" s="39"/>
      <c r="B1573" s="40"/>
      <c r="C1573" s="228" t="s">
        <v>2567</v>
      </c>
      <c r="D1573" s="228" t="s">
        <v>215</v>
      </c>
      <c r="E1573" s="229" t="s">
        <v>2568</v>
      </c>
      <c r="F1573" s="230" t="s">
        <v>2569</v>
      </c>
      <c r="G1573" s="231" t="s">
        <v>244</v>
      </c>
      <c r="H1573" s="232">
        <v>3.42</v>
      </c>
      <c r="I1573" s="233"/>
      <c r="J1573" s="234">
        <f>ROUND(I1573*H1573,2)</f>
        <v>0</v>
      </c>
      <c r="K1573" s="235"/>
      <c r="L1573" s="45"/>
      <c r="M1573" s="236" t="s">
        <v>1</v>
      </c>
      <c r="N1573" s="237" t="s">
        <v>45</v>
      </c>
      <c r="O1573" s="92"/>
      <c r="P1573" s="238">
        <f>O1573*H1573</f>
        <v>0</v>
      </c>
      <c r="Q1573" s="238">
        <v>0</v>
      </c>
      <c r="R1573" s="238">
        <f>Q1573*H1573</f>
        <v>0</v>
      </c>
      <c r="S1573" s="238">
        <v>0</v>
      </c>
      <c r="T1573" s="239">
        <f>S1573*H1573</f>
        <v>0</v>
      </c>
      <c r="U1573" s="39"/>
      <c r="V1573" s="39"/>
      <c r="W1573" s="39"/>
      <c r="X1573" s="39"/>
      <c r="Y1573" s="39"/>
      <c r="Z1573" s="39"/>
      <c r="AA1573" s="39"/>
      <c r="AB1573" s="39"/>
      <c r="AC1573" s="39"/>
      <c r="AD1573" s="39"/>
      <c r="AE1573" s="39"/>
      <c r="AR1573" s="240" t="s">
        <v>301</v>
      </c>
      <c r="AT1573" s="240" t="s">
        <v>215</v>
      </c>
      <c r="AU1573" s="240" t="s">
        <v>89</v>
      </c>
      <c r="AY1573" s="18" t="s">
        <v>213</v>
      </c>
      <c r="BE1573" s="241">
        <f>IF(N1573="základní",J1573,0)</f>
        <v>0</v>
      </c>
      <c r="BF1573" s="241">
        <f>IF(N1573="snížená",J1573,0)</f>
        <v>0</v>
      </c>
      <c r="BG1573" s="241">
        <f>IF(N1573="zákl. přenesená",J1573,0)</f>
        <v>0</v>
      </c>
      <c r="BH1573" s="241">
        <f>IF(N1573="sníž. přenesená",J1573,0)</f>
        <v>0</v>
      </c>
      <c r="BI1573" s="241">
        <f>IF(N1573="nulová",J1573,0)</f>
        <v>0</v>
      </c>
      <c r="BJ1573" s="18" t="s">
        <v>21</v>
      </c>
      <c r="BK1573" s="241">
        <f>ROUND(I1573*H1573,2)</f>
        <v>0</v>
      </c>
      <c r="BL1573" s="18" t="s">
        <v>301</v>
      </c>
      <c r="BM1573" s="240" t="s">
        <v>2570</v>
      </c>
    </row>
    <row r="1574" spans="1:51" s="13" customFormat="1" ht="12">
      <c r="A1574" s="13"/>
      <c r="B1574" s="242"/>
      <c r="C1574" s="243"/>
      <c r="D1574" s="244" t="s">
        <v>221</v>
      </c>
      <c r="E1574" s="245" t="s">
        <v>1</v>
      </c>
      <c r="F1574" s="246" t="s">
        <v>2571</v>
      </c>
      <c r="G1574" s="243"/>
      <c r="H1574" s="247">
        <v>3.42</v>
      </c>
      <c r="I1574" s="248"/>
      <c r="J1574" s="243"/>
      <c r="K1574" s="243"/>
      <c r="L1574" s="249"/>
      <c r="M1574" s="250"/>
      <c r="N1574" s="251"/>
      <c r="O1574" s="251"/>
      <c r="P1574" s="251"/>
      <c r="Q1574" s="251"/>
      <c r="R1574" s="251"/>
      <c r="S1574" s="251"/>
      <c r="T1574" s="252"/>
      <c r="U1574" s="13"/>
      <c r="V1574" s="13"/>
      <c r="W1574" s="13"/>
      <c r="X1574" s="13"/>
      <c r="Y1574" s="13"/>
      <c r="Z1574" s="13"/>
      <c r="AA1574" s="13"/>
      <c r="AB1574" s="13"/>
      <c r="AC1574" s="13"/>
      <c r="AD1574" s="13"/>
      <c r="AE1574" s="13"/>
      <c r="AT1574" s="253" t="s">
        <v>221</v>
      </c>
      <c r="AU1574" s="253" t="s">
        <v>89</v>
      </c>
      <c r="AV1574" s="13" t="s">
        <v>89</v>
      </c>
      <c r="AW1574" s="13" t="s">
        <v>36</v>
      </c>
      <c r="AX1574" s="13" t="s">
        <v>80</v>
      </c>
      <c r="AY1574" s="253" t="s">
        <v>213</v>
      </c>
    </row>
    <row r="1575" spans="1:51" s="14" customFormat="1" ht="12">
      <c r="A1575" s="14"/>
      <c r="B1575" s="254"/>
      <c r="C1575" s="255"/>
      <c r="D1575" s="244" t="s">
        <v>221</v>
      </c>
      <c r="E1575" s="256" t="s">
        <v>1</v>
      </c>
      <c r="F1575" s="257" t="s">
        <v>936</v>
      </c>
      <c r="G1575" s="255"/>
      <c r="H1575" s="258">
        <v>3.42</v>
      </c>
      <c r="I1575" s="259"/>
      <c r="J1575" s="255"/>
      <c r="K1575" s="255"/>
      <c r="L1575" s="260"/>
      <c r="M1575" s="261"/>
      <c r="N1575" s="262"/>
      <c r="O1575" s="262"/>
      <c r="P1575" s="262"/>
      <c r="Q1575" s="262"/>
      <c r="R1575" s="262"/>
      <c r="S1575" s="262"/>
      <c r="T1575" s="263"/>
      <c r="U1575" s="14"/>
      <c r="V1575" s="14"/>
      <c r="W1575" s="14"/>
      <c r="X1575" s="14"/>
      <c r="Y1575" s="14"/>
      <c r="Z1575" s="14"/>
      <c r="AA1575" s="14"/>
      <c r="AB1575" s="14"/>
      <c r="AC1575" s="14"/>
      <c r="AD1575" s="14"/>
      <c r="AE1575" s="14"/>
      <c r="AT1575" s="264" t="s">
        <v>221</v>
      </c>
      <c r="AU1575" s="264" t="s">
        <v>89</v>
      </c>
      <c r="AV1575" s="14" t="s">
        <v>219</v>
      </c>
      <c r="AW1575" s="14" t="s">
        <v>36</v>
      </c>
      <c r="AX1575" s="14" t="s">
        <v>21</v>
      </c>
      <c r="AY1575" s="264" t="s">
        <v>213</v>
      </c>
    </row>
    <row r="1576" spans="1:65" s="2" customFormat="1" ht="33" customHeight="1">
      <c r="A1576" s="39"/>
      <c r="B1576" s="40"/>
      <c r="C1576" s="228" t="s">
        <v>2572</v>
      </c>
      <c r="D1576" s="228" t="s">
        <v>215</v>
      </c>
      <c r="E1576" s="229" t="s">
        <v>2573</v>
      </c>
      <c r="F1576" s="230" t="s">
        <v>2574</v>
      </c>
      <c r="G1576" s="231" t="s">
        <v>244</v>
      </c>
      <c r="H1576" s="232">
        <v>3.604</v>
      </c>
      <c r="I1576" s="233"/>
      <c r="J1576" s="234">
        <f>ROUND(I1576*H1576,2)</f>
        <v>0</v>
      </c>
      <c r="K1576" s="235"/>
      <c r="L1576" s="45"/>
      <c r="M1576" s="236" t="s">
        <v>1</v>
      </c>
      <c r="N1576" s="237" t="s">
        <v>45</v>
      </c>
      <c r="O1576" s="92"/>
      <c r="P1576" s="238">
        <f>O1576*H1576</f>
        <v>0</v>
      </c>
      <c r="Q1576" s="238">
        <v>0.00027</v>
      </c>
      <c r="R1576" s="238">
        <f>Q1576*H1576</f>
        <v>0.0009730800000000001</v>
      </c>
      <c r="S1576" s="238">
        <v>0</v>
      </c>
      <c r="T1576" s="239">
        <f>S1576*H1576</f>
        <v>0</v>
      </c>
      <c r="U1576" s="39"/>
      <c r="V1576" s="39"/>
      <c r="W1576" s="39"/>
      <c r="X1576" s="39"/>
      <c r="Y1576" s="39"/>
      <c r="Z1576" s="39"/>
      <c r="AA1576" s="39"/>
      <c r="AB1576" s="39"/>
      <c r="AC1576" s="39"/>
      <c r="AD1576" s="39"/>
      <c r="AE1576" s="39"/>
      <c r="AR1576" s="240" t="s">
        <v>301</v>
      </c>
      <c r="AT1576" s="240" t="s">
        <v>215</v>
      </c>
      <c r="AU1576" s="240" t="s">
        <v>89</v>
      </c>
      <c r="AY1576" s="18" t="s">
        <v>213</v>
      </c>
      <c r="BE1576" s="241">
        <f>IF(N1576="základní",J1576,0)</f>
        <v>0</v>
      </c>
      <c r="BF1576" s="241">
        <f>IF(N1576="snížená",J1576,0)</f>
        <v>0</v>
      </c>
      <c r="BG1576" s="241">
        <f>IF(N1576="zákl. přenesená",J1576,0)</f>
        <v>0</v>
      </c>
      <c r="BH1576" s="241">
        <f>IF(N1576="sníž. přenesená",J1576,0)</f>
        <v>0</v>
      </c>
      <c r="BI1576" s="241">
        <f>IF(N1576="nulová",J1576,0)</f>
        <v>0</v>
      </c>
      <c r="BJ1576" s="18" t="s">
        <v>21</v>
      </c>
      <c r="BK1576" s="241">
        <f>ROUND(I1576*H1576,2)</f>
        <v>0</v>
      </c>
      <c r="BL1576" s="18" t="s">
        <v>301</v>
      </c>
      <c r="BM1576" s="240" t="s">
        <v>2575</v>
      </c>
    </row>
    <row r="1577" spans="1:51" s="13" customFormat="1" ht="12">
      <c r="A1577" s="13"/>
      <c r="B1577" s="242"/>
      <c r="C1577" s="243"/>
      <c r="D1577" s="244" t="s">
        <v>221</v>
      </c>
      <c r="E1577" s="245" t="s">
        <v>1</v>
      </c>
      <c r="F1577" s="246" t="s">
        <v>2576</v>
      </c>
      <c r="G1577" s="243"/>
      <c r="H1577" s="247">
        <v>3.604</v>
      </c>
      <c r="I1577" s="248"/>
      <c r="J1577" s="243"/>
      <c r="K1577" s="243"/>
      <c r="L1577" s="249"/>
      <c r="M1577" s="250"/>
      <c r="N1577" s="251"/>
      <c r="O1577" s="251"/>
      <c r="P1577" s="251"/>
      <c r="Q1577" s="251"/>
      <c r="R1577" s="251"/>
      <c r="S1577" s="251"/>
      <c r="T1577" s="252"/>
      <c r="U1577" s="13"/>
      <c r="V1577" s="13"/>
      <c r="W1577" s="13"/>
      <c r="X1577" s="13"/>
      <c r="Y1577" s="13"/>
      <c r="Z1577" s="13"/>
      <c r="AA1577" s="13"/>
      <c r="AB1577" s="13"/>
      <c r="AC1577" s="13"/>
      <c r="AD1577" s="13"/>
      <c r="AE1577" s="13"/>
      <c r="AT1577" s="253" t="s">
        <v>221</v>
      </c>
      <c r="AU1577" s="253" t="s">
        <v>89</v>
      </c>
      <c r="AV1577" s="13" t="s">
        <v>89</v>
      </c>
      <c r="AW1577" s="13" t="s">
        <v>36</v>
      </c>
      <c r="AX1577" s="13" t="s">
        <v>21</v>
      </c>
      <c r="AY1577" s="253" t="s">
        <v>213</v>
      </c>
    </row>
    <row r="1578" spans="1:65" s="2" customFormat="1" ht="55.5" customHeight="1">
      <c r="A1578" s="39"/>
      <c r="B1578" s="40"/>
      <c r="C1578" s="228" t="s">
        <v>2577</v>
      </c>
      <c r="D1578" s="228" t="s">
        <v>215</v>
      </c>
      <c r="E1578" s="229" t="s">
        <v>2578</v>
      </c>
      <c r="F1578" s="230" t="s">
        <v>2579</v>
      </c>
      <c r="G1578" s="231" t="s">
        <v>244</v>
      </c>
      <c r="H1578" s="232">
        <v>3.604</v>
      </c>
      <c r="I1578" s="233"/>
      <c r="J1578" s="234">
        <f>ROUND(I1578*H1578,2)</f>
        <v>0</v>
      </c>
      <c r="K1578" s="235"/>
      <c r="L1578" s="45"/>
      <c r="M1578" s="236" t="s">
        <v>1</v>
      </c>
      <c r="N1578" s="237" t="s">
        <v>45</v>
      </c>
      <c r="O1578" s="92"/>
      <c r="P1578" s="238">
        <f>O1578*H1578</f>
        <v>0</v>
      </c>
      <c r="Q1578" s="238">
        <v>0</v>
      </c>
      <c r="R1578" s="238">
        <f>Q1578*H1578</f>
        <v>0</v>
      </c>
      <c r="S1578" s="238">
        <v>0</v>
      </c>
      <c r="T1578" s="239">
        <f>S1578*H1578</f>
        <v>0</v>
      </c>
      <c r="U1578" s="39"/>
      <c r="V1578" s="39"/>
      <c r="W1578" s="39"/>
      <c r="X1578" s="39"/>
      <c r="Y1578" s="39"/>
      <c r="Z1578" s="39"/>
      <c r="AA1578" s="39"/>
      <c r="AB1578" s="39"/>
      <c r="AC1578" s="39"/>
      <c r="AD1578" s="39"/>
      <c r="AE1578" s="39"/>
      <c r="AR1578" s="240" t="s">
        <v>301</v>
      </c>
      <c r="AT1578" s="240" t="s">
        <v>215</v>
      </c>
      <c r="AU1578" s="240" t="s">
        <v>89</v>
      </c>
      <c r="AY1578" s="18" t="s">
        <v>213</v>
      </c>
      <c r="BE1578" s="241">
        <f>IF(N1578="základní",J1578,0)</f>
        <v>0</v>
      </c>
      <c r="BF1578" s="241">
        <f>IF(N1578="snížená",J1578,0)</f>
        <v>0</v>
      </c>
      <c r="BG1578" s="241">
        <f>IF(N1578="zákl. přenesená",J1578,0)</f>
        <v>0</v>
      </c>
      <c r="BH1578" s="241">
        <f>IF(N1578="sníž. přenesená",J1578,0)</f>
        <v>0</v>
      </c>
      <c r="BI1578" s="241">
        <f>IF(N1578="nulová",J1578,0)</f>
        <v>0</v>
      </c>
      <c r="BJ1578" s="18" t="s">
        <v>21</v>
      </c>
      <c r="BK1578" s="241">
        <f>ROUND(I1578*H1578,2)</f>
        <v>0</v>
      </c>
      <c r="BL1578" s="18" t="s">
        <v>301</v>
      </c>
      <c r="BM1578" s="240" t="s">
        <v>2580</v>
      </c>
    </row>
    <row r="1579" spans="1:51" s="13" customFormat="1" ht="12">
      <c r="A1579" s="13"/>
      <c r="B1579" s="242"/>
      <c r="C1579" s="243"/>
      <c r="D1579" s="244" t="s">
        <v>221</v>
      </c>
      <c r="E1579" s="245" t="s">
        <v>1</v>
      </c>
      <c r="F1579" s="246" t="s">
        <v>2576</v>
      </c>
      <c r="G1579" s="243"/>
      <c r="H1579" s="247">
        <v>3.604</v>
      </c>
      <c r="I1579" s="248"/>
      <c r="J1579" s="243"/>
      <c r="K1579" s="243"/>
      <c r="L1579" s="249"/>
      <c r="M1579" s="250"/>
      <c r="N1579" s="251"/>
      <c r="O1579" s="251"/>
      <c r="P1579" s="251"/>
      <c r="Q1579" s="251"/>
      <c r="R1579" s="251"/>
      <c r="S1579" s="251"/>
      <c r="T1579" s="252"/>
      <c r="U1579" s="13"/>
      <c r="V1579" s="13"/>
      <c r="W1579" s="13"/>
      <c r="X1579" s="13"/>
      <c r="Y1579" s="13"/>
      <c r="Z1579" s="13"/>
      <c r="AA1579" s="13"/>
      <c r="AB1579" s="13"/>
      <c r="AC1579" s="13"/>
      <c r="AD1579" s="13"/>
      <c r="AE1579" s="13"/>
      <c r="AT1579" s="253" t="s">
        <v>221</v>
      </c>
      <c r="AU1579" s="253" t="s">
        <v>89</v>
      </c>
      <c r="AV1579" s="13" t="s">
        <v>89</v>
      </c>
      <c r="AW1579" s="13" t="s">
        <v>36</v>
      </c>
      <c r="AX1579" s="13" t="s">
        <v>21</v>
      </c>
      <c r="AY1579" s="253" t="s">
        <v>213</v>
      </c>
    </row>
    <row r="1580" spans="1:65" s="2" customFormat="1" ht="44.25" customHeight="1">
      <c r="A1580" s="39"/>
      <c r="B1580" s="40"/>
      <c r="C1580" s="228" t="s">
        <v>2581</v>
      </c>
      <c r="D1580" s="228" t="s">
        <v>215</v>
      </c>
      <c r="E1580" s="229" t="s">
        <v>2582</v>
      </c>
      <c r="F1580" s="230" t="s">
        <v>2583</v>
      </c>
      <c r="G1580" s="231" t="s">
        <v>244</v>
      </c>
      <c r="H1580" s="232">
        <v>9.66</v>
      </c>
      <c r="I1580" s="233"/>
      <c r="J1580" s="234">
        <f>ROUND(I1580*H1580,2)</f>
        <v>0</v>
      </c>
      <c r="K1580" s="235"/>
      <c r="L1580" s="45"/>
      <c r="M1580" s="236" t="s">
        <v>1</v>
      </c>
      <c r="N1580" s="237" t="s">
        <v>45</v>
      </c>
      <c r="O1580" s="92"/>
      <c r="P1580" s="238">
        <f>O1580*H1580</f>
        <v>0</v>
      </c>
      <c r="Q1580" s="238">
        <v>0</v>
      </c>
      <c r="R1580" s="238">
        <f>Q1580*H1580</f>
        <v>0</v>
      </c>
      <c r="S1580" s="238">
        <v>0</v>
      </c>
      <c r="T1580" s="239">
        <f>S1580*H1580</f>
        <v>0</v>
      </c>
      <c r="U1580" s="39"/>
      <c r="V1580" s="39"/>
      <c r="W1580" s="39"/>
      <c r="X1580" s="39"/>
      <c r="Y1580" s="39"/>
      <c r="Z1580" s="39"/>
      <c r="AA1580" s="39"/>
      <c r="AB1580" s="39"/>
      <c r="AC1580" s="39"/>
      <c r="AD1580" s="39"/>
      <c r="AE1580" s="39"/>
      <c r="AR1580" s="240" t="s">
        <v>301</v>
      </c>
      <c r="AT1580" s="240" t="s">
        <v>215</v>
      </c>
      <c r="AU1580" s="240" t="s">
        <v>89</v>
      </c>
      <c r="AY1580" s="18" t="s">
        <v>213</v>
      </c>
      <c r="BE1580" s="241">
        <f>IF(N1580="základní",J1580,0)</f>
        <v>0</v>
      </c>
      <c r="BF1580" s="241">
        <f>IF(N1580="snížená",J1580,0)</f>
        <v>0</v>
      </c>
      <c r="BG1580" s="241">
        <f>IF(N1580="zákl. přenesená",J1580,0)</f>
        <v>0</v>
      </c>
      <c r="BH1580" s="241">
        <f>IF(N1580="sníž. přenesená",J1580,0)</f>
        <v>0</v>
      </c>
      <c r="BI1580" s="241">
        <f>IF(N1580="nulová",J1580,0)</f>
        <v>0</v>
      </c>
      <c r="BJ1580" s="18" t="s">
        <v>21</v>
      </c>
      <c r="BK1580" s="241">
        <f>ROUND(I1580*H1580,2)</f>
        <v>0</v>
      </c>
      <c r="BL1580" s="18" t="s">
        <v>301</v>
      </c>
      <c r="BM1580" s="240" t="s">
        <v>2584</v>
      </c>
    </row>
    <row r="1581" spans="1:51" s="13" customFormat="1" ht="12">
      <c r="A1581" s="13"/>
      <c r="B1581" s="242"/>
      <c r="C1581" s="243"/>
      <c r="D1581" s="244" t="s">
        <v>221</v>
      </c>
      <c r="E1581" s="245" t="s">
        <v>1</v>
      </c>
      <c r="F1581" s="246" t="s">
        <v>2585</v>
      </c>
      <c r="G1581" s="243"/>
      <c r="H1581" s="247">
        <v>6.44</v>
      </c>
      <c r="I1581" s="248"/>
      <c r="J1581" s="243"/>
      <c r="K1581" s="243"/>
      <c r="L1581" s="249"/>
      <c r="M1581" s="250"/>
      <c r="N1581" s="251"/>
      <c r="O1581" s="251"/>
      <c r="P1581" s="251"/>
      <c r="Q1581" s="251"/>
      <c r="R1581" s="251"/>
      <c r="S1581" s="251"/>
      <c r="T1581" s="252"/>
      <c r="U1581" s="13"/>
      <c r="V1581" s="13"/>
      <c r="W1581" s="13"/>
      <c r="X1581" s="13"/>
      <c r="Y1581" s="13"/>
      <c r="Z1581" s="13"/>
      <c r="AA1581" s="13"/>
      <c r="AB1581" s="13"/>
      <c r="AC1581" s="13"/>
      <c r="AD1581" s="13"/>
      <c r="AE1581" s="13"/>
      <c r="AT1581" s="253" t="s">
        <v>221</v>
      </c>
      <c r="AU1581" s="253" t="s">
        <v>89</v>
      </c>
      <c r="AV1581" s="13" t="s">
        <v>89</v>
      </c>
      <c r="AW1581" s="13" t="s">
        <v>36</v>
      </c>
      <c r="AX1581" s="13" t="s">
        <v>80</v>
      </c>
      <c r="AY1581" s="253" t="s">
        <v>213</v>
      </c>
    </row>
    <row r="1582" spans="1:51" s="13" customFormat="1" ht="12">
      <c r="A1582" s="13"/>
      <c r="B1582" s="242"/>
      <c r="C1582" s="243"/>
      <c r="D1582" s="244" t="s">
        <v>221</v>
      </c>
      <c r="E1582" s="245" t="s">
        <v>1</v>
      </c>
      <c r="F1582" s="246" t="s">
        <v>2586</v>
      </c>
      <c r="G1582" s="243"/>
      <c r="H1582" s="247">
        <v>3.22</v>
      </c>
      <c r="I1582" s="248"/>
      <c r="J1582" s="243"/>
      <c r="K1582" s="243"/>
      <c r="L1582" s="249"/>
      <c r="M1582" s="250"/>
      <c r="N1582" s="251"/>
      <c r="O1582" s="251"/>
      <c r="P1582" s="251"/>
      <c r="Q1582" s="251"/>
      <c r="R1582" s="251"/>
      <c r="S1582" s="251"/>
      <c r="T1582" s="252"/>
      <c r="U1582" s="13"/>
      <c r="V1582" s="13"/>
      <c r="W1582" s="13"/>
      <c r="X1582" s="13"/>
      <c r="Y1582" s="13"/>
      <c r="Z1582" s="13"/>
      <c r="AA1582" s="13"/>
      <c r="AB1582" s="13"/>
      <c r="AC1582" s="13"/>
      <c r="AD1582" s="13"/>
      <c r="AE1582" s="13"/>
      <c r="AT1582" s="253" t="s">
        <v>221</v>
      </c>
      <c r="AU1582" s="253" t="s">
        <v>89</v>
      </c>
      <c r="AV1582" s="13" t="s">
        <v>89</v>
      </c>
      <c r="AW1582" s="13" t="s">
        <v>36</v>
      </c>
      <c r="AX1582" s="13" t="s">
        <v>80</v>
      </c>
      <c r="AY1582" s="253" t="s">
        <v>213</v>
      </c>
    </row>
    <row r="1583" spans="1:51" s="14" customFormat="1" ht="12">
      <c r="A1583" s="14"/>
      <c r="B1583" s="254"/>
      <c r="C1583" s="255"/>
      <c r="D1583" s="244" t="s">
        <v>221</v>
      </c>
      <c r="E1583" s="256" t="s">
        <v>1</v>
      </c>
      <c r="F1583" s="257" t="s">
        <v>224</v>
      </c>
      <c r="G1583" s="255"/>
      <c r="H1583" s="258">
        <v>9.66</v>
      </c>
      <c r="I1583" s="259"/>
      <c r="J1583" s="255"/>
      <c r="K1583" s="255"/>
      <c r="L1583" s="260"/>
      <c r="M1583" s="261"/>
      <c r="N1583" s="262"/>
      <c r="O1583" s="262"/>
      <c r="P1583" s="262"/>
      <c r="Q1583" s="262"/>
      <c r="R1583" s="262"/>
      <c r="S1583" s="262"/>
      <c r="T1583" s="263"/>
      <c r="U1583" s="14"/>
      <c r="V1583" s="14"/>
      <c r="W1583" s="14"/>
      <c r="X1583" s="14"/>
      <c r="Y1583" s="14"/>
      <c r="Z1583" s="14"/>
      <c r="AA1583" s="14"/>
      <c r="AB1583" s="14"/>
      <c r="AC1583" s="14"/>
      <c r="AD1583" s="14"/>
      <c r="AE1583" s="14"/>
      <c r="AT1583" s="264" t="s">
        <v>221</v>
      </c>
      <c r="AU1583" s="264" t="s">
        <v>89</v>
      </c>
      <c r="AV1583" s="14" t="s">
        <v>219</v>
      </c>
      <c r="AW1583" s="14" t="s">
        <v>36</v>
      </c>
      <c r="AX1583" s="14" t="s">
        <v>21</v>
      </c>
      <c r="AY1583" s="264" t="s">
        <v>213</v>
      </c>
    </row>
    <row r="1584" spans="1:65" s="2" customFormat="1" ht="44.25" customHeight="1">
      <c r="A1584" s="39"/>
      <c r="B1584" s="40"/>
      <c r="C1584" s="228" t="s">
        <v>2587</v>
      </c>
      <c r="D1584" s="228" t="s">
        <v>215</v>
      </c>
      <c r="E1584" s="229" t="s">
        <v>2588</v>
      </c>
      <c r="F1584" s="230" t="s">
        <v>2589</v>
      </c>
      <c r="G1584" s="231" t="s">
        <v>244</v>
      </c>
      <c r="H1584" s="232">
        <v>0.7</v>
      </c>
      <c r="I1584" s="233"/>
      <c r="J1584" s="234">
        <f>ROUND(I1584*H1584,2)</f>
        <v>0</v>
      </c>
      <c r="K1584" s="235"/>
      <c r="L1584" s="45"/>
      <c r="M1584" s="236" t="s">
        <v>1</v>
      </c>
      <c r="N1584" s="237" t="s">
        <v>45</v>
      </c>
      <c r="O1584" s="92"/>
      <c r="P1584" s="238">
        <f>O1584*H1584</f>
        <v>0</v>
      </c>
      <c r="Q1584" s="238">
        <v>0</v>
      </c>
      <c r="R1584" s="238">
        <f>Q1584*H1584</f>
        <v>0</v>
      </c>
      <c r="S1584" s="238">
        <v>0</v>
      </c>
      <c r="T1584" s="239">
        <f>S1584*H1584</f>
        <v>0</v>
      </c>
      <c r="U1584" s="39"/>
      <c r="V1584" s="39"/>
      <c r="W1584" s="39"/>
      <c r="X1584" s="39"/>
      <c r="Y1584" s="39"/>
      <c r="Z1584" s="39"/>
      <c r="AA1584" s="39"/>
      <c r="AB1584" s="39"/>
      <c r="AC1584" s="39"/>
      <c r="AD1584" s="39"/>
      <c r="AE1584" s="39"/>
      <c r="AR1584" s="240" t="s">
        <v>301</v>
      </c>
      <c r="AT1584" s="240" t="s">
        <v>215</v>
      </c>
      <c r="AU1584" s="240" t="s">
        <v>89</v>
      </c>
      <c r="AY1584" s="18" t="s">
        <v>213</v>
      </c>
      <c r="BE1584" s="241">
        <f>IF(N1584="základní",J1584,0)</f>
        <v>0</v>
      </c>
      <c r="BF1584" s="241">
        <f>IF(N1584="snížená",J1584,0)</f>
        <v>0</v>
      </c>
      <c r="BG1584" s="241">
        <f>IF(N1584="zákl. přenesená",J1584,0)</f>
        <v>0</v>
      </c>
      <c r="BH1584" s="241">
        <f>IF(N1584="sníž. přenesená",J1584,0)</f>
        <v>0</v>
      </c>
      <c r="BI1584" s="241">
        <f>IF(N1584="nulová",J1584,0)</f>
        <v>0</v>
      </c>
      <c r="BJ1584" s="18" t="s">
        <v>21</v>
      </c>
      <c r="BK1584" s="241">
        <f>ROUND(I1584*H1584,2)</f>
        <v>0</v>
      </c>
      <c r="BL1584" s="18" t="s">
        <v>301</v>
      </c>
      <c r="BM1584" s="240" t="s">
        <v>2590</v>
      </c>
    </row>
    <row r="1585" spans="1:51" s="13" customFormat="1" ht="12">
      <c r="A1585" s="13"/>
      <c r="B1585" s="242"/>
      <c r="C1585" s="243"/>
      <c r="D1585" s="244" t="s">
        <v>221</v>
      </c>
      <c r="E1585" s="245" t="s">
        <v>1</v>
      </c>
      <c r="F1585" s="246" t="s">
        <v>2591</v>
      </c>
      <c r="G1585" s="243"/>
      <c r="H1585" s="247">
        <v>0.7</v>
      </c>
      <c r="I1585" s="248"/>
      <c r="J1585" s="243"/>
      <c r="K1585" s="243"/>
      <c r="L1585" s="249"/>
      <c r="M1585" s="250"/>
      <c r="N1585" s="251"/>
      <c r="O1585" s="251"/>
      <c r="P1585" s="251"/>
      <c r="Q1585" s="251"/>
      <c r="R1585" s="251"/>
      <c r="S1585" s="251"/>
      <c r="T1585" s="252"/>
      <c r="U1585" s="13"/>
      <c r="V1585" s="13"/>
      <c r="W1585" s="13"/>
      <c r="X1585" s="13"/>
      <c r="Y1585" s="13"/>
      <c r="Z1585" s="13"/>
      <c r="AA1585" s="13"/>
      <c r="AB1585" s="13"/>
      <c r="AC1585" s="13"/>
      <c r="AD1585" s="13"/>
      <c r="AE1585" s="13"/>
      <c r="AT1585" s="253" t="s">
        <v>221</v>
      </c>
      <c r="AU1585" s="253" t="s">
        <v>89</v>
      </c>
      <c r="AV1585" s="13" t="s">
        <v>89</v>
      </c>
      <c r="AW1585" s="13" t="s">
        <v>36</v>
      </c>
      <c r="AX1585" s="13" t="s">
        <v>80</v>
      </c>
      <c r="AY1585" s="253" t="s">
        <v>213</v>
      </c>
    </row>
    <row r="1586" spans="1:51" s="14" customFormat="1" ht="12">
      <c r="A1586" s="14"/>
      <c r="B1586" s="254"/>
      <c r="C1586" s="255"/>
      <c r="D1586" s="244" t="s">
        <v>221</v>
      </c>
      <c r="E1586" s="256" t="s">
        <v>1</v>
      </c>
      <c r="F1586" s="257" t="s">
        <v>224</v>
      </c>
      <c r="G1586" s="255"/>
      <c r="H1586" s="258">
        <v>0.7</v>
      </c>
      <c r="I1586" s="259"/>
      <c r="J1586" s="255"/>
      <c r="K1586" s="255"/>
      <c r="L1586" s="260"/>
      <c r="M1586" s="261"/>
      <c r="N1586" s="262"/>
      <c r="O1586" s="262"/>
      <c r="P1586" s="262"/>
      <c r="Q1586" s="262"/>
      <c r="R1586" s="262"/>
      <c r="S1586" s="262"/>
      <c r="T1586" s="263"/>
      <c r="U1586" s="14"/>
      <c r="V1586" s="14"/>
      <c r="W1586" s="14"/>
      <c r="X1586" s="14"/>
      <c r="Y1586" s="14"/>
      <c r="Z1586" s="14"/>
      <c r="AA1586" s="14"/>
      <c r="AB1586" s="14"/>
      <c r="AC1586" s="14"/>
      <c r="AD1586" s="14"/>
      <c r="AE1586" s="14"/>
      <c r="AT1586" s="264" t="s">
        <v>221</v>
      </c>
      <c r="AU1586" s="264" t="s">
        <v>89</v>
      </c>
      <c r="AV1586" s="14" t="s">
        <v>219</v>
      </c>
      <c r="AW1586" s="14" t="s">
        <v>36</v>
      </c>
      <c r="AX1586" s="14" t="s">
        <v>21</v>
      </c>
      <c r="AY1586" s="264" t="s">
        <v>213</v>
      </c>
    </row>
    <row r="1587" spans="1:65" s="2" customFormat="1" ht="21.75" customHeight="1">
      <c r="A1587" s="39"/>
      <c r="B1587" s="40"/>
      <c r="C1587" s="228" t="s">
        <v>2592</v>
      </c>
      <c r="D1587" s="228" t="s">
        <v>215</v>
      </c>
      <c r="E1587" s="229" t="s">
        <v>2593</v>
      </c>
      <c r="F1587" s="230" t="s">
        <v>2594</v>
      </c>
      <c r="G1587" s="231" t="s">
        <v>1587</v>
      </c>
      <c r="H1587" s="297"/>
      <c r="I1587" s="233"/>
      <c r="J1587" s="234">
        <f>ROUND(I1587*H1587,2)</f>
        <v>0</v>
      </c>
      <c r="K1587" s="235"/>
      <c r="L1587" s="45"/>
      <c r="M1587" s="236" t="s">
        <v>1</v>
      </c>
      <c r="N1587" s="237" t="s">
        <v>45</v>
      </c>
      <c r="O1587" s="92"/>
      <c r="P1587" s="238">
        <f>O1587*H1587</f>
        <v>0</v>
      </c>
      <c r="Q1587" s="238">
        <v>0</v>
      </c>
      <c r="R1587" s="238">
        <f>Q1587*H1587</f>
        <v>0</v>
      </c>
      <c r="S1587" s="238">
        <v>0</v>
      </c>
      <c r="T1587" s="239">
        <f>S1587*H1587</f>
        <v>0</v>
      </c>
      <c r="U1587" s="39"/>
      <c r="V1587" s="39"/>
      <c r="W1587" s="39"/>
      <c r="X1587" s="39"/>
      <c r="Y1587" s="39"/>
      <c r="Z1587" s="39"/>
      <c r="AA1587" s="39"/>
      <c r="AB1587" s="39"/>
      <c r="AC1587" s="39"/>
      <c r="AD1587" s="39"/>
      <c r="AE1587" s="39"/>
      <c r="AR1587" s="240" t="s">
        <v>301</v>
      </c>
      <c r="AT1587" s="240" t="s">
        <v>215</v>
      </c>
      <c r="AU1587" s="240" t="s">
        <v>89</v>
      </c>
      <c r="AY1587" s="18" t="s">
        <v>213</v>
      </c>
      <c r="BE1587" s="241">
        <f>IF(N1587="základní",J1587,0)</f>
        <v>0</v>
      </c>
      <c r="BF1587" s="241">
        <f>IF(N1587="snížená",J1587,0)</f>
        <v>0</v>
      </c>
      <c r="BG1587" s="241">
        <f>IF(N1587="zákl. přenesená",J1587,0)</f>
        <v>0</v>
      </c>
      <c r="BH1587" s="241">
        <f>IF(N1587="sníž. přenesená",J1587,0)</f>
        <v>0</v>
      </c>
      <c r="BI1587" s="241">
        <f>IF(N1587="nulová",J1587,0)</f>
        <v>0</v>
      </c>
      <c r="BJ1587" s="18" t="s">
        <v>21</v>
      </c>
      <c r="BK1587" s="241">
        <f>ROUND(I1587*H1587,2)</f>
        <v>0</v>
      </c>
      <c r="BL1587" s="18" t="s">
        <v>301</v>
      </c>
      <c r="BM1587" s="240" t="s">
        <v>2595</v>
      </c>
    </row>
    <row r="1588" spans="1:63" s="12" customFormat="1" ht="22.8" customHeight="1">
      <c r="A1588" s="12"/>
      <c r="B1588" s="212"/>
      <c r="C1588" s="213"/>
      <c r="D1588" s="214" t="s">
        <v>79</v>
      </c>
      <c r="E1588" s="226" t="s">
        <v>2596</v>
      </c>
      <c r="F1588" s="226" t="s">
        <v>2597</v>
      </c>
      <c r="G1588" s="213"/>
      <c r="H1588" s="213"/>
      <c r="I1588" s="216"/>
      <c r="J1588" s="227">
        <f>BK1588</f>
        <v>0</v>
      </c>
      <c r="K1588" s="213"/>
      <c r="L1588" s="218"/>
      <c r="M1588" s="219"/>
      <c r="N1588" s="220"/>
      <c r="O1588" s="220"/>
      <c r="P1588" s="221">
        <f>SUM(P1589:P1658)</f>
        <v>0</v>
      </c>
      <c r="Q1588" s="220"/>
      <c r="R1588" s="221">
        <f>SUM(R1589:R1658)</f>
        <v>4.79101204</v>
      </c>
      <c r="S1588" s="220"/>
      <c r="T1588" s="222">
        <f>SUM(T1589:T1658)</f>
        <v>0</v>
      </c>
      <c r="U1588" s="12"/>
      <c r="V1588" s="12"/>
      <c r="W1588" s="12"/>
      <c r="X1588" s="12"/>
      <c r="Y1588" s="12"/>
      <c r="Z1588" s="12"/>
      <c r="AA1588" s="12"/>
      <c r="AB1588" s="12"/>
      <c r="AC1588" s="12"/>
      <c r="AD1588" s="12"/>
      <c r="AE1588" s="12"/>
      <c r="AR1588" s="223" t="s">
        <v>89</v>
      </c>
      <c r="AT1588" s="224" t="s">
        <v>79</v>
      </c>
      <c r="AU1588" s="224" t="s">
        <v>21</v>
      </c>
      <c r="AY1588" s="223" t="s">
        <v>213</v>
      </c>
      <c r="BK1588" s="225">
        <f>SUM(BK1589:BK1658)</f>
        <v>0</v>
      </c>
    </row>
    <row r="1589" spans="1:65" s="2" customFormat="1" ht="21.75" customHeight="1">
      <c r="A1589" s="39"/>
      <c r="B1589" s="40"/>
      <c r="C1589" s="228" t="s">
        <v>2598</v>
      </c>
      <c r="D1589" s="228" t="s">
        <v>215</v>
      </c>
      <c r="E1589" s="229" t="s">
        <v>2599</v>
      </c>
      <c r="F1589" s="230" t="s">
        <v>2600</v>
      </c>
      <c r="G1589" s="231" t="s">
        <v>470</v>
      </c>
      <c r="H1589" s="232">
        <v>82.5</v>
      </c>
      <c r="I1589" s="233"/>
      <c r="J1589" s="234">
        <f>ROUND(I1589*H1589,2)</f>
        <v>0</v>
      </c>
      <c r="K1589" s="235"/>
      <c r="L1589" s="45"/>
      <c r="M1589" s="236" t="s">
        <v>1</v>
      </c>
      <c r="N1589" s="237" t="s">
        <v>45</v>
      </c>
      <c r="O1589" s="92"/>
      <c r="P1589" s="238">
        <f>O1589*H1589</f>
        <v>0</v>
      </c>
      <c r="Q1589" s="238">
        <v>0.0018</v>
      </c>
      <c r="R1589" s="238">
        <f>Q1589*H1589</f>
        <v>0.1485</v>
      </c>
      <c r="S1589" s="238">
        <v>0</v>
      </c>
      <c r="T1589" s="239">
        <f>S1589*H1589</f>
        <v>0</v>
      </c>
      <c r="U1589" s="39"/>
      <c r="V1589" s="39"/>
      <c r="W1589" s="39"/>
      <c r="X1589" s="39"/>
      <c r="Y1589" s="39"/>
      <c r="Z1589" s="39"/>
      <c r="AA1589" s="39"/>
      <c r="AB1589" s="39"/>
      <c r="AC1589" s="39"/>
      <c r="AD1589" s="39"/>
      <c r="AE1589" s="39"/>
      <c r="AR1589" s="240" t="s">
        <v>301</v>
      </c>
      <c r="AT1589" s="240" t="s">
        <v>215</v>
      </c>
      <c r="AU1589" s="240" t="s">
        <v>89</v>
      </c>
      <c r="AY1589" s="18" t="s">
        <v>213</v>
      </c>
      <c r="BE1589" s="241">
        <f>IF(N1589="základní",J1589,0)</f>
        <v>0</v>
      </c>
      <c r="BF1589" s="241">
        <f>IF(N1589="snížená",J1589,0)</f>
        <v>0</v>
      </c>
      <c r="BG1589" s="241">
        <f>IF(N1589="zákl. přenesená",J1589,0)</f>
        <v>0</v>
      </c>
      <c r="BH1589" s="241">
        <f>IF(N1589="sníž. přenesená",J1589,0)</f>
        <v>0</v>
      </c>
      <c r="BI1589" s="241">
        <f>IF(N1589="nulová",J1589,0)</f>
        <v>0</v>
      </c>
      <c r="BJ1589" s="18" t="s">
        <v>21</v>
      </c>
      <c r="BK1589" s="241">
        <f>ROUND(I1589*H1589,2)</f>
        <v>0</v>
      </c>
      <c r="BL1589" s="18" t="s">
        <v>301</v>
      </c>
      <c r="BM1589" s="240" t="s">
        <v>2601</v>
      </c>
    </row>
    <row r="1590" spans="1:51" s="13" customFormat="1" ht="12">
      <c r="A1590" s="13"/>
      <c r="B1590" s="242"/>
      <c r="C1590" s="243"/>
      <c r="D1590" s="244" t="s">
        <v>221</v>
      </c>
      <c r="E1590" s="245" t="s">
        <v>1</v>
      </c>
      <c r="F1590" s="246" t="s">
        <v>2602</v>
      </c>
      <c r="G1590" s="243"/>
      <c r="H1590" s="247">
        <v>82.5</v>
      </c>
      <c r="I1590" s="248"/>
      <c r="J1590" s="243"/>
      <c r="K1590" s="243"/>
      <c r="L1590" s="249"/>
      <c r="M1590" s="250"/>
      <c r="N1590" s="251"/>
      <c r="O1590" s="251"/>
      <c r="P1590" s="251"/>
      <c r="Q1590" s="251"/>
      <c r="R1590" s="251"/>
      <c r="S1590" s="251"/>
      <c r="T1590" s="252"/>
      <c r="U1590" s="13"/>
      <c r="V1590" s="13"/>
      <c r="W1590" s="13"/>
      <c r="X1590" s="13"/>
      <c r="Y1590" s="13"/>
      <c r="Z1590" s="13"/>
      <c r="AA1590" s="13"/>
      <c r="AB1590" s="13"/>
      <c r="AC1590" s="13"/>
      <c r="AD1590" s="13"/>
      <c r="AE1590" s="13"/>
      <c r="AT1590" s="253" t="s">
        <v>221</v>
      </c>
      <c r="AU1590" s="253" t="s">
        <v>89</v>
      </c>
      <c r="AV1590" s="13" t="s">
        <v>89</v>
      </c>
      <c r="AW1590" s="13" t="s">
        <v>36</v>
      </c>
      <c r="AX1590" s="13" t="s">
        <v>80</v>
      </c>
      <c r="AY1590" s="253" t="s">
        <v>213</v>
      </c>
    </row>
    <row r="1591" spans="1:51" s="14" customFormat="1" ht="12">
      <c r="A1591" s="14"/>
      <c r="B1591" s="254"/>
      <c r="C1591" s="255"/>
      <c r="D1591" s="244" t="s">
        <v>221</v>
      </c>
      <c r="E1591" s="256" t="s">
        <v>1</v>
      </c>
      <c r="F1591" s="257" t="s">
        <v>224</v>
      </c>
      <c r="G1591" s="255"/>
      <c r="H1591" s="258">
        <v>82.5</v>
      </c>
      <c r="I1591" s="259"/>
      <c r="J1591" s="255"/>
      <c r="K1591" s="255"/>
      <c r="L1591" s="260"/>
      <c r="M1591" s="261"/>
      <c r="N1591" s="262"/>
      <c r="O1591" s="262"/>
      <c r="P1591" s="262"/>
      <c r="Q1591" s="262"/>
      <c r="R1591" s="262"/>
      <c r="S1591" s="262"/>
      <c r="T1591" s="263"/>
      <c r="U1591" s="14"/>
      <c r="V1591" s="14"/>
      <c r="W1591" s="14"/>
      <c r="X1591" s="14"/>
      <c r="Y1591" s="14"/>
      <c r="Z1591" s="14"/>
      <c r="AA1591" s="14"/>
      <c r="AB1591" s="14"/>
      <c r="AC1591" s="14"/>
      <c r="AD1591" s="14"/>
      <c r="AE1591" s="14"/>
      <c r="AT1591" s="264" t="s">
        <v>221</v>
      </c>
      <c r="AU1591" s="264" t="s">
        <v>89</v>
      </c>
      <c r="AV1591" s="14" t="s">
        <v>219</v>
      </c>
      <c r="AW1591" s="14" t="s">
        <v>36</v>
      </c>
      <c r="AX1591" s="14" t="s">
        <v>21</v>
      </c>
      <c r="AY1591" s="264" t="s">
        <v>213</v>
      </c>
    </row>
    <row r="1592" spans="1:65" s="2" customFormat="1" ht="33" customHeight="1">
      <c r="A1592" s="39"/>
      <c r="B1592" s="40"/>
      <c r="C1592" s="228" t="s">
        <v>2603</v>
      </c>
      <c r="D1592" s="228" t="s">
        <v>215</v>
      </c>
      <c r="E1592" s="229" t="s">
        <v>2604</v>
      </c>
      <c r="F1592" s="230" t="s">
        <v>2605</v>
      </c>
      <c r="G1592" s="231" t="s">
        <v>470</v>
      </c>
      <c r="H1592" s="232">
        <v>82.5</v>
      </c>
      <c r="I1592" s="233"/>
      <c r="J1592" s="234">
        <f>ROUND(I1592*H1592,2)</f>
        <v>0</v>
      </c>
      <c r="K1592" s="235"/>
      <c r="L1592" s="45"/>
      <c r="M1592" s="236" t="s">
        <v>1</v>
      </c>
      <c r="N1592" s="237" t="s">
        <v>45</v>
      </c>
      <c r="O1592" s="92"/>
      <c r="P1592" s="238">
        <f>O1592*H1592</f>
        <v>0</v>
      </c>
      <c r="Q1592" s="238">
        <v>0.00098</v>
      </c>
      <c r="R1592" s="238">
        <f>Q1592*H1592</f>
        <v>0.08084999999999999</v>
      </c>
      <c r="S1592" s="238">
        <v>0</v>
      </c>
      <c r="T1592" s="239">
        <f>S1592*H1592</f>
        <v>0</v>
      </c>
      <c r="U1592" s="39"/>
      <c r="V1592" s="39"/>
      <c r="W1592" s="39"/>
      <c r="X1592" s="39"/>
      <c r="Y1592" s="39"/>
      <c r="Z1592" s="39"/>
      <c r="AA1592" s="39"/>
      <c r="AB1592" s="39"/>
      <c r="AC1592" s="39"/>
      <c r="AD1592" s="39"/>
      <c r="AE1592" s="39"/>
      <c r="AR1592" s="240" t="s">
        <v>301</v>
      </c>
      <c r="AT1592" s="240" t="s">
        <v>215</v>
      </c>
      <c r="AU1592" s="240" t="s">
        <v>89</v>
      </c>
      <c r="AY1592" s="18" t="s">
        <v>213</v>
      </c>
      <c r="BE1592" s="241">
        <f>IF(N1592="základní",J1592,0)</f>
        <v>0</v>
      </c>
      <c r="BF1592" s="241">
        <f>IF(N1592="snížená",J1592,0)</f>
        <v>0</v>
      </c>
      <c r="BG1592" s="241">
        <f>IF(N1592="zákl. přenesená",J1592,0)</f>
        <v>0</v>
      </c>
      <c r="BH1592" s="241">
        <f>IF(N1592="sníž. přenesená",J1592,0)</f>
        <v>0</v>
      </c>
      <c r="BI1592" s="241">
        <f>IF(N1592="nulová",J1592,0)</f>
        <v>0</v>
      </c>
      <c r="BJ1592" s="18" t="s">
        <v>21</v>
      </c>
      <c r="BK1592" s="241">
        <f>ROUND(I1592*H1592,2)</f>
        <v>0</v>
      </c>
      <c r="BL1592" s="18" t="s">
        <v>301</v>
      </c>
      <c r="BM1592" s="240" t="s">
        <v>2606</v>
      </c>
    </row>
    <row r="1593" spans="1:51" s="13" customFormat="1" ht="12">
      <c r="A1593" s="13"/>
      <c r="B1593" s="242"/>
      <c r="C1593" s="243"/>
      <c r="D1593" s="244" t="s">
        <v>221</v>
      </c>
      <c r="E1593" s="245" t="s">
        <v>1</v>
      </c>
      <c r="F1593" s="246" t="s">
        <v>2607</v>
      </c>
      <c r="G1593" s="243"/>
      <c r="H1593" s="247">
        <v>82.5</v>
      </c>
      <c r="I1593" s="248"/>
      <c r="J1593" s="243"/>
      <c r="K1593" s="243"/>
      <c r="L1593" s="249"/>
      <c r="M1593" s="250"/>
      <c r="N1593" s="251"/>
      <c r="O1593" s="251"/>
      <c r="P1593" s="251"/>
      <c r="Q1593" s="251"/>
      <c r="R1593" s="251"/>
      <c r="S1593" s="251"/>
      <c r="T1593" s="252"/>
      <c r="U1593" s="13"/>
      <c r="V1593" s="13"/>
      <c r="W1593" s="13"/>
      <c r="X1593" s="13"/>
      <c r="Y1593" s="13"/>
      <c r="Z1593" s="13"/>
      <c r="AA1593" s="13"/>
      <c r="AB1593" s="13"/>
      <c r="AC1593" s="13"/>
      <c r="AD1593" s="13"/>
      <c r="AE1593" s="13"/>
      <c r="AT1593" s="253" t="s">
        <v>221</v>
      </c>
      <c r="AU1593" s="253" t="s">
        <v>89</v>
      </c>
      <c r="AV1593" s="13" t="s">
        <v>89</v>
      </c>
      <c r="AW1593" s="13" t="s">
        <v>36</v>
      </c>
      <c r="AX1593" s="13" t="s">
        <v>80</v>
      </c>
      <c r="AY1593" s="253" t="s">
        <v>213</v>
      </c>
    </row>
    <row r="1594" spans="1:51" s="14" customFormat="1" ht="12">
      <c r="A1594" s="14"/>
      <c r="B1594" s="254"/>
      <c r="C1594" s="255"/>
      <c r="D1594" s="244" t="s">
        <v>221</v>
      </c>
      <c r="E1594" s="256" t="s">
        <v>1</v>
      </c>
      <c r="F1594" s="257" t="s">
        <v>224</v>
      </c>
      <c r="G1594" s="255"/>
      <c r="H1594" s="258">
        <v>82.5</v>
      </c>
      <c r="I1594" s="259"/>
      <c r="J1594" s="255"/>
      <c r="K1594" s="255"/>
      <c r="L1594" s="260"/>
      <c r="M1594" s="261"/>
      <c r="N1594" s="262"/>
      <c r="O1594" s="262"/>
      <c r="P1594" s="262"/>
      <c r="Q1594" s="262"/>
      <c r="R1594" s="262"/>
      <c r="S1594" s="262"/>
      <c r="T1594" s="263"/>
      <c r="U1594" s="14"/>
      <c r="V1594" s="14"/>
      <c r="W1594" s="14"/>
      <c r="X1594" s="14"/>
      <c r="Y1594" s="14"/>
      <c r="Z1594" s="14"/>
      <c r="AA1594" s="14"/>
      <c r="AB1594" s="14"/>
      <c r="AC1594" s="14"/>
      <c r="AD1594" s="14"/>
      <c r="AE1594" s="14"/>
      <c r="AT1594" s="264" t="s">
        <v>221</v>
      </c>
      <c r="AU1594" s="264" t="s">
        <v>89</v>
      </c>
      <c r="AV1594" s="14" t="s">
        <v>219</v>
      </c>
      <c r="AW1594" s="14" t="s">
        <v>36</v>
      </c>
      <c r="AX1594" s="14" t="s">
        <v>21</v>
      </c>
      <c r="AY1594" s="264" t="s">
        <v>213</v>
      </c>
    </row>
    <row r="1595" spans="1:65" s="2" customFormat="1" ht="21.75" customHeight="1">
      <c r="A1595" s="39"/>
      <c r="B1595" s="40"/>
      <c r="C1595" s="275" t="s">
        <v>2608</v>
      </c>
      <c r="D1595" s="275" t="s">
        <v>292</v>
      </c>
      <c r="E1595" s="276" t="s">
        <v>2609</v>
      </c>
      <c r="F1595" s="277" t="s">
        <v>2610</v>
      </c>
      <c r="G1595" s="278" t="s">
        <v>244</v>
      </c>
      <c r="H1595" s="279">
        <v>43.106</v>
      </c>
      <c r="I1595" s="280"/>
      <c r="J1595" s="281">
        <f>ROUND(I1595*H1595,2)</f>
        <v>0</v>
      </c>
      <c r="K1595" s="282"/>
      <c r="L1595" s="283"/>
      <c r="M1595" s="284" t="s">
        <v>1</v>
      </c>
      <c r="N1595" s="285" t="s">
        <v>45</v>
      </c>
      <c r="O1595" s="92"/>
      <c r="P1595" s="238">
        <f>O1595*H1595</f>
        <v>0</v>
      </c>
      <c r="Q1595" s="238">
        <v>0.00039</v>
      </c>
      <c r="R1595" s="238">
        <f>Q1595*H1595</f>
        <v>0.01681134</v>
      </c>
      <c r="S1595" s="238">
        <v>0</v>
      </c>
      <c r="T1595" s="239">
        <f>S1595*H1595</f>
        <v>0</v>
      </c>
      <c r="U1595" s="39"/>
      <c r="V1595" s="39"/>
      <c r="W1595" s="39"/>
      <c r="X1595" s="39"/>
      <c r="Y1595" s="39"/>
      <c r="Z1595" s="39"/>
      <c r="AA1595" s="39"/>
      <c r="AB1595" s="39"/>
      <c r="AC1595" s="39"/>
      <c r="AD1595" s="39"/>
      <c r="AE1595" s="39"/>
      <c r="AR1595" s="240" t="s">
        <v>382</v>
      </c>
      <c r="AT1595" s="240" t="s">
        <v>292</v>
      </c>
      <c r="AU1595" s="240" t="s">
        <v>89</v>
      </c>
      <c r="AY1595" s="18" t="s">
        <v>213</v>
      </c>
      <c r="BE1595" s="241">
        <f>IF(N1595="základní",J1595,0)</f>
        <v>0</v>
      </c>
      <c r="BF1595" s="241">
        <f>IF(N1595="snížená",J1595,0)</f>
        <v>0</v>
      </c>
      <c r="BG1595" s="241">
        <f>IF(N1595="zákl. přenesená",J1595,0)</f>
        <v>0</v>
      </c>
      <c r="BH1595" s="241">
        <f>IF(N1595="sníž. přenesená",J1595,0)</f>
        <v>0</v>
      </c>
      <c r="BI1595" s="241">
        <f>IF(N1595="nulová",J1595,0)</f>
        <v>0</v>
      </c>
      <c r="BJ1595" s="18" t="s">
        <v>21</v>
      </c>
      <c r="BK1595" s="241">
        <f>ROUND(I1595*H1595,2)</f>
        <v>0</v>
      </c>
      <c r="BL1595" s="18" t="s">
        <v>301</v>
      </c>
      <c r="BM1595" s="240" t="s">
        <v>2611</v>
      </c>
    </row>
    <row r="1596" spans="1:51" s="13" customFormat="1" ht="12">
      <c r="A1596" s="13"/>
      <c r="B1596" s="242"/>
      <c r="C1596" s="243"/>
      <c r="D1596" s="244" t="s">
        <v>221</v>
      </c>
      <c r="E1596" s="245" t="s">
        <v>1</v>
      </c>
      <c r="F1596" s="246" t="s">
        <v>2612</v>
      </c>
      <c r="G1596" s="243"/>
      <c r="H1596" s="247">
        <v>43.106</v>
      </c>
      <c r="I1596" s="248"/>
      <c r="J1596" s="243"/>
      <c r="K1596" s="243"/>
      <c r="L1596" s="249"/>
      <c r="M1596" s="250"/>
      <c r="N1596" s="251"/>
      <c r="O1596" s="251"/>
      <c r="P1596" s="251"/>
      <c r="Q1596" s="251"/>
      <c r="R1596" s="251"/>
      <c r="S1596" s="251"/>
      <c r="T1596" s="252"/>
      <c r="U1596" s="13"/>
      <c r="V1596" s="13"/>
      <c r="W1596" s="13"/>
      <c r="X1596" s="13"/>
      <c r="Y1596" s="13"/>
      <c r="Z1596" s="13"/>
      <c r="AA1596" s="13"/>
      <c r="AB1596" s="13"/>
      <c r="AC1596" s="13"/>
      <c r="AD1596" s="13"/>
      <c r="AE1596" s="13"/>
      <c r="AT1596" s="253" t="s">
        <v>221</v>
      </c>
      <c r="AU1596" s="253" t="s">
        <v>89</v>
      </c>
      <c r="AV1596" s="13" t="s">
        <v>89</v>
      </c>
      <c r="AW1596" s="13" t="s">
        <v>36</v>
      </c>
      <c r="AX1596" s="13" t="s">
        <v>21</v>
      </c>
      <c r="AY1596" s="253" t="s">
        <v>213</v>
      </c>
    </row>
    <row r="1597" spans="1:65" s="2" customFormat="1" ht="21.75" customHeight="1">
      <c r="A1597" s="39"/>
      <c r="B1597" s="40"/>
      <c r="C1597" s="228" t="s">
        <v>2613</v>
      </c>
      <c r="D1597" s="228" t="s">
        <v>215</v>
      </c>
      <c r="E1597" s="229" t="s">
        <v>2614</v>
      </c>
      <c r="F1597" s="230" t="s">
        <v>2615</v>
      </c>
      <c r="G1597" s="231" t="s">
        <v>470</v>
      </c>
      <c r="H1597" s="232">
        <v>31.35</v>
      </c>
      <c r="I1597" s="233"/>
      <c r="J1597" s="234">
        <f>ROUND(I1597*H1597,2)</f>
        <v>0</v>
      </c>
      <c r="K1597" s="235"/>
      <c r="L1597" s="45"/>
      <c r="M1597" s="236" t="s">
        <v>1</v>
      </c>
      <c r="N1597" s="237" t="s">
        <v>45</v>
      </c>
      <c r="O1597" s="92"/>
      <c r="P1597" s="238">
        <f>O1597*H1597</f>
        <v>0</v>
      </c>
      <c r="Q1597" s="238">
        <v>0.00374</v>
      </c>
      <c r="R1597" s="238">
        <f>Q1597*H1597</f>
        <v>0.117249</v>
      </c>
      <c r="S1597" s="238">
        <v>0</v>
      </c>
      <c r="T1597" s="239">
        <f>S1597*H1597</f>
        <v>0</v>
      </c>
      <c r="U1597" s="39"/>
      <c r="V1597" s="39"/>
      <c r="W1597" s="39"/>
      <c r="X1597" s="39"/>
      <c r="Y1597" s="39"/>
      <c r="Z1597" s="39"/>
      <c r="AA1597" s="39"/>
      <c r="AB1597" s="39"/>
      <c r="AC1597" s="39"/>
      <c r="AD1597" s="39"/>
      <c r="AE1597" s="39"/>
      <c r="AR1597" s="240" t="s">
        <v>301</v>
      </c>
      <c r="AT1597" s="240" t="s">
        <v>215</v>
      </c>
      <c r="AU1597" s="240" t="s">
        <v>89</v>
      </c>
      <c r="AY1597" s="18" t="s">
        <v>213</v>
      </c>
      <c r="BE1597" s="241">
        <f>IF(N1597="základní",J1597,0)</f>
        <v>0</v>
      </c>
      <c r="BF1597" s="241">
        <f>IF(N1597="snížená",J1597,0)</f>
        <v>0</v>
      </c>
      <c r="BG1597" s="241">
        <f>IF(N1597="zákl. přenesená",J1597,0)</f>
        <v>0</v>
      </c>
      <c r="BH1597" s="241">
        <f>IF(N1597="sníž. přenesená",J1597,0)</f>
        <v>0</v>
      </c>
      <c r="BI1597" s="241">
        <f>IF(N1597="nulová",J1597,0)</f>
        <v>0</v>
      </c>
      <c r="BJ1597" s="18" t="s">
        <v>21</v>
      </c>
      <c r="BK1597" s="241">
        <f>ROUND(I1597*H1597,2)</f>
        <v>0</v>
      </c>
      <c r="BL1597" s="18" t="s">
        <v>301</v>
      </c>
      <c r="BM1597" s="240" t="s">
        <v>2616</v>
      </c>
    </row>
    <row r="1598" spans="1:51" s="13" customFormat="1" ht="12">
      <c r="A1598" s="13"/>
      <c r="B1598" s="242"/>
      <c r="C1598" s="243"/>
      <c r="D1598" s="244" t="s">
        <v>221</v>
      </c>
      <c r="E1598" s="245" t="s">
        <v>1</v>
      </c>
      <c r="F1598" s="246" t="s">
        <v>2617</v>
      </c>
      <c r="G1598" s="243"/>
      <c r="H1598" s="247">
        <v>31.35</v>
      </c>
      <c r="I1598" s="248"/>
      <c r="J1598" s="243"/>
      <c r="K1598" s="243"/>
      <c r="L1598" s="249"/>
      <c r="M1598" s="250"/>
      <c r="N1598" s="251"/>
      <c r="O1598" s="251"/>
      <c r="P1598" s="251"/>
      <c r="Q1598" s="251"/>
      <c r="R1598" s="251"/>
      <c r="S1598" s="251"/>
      <c r="T1598" s="252"/>
      <c r="U1598" s="13"/>
      <c r="V1598" s="13"/>
      <c r="W1598" s="13"/>
      <c r="X1598" s="13"/>
      <c r="Y1598" s="13"/>
      <c r="Z1598" s="13"/>
      <c r="AA1598" s="13"/>
      <c r="AB1598" s="13"/>
      <c r="AC1598" s="13"/>
      <c r="AD1598" s="13"/>
      <c r="AE1598" s="13"/>
      <c r="AT1598" s="253" t="s">
        <v>221</v>
      </c>
      <c r="AU1598" s="253" t="s">
        <v>89</v>
      </c>
      <c r="AV1598" s="13" t="s">
        <v>89</v>
      </c>
      <c r="AW1598" s="13" t="s">
        <v>36</v>
      </c>
      <c r="AX1598" s="13" t="s">
        <v>80</v>
      </c>
      <c r="AY1598" s="253" t="s">
        <v>213</v>
      </c>
    </row>
    <row r="1599" spans="1:51" s="14" customFormat="1" ht="12">
      <c r="A1599" s="14"/>
      <c r="B1599" s="254"/>
      <c r="C1599" s="255"/>
      <c r="D1599" s="244" t="s">
        <v>221</v>
      </c>
      <c r="E1599" s="256" t="s">
        <v>1</v>
      </c>
      <c r="F1599" s="257" t="s">
        <v>224</v>
      </c>
      <c r="G1599" s="255"/>
      <c r="H1599" s="258">
        <v>31.35</v>
      </c>
      <c r="I1599" s="259"/>
      <c r="J1599" s="255"/>
      <c r="K1599" s="255"/>
      <c r="L1599" s="260"/>
      <c r="M1599" s="261"/>
      <c r="N1599" s="262"/>
      <c r="O1599" s="262"/>
      <c r="P1599" s="262"/>
      <c r="Q1599" s="262"/>
      <c r="R1599" s="262"/>
      <c r="S1599" s="262"/>
      <c r="T1599" s="263"/>
      <c r="U1599" s="14"/>
      <c r="V1599" s="14"/>
      <c r="W1599" s="14"/>
      <c r="X1599" s="14"/>
      <c r="Y1599" s="14"/>
      <c r="Z1599" s="14"/>
      <c r="AA1599" s="14"/>
      <c r="AB1599" s="14"/>
      <c r="AC1599" s="14"/>
      <c r="AD1599" s="14"/>
      <c r="AE1599" s="14"/>
      <c r="AT1599" s="264" t="s">
        <v>221</v>
      </c>
      <c r="AU1599" s="264" t="s">
        <v>89</v>
      </c>
      <c r="AV1599" s="14" t="s">
        <v>219</v>
      </c>
      <c r="AW1599" s="14" t="s">
        <v>36</v>
      </c>
      <c r="AX1599" s="14" t="s">
        <v>21</v>
      </c>
      <c r="AY1599" s="264" t="s">
        <v>213</v>
      </c>
    </row>
    <row r="1600" spans="1:65" s="2" customFormat="1" ht="21.75" customHeight="1">
      <c r="A1600" s="39"/>
      <c r="B1600" s="40"/>
      <c r="C1600" s="228" t="s">
        <v>2618</v>
      </c>
      <c r="D1600" s="228" t="s">
        <v>215</v>
      </c>
      <c r="E1600" s="229" t="s">
        <v>2619</v>
      </c>
      <c r="F1600" s="230" t="s">
        <v>2620</v>
      </c>
      <c r="G1600" s="231" t="s">
        <v>470</v>
      </c>
      <c r="H1600" s="232">
        <v>126.32</v>
      </c>
      <c r="I1600" s="233"/>
      <c r="J1600" s="234">
        <f>ROUND(I1600*H1600,2)</f>
        <v>0</v>
      </c>
      <c r="K1600" s="235"/>
      <c r="L1600" s="45"/>
      <c r="M1600" s="236" t="s">
        <v>1</v>
      </c>
      <c r="N1600" s="237" t="s">
        <v>45</v>
      </c>
      <c r="O1600" s="92"/>
      <c r="P1600" s="238">
        <f>O1600*H1600</f>
        <v>0</v>
      </c>
      <c r="Q1600" s="238">
        <v>0.00046</v>
      </c>
      <c r="R1600" s="238">
        <f>Q1600*H1600</f>
        <v>0.0581072</v>
      </c>
      <c r="S1600" s="238">
        <v>0</v>
      </c>
      <c r="T1600" s="239">
        <f>S1600*H1600</f>
        <v>0</v>
      </c>
      <c r="U1600" s="39"/>
      <c r="V1600" s="39"/>
      <c r="W1600" s="39"/>
      <c r="X1600" s="39"/>
      <c r="Y1600" s="39"/>
      <c r="Z1600" s="39"/>
      <c r="AA1600" s="39"/>
      <c r="AB1600" s="39"/>
      <c r="AC1600" s="39"/>
      <c r="AD1600" s="39"/>
      <c r="AE1600" s="39"/>
      <c r="AR1600" s="240" t="s">
        <v>301</v>
      </c>
      <c r="AT1600" s="240" t="s">
        <v>215</v>
      </c>
      <c r="AU1600" s="240" t="s">
        <v>89</v>
      </c>
      <c r="AY1600" s="18" t="s">
        <v>213</v>
      </c>
      <c r="BE1600" s="241">
        <f>IF(N1600="základní",J1600,0)</f>
        <v>0</v>
      </c>
      <c r="BF1600" s="241">
        <f>IF(N1600="snížená",J1600,0)</f>
        <v>0</v>
      </c>
      <c r="BG1600" s="241">
        <f>IF(N1600="zákl. přenesená",J1600,0)</f>
        <v>0</v>
      </c>
      <c r="BH1600" s="241">
        <f>IF(N1600="sníž. přenesená",J1600,0)</f>
        <v>0</v>
      </c>
      <c r="BI1600" s="241">
        <f>IF(N1600="nulová",J1600,0)</f>
        <v>0</v>
      </c>
      <c r="BJ1600" s="18" t="s">
        <v>21</v>
      </c>
      <c r="BK1600" s="241">
        <f>ROUND(I1600*H1600,2)</f>
        <v>0</v>
      </c>
      <c r="BL1600" s="18" t="s">
        <v>301</v>
      </c>
      <c r="BM1600" s="240" t="s">
        <v>2621</v>
      </c>
    </row>
    <row r="1601" spans="1:51" s="15" customFormat="1" ht="12">
      <c r="A1601" s="15"/>
      <c r="B1601" s="265"/>
      <c r="C1601" s="266"/>
      <c r="D1601" s="244" t="s">
        <v>221</v>
      </c>
      <c r="E1601" s="267" t="s">
        <v>1</v>
      </c>
      <c r="F1601" s="268" t="s">
        <v>2622</v>
      </c>
      <c r="G1601" s="266"/>
      <c r="H1601" s="267" t="s">
        <v>1</v>
      </c>
      <c r="I1601" s="269"/>
      <c r="J1601" s="266"/>
      <c r="K1601" s="266"/>
      <c r="L1601" s="270"/>
      <c r="M1601" s="271"/>
      <c r="N1601" s="272"/>
      <c r="O1601" s="272"/>
      <c r="P1601" s="272"/>
      <c r="Q1601" s="272"/>
      <c r="R1601" s="272"/>
      <c r="S1601" s="272"/>
      <c r="T1601" s="273"/>
      <c r="U1601" s="15"/>
      <c r="V1601" s="15"/>
      <c r="W1601" s="15"/>
      <c r="X1601" s="15"/>
      <c r="Y1601" s="15"/>
      <c r="Z1601" s="15"/>
      <c r="AA1601" s="15"/>
      <c r="AB1601" s="15"/>
      <c r="AC1601" s="15"/>
      <c r="AD1601" s="15"/>
      <c r="AE1601" s="15"/>
      <c r="AT1601" s="274" t="s">
        <v>221</v>
      </c>
      <c r="AU1601" s="274" t="s">
        <v>89</v>
      </c>
      <c r="AV1601" s="15" t="s">
        <v>21</v>
      </c>
      <c r="AW1601" s="15" t="s">
        <v>36</v>
      </c>
      <c r="AX1601" s="15" t="s">
        <v>80</v>
      </c>
      <c r="AY1601" s="274" t="s">
        <v>213</v>
      </c>
    </row>
    <row r="1602" spans="1:51" s="13" customFormat="1" ht="12">
      <c r="A1602" s="13"/>
      <c r="B1602" s="242"/>
      <c r="C1602" s="243"/>
      <c r="D1602" s="244" t="s">
        <v>221</v>
      </c>
      <c r="E1602" s="245" t="s">
        <v>1</v>
      </c>
      <c r="F1602" s="246" t="s">
        <v>2623</v>
      </c>
      <c r="G1602" s="243"/>
      <c r="H1602" s="247">
        <v>109.82</v>
      </c>
      <c r="I1602" s="248"/>
      <c r="J1602" s="243"/>
      <c r="K1602" s="243"/>
      <c r="L1602" s="249"/>
      <c r="M1602" s="250"/>
      <c r="N1602" s="251"/>
      <c r="O1602" s="251"/>
      <c r="P1602" s="251"/>
      <c r="Q1602" s="251"/>
      <c r="R1602" s="251"/>
      <c r="S1602" s="251"/>
      <c r="T1602" s="252"/>
      <c r="U1602" s="13"/>
      <c r="V1602" s="13"/>
      <c r="W1602" s="13"/>
      <c r="X1602" s="13"/>
      <c r="Y1602" s="13"/>
      <c r="Z1602" s="13"/>
      <c r="AA1602" s="13"/>
      <c r="AB1602" s="13"/>
      <c r="AC1602" s="13"/>
      <c r="AD1602" s="13"/>
      <c r="AE1602" s="13"/>
      <c r="AT1602" s="253" t="s">
        <v>221</v>
      </c>
      <c r="AU1602" s="253" t="s">
        <v>89</v>
      </c>
      <c r="AV1602" s="13" t="s">
        <v>89</v>
      </c>
      <c r="AW1602" s="13" t="s">
        <v>36</v>
      </c>
      <c r="AX1602" s="13" t="s">
        <v>80</v>
      </c>
      <c r="AY1602" s="253" t="s">
        <v>213</v>
      </c>
    </row>
    <row r="1603" spans="1:51" s="13" customFormat="1" ht="12">
      <c r="A1603" s="13"/>
      <c r="B1603" s="242"/>
      <c r="C1603" s="243"/>
      <c r="D1603" s="244" t="s">
        <v>221</v>
      </c>
      <c r="E1603" s="245" t="s">
        <v>1</v>
      </c>
      <c r="F1603" s="246" t="s">
        <v>2624</v>
      </c>
      <c r="G1603" s="243"/>
      <c r="H1603" s="247">
        <v>16.5</v>
      </c>
      <c r="I1603" s="248"/>
      <c r="J1603" s="243"/>
      <c r="K1603" s="243"/>
      <c r="L1603" s="249"/>
      <c r="M1603" s="250"/>
      <c r="N1603" s="251"/>
      <c r="O1603" s="251"/>
      <c r="P1603" s="251"/>
      <c r="Q1603" s="251"/>
      <c r="R1603" s="251"/>
      <c r="S1603" s="251"/>
      <c r="T1603" s="252"/>
      <c r="U1603" s="13"/>
      <c r="V1603" s="13"/>
      <c r="W1603" s="13"/>
      <c r="X1603" s="13"/>
      <c r="Y1603" s="13"/>
      <c r="Z1603" s="13"/>
      <c r="AA1603" s="13"/>
      <c r="AB1603" s="13"/>
      <c r="AC1603" s="13"/>
      <c r="AD1603" s="13"/>
      <c r="AE1603" s="13"/>
      <c r="AT1603" s="253" t="s">
        <v>221</v>
      </c>
      <c r="AU1603" s="253" t="s">
        <v>89</v>
      </c>
      <c r="AV1603" s="13" t="s">
        <v>89</v>
      </c>
      <c r="AW1603" s="13" t="s">
        <v>36</v>
      </c>
      <c r="AX1603" s="13" t="s">
        <v>80</v>
      </c>
      <c r="AY1603" s="253" t="s">
        <v>213</v>
      </c>
    </row>
    <row r="1604" spans="1:51" s="14" customFormat="1" ht="12">
      <c r="A1604" s="14"/>
      <c r="B1604" s="254"/>
      <c r="C1604" s="255"/>
      <c r="D1604" s="244" t="s">
        <v>221</v>
      </c>
      <c r="E1604" s="256" t="s">
        <v>1</v>
      </c>
      <c r="F1604" s="257" t="s">
        <v>224</v>
      </c>
      <c r="G1604" s="255"/>
      <c r="H1604" s="258">
        <v>126.32</v>
      </c>
      <c r="I1604" s="259"/>
      <c r="J1604" s="255"/>
      <c r="K1604" s="255"/>
      <c r="L1604" s="260"/>
      <c r="M1604" s="261"/>
      <c r="N1604" s="262"/>
      <c r="O1604" s="262"/>
      <c r="P1604" s="262"/>
      <c r="Q1604" s="262"/>
      <c r="R1604" s="262"/>
      <c r="S1604" s="262"/>
      <c r="T1604" s="263"/>
      <c r="U1604" s="14"/>
      <c r="V1604" s="14"/>
      <c r="W1604" s="14"/>
      <c r="X1604" s="14"/>
      <c r="Y1604" s="14"/>
      <c r="Z1604" s="14"/>
      <c r="AA1604" s="14"/>
      <c r="AB1604" s="14"/>
      <c r="AC1604" s="14"/>
      <c r="AD1604" s="14"/>
      <c r="AE1604" s="14"/>
      <c r="AT1604" s="264" t="s">
        <v>221</v>
      </c>
      <c r="AU1604" s="264" t="s">
        <v>89</v>
      </c>
      <c r="AV1604" s="14" t="s">
        <v>219</v>
      </c>
      <c r="AW1604" s="14" t="s">
        <v>36</v>
      </c>
      <c r="AX1604" s="14" t="s">
        <v>21</v>
      </c>
      <c r="AY1604" s="264" t="s">
        <v>213</v>
      </c>
    </row>
    <row r="1605" spans="1:65" s="2" customFormat="1" ht="33" customHeight="1">
      <c r="A1605" s="39"/>
      <c r="B1605" s="40"/>
      <c r="C1605" s="275" t="s">
        <v>2625</v>
      </c>
      <c r="D1605" s="275" t="s">
        <v>292</v>
      </c>
      <c r="E1605" s="276" t="s">
        <v>2626</v>
      </c>
      <c r="F1605" s="277" t="s">
        <v>2627</v>
      </c>
      <c r="G1605" s="278" t="s">
        <v>371</v>
      </c>
      <c r="H1605" s="279">
        <v>610.812</v>
      </c>
      <c r="I1605" s="280"/>
      <c r="J1605" s="281">
        <f>ROUND(I1605*H1605,2)</f>
        <v>0</v>
      </c>
      <c r="K1605" s="282"/>
      <c r="L1605" s="283"/>
      <c r="M1605" s="284" t="s">
        <v>1</v>
      </c>
      <c r="N1605" s="285" t="s">
        <v>45</v>
      </c>
      <c r="O1605" s="92"/>
      <c r="P1605" s="238">
        <f>O1605*H1605</f>
        <v>0</v>
      </c>
      <c r="Q1605" s="238">
        <v>0.0003</v>
      </c>
      <c r="R1605" s="238">
        <f>Q1605*H1605</f>
        <v>0.18324359999999998</v>
      </c>
      <c r="S1605" s="238">
        <v>0</v>
      </c>
      <c r="T1605" s="239">
        <f>S1605*H1605</f>
        <v>0</v>
      </c>
      <c r="U1605" s="39"/>
      <c r="V1605" s="39"/>
      <c r="W1605" s="39"/>
      <c r="X1605" s="39"/>
      <c r="Y1605" s="39"/>
      <c r="Z1605" s="39"/>
      <c r="AA1605" s="39"/>
      <c r="AB1605" s="39"/>
      <c r="AC1605" s="39"/>
      <c r="AD1605" s="39"/>
      <c r="AE1605" s="39"/>
      <c r="AR1605" s="240" t="s">
        <v>382</v>
      </c>
      <c r="AT1605" s="240" t="s">
        <v>292</v>
      </c>
      <c r="AU1605" s="240" t="s">
        <v>89</v>
      </c>
      <c r="AY1605" s="18" t="s">
        <v>213</v>
      </c>
      <c r="BE1605" s="241">
        <f>IF(N1605="základní",J1605,0)</f>
        <v>0</v>
      </c>
      <c r="BF1605" s="241">
        <f>IF(N1605="snížená",J1605,0)</f>
        <v>0</v>
      </c>
      <c r="BG1605" s="241">
        <f>IF(N1605="zákl. přenesená",J1605,0)</f>
        <v>0</v>
      </c>
      <c r="BH1605" s="241">
        <f>IF(N1605="sníž. přenesená",J1605,0)</f>
        <v>0</v>
      </c>
      <c r="BI1605" s="241">
        <f>IF(N1605="nulová",J1605,0)</f>
        <v>0</v>
      </c>
      <c r="BJ1605" s="18" t="s">
        <v>21</v>
      </c>
      <c r="BK1605" s="241">
        <f>ROUND(I1605*H1605,2)</f>
        <v>0</v>
      </c>
      <c r="BL1605" s="18" t="s">
        <v>301</v>
      </c>
      <c r="BM1605" s="240" t="s">
        <v>2628</v>
      </c>
    </row>
    <row r="1606" spans="1:51" s="13" customFormat="1" ht="12">
      <c r="A1606" s="13"/>
      <c r="B1606" s="242"/>
      <c r="C1606" s="243"/>
      <c r="D1606" s="244" t="s">
        <v>221</v>
      </c>
      <c r="E1606" s="245" t="s">
        <v>1</v>
      </c>
      <c r="F1606" s="246" t="s">
        <v>2629</v>
      </c>
      <c r="G1606" s="243"/>
      <c r="H1606" s="247">
        <v>279.565</v>
      </c>
      <c r="I1606" s="248"/>
      <c r="J1606" s="243"/>
      <c r="K1606" s="243"/>
      <c r="L1606" s="249"/>
      <c r="M1606" s="250"/>
      <c r="N1606" s="251"/>
      <c r="O1606" s="251"/>
      <c r="P1606" s="251"/>
      <c r="Q1606" s="251"/>
      <c r="R1606" s="251"/>
      <c r="S1606" s="251"/>
      <c r="T1606" s="252"/>
      <c r="U1606" s="13"/>
      <c r="V1606" s="13"/>
      <c r="W1606" s="13"/>
      <c r="X1606" s="13"/>
      <c r="Y1606" s="13"/>
      <c r="Z1606" s="13"/>
      <c r="AA1606" s="13"/>
      <c r="AB1606" s="13"/>
      <c r="AC1606" s="13"/>
      <c r="AD1606" s="13"/>
      <c r="AE1606" s="13"/>
      <c r="AT1606" s="253" t="s">
        <v>221</v>
      </c>
      <c r="AU1606" s="253" t="s">
        <v>89</v>
      </c>
      <c r="AV1606" s="13" t="s">
        <v>89</v>
      </c>
      <c r="AW1606" s="13" t="s">
        <v>36</v>
      </c>
      <c r="AX1606" s="13" t="s">
        <v>80</v>
      </c>
      <c r="AY1606" s="253" t="s">
        <v>213</v>
      </c>
    </row>
    <row r="1607" spans="1:51" s="13" customFormat="1" ht="12">
      <c r="A1607" s="13"/>
      <c r="B1607" s="242"/>
      <c r="C1607" s="243"/>
      <c r="D1607" s="244" t="s">
        <v>221</v>
      </c>
      <c r="E1607" s="245" t="s">
        <v>1</v>
      </c>
      <c r="F1607" s="246" t="s">
        <v>2630</v>
      </c>
      <c r="G1607" s="243"/>
      <c r="H1607" s="247">
        <v>114.95</v>
      </c>
      <c r="I1607" s="248"/>
      <c r="J1607" s="243"/>
      <c r="K1607" s="243"/>
      <c r="L1607" s="249"/>
      <c r="M1607" s="250"/>
      <c r="N1607" s="251"/>
      <c r="O1607" s="251"/>
      <c r="P1607" s="251"/>
      <c r="Q1607" s="251"/>
      <c r="R1607" s="251"/>
      <c r="S1607" s="251"/>
      <c r="T1607" s="252"/>
      <c r="U1607" s="13"/>
      <c r="V1607" s="13"/>
      <c r="W1607" s="13"/>
      <c r="X1607" s="13"/>
      <c r="Y1607" s="13"/>
      <c r="Z1607" s="13"/>
      <c r="AA1607" s="13"/>
      <c r="AB1607" s="13"/>
      <c r="AC1607" s="13"/>
      <c r="AD1607" s="13"/>
      <c r="AE1607" s="13"/>
      <c r="AT1607" s="253" t="s">
        <v>221</v>
      </c>
      <c r="AU1607" s="253" t="s">
        <v>89</v>
      </c>
      <c r="AV1607" s="13" t="s">
        <v>89</v>
      </c>
      <c r="AW1607" s="13" t="s">
        <v>36</v>
      </c>
      <c r="AX1607" s="13" t="s">
        <v>80</v>
      </c>
      <c r="AY1607" s="253" t="s">
        <v>213</v>
      </c>
    </row>
    <row r="1608" spans="1:51" s="13" customFormat="1" ht="12">
      <c r="A1608" s="13"/>
      <c r="B1608" s="242"/>
      <c r="C1608" s="243"/>
      <c r="D1608" s="244" t="s">
        <v>221</v>
      </c>
      <c r="E1608" s="245" t="s">
        <v>1</v>
      </c>
      <c r="F1608" s="246" t="s">
        <v>2631</v>
      </c>
      <c r="G1608" s="243"/>
      <c r="H1608" s="247">
        <v>216.297</v>
      </c>
      <c r="I1608" s="248"/>
      <c r="J1608" s="243"/>
      <c r="K1608" s="243"/>
      <c r="L1608" s="249"/>
      <c r="M1608" s="250"/>
      <c r="N1608" s="251"/>
      <c r="O1608" s="251"/>
      <c r="P1608" s="251"/>
      <c r="Q1608" s="251"/>
      <c r="R1608" s="251"/>
      <c r="S1608" s="251"/>
      <c r="T1608" s="252"/>
      <c r="U1608" s="13"/>
      <c r="V1608" s="13"/>
      <c r="W1608" s="13"/>
      <c r="X1608" s="13"/>
      <c r="Y1608" s="13"/>
      <c r="Z1608" s="13"/>
      <c r="AA1608" s="13"/>
      <c r="AB1608" s="13"/>
      <c r="AC1608" s="13"/>
      <c r="AD1608" s="13"/>
      <c r="AE1608" s="13"/>
      <c r="AT1608" s="253" t="s">
        <v>221</v>
      </c>
      <c r="AU1608" s="253" t="s">
        <v>89</v>
      </c>
      <c r="AV1608" s="13" t="s">
        <v>89</v>
      </c>
      <c r="AW1608" s="13" t="s">
        <v>36</v>
      </c>
      <c r="AX1608" s="13" t="s">
        <v>80</v>
      </c>
      <c r="AY1608" s="253" t="s">
        <v>213</v>
      </c>
    </row>
    <row r="1609" spans="1:51" s="14" customFormat="1" ht="12">
      <c r="A1609" s="14"/>
      <c r="B1609" s="254"/>
      <c r="C1609" s="255"/>
      <c r="D1609" s="244" t="s">
        <v>221</v>
      </c>
      <c r="E1609" s="256" t="s">
        <v>1</v>
      </c>
      <c r="F1609" s="257" t="s">
        <v>224</v>
      </c>
      <c r="G1609" s="255"/>
      <c r="H1609" s="258">
        <v>610.812</v>
      </c>
      <c r="I1609" s="259"/>
      <c r="J1609" s="255"/>
      <c r="K1609" s="255"/>
      <c r="L1609" s="260"/>
      <c r="M1609" s="261"/>
      <c r="N1609" s="262"/>
      <c r="O1609" s="262"/>
      <c r="P1609" s="262"/>
      <c r="Q1609" s="262"/>
      <c r="R1609" s="262"/>
      <c r="S1609" s="262"/>
      <c r="T1609" s="263"/>
      <c r="U1609" s="14"/>
      <c r="V1609" s="14"/>
      <c r="W1609" s="14"/>
      <c r="X1609" s="14"/>
      <c r="Y1609" s="14"/>
      <c r="Z1609" s="14"/>
      <c r="AA1609" s="14"/>
      <c r="AB1609" s="14"/>
      <c r="AC1609" s="14"/>
      <c r="AD1609" s="14"/>
      <c r="AE1609" s="14"/>
      <c r="AT1609" s="264" t="s">
        <v>221</v>
      </c>
      <c r="AU1609" s="264" t="s">
        <v>89</v>
      </c>
      <c r="AV1609" s="14" t="s">
        <v>219</v>
      </c>
      <c r="AW1609" s="14" t="s">
        <v>36</v>
      </c>
      <c r="AX1609" s="14" t="s">
        <v>21</v>
      </c>
      <c r="AY1609" s="264" t="s">
        <v>213</v>
      </c>
    </row>
    <row r="1610" spans="1:65" s="2" customFormat="1" ht="16.5" customHeight="1">
      <c r="A1610" s="39"/>
      <c r="B1610" s="40"/>
      <c r="C1610" s="275" t="s">
        <v>2632</v>
      </c>
      <c r="D1610" s="275" t="s">
        <v>292</v>
      </c>
      <c r="E1610" s="276" t="s">
        <v>2633</v>
      </c>
      <c r="F1610" s="277" t="s">
        <v>2634</v>
      </c>
      <c r="G1610" s="278" t="s">
        <v>371</v>
      </c>
      <c r="H1610" s="279">
        <v>60.5</v>
      </c>
      <c r="I1610" s="280"/>
      <c r="J1610" s="281">
        <f>ROUND(I1610*H1610,2)</f>
        <v>0</v>
      </c>
      <c r="K1610" s="282"/>
      <c r="L1610" s="283"/>
      <c r="M1610" s="284" t="s">
        <v>1</v>
      </c>
      <c r="N1610" s="285" t="s">
        <v>45</v>
      </c>
      <c r="O1610" s="92"/>
      <c r="P1610" s="238">
        <f>O1610*H1610</f>
        <v>0</v>
      </c>
      <c r="Q1610" s="238">
        <v>0.00036</v>
      </c>
      <c r="R1610" s="238">
        <f>Q1610*H1610</f>
        <v>0.02178</v>
      </c>
      <c r="S1610" s="238">
        <v>0</v>
      </c>
      <c r="T1610" s="239">
        <f>S1610*H1610</f>
        <v>0</v>
      </c>
      <c r="U1610" s="39"/>
      <c r="V1610" s="39"/>
      <c r="W1610" s="39"/>
      <c r="X1610" s="39"/>
      <c r="Y1610" s="39"/>
      <c r="Z1610" s="39"/>
      <c r="AA1610" s="39"/>
      <c r="AB1610" s="39"/>
      <c r="AC1610" s="39"/>
      <c r="AD1610" s="39"/>
      <c r="AE1610" s="39"/>
      <c r="AR1610" s="240" t="s">
        <v>382</v>
      </c>
      <c r="AT1610" s="240" t="s">
        <v>292</v>
      </c>
      <c r="AU1610" s="240" t="s">
        <v>89</v>
      </c>
      <c r="AY1610" s="18" t="s">
        <v>213</v>
      </c>
      <c r="BE1610" s="241">
        <f>IF(N1610="základní",J1610,0)</f>
        <v>0</v>
      </c>
      <c r="BF1610" s="241">
        <f>IF(N1610="snížená",J1610,0)</f>
        <v>0</v>
      </c>
      <c r="BG1610" s="241">
        <f>IF(N1610="zákl. přenesená",J1610,0)</f>
        <v>0</v>
      </c>
      <c r="BH1610" s="241">
        <f>IF(N1610="sníž. přenesená",J1610,0)</f>
        <v>0</v>
      </c>
      <c r="BI1610" s="241">
        <f>IF(N1610="nulová",J1610,0)</f>
        <v>0</v>
      </c>
      <c r="BJ1610" s="18" t="s">
        <v>21</v>
      </c>
      <c r="BK1610" s="241">
        <f>ROUND(I1610*H1610,2)</f>
        <v>0</v>
      </c>
      <c r="BL1610" s="18" t="s">
        <v>301</v>
      </c>
      <c r="BM1610" s="240" t="s">
        <v>2635</v>
      </c>
    </row>
    <row r="1611" spans="1:51" s="13" customFormat="1" ht="12">
      <c r="A1611" s="13"/>
      <c r="B1611" s="242"/>
      <c r="C1611" s="243"/>
      <c r="D1611" s="244" t="s">
        <v>221</v>
      </c>
      <c r="E1611" s="245" t="s">
        <v>1</v>
      </c>
      <c r="F1611" s="246" t="s">
        <v>2636</v>
      </c>
      <c r="G1611" s="243"/>
      <c r="H1611" s="247">
        <v>60.5</v>
      </c>
      <c r="I1611" s="248"/>
      <c r="J1611" s="243"/>
      <c r="K1611" s="243"/>
      <c r="L1611" s="249"/>
      <c r="M1611" s="250"/>
      <c r="N1611" s="251"/>
      <c r="O1611" s="251"/>
      <c r="P1611" s="251"/>
      <c r="Q1611" s="251"/>
      <c r="R1611" s="251"/>
      <c r="S1611" s="251"/>
      <c r="T1611" s="252"/>
      <c r="U1611" s="13"/>
      <c r="V1611" s="13"/>
      <c r="W1611" s="13"/>
      <c r="X1611" s="13"/>
      <c r="Y1611" s="13"/>
      <c r="Z1611" s="13"/>
      <c r="AA1611" s="13"/>
      <c r="AB1611" s="13"/>
      <c r="AC1611" s="13"/>
      <c r="AD1611" s="13"/>
      <c r="AE1611" s="13"/>
      <c r="AT1611" s="253" t="s">
        <v>221</v>
      </c>
      <c r="AU1611" s="253" t="s">
        <v>89</v>
      </c>
      <c r="AV1611" s="13" t="s">
        <v>89</v>
      </c>
      <c r="AW1611" s="13" t="s">
        <v>36</v>
      </c>
      <c r="AX1611" s="13" t="s">
        <v>21</v>
      </c>
      <c r="AY1611" s="253" t="s">
        <v>213</v>
      </c>
    </row>
    <row r="1612" spans="1:65" s="2" customFormat="1" ht="21.75" customHeight="1">
      <c r="A1612" s="39"/>
      <c r="B1612" s="40"/>
      <c r="C1612" s="228" t="s">
        <v>2637</v>
      </c>
      <c r="D1612" s="228" t="s">
        <v>215</v>
      </c>
      <c r="E1612" s="229" t="s">
        <v>2638</v>
      </c>
      <c r="F1612" s="230" t="s">
        <v>2639</v>
      </c>
      <c r="G1612" s="231" t="s">
        <v>244</v>
      </c>
      <c r="H1612" s="232">
        <v>29.893</v>
      </c>
      <c r="I1612" s="233"/>
      <c r="J1612" s="234">
        <f>ROUND(I1612*H1612,2)</f>
        <v>0</v>
      </c>
      <c r="K1612" s="235"/>
      <c r="L1612" s="45"/>
      <c r="M1612" s="236" t="s">
        <v>1</v>
      </c>
      <c r="N1612" s="237" t="s">
        <v>45</v>
      </c>
      <c r="O1612" s="92"/>
      <c r="P1612" s="238">
        <f>O1612*H1612</f>
        <v>0</v>
      </c>
      <c r="Q1612" s="238">
        <v>0.0054</v>
      </c>
      <c r="R1612" s="238">
        <f>Q1612*H1612</f>
        <v>0.16142220000000002</v>
      </c>
      <c r="S1612" s="238">
        <v>0</v>
      </c>
      <c r="T1612" s="239">
        <f>S1612*H1612</f>
        <v>0</v>
      </c>
      <c r="U1612" s="39"/>
      <c r="V1612" s="39"/>
      <c r="W1612" s="39"/>
      <c r="X1612" s="39"/>
      <c r="Y1612" s="39"/>
      <c r="Z1612" s="39"/>
      <c r="AA1612" s="39"/>
      <c r="AB1612" s="39"/>
      <c r="AC1612" s="39"/>
      <c r="AD1612" s="39"/>
      <c r="AE1612" s="39"/>
      <c r="AR1612" s="240" t="s">
        <v>301</v>
      </c>
      <c r="AT1612" s="240" t="s">
        <v>215</v>
      </c>
      <c r="AU1612" s="240" t="s">
        <v>89</v>
      </c>
      <c r="AY1612" s="18" t="s">
        <v>213</v>
      </c>
      <c r="BE1612" s="241">
        <f>IF(N1612="základní",J1612,0)</f>
        <v>0</v>
      </c>
      <c r="BF1612" s="241">
        <f>IF(N1612="snížená",J1612,0)</f>
        <v>0</v>
      </c>
      <c r="BG1612" s="241">
        <f>IF(N1612="zákl. přenesená",J1612,0)</f>
        <v>0</v>
      </c>
      <c r="BH1612" s="241">
        <f>IF(N1612="sníž. přenesená",J1612,0)</f>
        <v>0</v>
      </c>
      <c r="BI1612" s="241">
        <f>IF(N1612="nulová",J1612,0)</f>
        <v>0</v>
      </c>
      <c r="BJ1612" s="18" t="s">
        <v>21</v>
      </c>
      <c r="BK1612" s="241">
        <f>ROUND(I1612*H1612,2)</f>
        <v>0</v>
      </c>
      <c r="BL1612" s="18" t="s">
        <v>301</v>
      </c>
      <c r="BM1612" s="240" t="s">
        <v>2640</v>
      </c>
    </row>
    <row r="1613" spans="1:51" s="15" customFormat="1" ht="12">
      <c r="A1613" s="15"/>
      <c r="B1613" s="265"/>
      <c r="C1613" s="266"/>
      <c r="D1613" s="244" t="s">
        <v>221</v>
      </c>
      <c r="E1613" s="267" t="s">
        <v>1</v>
      </c>
      <c r="F1613" s="268" t="s">
        <v>2641</v>
      </c>
      <c r="G1613" s="266"/>
      <c r="H1613" s="267" t="s">
        <v>1</v>
      </c>
      <c r="I1613" s="269"/>
      <c r="J1613" s="266"/>
      <c r="K1613" s="266"/>
      <c r="L1613" s="270"/>
      <c r="M1613" s="271"/>
      <c r="N1613" s="272"/>
      <c r="O1613" s="272"/>
      <c r="P1613" s="272"/>
      <c r="Q1613" s="272"/>
      <c r="R1613" s="272"/>
      <c r="S1613" s="272"/>
      <c r="T1613" s="273"/>
      <c r="U1613" s="15"/>
      <c r="V1613" s="15"/>
      <c r="W1613" s="15"/>
      <c r="X1613" s="15"/>
      <c r="Y1613" s="15"/>
      <c r="Z1613" s="15"/>
      <c r="AA1613" s="15"/>
      <c r="AB1613" s="15"/>
      <c r="AC1613" s="15"/>
      <c r="AD1613" s="15"/>
      <c r="AE1613" s="15"/>
      <c r="AT1613" s="274" t="s">
        <v>221</v>
      </c>
      <c r="AU1613" s="274" t="s">
        <v>89</v>
      </c>
      <c r="AV1613" s="15" t="s">
        <v>21</v>
      </c>
      <c r="AW1613" s="15" t="s">
        <v>36</v>
      </c>
      <c r="AX1613" s="15" t="s">
        <v>80</v>
      </c>
      <c r="AY1613" s="274" t="s">
        <v>213</v>
      </c>
    </row>
    <row r="1614" spans="1:51" s="13" customFormat="1" ht="12">
      <c r="A1614" s="13"/>
      <c r="B1614" s="242"/>
      <c r="C1614" s="243"/>
      <c r="D1614" s="244" t="s">
        <v>221</v>
      </c>
      <c r="E1614" s="245" t="s">
        <v>1</v>
      </c>
      <c r="F1614" s="246" t="s">
        <v>2642</v>
      </c>
      <c r="G1614" s="243"/>
      <c r="H1614" s="247">
        <v>24.3</v>
      </c>
      <c r="I1614" s="248"/>
      <c r="J1614" s="243"/>
      <c r="K1614" s="243"/>
      <c r="L1614" s="249"/>
      <c r="M1614" s="250"/>
      <c r="N1614" s="251"/>
      <c r="O1614" s="251"/>
      <c r="P1614" s="251"/>
      <c r="Q1614" s="251"/>
      <c r="R1614" s="251"/>
      <c r="S1614" s="251"/>
      <c r="T1614" s="252"/>
      <c r="U1614" s="13"/>
      <c r="V1614" s="13"/>
      <c r="W1614" s="13"/>
      <c r="X1614" s="13"/>
      <c r="Y1614" s="13"/>
      <c r="Z1614" s="13"/>
      <c r="AA1614" s="13"/>
      <c r="AB1614" s="13"/>
      <c r="AC1614" s="13"/>
      <c r="AD1614" s="13"/>
      <c r="AE1614" s="13"/>
      <c r="AT1614" s="253" t="s">
        <v>221</v>
      </c>
      <c r="AU1614" s="253" t="s">
        <v>89</v>
      </c>
      <c r="AV1614" s="13" t="s">
        <v>89</v>
      </c>
      <c r="AW1614" s="13" t="s">
        <v>36</v>
      </c>
      <c r="AX1614" s="13" t="s">
        <v>80</v>
      </c>
      <c r="AY1614" s="253" t="s">
        <v>213</v>
      </c>
    </row>
    <row r="1615" spans="1:51" s="13" customFormat="1" ht="12">
      <c r="A1615" s="13"/>
      <c r="B1615" s="242"/>
      <c r="C1615" s="243"/>
      <c r="D1615" s="244" t="s">
        <v>221</v>
      </c>
      <c r="E1615" s="245" t="s">
        <v>1</v>
      </c>
      <c r="F1615" s="246" t="s">
        <v>2643</v>
      </c>
      <c r="G1615" s="243"/>
      <c r="H1615" s="247">
        <v>4.6</v>
      </c>
      <c r="I1615" s="248"/>
      <c r="J1615" s="243"/>
      <c r="K1615" s="243"/>
      <c r="L1615" s="249"/>
      <c r="M1615" s="250"/>
      <c r="N1615" s="251"/>
      <c r="O1615" s="251"/>
      <c r="P1615" s="251"/>
      <c r="Q1615" s="251"/>
      <c r="R1615" s="251"/>
      <c r="S1615" s="251"/>
      <c r="T1615" s="252"/>
      <c r="U1615" s="13"/>
      <c r="V1615" s="13"/>
      <c r="W1615" s="13"/>
      <c r="X1615" s="13"/>
      <c r="Y1615" s="13"/>
      <c r="Z1615" s="13"/>
      <c r="AA1615" s="13"/>
      <c r="AB1615" s="13"/>
      <c r="AC1615" s="13"/>
      <c r="AD1615" s="13"/>
      <c r="AE1615" s="13"/>
      <c r="AT1615" s="253" t="s">
        <v>221</v>
      </c>
      <c r="AU1615" s="253" t="s">
        <v>89</v>
      </c>
      <c r="AV1615" s="13" t="s">
        <v>89</v>
      </c>
      <c r="AW1615" s="13" t="s">
        <v>36</v>
      </c>
      <c r="AX1615" s="13" t="s">
        <v>80</v>
      </c>
      <c r="AY1615" s="253" t="s">
        <v>213</v>
      </c>
    </row>
    <row r="1616" spans="1:51" s="13" customFormat="1" ht="12">
      <c r="A1616" s="13"/>
      <c r="B1616" s="242"/>
      <c r="C1616" s="243"/>
      <c r="D1616" s="244" t="s">
        <v>221</v>
      </c>
      <c r="E1616" s="245" t="s">
        <v>1</v>
      </c>
      <c r="F1616" s="246" t="s">
        <v>2644</v>
      </c>
      <c r="G1616" s="243"/>
      <c r="H1616" s="247">
        <v>0.993</v>
      </c>
      <c r="I1616" s="248"/>
      <c r="J1616" s="243"/>
      <c r="K1616" s="243"/>
      <c r="L1616" s="249"/>
      <c r="M1616" s="250"/>
      <c r="N1616" s="251"/>
      <c r="O1616" s="251"/>
      <c r="P1616" s="251"/>
      <c r="Q1616" s="251"/>
      <c r="R1616" s="251"/>
      <c r="S1616" s="251"/>
      <c r="T1616" s="252"/>
      <c r="U1616" s="13"/>
      <c r="V1616" s="13"/>
      <c r="W1616" s="13"/>
      <c r="X1616" s="13"/>
      <c r="Y1616" s="13"/>
      <c r="Z1616" s="13"/>
      <c r="AA1616" s="13"/>
      <c r="AB1616" s="13"/>
      <c r="AC1616" s="13"/>
      <c r="AD1616" s="13"/>
      <c r="AE1616" s="13"/>
      <c r="AT1616" s="253" t="s">
        <v>221</v>
      </c>
      <c r="AU1616" s="253" t="s">
        <v>89</v>
      </c>
      <c r="AV1616" s="13" t="s">
        <v>89</v>
      </c>
      <c r="AW1616" s="13" t="s">
        <v>36</v>
      </c>
      <c r="AX1616" s="13" t="s">
        <v>80</v>
      </c>
      <c r="AY1616" s="253" t="s">
        <v>213</v>
      </c>
    </row>
    <row r="1617" spans="1:51" s="14" customFormat="1" ht="12">
      <c r="A1617" s="14"/>
      <c r="B1617" s="254"/>
      <c r="C1617" s="255"/>
      <c r="D1617" s="244" t="s">
        <v>221</v>
      </c>
      <c r="E1617" s="256" t="s">
        <v>1</v>
      </c>
      <c r="F1617" s="257" t="s">
        <v>224</v>
      </c>
      <c r="G1617" s="255"/>
      <c r="H1617" s="258">
        <v>29.893</v>
      </c>
      <c r="I1617" s="259"/>
      <c r="J1617" s="255"/>
      <c r="K1617" s="255"/>
      <c r="L1617" s="260"/>
      <c r="M1617" s="261"/>
      <c r="N1617" s="262"/>
      <c r="O1617" s="262"/>
      <c r="P1617" s="262"/>
      <c r="Q1617" s="262"/>
      <c r="R1617" s="262"/>
      <c r="S1617" s="262"/>
      <c r="T1617" s="263"/>
      <c r="U1617" s="14"/>
      <c r="V1617" s="14"/>
      <c r="W1617" s="14"/>
      <c r="X1617" s="14"/>
      <c r="Y1617" s="14"/>
      <c r="Z1617" s="14"/>
      <c r="AA1617" s="14"/>
      <c r="AB1617" s="14"/>
      <c r="AC1617" s="14"/>
      <c r="AD1617" s="14"/>
      <c r="AE1617" s="14"/>
      <c r="AT1617" s="264" t="s">
        <v>221</v>
      </c>
      <c r="AU1617" s="264" t="s">
        <v>89</v>
      </c>
      <c r="AV1617" s="14" t="s">
        <v>219</v>
      </c>
      <c r="AW1617" s="14" t="s">
        <v>36</v>
      </c>
      <c r="AX1617" s="14" t="s">
        <v>21</v>
      </c>
      <c r="AY1617" s="264" t="s">
        <v>213</v>
      </c>
    </row>
    <row r="1618" spans="1:65" s="2" customFormat="1" ht="21.75" customHeight="1">
      <c r="A1618" s="39"/>
      <c r="B1618" s="40"/>
      <c r="C1618" s="275" t="s">
        <v>2645</v>
      </c>
      <c r="D1618" s="275" t="s">
        <v>292</v>
      </c>
      <c r="E1618" s="276" t="s">
        <v>2646</v>
      </c>
      <c r="F1618" s="277" t="s">
        <v>2647</v>
      </c>
      <c r="G1618" s="278" t="s">
        <v>244</v>
      </c>
      <c r="H1618" s="279">
        <v>27.822</v>
      </c>
      <c r="I1618" s="280"/>
      <c r="J1618" s="281">
        <f>ROUND(I1618*H1618,2)</f>
        <v>0</v>
      </c>
      <c r="K1618" s="282"/>
      <c r="L1618" s="283"/>
      <c r="M1618" s="284" t="s">
        <v>1</v>
      </c>
      <c r="N1618" s="285" t="s">
        <v>45</v>
      </c>
      <c r="O1618" s="92"/>
      <c r="P1618" s="238">
        <f>O1618*H1618</f>
        <v>0</v>
      </c>
      <c r="Q1618" s="238">
        <v>0.0192</v>
      </c>
      <c r="R1618" s="238">
        <f>Q1618*H1618</f>
        <v>0.5341824</v>
      </c>
      <c r="S1618" s="238">
        <v>0</v>
      </c>
      <c r="T1618" s="239">
        <f>S1618*H1618</f>
        <v>0</v>
      </c>
      <c r="U1618" s="39"/>
      <c r="V1618" s="39"/>
      <c r="W1618" s="39"/>
      <c r="X1618" s="39"/>
      <c r="Y1618" s="39"/>
      <c r="Z1618" s="39"/>
      <c r="AA1618" s="39"/>
      <c r="AB1618" s="39"/>
      <c r="AC1618" s="39"/>
      <c r="AD1618" s="39"/>
      <c r="AE1618" s="39"/>
      <c r="AR1618" s="240" t="s">
        <v>382</v>
      </c>
      <c r="AT1618" s="240" t="s">
        <v>292</v>
      </c>
      <c r="AU1618" s="240" t="s">
        <v>89</v>
      </c>
      <c r="AY1618" s="18" t="s">
        <v>213</v>
      </c>
      <c r="BE1618" s="241">
        <f>IF(N1618="základní",J1618,0)</f>
        <v>0</v>
      </c>
      <c r="BF1618" s="241">
        <f>IF(N1618="snížená",J1618,0)</f>
        <v>0</v>
      </c>
      <c r="BG1618" s="241">
        <f>IF(N1618="zákl. přenesená",J1618,0)</f>
        <v>0</v>
      </c>
      <c r="BH1618" s="241">
        <f>IF(N1618="sníž. přenesená",J1618,0)</f>
        <v>0</v>
      </c>
      <c r="BI1618" s="241">
        <f>IF(N1618="nulová",J1618,0)</f>
        <v>0</v>
      </c>
      <c r="BJ1618" s="18" t="s">
        <v>21</v>
      </c>
      <c r="BK1618" s="241">
        <f>ROUND(I1618*H1618,2)</f>
        <v>0</v>
      </c>
      <c r="BL1618" s="18" t="s">
        <v>301</v>
      </c>
      <c r="BM1618" s="240" t="s">
        <v>2648</v>
      </c>
    </row>
    <row r="1619" spans="1:51" s="13" customFormat="1" ht="12">
      <c r="A1619" s="13"/>
      <c r="B1619" s="242"/>
      <c r="C1619" s="243"/>
      <c r="D1619" s="244" t="s">
        <v>221</v>
      </c>
      <c r="E1619" s="245" t="s">
        <v>1</v>
      </c>
      <c r="F1619" s="246" t="s">
        <v>2649</v>
      </c>
      <c r="G1619" s="243"/>
      <c r="H1619" s="247">
        <v>27.822</v>
      </c>
      <c r="I1619" s="248"/>
      <c r="J1619" s="243"/>
      <c r="K1619" s="243"/>
      <c r="L1619" s="249"/>
      <c r="M1619" s="250"/>
      <c r="N1619" s="251"/>
      <c r="O1619" s="251"/>
      <c r="P1619" s="251"/>
      <c r="Q1619" s="251"/>
      <c r="R1619" s="251"/>
      <c r="S1619" s="251"/>
      <c r="T1619" s="252"/>
      <c r="U1619" s="13"/>
      <c r="V1619" s="13"/>
      <c r="W1619" s="13"/>
      <c r="X1619" s="13"/>
      <c r="Y1619" s="13"/>
      <c r="Z1619" s="13"/>
      <c r="AA1619" s="13"/>
      <c r="AB1619" s="13"/>
      <c r="AC1619" s="13"/>
      <c r="AD1619" s="13"/>
      <c r="AE1619" s="13"/>
      <c r="AT1619" s="253" t="s">
        <v>221</v>
      </c>
      <c r="AU1619" s="253" t="s">
        <v>89</v>
      </c>
      <c r="AV1619" s="13" t="s">
        <v>89</v>
      </c>
      <c r="AW1619" s="13" t="s">
        <v>36</v>
      </c>
      <c r="AX1619" s="13" t="s">
        <v>21</v>
      </c>
      <c r="AY1619" s="253" t="s">
        <v>213</v>
      </c>
    </row>
    <row r="1620" spans="1:65" s="2" customFormat="1" ht="21.75" customHeight="1">
      <c r="A1620" s="39"/>
      <c r="B1620" s="40"/>
      <c r="C1620" s="275" t="s">
        <v>2650</v>
      </c>
      <c r="D1620" s="275" t="s">
        <v>292</v>
      </c>
      <c r="E1620" s="276" t="s">
        <v>2651</v>
      </c>
      <c r="F1620" s="277" t="s">
        <v>2652</v>
      </c>
      <c r="G1620" s="278" t="s">
        <v>244</v>
      </c>
      <c r="H1620" s="279">
        <v>5.06</v>
      </c>
      <c r="I1620" s="280"/>
      <c r="J1620" s="281">
        <f>ROUND(I1620*H1620,2)</f>
        <v>0</v>
      </c>
      <c r="K1620" s="282"/>
      <c r="L1620" s="283"/>
      <c r="M1620" s="284" t="s">
        <v>1</v>
      </c>
      <c r="N1620" s="285" t="s">
        <v>45</v>
      </c>
      <c r="O1620" s="92"/>
      <c r="P1620" s="238">
        <f>O1620*H1620</f>
        <v>0</v>
      </c>
      <c r="Q1620" s="238">
        <v>0.0227</v>
      </c>
      <c r="R1620" s="238">
        <f>Q1620*H1620</f>
        <v>0.11486199999999999</v>
      </c>
      <c r="S1620" s="238">
        <v>0</v>
      </c>
      <c r="T1620" s="239">
        <f>S1620*H1620</f>
        <v>0</v>
      </c>
      <c r="U1620" s="39"/>
      <c r="V1620" s="39"/>
      <c r="W1620" s="39"/>
      <c r="X1620" s="39"/>
      <c r="Y1620" s="39"/>
      <c r="Z1620" s="39"/>
      <c r="AA1620" s="39"/>
      <c r="AB1620" s="39"/>
      <c r="AC1620" s="39"/>
      <c r="AD1620" s="39"/>
      <c r="AE1620" s="39"/>
      <c r="AR1620" s="240" t="s">
        <v>382</v>
      </c>
      <c r="AT1620" s="240" t="s">
        <v>292</v>
      </c>
      <c r="AU1620" s="240" t="s">
        <v>89</v>
      </c>
      <c r="AY1620" s="18" t="s">
        <v>213</v>
      </c>
      <c r="BE1620" s="241">
        <f>IF(N1620="základní",J1620,0)</f>
        <v>0</v>
      </c>
      <c r="BF1620" s="241">
        <f>IF(N1620="snížená",J1620,0)</f>
        <v>0</v>
      </c>
      <c r="BG1620" s="241">
        <f>IF(N1620="zákl. přenesená",J1620,0)</f>
        <v>0</v>
      </c>
      <c r="BH1620" s="241">
        <f>IF(N1620="sníž. přenesená",J1620,0)</f>
        <v>0</v>
      </c>
      <c r="BI1620" s="241">
        <f>IF(N1620="nulová",J1620,0)</f>
        <v>0</v>
      </c>
      <c r="BJ1620" s="18" t="s">
        <v>21</v>
      </c>
      <c r="BK1620" s="241">
        <f>ROUND(I1620*H1620,2)</f>
        <v>0</v>
      </c>
      <c r="BL1620" s="18" t="s">
        <v>301</v>
      </c>
      <c r="BM1620" s="240" t="s">
        <v>2653</v>
      </c>
    </row>
    <row r="1621" spans="1:51" s="13" customFormat="1" ht="12">
      <c r="A1621" s="13"/>
      <c r="B1621" s="242"/>
      <c r="C1621" s="243"/>
      <c r="D1621" s="244" t="s">
        <v>221</v>
      </c>
      <c r="E1621" s="245" t="s">
        <v>1</v>
      </c>
      <c r="F1621" s="246" t="s">
        <v>2654</v>
      </c>
      <c r="G1621" s="243"/>
      <c r="H1621" s="247">
        <v>5.06</v>
      </c>
      <c r="I1621" s="248"/>
      <c r="J1621" s="243"/>
      <c r="K1621" s="243"/>
      <c r="L1621" s="249"/>
      <c r="M1621" s="250"/>
      <c r="N1621" s="251"/>
      <c r="O1621" s="251"/>
      <c r="P1621" s="251"/>
      <c r="Q1621" s="251"/>
      <c r="R1621" s="251"/>
      <c r="S1621" s="251"/>
      <c r="T1621" s="252"/>
      <c r="U1621" s="13"/>
      <c r="V1621" s="13"/>
      <c r="W1621" s="13"/>
      <c r="X1621" s="13"/>
      <c r="Y1621" s="13"/>
      <c r="Z1621" s="13"/>
      <c r="AA1621" s="13"/>
      <c r="AB1621" s="13"/>
      <c r="AC1621" s="13"/>
      <c r="AD1621" s="13"/>
      <c r="AE1621" s="13"/>
      <c r="AT1621" s="253" t="s">
        <v>221</v>
      </c>
      <c r="AU1621" s="253" t="s">
        <v>89</v>
      </c>
      <c r="AV1621" s="13" t="s">
        <v>89</v>
      </c>
      <c r="AW1621" s="13" t="s">
        <v>36</v>
      </c>
      <c r="AX1621" s="13" t="s">
        <v>21</v>
      </c>
      <c r="AY1621" s="253" t="s">
        <v>213</v>
      </c>
    </row>
    <row r="1622" spans="1:65" s="2" customFormat="1" ht="33" customHeight="1">
      <c r="A1622" s="39"/>
      <c r="B1622" s="40"/>
      <c r="C1622" s="228" t="s">
        <v>2655</v>
      </c>
      <c r="D1622" s="228" t="s">
        <v>215</v>
      </c>
      <c r="E1622" s="229" t="s">
        <v>2656</v>
      </c>
      <c r="F1622" s="230" t="s">
        <v>2657</v>
      </c>
      <c r="G1622" s="231" t="s">
        <v>244</v>
      </c>
      <c r="H1622" s="232">
        <v>34.684</v>
      </c>
      <c r="I1622" s="233"/>
      <c r="J1622" s="234">
        <f>ROUND(I1622*H1622,2)</f>
        <v>0</v>
      </c>
      <c r="K1622" s="235"/>
      <c r="L1622" s="45"/>
      <c r="M1622" s="236" t="s">
        <v>1</v>
      </c>
      <c r="N1622" s="237" t="s">
        <v>45</v>
      </c>
      <c r="O1622" s="92"/>
      <c r="P1622" s="238">
        <f>O1622*H1622</f>
        <v>0</v>
      </c>
      <c r="Q1622" s="238">
        <v>0.009</v>
      </c>
      <c r="R1622" s="238">
        <f>Q1622*H1622</f>
        <v>0.31215599999999993</v>
      </c>
      <c r="S1622" s="238">
        <v>0</v>
      </c>
      <c r="T1622" s="239">
        <f>S1622*H1622</f>
        <v>0</v>
      </c>
      <c r="U1622" s="39"/>
      <c r="V1622" s="39"/>
      <c r="W1622" s="39"/>
      <c r="X1622" s="39"/>
      <c r="Y1622" s="39"/>
      <c r="Z1622" s="39"/>
      <c r="AA1622" s="39"/>
      <c r="AB1622" s="39"/>
      <c r="AC1622" s="39"/>
      <c r="AD1622" s="39"/>
      <c r="AE1622" s="39"/>
      <c r="AR1622" s="240" t="s">
        <v>301</v>
      </c>
      <c r="AT1622" s="240" t="s">
        <v>215</v>
      </c>
      <c r="AU1622" s="240" t="s">
        <v>89</v>
      </c>
      <c r="AY1622" s="18" t="s">
        <v>213</v>
      </c>
      <c r="BE1622" s="241">
        <f>IF(N1622="základní",J1622,0)</f>
        <v>0</v>
      </c>
      <c r="BF1622" s="241">
        <f>IF(N1622="snížená",J1622,0)</f>
        <v>0</v>
      </c>
      <c r="BG1622" s="241">
        <f>IF(N1622="zákl. přenesená",J1622,0)</f>
        <v>0</v>
      </c>
      <c r="BH1622" s="241">
        <f>IF(N1622="sníž. přenesená",J1622,0)</f>
        <v>0</v>
      </c>
      <c r="BI1622" s="241">
        <f>IF(N1622="nulová",J1622,0)</f>
        <v>0</v>
      </c>
      <c r="BJ1622" s="18" t="s">
        <v>21</v>
      </c>
      <c r="BK1622" s="241">
        <f>ROUND(I1622*H1622,2)</f>
        <v>0</v>
      </c>
      <c r="BL1622" s="18" t="s">
        <v>301</v>
      </c>
      <c r="BM1622" s="240" t="s">
        <v>2658</v>
      </c>
    </row>
    <row r="1623" spans="1:51" s="15" customFormat="1" ht="12">
      <c r="A1623" s="15"/>
      <c r="B1623" s="265"/>
      <c r="C1623" s="266"/>
      <c r="D1623" s="244" t="s">
        <v>221</v>
      </c>
      <c r="E1623" s="267" t="s">
        <v>1</v>
      </c>
      <c r="F1623" s="268" t="s">
        <v>2659</v>
      </c>
      <c r="G1623" s="266"/>
      <c r="H1623" s="267" t="s">
        <v>1</v>
      </c>
      <c r="I1623" s="269"/>
      <c r="J1623" s="266"/>
      <c r="K1623" s="266"/>
      <c r="L1623" s="270"/>
      <c r="M1623" s="271"/>
      <c r="N1623" s="272"/>
      <c r="O1623" s="272"/>
      <c r="P1623" s="272"/>
      <c r="Q1623" s="272"/>
      <c r="R1623" s="272"/>
      <c r="S1623" s="272"/>
      <c r="T1623" s="273"/>
      <c r="U1623" s="15"/>
      <c r="V1623" s="15"/>
      <c r="W1623" s="15"/>
      <c r="X1623" s="15"/>
      <c r="Y1623" s="15"/>
      <c r="Z1623" s="15"/>
      <c r="AA1623" s="15"/>
      <c r="AB1623" s="15"/>
      <c r="AC1623" s="15"/>
      <c r="AD1623" s="15"/>
      <c r="AE1623" s="15"/>
      <c r="AT1623" s="274" t="s">
        <v>221</v>
      </c>
      <c r="AU1623" s="274" t="s">
        <v>89</v>
      </c>
      <c r="AV1623" s="15" t="s">
        <v>21</v>
      </c>
      <c r="AW1623" s="15" t="s">
        <v>36</v>
      </c>
      <c r="AX1623" s="15" t="s">
        <v>80</v>
      </c>
      <c r="AY1623" s="274" t="s">
        <v>213</v>
      </c>
    </row>
    <row r="1624" spans="1:51" s="13" customFormat="1" ht="12">
      <c r="A1624" s="13"/>
      <c r="B1624" s="242"/>
      <c r="C1624" s="243"/>
      <c r="D1624" s="244" t="s">
        <v>221</v>
      </c>
      <c r="E1624" s="245" t="s">
        <v>1</v>
      </c>
      <c r="F1624" s="246" t="s">
        <v>1012</v>
      </c>
      <c r="G1624" s="243"/>
      <c r="H1624" s="247">
        <v>33.55</v>
      </c>
      <c r="I1624" s="248"/>
      <c r="J1624" s="243"/>
      <c r="K1624" s="243"/>
      <c r="L1624" s="249"/>
      <c r="M1624" s="250"/>
      <c r="N1624" s="251"/>
      <c r="O1624" s="251"/>
      <c r="P1624" s="251"/>
      <c r="Q1624" s="251"/>
      <c r="R1624" s="251"/>
      <c r="S1624" s="251"/>
      <c r="T1624" s="252"/>
      <c r="U1624" s="13"/>
      <c r="V1624" s="13"/>
      <c r="W1624" s="13"/>
      <c r="X1624" s="13"/>
      <c r="Y1624" s="13"/>
      <c r="Z1624" s="13"/>
      <c r="AA1624" s="13"/>
      <c r="AB1624" s="13"/>
      <c r="AC1624" s="13"/>
      <c r="AD1624" s="13"/>
      <c r="AE1624" s="13"/>
      <c r="AT1624" s="253" t="s">
        <v>221</v>
      </c>
      <c r="AU1624" s="253" t="s">
        <v>89</v>
      </c>
      <c r="AV1624" s="13" t="s">
        <v>89</v>
      </c>
      <c r="AW1624" s="13" t="s">
        <v>36</v>
      </c>
      <c r="AX1624" s="13" t="s">
        <v>80</v>
      </c>
      <c r="AY1624" s="253" t="s">
        <v>213</v>
      </c>
    </row>
    <row r="1625" spans="1:51" s="13" customFormat="1" ht="12">
      <c r="A1625" s="13"/>
      <c r="B1625" s="242"/>
      <c r="C1625" s="243"/>
      <c r="D1625" s="244" t="s">
        <v>221</v>
      </c>
      <c r="E1625" s="245" t="s">
        <v>1</v>
      </c>
      <c r="F1625" s="246" t="s">
        <v>2660</v>
      </c>
      <c r="G1625" s="243"/>
      <c r="H1625" s="247">
        <v>1.134</v>
      </c>
      <c r="I1625" s="248"/>
      <c r="J1625" s="243"/>
      <c r="K1625" s="243"/>
      <c r="L1625" s="249"/>
      <c r="M1625" s="250"/>
      <c r="N1625" s="251"/>
      <c r="O1625" s="251"/>
      <c r="P1625" s="251"/>
      <c r="Q1625" s="251"/>
      <c r="R1625" s="251"/>
      <c r="S1625" s="251"/>
      <c r="T1625" s="252"/>
      <c r="U1625" s="13"/>
      <c r="V1625" s="13"/>
      <c r="W1625" s="13"/>
      <c r="X1625" s="13"/>
      <c r="Y1625" s="13"/>
      <c r="Z1625" s="13"/>
      <c r="AA1625" s="13"/>
      <c r="AB1625" s="13"/>
      <c r="AC1625" s="13"/>
      <c r="AD1625" s="13"/>
      <c r="AE1625" s="13"/>
      <c r="AT1625" s="253" t="s">
        <v>221</v>
      </c>
      <c r="AU1625" s="253" t="s">
        <v>89</v>
      </c>
      <c r="AV1625" s="13" t="s">
        <v>89</v>
      </c>
      <c r="AW1625" s="13" t="s">
        <v>36</v>
      </c>
      <c r="AX1625" s="13" t="s">
        <v>80</v>
      </c>
      <c r="AY1625" s="253" t="s">
        <v>213</v>
      </c>
    </row>
    <row r="1626" spans="1:51" s="14" customFormat="1" ht="12">
      <c r="A1626" s="14"/>
      <c r="B1626" s="254"/>
      <c r="C1626" s="255"/>
      <c r="D1626" s="244" t="s">
        <v>221</v>
      </c>
      <c r="E1626" s="256" t="s">
        <v>1</v>
      </c>
      <c r="F1626" s="257" t="s">
        <v>224</v>
      </c>
      <c r="G1626" s="255"/>
      <c r="H1626" s="258">
        <v>34.684</v>
      </c>
      <c r="I1626" s="259"/>
      <c r="J1626" s="255"/>
      <c r="K1626" s="255"/>
      <c r="L1626" s="260"/>
      <c r="M1626" s="261"/>
      <c r="N1626" s="262"/>
      <c r="O1626" s="262"/>
      <c r="P1626" s="262"/>
      <c r="Q1626" s="262"/>
      <c r="R1626" s="262"/>
      <c r="S1626" s="262"/>
      <c r="T1626" s="263"/>
      <c r="U1626" s="14"/>
      <c r="V1626" s="14"/>
      <c r="W1626" s="14"/>
      <c r="X1626" s="14"/>
      <c r="Y1626" s="14"/>
      <c r="Z1626" s="14"/>
      <c r="AA1626" s="14"/>
      <c r="AB1626" s="14"/>
      <c r="AC1626" s="14"/>
      <c r="AD1626" s="14"/>
      <c r="AE1626" s="14"/>
      <c r="AT1626" s="264" t="s">
        <v>221</v>
      </c>
      <c r="AU1626" s="264" t="s">
        <v>89</v>
      </c>
      <c r="AV1626" s="14" t="s">
        <v>219</v>
      </c>
      <c r="AW1626" s="14" t="s">
        <v>36</v>
      </c>
      <c r="AX1626" s="14" t="s">
        <v>21</v>
      </c>
      <c r="AY1626" s="264" t="s">
        <v>213</v>
      </c>
    </row>
    <row r="1627" spans="1:65" s="2" customFormat="1" ht="21.75" customHeight="1">
      <c r="A1627" s="39"/>
      <c r="B1627" s="40"/>
      <c r="C1627" s="275" t="s">
        <v>2661</v>
      </c>
      <c r="D1627" s="275" t="s">
        <v>292</v>
      </c>
      <c r="E1627" s="276" t="s">
        <v>2662</v>
      </c>
      <c r="F1627" s="277" t="s">
        <v>2663</v>
      </c>
      <c r="G1627" s="278" t="s">
        <v>244</v>
      </c>
      <c r="H1627" s="279">
        <v>38.152</v>
      </c>
      <c r="I1627" s="280"/>
      <c r="J1627" s="281">
        <f>ROUND(I1627*H1627,2)</f>
        <v>0</v>
      </c>
      <c r="K1627" s="282"/>
      <c r="L1627" s="283"/>
      <c r="M1627" s="284" t="s">
        <v>1</v>
      </c>
      <c r="N1627" s="285" t="s">
        <v>45</v>
      </c>
      <c r="O1627" s="92"/>
      <c r="P1627" s="238">
        <f>O1627*H1627</f>
        <v>0</v>
      </c>
      <c r="Q1627" s="238">
        <v>0.0227</v>
      </c>
      <c r="R1627" s="238">
        <f>Q1627*H1627</f>
        <v>0.8660504000000001</v>
      </c>
      <c r="S1627" s="238">
        <v>0</v>
      </c>
      <c r="T1627" s="239">
        <f>S1627*H1627</f>
        <v>0</v>
      </c>
      <c r="U1627" s="39"/>
      <c r="V1627" s="39"/>
      <c r="W1627" s="39"/>
      <c r="X1627" s="39"/>
      <c r="Y1627" s="39"/>
      <c r="Z1627" s="39"/>
      <c r="AA1627" s="39"/>
      <c r="AB1627" s="39"/>
      <c r="AC1627" s="39"/>
      <c r="AD1627" s="39"/>
      <c r="AE1627" s="39"/>
      <c r="AR1627" s="240" t="s">
        <v>382</v>
      </c>
      <c r="AT1627" s="240" t="s">
        <v>292</v>
      </c>
      <c r="AU1627" s="240" t="s">
        <v>89</v>
      </c>
      <c r="AY1627" s="18" t="s">
        <v>213</v>
      </c>
      <c r="BE1627" s="241">
        <f>IF(N1627="základní",J1627,0)</f>
        <v>0</v>
      </c>
      <c r="BF1627" s="241">
        <f>IF(N1627="snížená",J1627,0)</f>
        <v>0</v>
      </c>
      <c r="BG1627" s="241">
        <f>IF(N1627="zákl. přenesená",J1627,0)</f>
        <v>0</v>
      </c>
      <c r="BH1627" s="241">
        <f>IF(N1627="sníž. přenesená",J1627,0)</f>
        <v>0</v>
      </c>
      <c r="BI1627" s="241">
        <f>IF(N1627="nulová",J1627,0)</f>
        <v>0</v>
      </c>
      <c r="BJ1627" s="18" t="s">
        <v>21</v>
      </c>
      <c r="BK1627" s="241">
        <f>ROUND(I1627*H1627,2)</f>
        <v>0</v>
      </c>
      <c r="BL1627" s="18" t="s">
        <v>301</v>
      </c>
      <c r="BM1627" s="240" t="s">
        <v>2664</v>
      </c>
    </row>
    <row r="1628" spans="1:51" s="13" customFormat="1" ht="12">
      <c r="A1628" s="13"/>
      <c r="B1628" s="242"/>
      <c r="C1628" s="243"/>
      <c r="D1628" s="244" t="s">
        <v>221</v>
      </c>
      <c r="E1628" s="245" t="s">
        <v>1</v>
      </c>
      <c r="F1628" s="246" t="s">
        <v>2665</v>
      </c>
      <c r="G1628" s="243"/>
      <c r="H1628" s="247">
        <v>38.152</v>
      </c>
      <c r="I1628" s="248"/>
      <c r="J1628" s="243"/>
      <c r="K1628" s="243"/>
      <c r="L1628" s="249"/>
      <c r="M1628" s="250"/>
      <c r="N1628" s="251"/>
      <c r="O1628" s="251"/>
      <c r="P1628" s="251"/>
      <c r="Q1628" s="251"/>
      <c r="R1628" s="251"/>
      <c r="S1628" s="251"/>
      <c r="T1628" s="252"/>
      <c r="U1628" s="13"/>
      <c r="V1628" s="13"/>
      <c r="W1628" s="13"/>
      <c r="X1628" s="13"/>
      <c r="Y1628" s="13"/>
      <c r="Z1628" s="13"/>
      <c r="AA1628" s="13"/>
      <c r="AB1628" s="13"/>
      <c r="AC1628" s="13"/>
      <c r="AD1628" s="13"/>
      <c r="AE1628" s="13"/>
      <c r="AT1628" s="253" t="s">
        <v>221</v>
      </c>
      <c r="AU1628" s="253" t="s">
        <v>89</v>
      </c>
      <c r="AV1628" s="13" t="s">
        <v>89</v>
      </c>
      <c r="AW1628" s="13" t="s">
        <v>36</v>
      </c>
      <c r="AX1628" s="13" t="s">
        <v>21</v>
      </c>
      <c r="AY1628" s="253" t="s">
        <v>213</v>
      </c>
    </row>
    <row r="1629" spans="1:65" s="2" customFormat="1" ht="33" customHeight="1">
      <c r="A1629" s="39"/>
      <c r="B1629" s="40"/>
      <c r="C1629" s="228" t="s">
        <v>2666</v>
      </c>
      <c r="D1629" s="228" t="s">
        <v>215</v>
      </c>
      <c r="E1629" s="229" t="s">
        <v>2667</v>
      </c>
      <c r="F1629" s="230" t="s">
        <v>2668</v>
      </c>
      <c r="G1629" s="231" t="s">
        <v>244</v>
      </c>
      <c r="H1629" s="232">
        <v>22.5</v>
      </c>
      <c r="I1629" s="233"/>
      <c r="J1629" s="234">
        <f>ROUND(I1629*H1629,2)</f>
        <v>0</v>
      </c>
      <c r="K1629" s="235"/>
      <c r="L1629" s="45"/>
      <c r="M1629" s="236" t="s">
        <v>1</v>
      </c>
      <c r="N1629" s="237" t="s">
        <v>45</v>
      </c>
      <c r="O1629" s="92"/>
      <c r="P1629" s="238">
        <f>O1629*H1629</f>
        <v>0</v>
      </c>
      <c r="Q1629" s="238">
        <v>0.0093</v>
      </c>
      <c r="R1629" s="238">
        <f>Q1629*H1629</f>
        <v>0.20925</v>
      </c>
      <c r="S1629" s="238">
        <v>0</v>
      </c>
      <c r="T1629" s="239">
        <f>S1629*H1629</f>
        <v>0</v>
      </c>
      <c r="U1629" s="39"/>
      <c r="V1629" s="39"/>
      <c r="W1629" s="39"/>
      <c r="X1629" s="39"/>
      <c r="Y1629" s="39"/>
      <c r="Z1629" s="39"/>
      <c r="AA1629" s="39"/>
      <c r="AB1629" s="39"/>
      <c r="AC1629" s="39"/>
      <c r="AD1629" s="39"/>
      <c r="AE1629" s="39"/>
      <c r="AR1629" s="240" t="s">
        <v>301</v>
      </c>
      <c r="AT1629" s="240" t="s">
        <v>215</v>
      </c>
      <c r="AU1629" s="240" t="s">
        <v>89</v>
      </c>
      <c r="AY1629" s="18" t="s">
        <v>213</v>
      </c>
      <c r="BE1629" s="241">
        <f>IF(N1629="základní",J1629,0)</f>
        <v>0</v>
      </c>
      <c r="BF1629" s="241">
        <f>IF(N1629="snížená",J1629,0)</f>
        <v>0</v>
      </c>
      <c r="BG1629" s="241">
        <f>IF(N1629="zákl. přenesená",J1629,0)</f>
        <v>0</v>
      </c>
      <c r="BH1629" s="241">
        <f>IF(N1629="sníž. přenesená",J1629,0)</f>
        <v>0</v>
      </c>
      <c r="BI1629" s="241">
        <f>IF(N1629="nulová",J1629,0)</f>
        <v>0</v>
      </c>
      <c r="BJ1629" s="18" t="s">
        <v>21</v>
      </c>
      <c r="BK1629" s="241">
        <f>ROUND(I1629*H1629,2)</f>
        <v>0</v>
      </c>
      <c r="BL1629" s="18" t="s">
        <v>301</v>
      </c>
      <c r="BM1629" s="240" t="s">
        <v>2669</v>
      </c>
    </row>
    <row r="1630" spans="1:51" s="13" customFormat="1" ht="12">
      <c r="A1630" s="13"/>
      <c r="B1630" s="242"/>
      <c r="C1630" s="243"/>
      <c r="D1630" s="244" t="s">
        <v>221</v>
      </c>
      <c r="E1630" s="245" t="s">
        <v>1</v>
      </c>
      <c r="F1630" s="246" t="s">
        <v>2670</v>
      </c>
      <c r="G1630" s="243"/>
      <c r="H1630" s="247">
        <v>22.5</v>
      </c>
      <c r="I1630" s="248"/>
      <c r="J1630" s="243"/>
      <c r="K1630" s="243"/>
      <c r="L1630" s="249"/>
      <c r="M1630" s="250"/>
      <c r="N1630" s="251"/>
      <c r="O1630" s="251"/>
      <c r="P1630" s="251"/>
      <c r="Q1630" s="251"/>
      <c r="R1630" s="251"/>
      <c r="S1630" s="251"/>
      <c r="T1630" s="252"/>
      <c r="U1630" s="13"/>
      <c r="V1630" s="13"/>
      <c r="W1630" s="13"/>
      <c r="X1630" s="13"/>
      <c r="Y1630" s="13"/>
      <c r="Z1630" s="13"/>
      <c r="AA1630" s="13"/>
      <c r="AB1630" s="13"/>
      <c r="AC1630" s="13"/>
      <c r="AD1630" s="13"/>
      <c r="AE1630" s="13"/>
      <c r="AT1630" s="253" t="s">
        <v>221</v>
      </c>
      <c r="AU1630" s="253" t="s">
        <v>89</v>
      </c>
      <c r="AV1630" s="13" t="s">
        <v>89</v>
      </c>
      <c r="AW1630" s="13" t="s">
        <v>36</v>
      </c>
      <c r="AX1630" s="13" t="s">
        <v>21</v>
      </c>
      <c r="AY1630" s="253" t="s">
        <v>213</v>
      </c>
    </row>
    <row r="1631" spans="1:65" s="2" customFormat="1" ht="21.75" customHeight="1">
      <c r="A1631" s="39"/>
      <c r="B1631" s="40"/>
      <c r="C1631" s="275" t="s">
        <v>2671</v>
      </c>
      <c r="D1631" s="275" t="s">
        <v>292</v>
      </c>
      <c r="E1631" s="276" t="s">
        <v>2672</v>
      </c>
      <c r="F1631" s="277" t="s">
        <v>2673</v>
      </c>
      <c r="G1631" s="278" t="s">
        <v>244</v>
      </c>
      <c r="H1631" s="279">
        <v>24.75</v>
      </c>
      <c r="I1631" s="280"/>
      <c r="J1631" s="281">
        <f>ROUND(I1631*H1631,2)</f>
        <v>0</v>
      </c>
      <c r="K1631" s="282"/>
      <c r="L1631" s="283"/>
      <c r="M1631" s="284" t="s">
        <v>1</v>
      </c>
      <c r="N1631" s="285" t="s">
        <v>45</v>
      </c>
      <c r="O1631" s="92"/>
      <c r="P1631" s="238">
        <f>O1631*H1631</f>
        <v>0</v>
      </c>
      <c r="Q1631" s="238">
        <v>0.00039</v>
      </c>
      <c r="R1631" s="238">
        <f>Q1631*H1631</f>
        <v>0.0096525</v>
      </c>
      <c r="S1631" s="238">
        <v>0</v>
      </c>
      <c r="T1631" s="239">
        <f>S1631*H1631</f>
        <v>0</v>
      </c>
      <c r="U1631" s="39"/>
      <c r="V1631" s="39"/>
      <c r="W1631" s="39"/>
      <c r="X1631" s="39"/>
      <c r="Y1631" s="39"/>
      <c r="Z1631" s="39"/>
      <c r="AA1631" s="39"/>
      <c r="AB1631" s="39"/>
      <c r="AC1631" s="39"/>
      <c r="AD1631" s="39"/>
      <c r="AE1631" s="39"/>
      <c r="AR1631" s="240" t="s">
        <v>382</v>
      </c>
      <c r="AT1631" s="240" t="s">
        <v>292</v>
      </c>
      <c r="AU1631" s="240" t="s">
        <v>89</v>
      </c>
      <c r="AY1631" s="18" t="s">
        <v>213</v>
      </c>
      <c r="BE1631" s="241">
        <f>IF(N1631="základní",J1631,0)</f>
        <v>0</v>
      </c>
      <c r="BF1631" s="241">
        <f>IF(N1631="snížená",J1631,0)</f>
        <v>0</v>
      </c>
      <c r="BG1631" s="241">
        <f>IF(N1631="zákl. přenesená",J1631,0)</f>
        <v>0</v>
      </c>
      <c r="BH1631" s="241">
        <f>IF(N1631="sníž. přenesená",J1631,0)</f>
        <v>0</v>
      </c>
      <c r="BI1631" s="241">
        <f>IF(N1631="nulová",J1631,0)</f>
        <v>0</v>
      </c>
      <c r="BJ1631" s="18" t="s">
        <v>21</v>
      </c>
      <c r="BK1631" s="241">
        <f>ROUND(I1631*H1631,2)</f>
        <v>0</v>
      </c>
      <c r="BL1631" s="18" t="s">
        <v>301</v>
      </c>
      <c r="BM1631" s="240" t="s">
        <v>2674</v>
      </c>
    </row>
    <row r="1632" spans="1:51" s="13" customFormat="1" ht="12">
      <c r="A1632" s="13"/>
      <c r="B1632" s="242"/>
      <c r="C1632" s="243"/>
      <c r="D1632" s="244" t="s">
        <v>221</v>
      </c>
      <c r="E1632" s="245" t="s">
        <v>1</v>
      </c>
      <c r="F1632" s="246" t="s">
        <v>2675</v>
      </c>
      <c r="G1632" s="243"/>
      <c r="H1632" s="247">
        <v>22.5</v>
      </c>
      <c r="I1632" s="248"/>
      <c r="J1632" s="243"/>
      <c r="K1632" s="243"/>
      <c r="L1632" s="249"/>
      <c r="M1632" s="250"/>
      <c r="N1632" s="251"/>
      <c r="O1632" s="251"/>
      <c r="P1632" s="251"/>
      <c r="Q1632" s="251"/>
      <c r="R1632" s="251"/>
      <c r="S1632" s="251"/>
      <c r="T1632" s="252"/>
      <c r="U1632" s="13"/>
      <c r="V1632" s="13"/>
      <c r="W1632" s="13"/>
      <c r="X1632" s="13"/>
      <c r="Y1632" s="13"/>
      <c r="Z1632" s="13"/>
      <c r="AA1632" s="13"/>
      <c r="AB1632" s="13"/>
      <c r="AC1632" s="13"/>
      <c r="AD1632" s="13"/>
      <c r="AE1632" s="13"/>
      <c r="AT1632" s="253" t="s">
        <v>221</v>
      </c>
      <c r="AU1632" s="253" t="s">
        <v>89</v>
      </c>
      <c r="AV1632" s="13" t="s">
        <v>89</v>
      </c>
      <c r="AW1632" s="13" t="s">
        <v>36</v>
      </c>
      <c r="AX1632" s="13" t="s">
        <v>21</v>
      </c>
      <c r="AY1632" s="253" t="s">
        <v>213</v>
      </c>
    </row>
    <row r="1633" spans="1:51" s="13" customFormat="1" ht="12">
      <c r="A1633" s="13"/>
      <c r="B1633" s="242"/>
      <c r="C1633" s="243"/>
      <c r="D1633" s="244" t="s">
        <v>221</v>
      </c>
      <c r="E1633" s="243"/>
      <c r="F1633" s="246" t="s">
        <v>2676</v>
      </c>
      <c r="G1633" s="243"/>
      <c r="H1633" s="247">
        <v>24.75</v>
      </c>
      <c r="I1633" s="248"/>
      <c r="J1633" s="243"/>
      <c r="K1633" s="243"/>
      <c r="L1633" s="249"/>
      <c r="M1633" s="250"/>
      <c r="N1633" s="251"/>
      <c r="O1633" s="251"/>
      <c r="P1633" s="251"/>
      <c r="Q1633" s="251"/>
      <c r="R1633" s="251"/>
      <c r="S1633" s="251"/>
      <c r="T1633" s="252"/>
      <c r="U1633" s="13"/>
      <c r="V1633" s="13"/>
      <c r="W1633" s="13"/>
      <c r="X1633" s="13"/>
      <c r="Y1633" s="13"/>
      <c r="Z1633" s="13"/>
      <c r="AA1633" s="13"/>
      <c r="AB1633" s="13"/>
      <c r="AC1633" s="13"/>
      <c r="AD1633" s="13"/>
      <c r="AE1633" s="13"/>
      <c r="AT1633" s="253" t="s">
        <v>221</v>
      </c>
      <c r="AU1633" s="253" t="s">
        <v>89</v>
      </c>
      <c r="AV1633" s="13" t="s">
        <v>89</v>
      </c>
      <c r="AW1633" s="13" t="s">
        <v>4</v>
      </c>
      <c r="AX1633" s="13" t="s">
        <v>21</v>
      </c>
      <c r="AY1633" s="253" t="s">
        <v>213</v>
      </c>
    </row>
    <row r="1634" spans="1:65" s="2" customFormat="1" ht="21.75" customHeight="1">
      <c r="A1634" s="39"/>
      <c r="B1634" s="40"/>
      <c r="C1634" s="228" t="s">
        <v>2677</v>
      </c>
      <c r="D1634" s="228" t="s">
        <v>215</v>
      </c>
      <c r="E1634" s="229" t="s">
        <v>2678</v>
      </c>
      <c r="F1634" s="230" t="s">
        <v>2679</v>
      </c>
      <c r="G1634" s="231" t="s">
        <v>244</v>
      </c>
      <c r="H1634" s="232">
        <v>17.79</v>
      </c>
      <c r="I1634" s="233"/>
      <c r="J1634" s="234">
        <f>ROUND(I1634*H1634,2)</f>
        <v>0</v>
      </c>
      <c r="K1634" s="235"/>
      <c r="L1634" s="45"/>
      <c r="M1634" s="236" t="s">
        <v>1</v>
      </c>
      <c r="N1634" s="237" t="s">
        <v>45</v>
      </c>
      <c r="O1634" s="92"/>
      <c r="P1634" s="238">
        <f>O1634*H1634</f>
        <v>0</v>
      </c>
      <c r="Q1634" s="238">
        <v>0</v>
      </c>
      <c r="R1634" s="238">
        <f>Q1634*H1634</f>
        <v>0</v>
      </c>
      <c r="S1634" s="238">
        <v>0</v>
      </c>
      <c r="T1634" s="239">
        <f>S1634*H1634</f>
        <v>0</v>
      </c>
      <c r="U1634" s="39"/>
      <c r="V1634" s="39"/>
      <c r="W1634" s="39"/>
      <c r="X1634" s="39"/>
      <c r="Y1634" s="39"/>
      <c r="Z1634" s="39"/>
      <c r="AA1634" s="39"/>
      <c r="AB1634" s="39"/>
      <c r="AC1634" s="39"/>
      <c r="AD1634" s="39"/>
      <c r="AE1634" s="39"/>
      <c r="AR1634" s="240" t="s">
        <v>301</v>
      </c>
      <c r="AT1634" s="240" t="s">
        <v>215</v>
      </c>
      <c r="AU1634" s="240" t="s">
        <v>89</v>
      </c>
      <c r="AY1634" s="18" t="s">
        <v>213</v>
      </c>
      <c r="BE1634" s="241">
        <f>IF(N1634="základní",J1634,0)</f>
        <v>0</v>
      </c>
      <c r="BF1634" s="241">
        <f>IF(N1634="snížená",J1634,0)</f>
        <v>0</v>
      </c>
      <c r="BG1634" s="241">
        <f>IF(N1634="zákl. přenesená",J1634,0)</f>
        <v>0</v>
      </c>
      <c r="BH1634" s="241">
        <f>IF(N1634="sníž. přenesená",J1634,0)</f>
        <v>0</v>
      </c>
      <c r="BI1634" s="241">
        <f>IF(N1634="nulová",J1634,0)</f>
        <v>0</v>
      </c>
      <c r="BJ1634" s="18" t="s">
        <v>21</v>
      </c>
      <c r="BK1634" s="241">
        <f>ROUND(I1634*H1634,2)</f>
        <v>0</v>
      </c>
      <c r="BL1634" s="18" t="s">
        <v>301</v>
      </c>
      <c r="BM1634" s="240" t="s">
        <v>2680</v>
      </c>
    </row>
    <row r="1635" spans="1:51" s="13" customFormat="1" ht="12">
      <c r="A1635" s="13"/>
      <c r="B1635" s="242"/>
      <c r="C1635" s="243"/>
      <c r="D1635" s="244" t="s">
        <v>221</v>
      </c>
      <c r="E1635" s="245" t="s">
        <v>1</v>
      </c>
      <c r="F1635" s="246" t="s">
        <v>2681</v>
      </c>
      <c r="G1635" s="243"/>
      <c r="H1635" s="247">
        <v>17.79</v>
      </c>
      <c r="I1635" s="248"/>
      <c r="J1635" s="243"/>
      <c r="K1635" s="243"/>
      <c r="L1635" s="249"/>
      <c r="M1635" s="250"/>
      <c r="N1635" s="251"/>
      <c r="O1635" s="251"/>
      <c r="P1635" s="251"/>
      <c r="Q1635" s="251"/>
      <c r="R1635" s="251"/>
      <c r="S1635" s="251"/>
      <c r="T1635" s="252"/>
      <c r="U1635" s="13"/>
      <c r="V1635" s="13"/>
      <c r="W1635" s="13"/>
      <c r="X1635" s="13"/>
      <c r="Y1635" s="13"/>
      <c r="Z1635" s="13"/>
      <c r="AA1635" s="13"/>
      <c r="AB1635" s="13"/>
      <c r="AC1635" s="13"/>
      <c r="AD1635" s="13"/>
      <c r="AE1635" s="13"/>
      <c r="AT1635" s="253" t="s">
        <v>221</v>
      </c>
      <c r="AU1635" s="253" t="s">
        <v>89</v>
      </c>
      <c r="AV1635" s="13" t="s">
        <v>89</v>
      </c>
      <c r="AW1635" s="13" t="s">
        <v>36</v>
      </c>
      <c r="AX1635" s="13" t="s">
        <v>80</v>
      </c>
      <c r="AY1635" s="253" t="s">
        <v>213</v>
      </c>
    </row>
    <row r="1636" spans="1:51" s="14" customFormat="1" ht="12">
      <c r="A1636" s="14"/>
      <c r="B1636" s="254"/>
      <c r="C1636" s="255"/>
      <c r="D1636" s="244" t="s">
        <v>221</v>
      </c>
      <c r="E1636" s="256" t="s">
        <v>1</v>
      </c>
      <c r="F1636" s="257" t="s">
        <v>224</v>
      </c>
      <c r="G1636" s="255"/>
      <c r="H1636" s="258">
        <v>17.79</v>
      </c>
      <c r="I1636" s="259"/>
      <c r="J1636" s="255"/>
      <c r="K1636" s="255"/>
      <c r="L1636" s="260"/>
      <c r="M1636" s="261"/>
      <c r="N1636" s="262"/>
      <c r="O1636" s="262"/>
      <c r="P1636" s="262"/>
      <c r="Q1636" s="262"/>
      <c r="R1636" s="262"/>
      <c r="S1636" s="262"/>
      <c r="T1636" s="263"/>
      <c r="U1636" s="14"/>
      <c r="V1636" s="14"/>
      <c r="W1636" s="14"/>
      <c r="X1636" s="14"/>
      <c r="Y1636" s="14"/>
      <c r="Z1636" s="14"/>
      <c r="AA1636" s="14"/>
      <c r="AB1636" s="14"/>
      <c r="AC1636" s="14"/>
      <c r="AD1636" s="14"/>
      <c r="AE1636" s="14"/>
      <c r="AT1636" s="264" t="s">
        <v>221</v>
      </c>
      <c r="AU1636" s="264" t="s">
        <v>89</v>
      </c>
      <c r="AV1636" s="14" t="s">
        <v>219</v>
      </c>
      <c r="AW1636" s="14" t="s">
        <v>36</v>
      </c>
      <c r="AX1636" s="14" t="s">
        <v>21</v>
      </c>
      <c r="AY1636" s="264" t="s">
        <v>213</v>
      </c>
    </row>
    <row r="1637" spans="1:65" s="2" customFormat="1" ht="21.75" customHeight="1">
      <c r="A1637" s="39"/>
      <c r="B1637" s="40"/>
      <c r="C1637" s="228" t="s">
        <v>2682</v>
      </c>
      <c r="D1637" s="228" t="s">
        <v>215</v>
      </c>
      <c r="E1637" s="229" t="s">
        <v>2683</v>
      </c>
      <c r="F1637" s="230" t="s">
        <v>2684</v>
      </c>
      <c r="G1637" s="231" t="s">
        <v>244</v>
      </c>
      <c r="H1637" s="232">
        <v>141.313</v>
      </c>
      <c r="I1637" s="233"/>
      <c r="J1637" s="234">
        <f>ROUND(I1637*H1637,2)</f>
        <v>0</v>
      </c>
      <c r="K1637" s="235"/>
      <c r="L1637" s="45"/>
      <c r="M1637" s="236" t="s">
        <v>1</v>
      </c>
      <c r="N1637" s="237" t="s">
        <v>45</v>
      </c>
      <c r="O1637" s="92"/>
      <c r="P1637" s="238">
        <f>O1637*H1637</f>
        <v>0</v>
      </c>
      <c r="Q1637" s="238">
        <v>0</v>
      </c>
      <c r="R1637" s="238">
        <f>Q1637*H1637</f>
        <v>0</v>
      </c>
      <c r="S1637" s="238">
        <v>0</v>
      </c>
      <c r="T1637" s="239">
        <f>S1637*H1637</f>
        <v>0</v>
      </c>
      <c r="U1637" s="39"/>
      <c r="V1637" s="39"/>
      <c r="W1637" s="39"/>
      <c r="X1637" s="39"/>
      <c r="Y1637" s="39"/>
      <c r="Z1637" s="39"/>
      <c r="AA1637" s="39"/>
      <c r="AB1637" s="39"/>
      <c r="AC1637" s="39"/>
      <c r="AD1637" s="39"/>
      <c r="AE1637" s="39"/>
      <c r="AR1637" s="240" t="s">
        <v>301</v>
      </c>
      <c r="AT1637" s="240" t="s">
        <v>215</v>
      </c>
      <c r="AU1637" s="240" t="s">
        <v>89</v>
      </c>
      <c r="AY1637" s="18" t="s">
        <v>213</v>
      </c>
      <c r="BE1637" s="241">
        <f>IF(N1637="základní",J1637,0)</f>
        <v>0</v>
      </c>
      <c r="BF1637" s="241">
        <f>IF(N1637="snížená",J1637,0)</f>
        <v>0</v>
      </c>
      <c r="BG1637" s="241">
        <f>IF(N1637="zákl. přenesená",J1637,0)</f>
        <v>0</v>
      </c>
      <c r="BH1637" s="241">
        <f>IF(N1637="sníž. přenesená",J1637,0)</f>
        <v>0</v>
      </c>
      <c r="BI1637" s="241">
        <f>IF(N1637="nulová",J1637,0)</f>
        <v>0</v>
      </c>
      <c r="BJ1637" s="18" t="s">
        <v>21</v>
      </c>
      <c r="BK1637" s="241">
        <f>ROUND(I1637*H1637,2)</f>
        <v>0</v>
      </c>
      <c r="BL1637" s="18" t="s">
        <v>301</v>
      </c>
      <c r="BM1637" s="240" t="s">
        <v>2685</v>
      </c>
    </row>
    <row r="1638" spans="1:51" s="13" customFormat="1" ht="12">
      <c r="A1638" s="13"/>
      <c r="B1638" s="242"/>
      <c r="C1638" s="243"/>
      <c r="D1638" s="244" t="s">
        <v>221</v>
      </c>
      <c r="E1638" s="245" t="s">
        <v>1</v>
      </c>
      <c r="F1638" s="246" t="s">
        <v>2686</v>
      </c>
      <c r="G1638" s="243"/>
      <c r="H1638" s="247">
        <v>104.696</v>
      </c>
      <c r="I1638" s="248"/>
      <c r="J1638" s="243"/>
      <c r="K1638" s="243"/>
      <c r="L1638" s="249"/>
      <c r="M1638" s="250"/>
      <c r="N1638" s="251"/>
      <c r="O1638" s="251"/>
      <c r="P1638" s="251"/>
      <c r="Q1638" s="251"/>
      <c r="R1638" s="251"/>
      <c r="S1638" s="251"/>
      <c r="T1638" s="252"/>
      <c r="U1638" s="13"/>
      <c r="V1638" s="13"/>
      <c r="W1638" s="13"/>
      <c r="X1638" s="13"/>
      <c r="Y1638" s="13"/>
      <c r="Z1638" s="13"/>
      <c r="AA1638" s="13"/>
      <c r="AB1638" s="13"/>
      <c r="AC1638" s="13"/>
      <c r="AD1638" s="13"/>
      <c r="AE1638" s="13"/>
      <c r="AT1638" s="253" t="s">
        <v>221</v>
      </c>
      <c r="AU1638" s="253" t="s">
        <v>89</v>
      </c>
      <c r="AV1638" s="13" t="s">
        <v>89</v>
      </c>
      <c r="AW1638" s="13" t="s">
        <v>36</v>
      </c>
      <c r="AX1638" s="13" t="s">
        <v>80</v>
      </c>
      <c r="AY1638" s="253" t="s">
        <v>213</v>
      </c>
    </row>
    <row r="1639" spans="1:51" s="13" customFormat="1" ht="12">
      <c r="A1639" s="13"/>
      <c r="B1639" s="242"/>
      <c r="C1639" s="243"/>
      <c r="D1639" s="244" t="s">
        <v>221</v>
      </c>
      <c r="E1639" s="245" t="s">
        <v>1</v>
      </c>
      <c r="F1639" s="246" t="s">
        <v>2687</v>
      </c>
      <c r="G1639" s="243"/>
      <c r="H1639" s="247">
        <v>14.117</v>
      </c>
      <c r="I1639" s="248"/>
      <c r="J1639" s="243"/>
      <c r="K1639" s="243"/>
      <c r="L1639" s="249"/>
      <c r="M1639" s="250"/>
      <c r="N1639" s="251"/>
      <c r="O1639" s="251"/>
      <c r="P1639" s="251"/>
      <c r="Q1639" s="251"/>
      <c r="R1639" s="251"/>
      <c r="S1639" s="251"/>
      <c r="T1639" s="252"/>
      <c r="U1639" s="13"/>
      <c r="V1639" s="13"/>
      <c r="W1639" s="13"/>
      <c r="X1639" s="13"/>
      <c r="Y1639" s="13"/>
      <c r="Z1639" s="13"/>
      <c r="AA1639" s="13"/>
      <c r="AB1639" s="13"/>
      <c r="AC1639" s="13"/>
      <c r="AD1639" s="13"/>
      <c r="AE1639" s="13"/>
      <c r="AT1639" s="253" t="s">
        <v>221</v>
      </c>
      <c r="AU1639" s="253" t="s">
        <v>89</v>
      </c>
      <c r="AV1639" s="13" t="s">
        <v>89</v>
      </c>
      <c r="AW1639" s="13" t="s">
        <v>36</v>
      </c>
      <c r="AX1639" s="13" t="s">
        <v>80</v>
      </c>
      <c r="AY1639" s="253" t="s">
        <v>213</v>
      </c>
    </row>
    <row r="1640" spans="1:51" s="13" customFormat="1" ht="12">
      <c r="A1640" s="13"/>
      <c r="B1640" s="242"/>
      <c r="C1640" s="243"/>
      <c r="D1640" s="244" t="s">
        <v>221</v>
      </c>
      <c r="E1640" s="245" t="s">
        <v>1</v>
      </c>
      <c r="F1640" s="246" t="s">
        <v>2688</v>
      </c>
      <c r="G1640" s="243"/>
      <c r="H1640" s="247">
        <v>22.5</v>
      </c>
      <c r="I1640" s="248"/>
      <c r="J1640" s="243"/>
      <c r="K1640" s="243"/>
      <c r="L1640" s="249"/>
      <c r="M1640" s="250"/>
      <c r="N1640" s="251"/>
      <c r="O1640" s="251"/>
      <c r="P1640" s="251"/>
      <c r="Q1640" s="251"/>
      <c r="R1640" s="251"/>
      <c r="S1640" s="251"/>
      <c r="T1640" s="252"/>
      <c r="U1640" s="13"/>
      <c r="V1640" s="13"/>
      <c r="W1640" s="13"/>
      <c r="X1640" s="13"/>
      <c r="Y1640" s="13"/>
      <c r="Z1640" s="13"/>
      <c r="AA1640" s="13"/>
      <c r="AB1640" s="13"/>
      <c r="AC1640" s="13"/>
      <c r="AD1640" s="13"/>
      <c r="AE1640" s="13"/>
      <c r="AT1640" s="253" t="s">
        <v>221</v>
      </c>
      <c r="AU1640" s="253" t="s">
        <v>89</v>
      </c>
      <c r="AV1640" s="13" t="s">
        <v>89</v>
      </c>
      <c r="AW1640" s="13" t="s">
        <v>36</v>
      </c>
      <c r="AX1640" s="13" t="s">
        <v>80</v>
      </c>
      <c r="AY1640" s="253" t="s">
        <v>213</v>
      </c>
    </row>
    <row r="1641" spans="1:51" s="14" customFormat="1" ht="12">
      <c r="A1641" s="14"/>
      <c r="B1641" s="254"/>
      <c r="C1641" s="255"/>
      <c r="D1641" s="244" t="s">
        <v>221</v>
      </c>
      <c r="E1641" s="256" t="s">
        <v>1</v>
      </c>
      <c r="F1641" s="257" t="s">
        <v>224</v>
      </c>
      <c r="G1641" s="255"/>
      <c r="H1641" s="258">
        <v>141.313</v>
      </c>
      <c r="I1641" s="259"/>
      <c r="J1641" s="255"/>
      <c r="K1641" s="255"/>
      <c r="L1641" s="260"/>
      <c r="M1641" s="261"/>
      <c r="N1641" s="262"/>
      <c r="O1641" s="262"/>
      <c r="P1641" s="262"/>
      <c r="Q1641" s="262"/>
      <c r="R1641" s="262"/>
      <c r="S1641" s="262"/>
      <c r="T1641" s="263"/>
      <c r="U1641" s="14"/>
      <c r="V1641" s="14"/>
      <c r="W1641" s="14"/>
      <c r="X1641" s="14"/>
      <c r="Y1641" s="14"/>
      <c r="Z1641" s="14"/>
      <c r="AA1641" s="14"/>
      <c r="AB1641" s="14"/>
      <c r="AC1641" s="14"/>
      <c r="AD1641" s="14"/>
      <c r="AE1641" s="14"/>
      <c r="AT1641" s="264" t="s">
        <v>221</v>
      </c>
      <c r="AU1641" s="264" t="s">
        <v>89</v>
      </c>
      <c r="AV1641" s="14" t="s">
        <v>219</v>
      </c>
      <c r="AW1641" s="14" t="s">
        <v>36</v>
      </c>
      <c r="AX1641" s="14" t="s">
        <v>21</v>
      </c>
      <c r="AY1641" s="264" t="s">
        <v>213</v>
      </c>
    </row>
    <row r="1642" spans="1:65" s="2" customFormat="1" ht="21.75" customHeight="1">
      <c r="A1642" s="39"/>
      <c r="B1642" s="40"/>
      <c r="C1642" s="228" t="s">
        <v>2689</v>
      </c>
      <c r="D1642" s="228" t="s">
        <v>215</v>
      </c>
      <c r="E1642" s="229" t="s">
        <v>2690</v>
      </c>
      <c r="F1642" s="230" t="s">
        <v>2691</v>
      </c>
      <c r="G1642" s="231" t="s">
        <v>244</v>
      </c>
      <c r="H1642" s="232">
        <v>141.313</v>
      </c>
      <c r="I1642" s="233"/>
      <c r="J1642" s="234">
        <f>ROUND(I1642*H1642,2)</f>
        <v>0</v>
      </c>
      <c r="K1642" s="235"/>
      <c r="L1642" s="45"/>
      <c r="M1642" s="236" t="s">
        <v>1</v>
      </c>
      <c r="N1642" s="237" t="s">
        <v>45</v>
      </c>
      <c r="O1642" s="92"/>
      <c r="P1642" s="238">
        <f>O1642*H1642</f>
        <v>0</v>
      </c>
      <c r="Q1642" s="238">
        <v>0</v>
      </c>
      <c r="R1642" s="238">
        <f>Q1642*H1642</f>
        <v>0</v>
      </c>
      <c r="S1642" s="238">
        <v>0</v>
      </c>
      <c r="T1642" s="239">
        <f>S1642*H1642</f>
        <v>0</v>
      </c>
      <c r="U1642" s="39"/>
      <c r="V1642" s="39"/>
      <c r="W1642" s="39"/>
      <c r="X1642" s="39"/>
      <c r="Y1642" s="39"/>
      <c r="Z1642" s="39"/>
      <c r="AA1642" s="39"/>
      <c r="AB1642" s="39"/>
      <c r="AC1642" s="39"/>
      <c r="AD1642" s="39"/>
      <c r="AE1642" s="39"/>
      <c r="AR1642" s="240" t="s">
        <v>301</v>
      </c>
      <c r="AT1642" s="240" t="s">
        <v>215</v>
      </c>
      <c r="AU1642" s="240" t="s">
        <v>89</v>
      </c>
      <c r="AY1642" s="18" t="s">
        <v>213</v>
      </c>
      <c r="BE1642" s="241">
        <f>IF(N1642="základní",J1642,0)</f>
        <v>0</v>
      </c>
      <c r="BF1642" s="241">
        <f>IF(N1642="snížená",J1642,0)</f>
        <v>0</v>
      </c>
      <c r="BG1642" s="241">
        <f>IF(N1642="zákl. přenesená",J1642,0)</f>
        <v>0</v>
      </c>
      <c r="BH1642" s="241">
        <f>IF(N1642="sníž. přenesená",J1642,0)</f>
        <v>0</v>
      </c>
      <c r="BI1642" s="241">
        <f>IF(N1642="nulová",J1642,0)</f>
        <v>0</v>
      </c>
      <c r="BJ1642" s="18" t="s">
        <v>21</v>
      </c>
      <c r="BK1642" s="241">
        <f>ROUND(I1642*H1642,2)</f>
        <v>0</v>
      </c>
      <c r="BL1642" s="18" t="s">
        <v>301</v>
      </c>
      <c r="BM1642" s="240" t="s">
        <v>2692</v>
      </c>
    </row>
    <row r="1643" spans="1:51" s="13" customFormat="1" ht="12">
      <c r="A1643" s="13"/>
      <c r="B1643" s="242"/>
      <c r="C1643" s="243"/>
      <c r="D1643" s="244" t="s">
        <v>221</v>
      </c>
      <c r="E1643" s="245" t="s">
        <v>1</v>
      </c>
      <c r="F1643" s="246" t="s">
        <v>2693</v>
      </c>
      <c r="G1643" s="243"/>
      <c r="H1643" s="247">
        <v>141.313</v>
      </c>
      <c r="I1643" s="248"/>
      <c r="J1643" s="243"/>
      <c r="K1643" s="243"/>
      <c r="L1643" s="249"/>
      <c r="M1643" s="250"/>
      <c r="N1643" s="251"/>
      <c r="O1643" s="251"/>
      <c r="P1643" s="251"/>
      <c r="Q1643" s="251"/>
      <c r="R1643" s="251"/>
      <c r="S1643" s="251"/>
      <c r="T1643" s="252"/>
      <c r="U1643" s="13"/>
      <c r="V1643" s="13"/>
      <c r="W1643" s="13"/>
      <c r="X1643" s="13"/>
      <c r="Y1643" s="13"/>
      <c r="Z1643" s="13"/>
      <c r="AA1643" s="13"/>
      <c r="AB1643" s="13"/>
      <c r="AC1643" s="13"/>
      <c r="AD1643" s="13"/>
      <c r="AE1643" s="13"/>
      <c r="AT1643" s="253" t="s">
        <v>221</v>
      </c>
      <c r="AU1643" s="253" t="s">
        <v>89</v>
      </c>
      <c r="AV1643" s="13" t="s">
        <v>89</v>
      </c>
      <c r="AW1643" s="13" t="s">
        <v>36</v>
      </c>
      <c r="AX1643" s="13" t="s">
        <v>21</v>
      </c>
      <c r="AY1643" s="253" t="s">
        <v>213</v>
      </c>
    </row>
    <row r="1644" spans="1:65" s="2" customFormat="1" ht="21.75" customHeight="1">
      <c r="A1644" s="39"/>
      <c r="B1644" s="40"/>
      <c r="C1644" s="228" t="s">
        <v>2694</v>
      </c>
      <c r="D1644" s="228" t="s">
        <v>215</v>
      </c>
      <c r="E1644" s="229" t="s">
        <v>2695</v>
      </c>
      <c r="F1644" s="230" t="s">
        <v>2696</v>
      </c>
      <c r="G1644" s="231" t="s">
        <v>470</v>
      </c>
      <c r="H1644" s="232">
        <v>11.6</v>
      </c>
      <c r="I1644" s="233"/>
      <c r="J1644" s="234">
        <f>ROUND(I1644*H1644,2)</f>
        <v>0</v>
      </c>
      <c r="K1644" s="235"/>
      <c r="L1644" s="45"/>
      <c r="M1644" s="236" t="s">
        <v>1</v>
      </c>
      <c r="N1644" s="237" t="s">
        <v>45</v>
      </c>
      <c r="O1644" s="92"/>
      <c r="P1644" s="238">
        <f>O1644*H1644</f>
        <v>0</v>
      </c>
      <c r="Q1644" s="238">
        <v>0.0002</v>
      </c>
      <c r="R1644" s="238">
        <f>Q1644*H1644</f>
        <v>0.00232</v>
      </c>
      <c r="S1644" s="238">
        <v>0</v>
      </c>
      <c r="T1644" s="239">
        <f>S1644*H1644</f>
        <v>0</v>
      </c>
      <c r="U1644" s="39"/>
      <c r="V1644" s="39"/>
      <c r="W1644" s="39"/>
      <c r="X1644" s="39"/>
      <c r="Y1644" s="39"/>
      <c r="Z1644" s="39"/>
      <c r="AA1644" s="39"/>
      <c r="AB1644" s="39"/>
      <c r="AC1644" s="39"/>
      <c r="AD1644" s="39"/>
      <c r="AE1644" s="39"/>
      <c r="AR1644" s="240" t="s">
        <v>301</v>
      </c>
      <c r="AT1644" s="240" t="s">
        <v>215</v>
      </c>
      <c r="AU1644" s="240" t="s">
        <v>89</v>
      </c>
      <c r="AY1644" s="18" t="s">
        <v>213</v>
      </c>
      <c r="BE1644" s="241">
        <f>IF(N1644="základní",J1644,0)</f>
        <v>0</v>
      </c>
      <c r="BF1644" s="241">
        <f>IF(N1644="snížená",J1644,0)</f>
        <v>0</v>
      </c>
      <c r="BG1644" s="241">
        <f>IF(N1644="zákl. přenesená",J1644,0)</f>
        <v>0</v>
      </c>
      <c r="BH1644" s="241">
        <f>IF(N1644="sníž. přenesená",J1644,0)</f>
        <v>0</v>
      </c>
      <c r="BI1644" s="241">
        <f>IF(N1644="nulová",J1644,0)</f>
        <v>0</v>
      </c>
      <c r="BJ1644" s="18" t="s">
        <v>21</v>
      </c>
      <c r="BK1644" s="241">
        <f>ROUND(I1644*H1644,2)</f>
        <v>0</v>
      </c>
      <c r="BL1644" s="18" t="s">
        <v>301</v>
      </c>
      <c r="BM1644" s="240" t="s">
        <v>2697</v>
      </c>
    </row>
    <row r="1645" spans="1:51" s="13" customFormat="1" ht="12">
      <c r="A1645" s="13"/>
      <c r="B1645" s="242"/>
      <c r="C1645" s="243"/>
      <c r="D1645" s="244" t="s">
        <v>221</v>
      </c>
      <c r="E1645" s="245" t="s">
        <v>1</v>
      </c>
      <c r="F1645" s="246" t="s">
        <v>2698</v>
      </c>
      <c r="G1645" s="243"/>
      <c r="H1645" s="247">
        <v>2.9</v>
      </c>
      <c r="I1645" s="248"/>
      <c r="J1645" s="243"/>
      <c r="K1645" s="243"/>
      <c r="L1645" s="249"/>
      <c r="M1645" s="250"/>
      <c r="N1645" s="251"/>
      <c r="O1645" s="251"/>
      <c r="P1645" s="251"/>
      <c r="Q1645" s="251"/>
      <c r="R1645" s="251"/>
      <c r="S1645" s="251"/>
      <c r="T1645" s="252"/>
      <c r="U1645" s="13"/>
      <c r="V1645" s="13"/>
      <c r="W1645" s="13"/>
      <c r="X1645" s="13"/>
      <c r="Y1645" s="13"/>
      <c r="Z1645" s="13"/>
      <c r="AA1645" s="13"/>
      <c r="AB1645" s="13"/>
      <c r="AC1645" s="13"/>
      <c r="AD1645" s="13"/>
      <c r="AE1645" s="13"/>
      <c r="AT1645" s="253" t="s">
        <v>221</v>
      </c>
      <c r="AU1645" s="253" t="s">
        <v>89</v>
      </c>
      <c r="AV1645" s="13" t="s">
        <v>89</v>
      </c>
      <c r="AW1645" s="13" t="s">
        <v>36</v>
      </c>
      <c r="AX1645" s="13" t="s">
        <v>80</v>
      </c>
      <c r="AY1645" s="253" t="s">
        <v>213</v>
      </c>
    </row>
    <row r="1646" spans="1:51" s="13" customFormat="1" ht="12">
      <c r="A1646" s="13"/>
      <c r="B1646" s="242"/>
      <c r="C1646" s="243"/>
      <c r="D1646" s="244" t="s">
        <v>221</v>
      </c>
      <c r="E1646" s="245" t="s">
        <v>1</v>
      </c>
      <c r="F1646" s="246" t="s">
        <v>2699</v>
      </c>
      <c r="G1646" s="243"/>
      <c r="H1646" s="247">
        <v>0.9</v>
      </c>
      <c r="I1646" s="248"/>
      <c r="J1646" s="243"/>
      <c r="K1646" s="243"/>
      <c r="L1646" s="249"/>
      <c r="M1646" s="250"/>
      <c r="N1646" s="251"/>
      <c r="O1646" s="251"/>
      <c r="P1646" s="251"/>
      <c r="Q1646" s="251"/>
      <c r="R1646" s="251"/>
      <c r="S1646" s="251"/>
      <c r="T1646" s="252"/>
      <c r="U1646" s="13"/>
      <c r="V1646" s="13"/>
      <c r="W1646" s="13"/>
      <c r="X1646" s="13"/>
      <c r="Y1646" s="13"/>
      <c r="Z1646" s="13"/>
      <c r="AA1646" s="13"/>
      <c r="AB1646" s="13"/>
      <c r="AC1646" s="13"/>
      <c r="AD1646" s="13"/>
      <c r="AE1646" s="13"/>
      <c r="AT1646" s="253" t="s">
        <v>221</v>
      </c>
      <c r="AU1646" s="253" t="s">
        <v>89</v>
      </c>
      <c r="AV1646" s="13" t="s">
        <v>89</v>
      </c>
      <c r="AW1646" s="13" t="s">
        <v>36</v>
      </c>
      <c r="AX1646" s="13" t="s">
        <v>80</v>
      </c>
      <c r="AY1646" s="253" t="s">
        <v>213</v>
      </c>
    </row>
    <row r="1647" spans="1:51" s="13" customFormat="1" ht="12">
      <c r="A1647" s="13"/>
      <c r="B1647" s="242"/>
      <c r="C1647" s="243"/>
      <c r="D1647" s="244" t="s">
        <v>221</v>
      </c>
      <c r="E1647" s="245" t="s">
        <v>1</v>
      </c>
      <c r="F1647" s="246" t="s">
        <v>2700</v>
      </c>
      <c r="G1647" s="243"/>
      <c r="H1647" s="247">
        <v>2.2</v>
      </c>
      <c r="I1647" s="248"/>
      <c r="J1647" s="243"/>
      <c r="K1647" s="243"/>
      <c r="L1647" s="249"/>
      <c r="M1647" s="250"/>
      <c r="N1647" s="251"/>
      <c r="O1647" s="251"/>
      <c r="P1647" s="251"/>
      <c r="Q1647" s="251"/>
      <c r="R1647" s="251"/>
      <c r="S1647" s="251"/>
      <c r="T1647" s="252"/>
      <c r="U1647" s="13"/>
      <c r="V1647" s="13"/>
      <c r="W1647" s="13"/>
      <c r="X1647" s="13"/>
      <c r="Y1647" s="13"/>
      <c r="Z1647" s="13"/>
      <c r="AA1647" s="13"/>
      <c r="AB1647" s="13"/>
      <c r="AC1647" s="13"/>
      <c r="AD1647" s="13"/>
      <c r="AE1647" s="13"/>
      <c r="AT1647" s="253" t="s">
        <v>221</v>
      </c>
      <c r="AU1647" s="253" t="s">
        <v>89</v>
      </c>
      <c r="AV1647" s="13" t="s">
        <v>89</v>
      </c>
      <c r="AW1647" s="13" t="s">
        <v>36</v>
      </c>
      <c r="AX1647" s="13" t="s">
        <v>80</v>
      </c>
      <c r="AY1647" s="253" t="s">
        <v>213</v>
      </c>
    </row>
    <row r="1648" spans="1:51" s="13" customFormat="1" ht="12">
      <c r="A1648" s="13"/>
      <c r="B1648" s="242"/>
      <c r="C1648" s="243"/>
      <c r="D1648" s="244" t="s">
        <v>221</v>
      </c>
      <c r="E1648" s="245" t="s">
        <v>1</v>
      </c>
      <c r="F1648" s="246" t="s">
        <v>2701</v>
      </c>
      <c r="G1648" s="243"/>
      <c r="H1648" s="247">
        <v>5.6</v>
      </c>
      <c r="I1648" s="248"/>
      <c r="J1648" s="243"/>
      <c r="K1648" s="243"/>
      <c r="L1648" s="249"/>
      <c r="M1648" s="250"/>
      <c r="N1648" s="251"/>
      <c r="O1648" s="251"/>
      <c r="P1648" s="251"/>
      <c r="Q1648" s="251"/>
      <c r="R1648" s="251"/>
      <c r="S1648" s="251"/>
      <c r="T1648" s="252"/>
      <c r="U1648" s="13"/>
      <c r="V1648" s="13"/>
      <c r="W1648" s="13"/>
      <c r="X1648" s="13"/>
      <c r="Y1648" s="13"/>
      <c r="Z1648" s="13"/>
      <c r="AA1648" s="13"/>
      <c r="AB1648" s="13"/>
      <c r="AC1648" s="13"/>
      <c r="AD1648" s="13"/>
      <c r="AE1648" s="13"/>
      <c r="AT1648" s="253" t="s">
        <v>221</v>
      </c>
      <c r="AU1648" s="253" t="s">
        <v>89</v>
      </c>
      <c r="AV1648" s="13" t="s">
        <v>89</v>
      </c>
      <c r="AW1648" s="13" t="s">
        <v>36</v>
      </c>
      <c r="AX1648" s="13" t="s">
        <v>80</v>
      </c>
      <c r="AY1648" s="253" t="s">
        <v>213</v>
      </c>
    </row>
    <row r="1649" spans="1:51" s="14" customFormat="1" ht="12">
      <c r="A1649" s="14"/>
      <c r="B1649" s="254"/>
      <c r="C1649" s="255"/>
      <c r="D1649" s="244" t="s">
        <v>221</v>
      </c>
      <c r="E1649" s="256" t="s">
        <v>1</v>
      </c>
      <c r="F1649" s="257" t="s">
        <v>224</v>
      </c>
      <c r="G1649" s="255"/>
      <c r="H1649" s="258">
        <v>11.6</v>
      </c>
      <c r="I1649" s="259"/>
      <c r="J1649" s="255"/>
      <c r="K1649" s="255"/>
      <c r="L1649" s="260"/>
      <c r="M1649" s="261"/>
      <c r="N1649" s="262"/>
      <c r="O1649" s="262"/>
      <c r="P1649" s="262"/>
      <c r="Q1649" s="262"/>
      <c r="R1649" s="262"/>
      <c r="S1649" s="262"/>
      <c r="T1649" s="263"/>
      <c r="U1649" s="14"/>
      <c r="V1649" s="14"/>
      <c r="W1649" s="14"/>
      <c r="X1649" s="14"/>
      <c r="Y1649" s="14"/>
      <c r="Z1649" s="14"/>
      <c r="AA1649" s="14"/>
      <c r="AB1649" s="14"/>
      <c r="AC1649" s="14"/>
      <c r="AD1649" s="14"/>
      <c r="AE1649" s="14"/>
      <c r="AT1649" s="264" t="s">
        <v>221</v>
      </c>
      <c r="AU1649" s="264" t="s">
        <v>89</v>
      </c>
      <c r="AV1649" s="14" t="s">
        <v>219</v>
      </c>
      <c r="AW1649" s="14" t="s">
        <v>36</v>
      </c>
      <c r="AX1649" s="14" t="s">
        <v>21</v>
      </c>
      <c r="AY1649" s="264" t="s">
        <v>213</v>
      </c>
    </row>
    <row r="1650" spans="1:65" s="2" customFormat="1" ht="21.75" customHeight="1">
      <c r="A1650" s="39"/>
      <c r="B1650" s="40"/>
      <c r="C1650" s="275" t="s">
        <v>2702</v>
      </c>
      <c r="D1650" s="275" t="s">
        <v>292</v>
      </c>
      <c r="E1650" s="276" t="s">
        <v>2703</v>
      </c>
      <c r="F1650" s="277" t="s">
        <v>2704</v>
      </c>
      <c r="G1650" s="278" t="s">
        <v>470</v>
      </c>
      <c r="H1650" s="279">
        <v>12.76</v>
      </c>
      <c r="I1650" s="280"/>
      <c r="J1650" s="281">
        <f>ROUND(I1650*H1650,2)</f>
        <v>0</v>
      </c>
      <c r="K1650" s="282"/>
      <c r="L1650" s="283"/>
      <c r="M1650" s="284" t="s">
        <v>1</v>
      </c>
      <c r="N1650" s="285" t="s">
        <v>45</v>
      </c>
      <c r="O1650" s="92"/>
      <c r="P1650" s="238">
        <f>O1650*H1650</f>
        <v>0</v>
      </c>
      <c r="Q1650" s="238">
        <v>4E-05</v>
      </c>
      <c r="R1650" s="238">
        <f>Q1650*H1650</f>
        <v>0.0005104</v>
      </c>
      <c r="S1650" s="238">
        <v>0</v>
      </c>
      <c r="T1650" s="239">
        <f>S1650*H1650</f>
        <v>0</v>
      </c>
      <c r="U1650" s="39"/>
      <c r="V1650" s="39"/>
      <c r="W1650" s="39"/>
      <c r="X1650" s="39"/>
      <c r="Y1650" s="39"/>
      <c r="Z1650" s="39"/>
      <c r="AA1650" s="39"/>
      <c r="AB1650" s="39"/>
      <c r="AC1650" s="39"/>
      <c r="AD1650" s="39"/>
      <c r="AE1650" s="39"/>
      <c r="AR1650" s="240" t="s">
        <v>382</v>
      </c>
      <c r="AT1650" s="240" t="s">
        <v>292</v>
      </c>
      <c r="AU1650" s="240" t="s">
        <v>89</v>
      </c>
      <c r="AY1650" s="18" t="s">
        <v>213</v>
      </c>
      <c r="BE1650" s="241">
        <f>IF(N1650="základní",J1650,0)</f>
        <v>0</v>
      </c>
      <c r="BF1650" s="241">
        <f>IF(N1650="snížená",J1650,0)</f>
        <v>0</v>
      </c>
      <c r="BG1650" s="241">
        <f>IF(N1650="zákl. přenesená",J1650,0)</f>
        <v>0</v>
      </c>
      <c r="BH1650" s="241">
        <f>IF(N1650="sníž. přenesená",J1650,0)</f>
        <v>0</v>
      </c>
      <c r="BI1650" s="241">
        <f>IF(N1650="nulová",J1650,0)</f>
        <v>0</v>
      </c>
      <c r="BJ1650" s="18" t="s">
        <v>21</v>
      </c>
      <c r="BK1650" s="241">
        <f>ROUND(I1650*H1650,2)</f>
        <v>0</v>
      </c>
      <c r="BL1650" s="18" t="s">
        <v>301</v>
      </c>
      <c r="BM1650" s="240" t="s">
        <v>2705</v>
      </c>
    </row>
    <row r="1651" spans="1:51" s="13" customFormat="1" ht="12">
      <c r="A1651" s="13"/>
      <c r="B1651" s="242"/>
      <c r="C1651" s="243"/>
      <c r="D1651" s="244" t="s">
        <v>221</v>
      </c>
      <c r="E1651" s="243"/>
      <c r="F1651" s="246" t="s">
        <v>2706</v>
      </c>
      <c r="G1651" s="243"/>
      <c r="H1651" s="247">
        <v>12.76</v>
      </c>
      <c r="I1651" s="248"/>
      <c r="J1651" s="243"/>
      <c r="K1651" s="243"/>
      <c r="L1651" s="249"/>
      <c r="M1651" s="250"/>
      <c r="N1651" s="251"/>
      <c r="O1651" s="251"/>
      <c r="P1651" s="251"/>
      <c r="Q1651" s="251"/>
      <c r="R1651" s="251"/>
      <c r="S1651" s="251"/>
      <c r="T1651" s="252"/>
      <c r="U1651" s="13"/>
      <c r="V1651" s="13"/>
      <c r="W1651" s="13"/>
      <c r="X1651" s="13"/>
      <c r="Y1651" s="13"/>
      <c r="Z1651" s="13"/>
      <c r="AA1651" s="13"/>
      <c r="AB1651" s="13"/>
      <c r="AC1651" s="13"/>
      <c r="AD1651" s="13"/>
      <c r="AE1651" s="13"/>
      <c r="AT1651" s="253" t="s">
        <v>221</v>
      </c>
      <c r="AU1651" s="253" t="s">
        <v>89</v>
      </c>
      <c r="AV1651" s="13" t="s">
        <v>89</v>
      </c>
      <c r="AW1651" s="13" t="s">
        <v>4</v>
      </c>
      <c r="AX1651" s="13" t="s">
        <v>21</v>
      </c>
      <c r="AY1651" s="253" t="s">
        <v>213</v>
      </c>
    </row>
    <row r="1652" spans="1:65" s="2" customFormat="1" ht="21.75" customHeight="1">
      <c r="A1652" s="39"/>
      <c r="B1652" s="40"/>
      <c r="C1652" s="228" t="s">
        <v>2707</v>
      </c>
      <c r="D1652" s="228" t="s">
        <v>215</v>
      </c>
      <c r="E1652" s="229" t="s">
        <v>2708</v>
      </c>
      <c r="F1652" s="230" t="s">
        <v>2709</v>
      </c>
      <c r="G1652" s="231" t="s">
        <v>244</v>
      </c>
      <c r="H1652" s="232">
        <v>130.271</v>
      </c>
      <c r="I1652" s="233"/>
      <c r="J1652" s="234">
        <f>ROUND(I1652*H1652,2)</f>
        <v>0</v>
      </c>
      <c r="K1652" s="235"/>
      <c r="L1652" s="45"/>
      <c r="M1652" s="236" t="s">
        <v>1</v>
      </c>
      <c r="N1652" s="237" t="s">
        <v>45</v>
      </c>
      <c r="O1652" s="92"/>
      <c r="P1652" s="238">
        <f>O1652*H1652</f>
        <v>0</v>
      </c>
      <c r="Q1652" s="238">
        <v>0.015</v>
      </c>
      <c r="R1652" s="238">
        <f>Q1652*H1652</f>
        <v>1.9540649999999997</v>
      </c>
      <c r="S1652" s="238">
        <v>0</v>
      </c>
      <c r="T1652" s="239">
        <f>S1652*H1652</f>
        <v>0</v>
      </c>
      <c r="U1652" s="39"/>
      <c r="V1652" s="39"/>
      <c r="W1652" s="39"/>
      <c r="X1652" s="39"/>
      <c r="Y1652" s="39"/>
      <c r="Z1652" s="39"/>
      <c r="AA1652" s="39"/>
      <c r="AB1652" s="39"/>
      <c r="AC1652" s="39"/>
      <c r="AD1652" s="39"/>
      <c r="AE1652" s="39"/>
      <c r="AR1652" s="240" t="s">
        <v>301</v>
      </c>
      <c r="AT1652" s="240" t="s">
        <v>215</v>
      </c>
      <c r="AU1652" s="240" t="s">
        <v>89</v>
      </c>
      <c r="AY1652" s="18" t="s">
        <v>213</v>
      </c>
      <c r="BE1652" s="241">
        <f>IF(N1652="základní",J1652,0)</f>
        <v>0</v>
      </c>
      <c r="BF1652" s="241">
        <f>IF(N1652="snížená",J1652,0)</f>
        <v>0</v>
      </c>
      <c r="BG1652" s="241">
        <f>IF(N1652="zákl. přenesená",J1652,0)</f>
        <v>0</v>
      </c>
      <c r="BH1652" s="241">
        <f>IF(N1652="sníž. přenesená",J1652,0)</f>
        <v>0</v>
      </c>
      <c r="BI1652" s="241">
        <f>IF(N1652="nulová",J1652,0)</f>
        <v>0</v>
      </c>
      <c r="BJ1652" s="18" t="s">
        <v>21</v>
      </c>
      <c r="BK1652" s="241">
        <f>ROUND(I1652*H1652,2)</f>
        <v>0</v>
      </c>
      <c r="BL1652" s="18" t="s">
        <v>301</v>
      </c>
      <c r="BM1652" s="240" t="s">
        <v>2710</v>
      </c>
    </row>
    <row r="1653" spans="1:51" s="13" customFormat="1" ht="12">
      <c r="A1653" s="13"/>
      <c r="B1653" s="242"/>
      <c r="C1653" s="243"/>
      <c r="D1653" s="244" t="s">
        <v>221</v>
      </c>
      <c r="E1653" s="245" t="s">
        <v>1</v>
      </c>
      <c r="F1653" s="246" t="s">
        <v>2711</v>
      </c>
      <c r="G1653" s="243"/>
      <c r="H1653" s="247">
        <v>25.575</v>
      </c>
      <c r="I1653" s="248"/>
      <c r="J1653" s="243"/>
      <c r="K1653" s="243"/>
      <c r="L1653" s="249"/>
      <c r="M1653" s="250"/>
      <c r="N1653" s="251"/>
      <c r="O1653" s="251"/>
      <c r="P1653" s="251"/>
      <c r="Q1653" s="251"/>
      <c r="R1653" s="251"/>
      <c r="S1653" s="251"/>
      <c r="T1653" s="252"/>
      <c r="U1653" s="13"/>
      <c r="V1653" s="13"/>
      <c r="W1653" s="13"/>
      <c r="X1653" s="13"/>
      <c r="Y1653" s="13"/>
      <c r="Z1653" s="13"/>
      <c r="AA1653" s="13"/>
      <c r="AB1653" s="13"/>
      <c r="AC1653" s="13"/>
      <c r="AD1653" s="13"/>
      <c r="AE1653" s="13"/>
      <c r="AT1653" s="253" t="s">
        <v>221</v>
      </c>
      <c r="AU1653" s="253" t="s">
        <v>89</v>
      </c>
      <c r="AV1653" s="13" t="s">
        <v>89</v>
      </c>
      <c r="AW1653" s="13" t="s">
        <v>36</v>
      </c>
      <c r="AX1653" s="13" t="s">
        <v>80</v>
      </c>
      <c r="AY1653" s="253" t="s">
        <v>213</v>
      </c>
    </row>
    <row r="1654" spans="1:51" s="13" customFormat="1" ht="12">
      <c r="A1654" s="13"/>
      <c r="B1654" s="242"/>
      <c r="C1654" s="243"/>
      <c r="D1654" s="244" t="s">
        <v>221</v>
      </c>
      <c r="E1654" s="245" t="s">
        <v>1</v>
      </c>
      <c r="F1654" s="246" t="s">
        <v>2712</v>
      </c>
      <c r="G1654" s="243"/>
      <c r="H1654" s="247">
        <v>104.696</v>
      </c>
      <c r="I1654" s="248"/>
      <c r="J1654" s="243"/>
      <c r="K1654" s="243"/>
      <c r="L1654" s="249"/>
      <c r="M1654" s="250"/>
      <c r="N1654" s="251"/>
      <c r="O1654" s="251"/>
      <c r="P1654" s="251"/>
      <c r="Q1654" s="251"/>
      <c r="R1654" s="251"/>
      <c r="S1654" s="251"/>
      <c r="T1654" s="252"/>
      <c r="U1654" s="13"/>
      <c r="V1654" s="13"/>
      <c r="W1654" s="13"/>
      <c r="X1654" s="13"/>
      <c r="Y1654" s="13"/>
      <c r="Z1654" s="13"/>
      <c r="AA1654" s="13"/>
      <c r="AB1654" s="13"/>
      <c r="AC1654" s="13"/>
      <c r="AD1654" s="13"/>
      <c r="AE1654" s="13"/>
      <c r="AT1654" s="253" t="s">
        <v>221</v>
      </c>
      <c r="AU1654" s="253" t="s">
        <v>89</v>
      </c>
      <c r="AV1654" s="13" t="s">
        <v>89</v>
      </c>
      <c r="AW1654" s="13" t="s">
        <v>4</v>
      </c>
      <c r="AX1654" s="13" t="s">
        <v>80</v>
      </c>
      <c r="AY1654" s="253" t="s">
        <v>213</v>
      </c>
    </row>
    <row r="1655" spans="1:51" s="14" customFormat="1" ht="12">
      <c r="A1655" s="14"/>
      <c r="B1655" s="254"/>
      <c r="C1655" s="255"/>
      <c r="D1655" s="244" t="s">
        <v>221</v>
      </c>
      <c r="E1655" s="256" t="s">
        <v>1</v>
      </c>
      <c r="F1655" s="257" t="s">
        <v>224</v>
      </c>
      <c r="G1655" s="255"/>
      <c r="H1655" s="258">
        <v>130.271</v>
      </c>
      <c r="I1655" s="259"/>
      <c r="J1655" s="255"/>
      <c r="K1655" s="255"/>
      <c r="L1655" s="260"/>
      <c r="M1655" s="261"/>
      <c r="N1655" s="262"/>
      <c r="O1655" s="262"/>
      <c r="P1655" s="262"/>
      <c r="Q1655" s="262"/>
      <c r="R1655" s="262"/>
      <c r="S1655" s="262"/>
      <c r="T1655" s="263"/>
      <c r="U1655" s="14"/>
      <c r="V1655" s="14"/>
      <c r="W1655" s="14"/>
      <c r="X1655" s="14"/>
      <c r="Y1655" s="14"/>
      <c r="Z1655" s="14"/>
      <c r="AA1655" s="14"/>
      <c r="AB1655" s="14"/>
      <c r="AC1655" s="14"/>
      <c r="AD1655" s="14"/>
      <c r="AE1655" s="14"/>
      <c r="AT1655" s="264" t="s">
        <v>221</v>
      </c>
      <c r="AU1655" s="264" t="s">
        <v>89</v>
      </c>
      <c r="AV1655" s="14" t="s">
        <v>219</v>
      </c>
      <c r="AW1655" s="14" t="s">
        <v>36</v>
      </c>
      <c r="AX1655" s="14" t="s">
        <v>21</v>
      </c>
      <c r="AY1655" s="264" t="s">
        <v>213</v>
      </c>
    </row>
    <row r="1656" spans="1:65" s="2" customFormat="1" ht="16.5" customHeight="1">
      <c r="A1656" s="39"/>
      <c r="B1656" s="40"/>
      <c r="C1656" s="228" t="s">
        <v>2713</v>
      </c>
      <c r="D1656" s="228" t="s">
        <v>215</v>
      </c>
      <c r="E1656" s="229" t="s">
        <v>2714</v>
      </c>
      <c r="F1656" s="230" t="s">
        <v>2715</v>
      </c>
      <c r="G1656" s="231" t="s">
        <v>371</v>
      </c>
      <c r="H1656" s="232">
        <v>275</v>
      </c>
      <c r="I1656" s="233"/>
      <c r="J1656" s="234">
        <f>ROUND(I1656*H1656,2)</f>
        <v>0</v>
      </c>
      <c r="K1656" s="235"/>
      <c r="L1656" s="45"/>
      <c r="M1656" s="236" t="s">
        <v>1</v>
      </c>
      <c r="N1656" s="237" t="s">
        <v>45</v>
      </c>
      <c r="O1656" s="92"/>
      <c r="P1656" s="238">
        <f>O1656*H1656</f>
        <v>0</v>
      </c>
      <c r="Q1656" s="238">
        <v>0</v>
      </c>
      <c r="R1656" s="238">
        <f>Q1656*H1656</f>
        <v>0</v>
      </c>
      <c r="S1656" s="238">
        <v>0</v>
      </c>
      <c r="T1656" s="239">
        <f>S1656*H1656</f>
        <v>0</v>
      </c>
      <c r="U1656" s="39"/>
      <c r="V1656" s="39"/>
      <c r="W1656" s="39"/>
      <c r="X1656" s="39"/>
      <c r="Y1656" s="39"/>
      <c r="Z1656" s="39"/>
      <c r="AA1656" s="39"/>
      <c r="AB1656" s="39"/>
      <c r="AC1656" s="39"/>
      <c r="AD1656" s="39"/>
      <c r="AE1656" s="39"/>
      <c r="AR1656" s="240" t="s">
        <v>301</v>
      </c>
      <c r="AT1656" s="240" t="s">
        <v>215</v>
      </c>
      <c r="AU1656" s="240" t="s">
        <v>89</v>
      </c>
      <c r="AY1656" s="18" t="s">
        <v>213</v>
      </c>
      <c r="BE1656" s="241">
        <f>IF(N1656="základní",J1656,0)</f>
        <v>0</v>
      </c>
      <c r="BF1656" s="241">
        <f>IF(N1656="snížená",J1656,0)</f>
        <v>0</v>
      </c>
      <c r="BG1656" s="241">
        <f>IF(N1656="zákl. přenesená",J1656,0)</f>
        <v>0</v>
      </c>
      <c r="BH1656" s="241">
        <f>IF(N1656="sníž. přenesená",J1656,0)</f>
        <v>0</v>
      </c>
      <c r="BI1656" s="241">
        <f>IF(N1656="nulová",J1656,0)</f>
        <v>0</v>
      </c>
      <c r="BJ1656" s="18" t="s">
        <v>21</v>
      </c>
      <c r="BK1656" s="241">
        <f>ROUND(I1656*H1656,2)</f>
        <v>0</v>
      </c>
      <c r="BL1656" s="18" t="s">
        <v>301</v>
      </c>
      <c r="BM1656" s="240" t="s">
        <v>2716</v>
      </c>
    </row>
    <row r="1657" spans="1:51" s="13" customFormat="1" ht="12">
      <c r="A1657" s="13"/>
      <c r="B1657" s="242"/>
      <c r="C1657" s="243"/>
      <c r="D1657" s="244" t="s">
        <v>221</v>
      </c>
      <c r="E1657" s="245" t="s">
        <v>1</v>
      </c>
      <c r="F1657" s="246" t="s">
        <v>2717</v>
      </c>
      <c r="G1657" s="243"/>
      <c r="H1657" s="247">
        <v>275</v>
      </c>
      <c r="I1657" s="248"/>
      <c r="J1657" s="243"/>
      <c r="K1657" s="243"/>
      <c r="L1657" s="249"/>
      <c r="M1657" s="250"/>
      <c r="N1657" s="251"/>
      <c r="O1657" s="251"/>
      <c r="P1657" s="251"/>
      <c r="Q1657" s="251"/>
      <c r="R1657" s="251"/>
      <c r="S1657" s="251"/>
      <c r="T1657" s="252"/>
      <c r="U1657" s="13"/>
      <c r="V1657" s="13"/>
      <c r="W1657" s="13"/>
      <c r="X1657" s="13"/>
      <c r="Y1657" s="13"/>
      <c r="Z1657" s="13"/>
      <c r="AA1657" s="13"/>
      <c r="AB1657" s="13"/>
      <c r="AC1657" s="13"/>
      <c r="AD1657" s="13"/>
      <c r="AE1657" s="13"/>
      <c r="AT1657" s="253" t="s">
        <v>221</v>
      </c>
      <c r="AU1657" s="253" t="s">
        <v>89</v>
      </c>
      <c r="AV1657" s="13" t="s">
        <v>89</v>
      </c>
      <c r="AW1657" s="13" t="s">
        <v>36</v>
      </c>
      <c r="AX1657" s="13" t="s">
        <v>21</v>
      </c>
      <c r="AY1657" s="253" t="s">
        <v>213</v>
      </c>
    </row>
    <row r="1658" spans="1:65" s="2" customFormat="1" ht="21.75" customHeight="1">
      <c r="A1658" s="39"/>
      <c r="B1658" s="40"/>
      <c r="C1658" s="228" t="s">
        <v>2718</v>
      </c>
      <c r="D1658" s="228" t="s">
        <v>215</v>
      </c>
      <c r="E1658" s="229" t="s">
        <v>2719</v>
      </c>
      <c r="F1658" s="230" t="s">
        <v>2720</v>
      </c>
      <c r="G1658" s="231" t="s">
        <v>1587</v>
      </c>
      <c r="H1658" s="297"/>
      <c r="I1658" s="233"/>
      <c r="J1658" s="234">
        <f>ROUND(I1658*H1658,2)</f>
        <v>0</v>
      </c>
      <c r="K1658" s="235"/>
      <c r="L1658" s="45"/>
      <c r="M1658" s="236" t="s">
        <v>1</v>
      </c>
      <c r="N1658" s="237" t="s">
        <v>45</v>
      </c>
      <c r="O1658" s="92"/>
      <c r="P1658" s="238">
        <f>O1658*H1658</f>
        <v>0</v>
      </c>
      <c r="Q1658" s="238">
        <v>0</v>
      </c>
      <c r="R1658" s="238">
        <f>Q1658*H1658</f>
        <v>0</v>
      </c>
      <c r="S1658" s="238">
        <v>0</v>
      </c>
      <c r="T1658" s="239">
        <f>S1658*H1658</f>
        <v>0</v>
      </c>
      <c r="U1658" s="39"/>
      <c r="V1658" s="39"/>
      <c r="W1658" s="39"/>
      <c r="X1658" s="39"/>
      <c r="Y1658" s="39"/>
      <c r="Z1658" s="39"/>
      <c r="AA1658" s="39"/>
      <c r="AB1658" s="39"/>
      <c r="AC1658" s="39"/>
      <c r="AD1658" s="39"/>
      <c r="AE1658" s="39"/>
      <c r="AR1658" s="240" t="s">
        <v>301</v>
      </c>
      <c r="AT1658" s="240" t="s">
        <v>215</v>
      </c>
      <c r="AU1658" s="240" t="s">
        <v>89</v>
      </c>
      <c r="AY1658" s="18" t="s">
        <v>213</v>
      </c>
      <c r="BE1658" s="241">
        <f>IF(N1658="základní",J1658,0)</f>
        <v>0</v>
      </c>
      <c r="BF1658" s="241">
        <f>IF(N1658="snížená",J1658,0)</f>
        <v>0</v>
      </c>
      <c r="BG1658" s="241">
        <f>IF(N1658="zákl. přenesená",J1658,0)</f>
        <v>0</v>
      </c>
      <c r="BH1658" s="241">
        <f>IF(N1658="sníž. přenesená",J1658,0)</f>
        <v>0</v>
      </c>
      <c r="BI1658" s="241">
        <f>IF(N1658="nulová",J1658,0)</f>
        <v>0</v>
      </c>
      <c r="BJ1658" s="18" t="s">
        <v>21</v>
      </c>
      <c r="BK1658" s="241">
        <f>ROUND(I1658*H1658,2)</f>
        <v>0</v>
      </c>
      <c r="BL1658" s="18" t="s">
        <v>301</v>
      </c>
      <c r="BM1658" s="240" t="s">
        <v>2721</v>
      </c>
    </row>
    <row r="1659" spans="1:63" s="12" customFormat="1" ht="22.8" customHeight="1">
      <c r="A1659" s="12"/>
      <c r="B1659" s="212"/>
      <c r="C1659" s="213"/>
      <c r="D1659" s="214" t="s">
        <v>79</v>
      </c>
      <c r="E1659" s="226" t="s">
        <v>2722</v>
      </c>
      <c r="F1659" s="226" t="s">
        <v>2723</v>
      </c>
      <c r="G1659" s="213"/>
      <c r="H1659" s="213"/>
      <c r="I1659" s="216"/>
      <c r="J1659" s="227">
        <f>BK1659</f>
        <v>0</v>
      </c>
      <c r="K1659" s="213"/>
      <c r="L1659" s="218"/>
      <c r="M1659" s="219"/>
      <c r="N1659" s="220"/>
      <c r="O1659" s="220"/>
      <c r="P1659" s="221">
        <f>SUM(P1660:P1696)</f>
        <v>0</v>
      </c>
      <c r="Q1659" s="220"/>
      <c r="R1659" s="221">
        <f>SUM(R1660:R1696)</f>
        <v>10.9510298</v>
      </c>
      <c r="S1659" s="220"/>
      <c r="T1659" s="222">
        <f>SUM(T1660:T1696)</f>
        <v>0</v>
      </c>
      <c r="U1659" s="12"/>
      <c r="V1659" s="12"/>
      <c r="W1659" s="12"/>
      <c r="X1659" s="12"/>
      <c r="Y1659" s="12"/>
      <c r="Z1659" s="12"/>
      <c r="AA1659" s="12"/>
      <c r="AB1659" s="12"/>
      <c r="AC1659" s="12"/>
      <c r="AD1659" s="12"/>
      <c r="AE1659" s="12"/>
      <c r="AR1659" s="223" t="s">
        <v>89</v>
      </c>
      <c r="AT1659" s="224" t="s">
        <v>79</v>
      </c>
      <c r="AU1659" s="224" t="s">
        <v>21</v>
      </c>
      <c r="AY1659" s="223" t="s">
        <v>213</v>
      </c>
      <c r="BK1659" s="225">
        <f>SUM(BK1660:BK1696)</f>
        <v>0</v>
      </c>
    </row>
    <row r="1660" spans="1:65" s="2" customFormat="1" ht="16.5" customHeight="1">
      <c r="A1660" s="39"/>
      <c r="B1660" s="40"/>
      <c r="C1660" s="228" t="s">
        <v>2724</v>
      </c>
      <c r="D1660" s="228" t="s">
        <v>215</v>
      </c>
      <c r="E1660" s="229" t="s">
        <v>2725</v>
      </c>
      <c r="F1660" s="230" t="s">
        <v>2726</v>
      </c>
      <c r="G1660" s="231" t="s">
        <v>470</v>
      </c>
      <c r="H1660" s="232">
        <v>1119.79</v>
      </c>
      <c r="I1660" s="233"/>
      <c r="J1660" s="234">
        <f>ROUND(I1660*H1660,2)</f>
        <v>0</v>
      </c>
      <c r="K1660" s="235"/>
      <c r="L1660" s="45"/>
      <c r="M1660" s="236" t="s">
        <v>1</v>
      </c>
      <c r="N1660" s="237" t="s">
        <v>45</v>
      </c>
      <c r="O1660" s="92"/>
      <c r="P1660" s="238">
        <f>O1660*H1660</f>
        <v>0</v>
      </c>
      <c r="Q1660" s="238">
        <v>2E-05</v>
      </c>
      <c r="R1660" s="238">
        <f>Q1660*H1660</f>
        <v>0.0223958</v>
      </c>
      <c r="S1660" s="238">
        <v>0</v>
      </c>
      <c r="T1660" s="239">
        <f>S1660*H1660</f>
        <v>0</v>
      </c>
      <c r="U1660" s="39"/>
      <c r="V1660" s="39"/>
      <c r="W1660" s="39"/>
      <c r="X1660" s="39"/>
      <c r="Y1660" s="39"/>
      <c r="Z1660" s="39"/>
      <c r="AA1660" s="39"/>
      <c r="AB1660" s="39"/>
      <c r="AC1660" s="39"/>
      <c r="AD1660" s="39"/>
      <c r="AE1660" s="39"/>
      <c r="AR1660" s="240" t="s">
        <v>301</v>
      </c>
      <c r="AT1660" s="240" t="s">
        <v>215</v>
      </c>
      <c r="AU1660" s="240" t="s">
        <v>89</v>
      </c>
      <c r="AY1660" s="18" t="s">
        <v>213</v>
      </c>
      <c r="BE1660" s="241">
        <f>IF(N1660="základní",J1660,0)</f>
        <v>0</v>
      </c>
      <c r="BF1660" s="241">
        <f>IF(N1660="snížená",J1660,0)</f>
        <v>0</v>
      </c>
      <c r="BG1660" s="241">
        <f>IF(N1660="zákl. přenesená",J1660,0)</f>
        <v>0</v>
      </c>
      <c r="BH1660" s="241">
        <f>IF(N1660="sníž. přenesená",J1660,0)</f>
        <v>0</v>
      </c>
      <c r="BI1660" s="241">
        <f>IF(N1660="nulová",J1660,0)</f>
        <v>0</v>
      </c>
      <c r="BJ1660" s="18" t="s">
        <v>21</v>
      </c>
      <c r="BK1660" s="241">
        <f>ROUND(I1660*H1660,2)</f>
        <v>0</v>
      </c>
      <c r="BL1660" s="18" t="s">
        <v>301</v>
      </c>
      <c r="BM1660" s="240" t="s">
        <v>2727</v>
      </c>
    </row>
    <row r="1661" spans="1:51" s="15" customFormat="1" ht="12">
      <c r="A1661" s="15"/>
      <c r="B1661" s="265"/>
      <c r="C1661" s="266"/>
      <c r="D1661" s="244" t="s">
        <v>221</v>
      </c>
      <c r="E1661" s="267" t="s">
        <v>1</v>
      </c>
      <c r="F1661" s="268" t="s">
        <v>2728</v>
      </c>
      <c r="G1661" s="266"/>
      <c r="H1661" s="267" t="s">
        <v>1</v>
      </c>
      <c r="I1661" s="269"/>
      <c r="J1661" s="266"/>
      <c r="K1661" s="266"/>
      <c r="L1661" s="270"/>
      <c r="M1661" s="271"/>
      <c r="N1661" s="272"/>
      <c r="O1661" s="272"/>
      <c r="P1661" s="272"/>
      <c r="Q1661" s="272"/>
      <c r="R1661" s="272"/>
      <c r="S1661" s="272"/>
      <c r="T1661" s="273"/>
      <c r="U1661" s="15"/>
      <c r="V1661" s="15"/>
      <c r="W1661" s="15"/>
      <c r="X1661" s="15"/>
      <c r="Y1661" s="15"/>
      <c r="Z1661" s="15"/>
      <c r="AA1661" s="15"/>
      <c r="AB1661" s="15"/>
      <c r="AC1661" s="15"/>
      <c r="AD1661" s="15"/>
      <c r="AE1661" s="15"/>
      <c r="AT1661" s="274" t="s">
        <v>221</v>
      </c>
      <c r="AU1661" s="274" t="s">
        <v>89</v>
      </c>
      <c r="AV1661" s="15" t="s">
        <v>21</v>
      </c>
      <c r="AW1661" s="15" t="s">
        <v>36</v>
      </c>
      <c r="AX1661" s="15" t="s">
        <v>80</v>
      </c>
      <c r="AY1661" s="274" t="s">
        <v>213</v>
      </c>
    </row>
    <row r="1662" spans="1:51" s="13" customFormat="1" ht="12">
      <c r="A1662" s="13"/>
      <c r="B1662" s="242"/>
      <c r="C1662" s="243"/>
      <c r="D1662" s="244" t="s">
        <v>221</v>
      </c>
      <c r="E1662" s="245" t="s">
        <v>1</v>
      </c>
      <c r="F1662" s="246" t="s">
        <v>2729</v>
      </c>
      <c r="G1662" s="243"/>
      <c r="H1662" s="247">
        <v>876.435</v>
      </c>
      <c r="I1662" s="248"/>
      <c r="J1662" s="243"/>
      <c r="K1662" s="243"/>
      <c r="L1662" s="249"/>
      <c r="M1662" s="250"/>
      <c r="N1662" s="251"/>
      <c r="O1662" s="251"/>
      <c r="P1662" s="251"/>
      <c r="Q1662" s="251"/>
      <c r="R1662" s="251"/>
      <c r="S1662" s="251"/>
      <c r="T1662" s="252"/>
      <c r="U1662" s="13"/>
      <c r="V1662" s="13"/>
      <c r="W1662" s="13"/>
      <c r="X1662" s="13"/>
      <c r="Y1662" s="13"/>
      <c r="Z1662" s="13"/>
      <c r="AA1662" s="13"/>
      <c r="AB1662" s="13"/>
      <c r="AC1662" s="13"/>
      <c r="AD1662" s="13"/>
      <c r="AE1662" s="13"/>
      <c r="AT1662" s="253" t="s">
        <v>221</v>
      </c>
      <c r="AU1662" s="253" t="s">
        <v>89</v>
      </c>
      <c r="AV1662" s="13" t="s">
        <v>89</v>
      </c>
      <c r="AW1662" s="13" t="s">
        <v>36</v>
      </c>
      <c r="AX1662" s="13" t="s">
        <v>80</v>
      </c>
      <c r="AY1662" s="253" t="s">
        <v>213</v>
      </c>
    </row>
    <row r="1663" spans="1:51" s="13" customFormat="1" ht="12">
      <c r="A1663" s="13"/>
      <c r="B1663" s="242"/>
      <c r="C1663" s="243"/>
      <c r="D1663" s="244" t="s">
        <v>221</v>
      </c>
      <c r="E1663" s="245" t="s">
        <v>1</v>
      </c>
      <c r="F1663" s="246" t="s">
        <v>2730</v>
      </c>
      <c r="G1663" s="243"/>
      <c r="H1663" s="247">
        <v>243.355</v>
      </c>
      <c r="I1663" s="248"/>
      <c r="J1663" s="243"/>
      <c r="K1663" s="243"/>
      <c r="L1663" s="249"/>
      <c r="M1663" s="250"/>
      <c r="N1663" s="251"/>
      <c r="O1663" s="251"/>
      <c r="P1663" s="251"/>
      <c r="Q1663" s="251"/>
      <c r="R1663" s="251"/>
      <c r="S1663" s="251"/>
      <c r="T1663" s="252"/>
      <c r="U1663" s="13"/>
      <c r="V1663" s="13"/>
      <c r="W1663" s="13"/>
      <c r="X1663" s="13"/>
      <c r="Y1663" s="13"/>
      <c r="Z1663" s="13"/>
      <c r="AA1663" s="13"/>
      <c r="AB1663" s="13"/>
      <c r="AC1663" s="13"/>
      <c r="AD1663" s="13"/>
      <c r="AE1663" s="13"/>
      <c r="AT1663" s="253" t="s">
        <v>221</v>
      </c>
      <c r="AU1663" s="253" t="s">
        <v>89</v>
      </c>
      <c r="AV1663" s="13" t="s">
        <v>89</v>
      </c>
      <c r="AW1663" s="13" t="s">
        <v>36</v>
      </c>
      <c r="AX1663" s="13" t="s">
        <v>80</v>
      </c>
      <c r="AY1663" s="253" t="s">
        <v>213</v>
      </c>
    </row>
    <row r="1664" spans="1:51" s="14" customFormat="1" ht="12">
      <c r="A1664" s="14"/>
      <c r="B1664" s="254"/>
      <c r="C1664" s="255"/>
      <c r="D1664" s="244" t="s">
        <v>221</v>
      </c>
      <c r="E1664" s="256" t="s">
        <v>1</v>
      </c>
      <c r="F1664" s="257" t="s">
        <v>224</v>
      </c>
      <c r="G1664" s="255"/>
      <c r="H1664" s="258">
        <v>1119.79</v>
      </c>
      <c r="I1664" s="259"/>
      <c r="J1664" s="255"/>
      <c r="K1664" s="255"/>
      <c r="L1664" s="260"/>
      <c r="M1664" s="261"/>
      <c r="N1664" s="262"/>
      <c r="O1664" s="262"/>
      <c r="P1664" s="262"/>
      <c r="Q1664" s="262"/>
      <c r="R1664" s="262"/>
      <c r="S1664" s="262"/>
      <c r="T1664" s="263"/>
      <c r="U1664" s="14"/>
      <c r="V1664" s="14"/>
      <c r="W1664" s="14"/>
      <c r="X1664" s="14"/>
      <c r="Y1664" s="14"/>
      <c r="Z1664" s="14"/>
      <c r="AA1664" s="14"/>
      <c r="AB1664" s="14"/>
      <c r="AC1664" s="14"/>
      <c r="AD1664" s="14"/>
      <c r="AE1664" s="14"/>
      <c r="AT1664" s="264" t="s">
        <v>221</v>
      </c>
      <c r="AU1664" s="264" t="s">
        <v>89</v>
      </c>
      <c r="AV1664" s="14" t="s">
        <v>219</v>
      </c>
      <c r="AW1664" s="14" t="s">
        <v>36</v>
      </c>
      <c r="AX1664" s="14" t="s">
        <v>21</v>
      </c>
      <c r="AY1664" s="264" t="s">
        <v>213</v>
      </c>
    </row>
    <row r="1665" spans="1:65" s="2" customFormat="1" ht="16.5" customHeight="1">
      <c r="A1665" s="39"/>
      <c r="B1665" s="40"/>
      <c r="C1665" s="228" t="s">
        <v>2731</v>
      </c>
      <c r="D1665" s="228" t="s">
        <v>215</v>
      </c>
      <c r="E1665" s="229" t="s">
        <v>2732</v>
      </c>
      <c r="F1665" s="230" t="s">
        <v>2733</v>
      </c>
      <c r="G1665" s="231" t="s">
        <v>470</v>
      </c>
      <c r="H1665" s="232">
        <v>1119.79</v>
      </c>
      <c r="I1665" s="233"/>
      <c r="J1665" s="234">
        <f>ROUND(I1665*H1665,2)</f>
        <v>0</v>
      </c>
      <c r="K1665" s="235"/>
      <c r="L1665" s="45"/>
      <c r="M1665" s="236" t="s">
        <v>1</v>
      </c>
      <c r="N1665" s="237" t="s">
        <v>45</v>
      </c>
      <c r="O1665" s="92"/>
      <c r="P1665" s="238">
        <f>O1665*H1665</f>
        <v>0</v>
      </c>
      <c r="Q1665" s="238">
        <v>1E-05</v>
      </c>
      <c r="R1665" s="238">
        <f>Q1665*H1665</f>
        <v>0.0111979</v>
      </c>
      <c r="S1665" s="238">
        <v>0</v>
      </c>
      <c r="T1665" s="239">
        <f>S1665*H1665</f>
        <v>0</v>
      </c>
      <c r="U1665" s="39"/>
      <c r="V1665" s="39"/>
      <c r="W1665" s="39"/>
      <c r="X1665" s="39"/>
      <c r="Y1665" s="39"/>
      <c r="Z1665" s="39"/>
      <c r="AA1665" s="39"/>
      <c r="AB1665" s="39"/>
      <c r="AC1665" s="39"/>
      <c r="AD1665" s="39"/>
      <c r="AE1665" s="39"/>
      <c r="AR1665" s="240" t="s">
        <v>301</v>
      </c>
      <c r="AT1665" s="240" t="s">
        <v>215</v>
      </c>
      <c r="AU1665" s="240" t="s">
        <v>89</v>
      </c>
      <c r="AY1665" s="18" t="s">
        <v>213</v>
      </c>
      <c r="BE1665" s="241">
        <f>IF(N1665="základní",J1665,0)</f>
        <v>0</v>
      </c>
      <c r="BF1665" s="241">
        <f>IF(N1665="snížená",J1665,0)</f>
        <v>0</v>
      </c>
      <c r="BG1665" s="241">
        <f>IF(N1665="zákl. přenesená",J1665,0)</f>
        <v>0</v>
      </c>
      <c r="BH1665" s="241">
        <f>IF(N1665="sníž. přenesená",J1665,0)</f>
        <v>0</v>
      </c>
      <c r="BI1665" s="241">
        <f>IF(N1665="nulová",J1665,0)</f>
        <v>0</v>
      </c>
      <c r="BJ1665" s="18" t="s">
        <v>21</v>
      </c>
      <c r="BK1665" s="241">
        <f>ROUND(I1665*H1665,2)</f>
        <v>0</v>
      </c>
      <c r="BL1665" s="18" t="s">
        <v>301</v>
      </c>
      <c r="BM1665" s="240" t="s">
        <v>2734</v>
      </c>
    </row>
    <row r="1666" spans="1:51" s="13" customFormat="1" ht="12">
      <c r="A1666" s="13"/>
      <c r="B1666" s="242"/>
      <c r="C1666" s="243"/>
      <c r="D1666" s="244" t="s">
        <v>221</v>
      </c>
      <c r="E1666" s="245" t="s">
        <v>1</v>
      </c>
      <c r="F1666" s="246" t="s">
        <v>2735</v>
      </c>
      <c r="G1666" s="243"/>
      <c r="H1666" s="247">
        <v>1119.79</v>
      </c>
      <c r="I1666" s="248"/>
      <c r="J1666" s="243"/>
      <c r="K1666" s="243"/>
      <c r="L1666" s="249"/>
      <c r="M1666" s="250"/>
      <c r="N1666" s="251"/>
      <c r="O1666" s="251"/>
      <c r="P1666" s="251"/>
      <c r="Q1666" s="251"/>
      <c r="R1666" s="251"/>
      <c r="S1666" s="251"/>
      <c r="T1666" s="252"/>
      <c r="U1666" s="13"/>
      <c r="V1666" s="13"/>
      <c r="W1666" s="13"/>
      <c r="X1666" s="13"/>
      <c r="Y1666" s="13"/>
      <c r="Z1666" s="13"/>
      <c r="AA1666" s="13"/>
      <c r="AB1666" s="13"/>
      <c r="AC1666" s="13"/>
      <c r="AD1666" s="13"/>
      <c r="AE1666" s="13"/>
      <c r="AT1666" s="253" t="s">
        <v>221</v>
      </c>
      <c r="AU1666" s="253" t="s">
        <v>89</v>
      </c>
      <c r="AV1666" s="13" t="s">
        <v>89</v>
      </c>
      <c r="AW1666" s="13" t="s">
        <v>36</v>
      </c>
      <c r="AX1666" s="13" t="s">
        <v>21</v>
      </c>
      <c r="AY1666" s="253" t="s">
        <v>213</v>
      </c>
    </row>
    <row r="1667" spans="1:65" s="2" customFormat="1" ht="21.75" customHeight="1">
      <c r="A1667" s="39"/>
      <c r="B1667" s="40"/>
      <c r="C1667" s="275" t="s">
        <v>2736</v>
      </c>
      <c r="D1667" s="275" t="s">
        <v>292</v>
      </c>
      <c r="E1667" s="276" t="s">
        <v>2737</v>
      </c>
      <c r="F1667" s="277" t="s">
        <v>2738</v>
      </c>
      <c r="G1667" s="278" t="s">
        <v>470</v>
      </c>
      <c r="H1667" s="279">
        <v>1175.78</v>
      </c>
      <c r="I1667" s="280"/>
      <c r="J1667" s="281">
        <f>ROUND(I1667*H1667,2)</f>
        <v>0</v>
      </c>
      <c r="K1667" s="282"/>
      <c r="L1667" s="283"/>
      <c r="M1667" s="284" t="s">
        <v>1</v>
      </c>
      <c r="N1667" s="285" t="s">
        <v>45</v>
      </c>
      <c r="O1667" s="92"/>
      <c r="P1667" s="238">
        <f>O1667*H1667</f>
        <v>0</v>
      </c>
      <c r="Q1667" s="238">
        <v>0.00028</v>
      </c>
      <c r="R1667" s="238">
        <f>Q1667*H1667</f>
        <v>0.32921839999999997</v>
      </c>
      <c r="S1667" s="238">
        <v>0</v>
      </c>
      <c r="T1667" s="239">
        <f>S1667*H1667</f>
        <v>0</v>
      </c>
      <c r="U1667" s="39"/>
      <c r="V1667" s="39"/>
      <c r="W1667" s="39"/>
      <c r="X1667" s="39"/>
      <c r="Y1667" s="39"/>
      <c r="Z1667" s="39"/>
      <c r="AA1667" s="39"/>
      <c r="AB1667" s="39"/>
      <c r="AC1667" s="39"/>
      <c r="AD1667" s="39"/>
      <c r="AE1667" s="39"/>
      <c r="AR1667" s="240" t="s">
        <v>382</v>
      </c>
      <c r="AT1667" s="240" t="s">
        <v>292</v>
      </c>
      <c r="AU1667" s="240" t="s">
        <v>89</v>
      </c>
      <c r="AY1667" s="18" t="s">
        <v>213</v>
      </c>
      <c r="BE1667" s="241">
        <f>IF(N1667="základní",J1667,0)</f>
        <v>0</v>
      </c>
      <c r="BF1667" s="241">
        <f>IF(N1667="snížená",J1667,0)</f>
        <v>0</v>
      </c>
      <c r="BG1667" s="241">
        <f>IF(N1667="zákl. přenesená",J1667,0)</f>
        <v>0</v>
      </c>
      <c r="BH1667" s="241">
        <f>IF(N1667="sníž. přenesená",J1667,0)</f>
        <v>0</v>
      </c>
      <c r="BI1667" s="241">
        <f>IF(N1667="nulová",J1667,0)</f>
        <v>0</v>
      </c>
      <c r="BJ1667" s="18" t="s">
        <v>21</v>
      </c>
      <c r="BK1667" s="241">
        <f>ROUND(I1667*H1667,2)</f>
        <v>0</v>
      </c>
      <c r="BL1667" s="18" t="s">
        <v>301</v>
      </c>
      <c r="BM1667" s="240" t="s">
        <v>2739</v>
      </c>
    </row>
    <row r="1668" spans="1:51" s="13" customFormat="1" ht="12">
      <c r="A1668" s="13"/>
      <c r="B1668" s="242"/>
      <c r="C1668" s="243"/>
      <c r="D1668" s="244" t="s">
        <v>221</v>
      </c>
      <c r="E1668" s="245" t="s">
        <v>1</v>
      </c>
      <c r="F1668" s="246" t="s">
        <v>2740</v>
      </c>
      <c r="G1668" s="243"/>
      <c r="H1668" s="247">
        <v>1175.78</v>
      </c>
      <c r="I1668" s="248"/>
      <c r="J1668" s="243"/>
      <c r="K1668" s="243"/>
      <c r="L1668" s="249"/>
      <c r="M1668" s="250"/>
      <c r="N1668" s="251"/>
      <c r="O1668" s="251"/>
      <c r="P1668" s="251"/>
      <c r="Q1668" s="251"/>
      <c r="R1668" s="251"/>
      <c r="S1668" s="251"/>
      <c r="T1668" s="252"/>
      <c r="U1668" s="13"/>
      <c r="V1668" s="13"/>
      <c r="W1668" s="13"/>
      <c r="X1668" s="13"/>
      <c r="Y1668" s="13"/>
      <c r="Z1668" s="13"/>
      <c r="AA1668" s="13"/>
      <c r="AB1668" s="13"/>
      <c r="AC1668" s="13"/>
      <c r="AD1668" s="13"/>
      <c r="AE1668" s="13"/>
      <c r="AT1668" s="253" t="s">
        <v>221</v>
      </c>
      <c r="AU1668" s="253" t="s">
        <v>89</v>
      </c>
      <c r="AV1668" s="13" t="s">
        <v>89</v>
      </c>
      <c r="AW1668" s="13" t="s">
        <v>36</v>
      </c>
      <c r="AX1668" s="13" t="s">
        <v>21</v>
      </c>
      <c r="AY1668" s="253" t="s">
        <v>213</v>
      </c>
    </row>
    <row r="1669" spans="1:65" s="2" customFormat="1" ht="21.75" customHeight="1">
      <c r="A1669" s="39"/>
      <c r="B1669" s="40"/>
      <c r="C1669" s="228" t="s">
        <v>2741</v>
      </c>
      <c r="D1669" s="228" t="s">
        <v>215</v>
      </c>
      <c r="E1669" s="229" t="s">
        <v>2742</v>
      </c>
      <c r="F1669" s="230" t="s">
        <v>2743</v>
      </c>
      <c r="G1669" s="231" t="s">
        <v>244</v>
      </c>
      <c r="H1669" s="232">
        <v>536.07</v>
      </c>
      <c r="I1669" s="233"/>
      <c r="J1669" s="234">
        <f>ROUND(I1669*H1669,2)</f>
        <v>0</v>
      </c>
      <c r="K1669" s="235"/>
      <c r="L1669" s="45"/>
      <c r="M1669" s="236" t="s">
        <v>1</v>
      </c>
      <c r="N1669" s="237" t="s">
        <v>45</v>
      </c>
      <c r="O1669" s="92"/>
      <c r="P1669" s="238">
        <f>O1669*H1669</f>
        <v>0</v>
      </c>
      <c r="Q1669" s="238">
        <v>0.0003</v>
      </c>
      <c r="R1669" s="238">
        <f>Q1669*H1669</f>
        <v>0.160821</v>
      </c>
      <c r="S1669" s="238">
        <v>0</v>
      </c>
      <c r="T1669" s="239">
        <f>S1669*H1669</f>
        <v>0</v>
      </c>
      <c r="U1669" s="39"/>
      <c r="V1669" s="39"/>
      <c r="W1669" s="39"/>
      <c r="X1669" s="39"/>
      <c r="Y1669" s="39"/>
      <c r="Z1669" s="39"/>
      <c r="AA1669" s="39"/>
      <c r="AB1669" s="39"/>
      <c r="AC1669" s="39"/>
      <c r="AD1669" s="39"/>
      <c r="AE1669" s="39"/>
      <c r="AR1669" s="240" t="s">
        <v>301</v>
      </c>
      <c r="AT1669" s="240" t="s">
        <v>215</v>
      </c>
      <c r="AU1669" s="240" t="s">
        <v>89</v>
      </c>
      <c r="AY1669" s="18" t="s">
        <v>213</v>
      </c>
      <c r="BE1669" s="241">
        <f>IF(N1669="základní",J1669,0)</f>
        <v>0</v>
      </c>
      <c r="BF1669" s="241">
        <f>IF(N1669="snížená",J1669,0)</f>
        <v>0</v>
      </c>
      <c r="BG1669" s="241">
        <f>IF(N1669="zákl. přenesená",J1669,0)</f>
        <v>0</v>
      </c>
      <c r="BH1669" s="241">
        <f>IF(N1669="sníž. přenesená",J1669,0)</f>
        <v>0</v>
      </c>
      <c r="BI1669" s="241">
        <f>IF(N1669="nulová",J1669,0)</f>
        <v>0</v>
      </c>
      <c r="BJ1669" s="18" t="s">
        <v>21</v>
      </c>
      <c r="BK1669" s="241">
        <f>ROUND(I1669*H1669,2)</f>
        <v>0</v>
      </c>
      <c r="BL1669" s="18" t="s">
        <v>301</v>
      </c>
      <c r="BM1669" s="240" t="s">
        <v>2744</v>
      </c>
    </row>
    <row r="1670" spans="1:51" s="15" customFormat="1" ht="12">
      <c r="A1670" s="15"/>
      <c r="B1670" s="265"/>
      <c r="C1670" s="266"/>
      <c r="D1670" s="244" t="s">
        <v>221</v>
      </c>
      <c r="E1670" s="267" t="s">
        <v>1</v>
      </c>
      <c r="F1670" s="268" t="s">
        <v>2745</v>
      </c>
      <c r="G1670" s="266"/>
      <c r="H1670" s="267" t="s">
        <v>1</v>
      </c>
      <c r="I1670" s="269"/>
      <c r="J1670" s="266"/>
      <c r="K1670" s="266"/>
      <c r="L1670" s="270"/>
      <c r="M1670" s="271"/>
      <c r="N1670" s="272"/>
      <c r="O1670" s="272"/>
      <c r="P1670" s="272"/>
      <c r="Q1670" s="272"/>
      <c r="R1670" s="272"/>
      <c r="S1670" s="272"/>
      <c r="T1670" s="273"/>
      <c r="U1670" s="15"/>
      <c r="V1670" s="15"/>
      <c r="W1670" s="15"/>
      <c r="X1670" s="15"/>
      <c r="Y1670" s="15"/>
      <c r="Z1670" s="15"/>
      <c r="AA1670" s="15"/>
      <c r="AB1670" s="15"/>
      <c r="AC1670" s="15"/>
      <c r="AD1670" s="15"/>
      <c r="AE1670" s="15"/>
      <c r="AT1670" s="274" t="s">
        <v>221</v>
      </c>
      <c r="AU1670" s="274" t="s">
        <v>89</v>
      </c>
      <c r="AV1670" s="15" t="s">
        <v>21</v>
      </c>
      <c r="AW1670" s="15" t="s">
        <v>36</v>
      </c>
      <c r="AX1670" s="15" t="s">
        <v>80</v>
      </c>
      <c r="AY1670" s="274" t="s">
        <v>213</v>
      </c>
    </row>
    <row r="1671" spans="1:51" s="13" customFormat="1" ht="12">
      <c r="A1671" s="13"/>
      <c r="B1671" s="242"/>
      <c r="C1671" s="243"/>
      <c r="D1671" s="244" t="s">
        <v>221</v>
      </c>
      <c r="E1671" s="245" t="s">
        <v>1</v>
      </c>
      <c r="F1671" s="246" t="s">
        <v>2746</v>
      </c>
      <c r="G1671" s="243"/>
      <c r="H1671" s="247">
        <v>528.13</v>
      </c>
      <c r="I1671" s="248"/>
      <c r="J1671" s="243"/>
      <c r="K1671" s="243"/>
      <c r="L1671" s="249"/>
      <c r="M1671" s="250"/>
      <c r="N1671" s="251"/>
      <c r="O1671" s="251"/>
      <c r="P1671" s="251"/>
      <c r="Q1671" s="251"/>
      <c r="R1671" s="251"/>
      <c r="S1671" s="251"/>
      <c r="T1671" s="252"/>
      <c r="U1671" s="13"/>
      <c r="V1671" s="13"/>
      <c r="W1671" s="13"/>
      <c r="X1671" s="13"/>
      <c r="Y1671" s="13"/>
      <c r="Z1671" s="13"/>
      <c r="AA1671" s="13"/>
      <c r="AB1671" s="13"/>
      <c r="AC1671" s="13"/>
      <c r="AD1671" s="13"/>
      <c r="AE1671" s="13"/>
      <c r="AT1671" s="253" t="s">
        <v>221</v>
      </c>
      <c r="AU1671" s="253" t="s">
        <v>89</v>
      </c>
      <c r="AV1671" s="13" t="s">
        <v>89</v>
      </c>
      <c r="AW1671" s="13" t="s">
        <v>36</v>
      </c>
      <c r="AX1671" s="13" t="s">
        <v>80</v>
      </c>
      <c r="AY1671" s="253" t="s">
        <v>213</v>
      </c>
    </row>
    <row r="1672" spans="1:51" s="16" customFormat="1" ht="12">
      <c r="A1672" s="16"/>
      <c r="B1672" s="286"/>
      <c r="C1672" s="287"/>
      <c r="D1672" s="244" t="s">
        <v>221</v>
      </c>
      <c r="E1672" s="288" t="s">
        <v>1</v>
      </c>
      <c r="F1672" s="289" t="s">
        <v>741</v>
      </c>
      <c r="G1672" s="287"/>
      <c r="H1672" s="290">
        <v>528.13</v>
      </c>
      <c r="I1672" s="291"/>
      <c r="J1672" s="287"/>
      <c r="K1672" s="287"/>
      <c r="L1672" s="292"/>
      <c r="M1672" s="293"/>
      <c r="N1672" s="294"/>
      <c r="O1672" s="294"/>
      <c r="P1672" s="294"/>
      <c r="Q1672" s="294"/>
      <c r="R1672" s="294"/>
      <c r="S1672" s="294"/>
      <c r="T1672" s="295"/>
      <c r="U1672" s="16"/>
      <c r="V1672" s="16"/>
      <c r="W1672" s="16"/>
      <c r="X1672" s="16"/>
      <c r="Y1672" s="16"/>
      <c r="Z1672" s="16"/>
      <c r="AA1672" s="16"/>
      <c r="AB1672" s="16"/>
      <c r="AC1672" s="16"/>
      <c r="AD1672" s="16"/>
      <c r="AE1672" s="16"/>
      <c r="AT1672" s="296" t="s">
        <v>221</v>
      </c>
      <c r="AU1672" s="296" t="s">
        <v>89</v>
      </c>
      <c r="AV1672" s="16" t="s">
        <v>231</v>
      </c>
      <c r="AW1672" s="16" t="s">
        <v>36</v>
      </c>
      <c r="AX1672" s="16" t="s">
        <v>80</v>
      </c>
      <c r="AY1672" s="296" t="s">
        <v>213</v>
      </c>
    </row>
    <row r="1673" spans="1:51" s="13" customFormat="1" ht="12">
      <c r="A1673" s="13"/>
      <c r="B1673" s="242"/>
      <c r="C1673" s="243"/>
      <c r="D1673" s="244" t="s">
        <v>221</v>
      </c>
      <c r="E1673" s="245" t="s">
        <v>1</v>
      </c>
      <c r="F1673" s="246" t="s">
        <v>2747</v>
      </c>
      <c r="G1673" s="243"/>
      <c r="H1673" s="247">
        <v>4.055</v>
      </c>
      <c r="I1673" s="248"/>
      <c r="J1673" s="243"/>
      <c r="K1673" s="243"/>
      <c r="L1673" s="249"/>
      <c r="M1673" s="250"/>
      <c r="N1673" s="251"/>
      <c r="O1673" s="251"/>
      <c r="P1673" s="251"/>
      <c r="Q1673" s="251"/>
      <c r="R1673" s="251"/>
      <c r="S1673" s="251"/>
      <c r="T1673" s="252"/>
      <c r="U1673" s="13"/>
      <c r="V1673" s="13"/>
      <c r="W1673" s="13"/>
      <c r="X1673" s="13"/>
      <c r="Y1673" s="13"/>
      <c r="Z1673" s="13"/>
      <c r="AA1673" s="13"/>
      <c r="AB1673" s="13"/>
      <c r="AC1673" s="13"/>
      <c r="AD1673" s="13"/>
      <c r="AE1673" s="13"/>
      <c r="AT1673" s="253" t="s">
        <v>221</v>
      </c>
      <c r="AU1673" s="253" t="s">
        <v>89</v>
      </c>
      <c r="AV1673" s="13" t="s">
        <v>89</v>
      </c>
      <c r="AW1673" s="13" t="s">
        <v>36</v>
      </c>
      <c r="AX1673" s="13" t="s">
        <v>80</v>
      </c>
      <c r="AY1673" s="253" t="s">
        <v>213</v>
      </c>
    </row>
    <row r="1674" spans="1:51" s="13" customFormat="1" ht="12">
      <c r="A1674" s="13"/>
      <c r="B1674" s="242"/>
      <c r="C1674" s="243"/>
      <c r="D1674" s="244" t="s">
        <v>221</v>
      </c>
      <c r="E1674" s="245" t="s">
        <v>1</v>
      </c>
      <c r="F1674" s="246" t="s">
        <v>2748</v>
      </c>
      <c r="G1674" s="243"/>
      <c r="H1674" s="247">
        <v>3.885</v>
      </c>
      <c r="I1674" s="248"/>
      <c r="J1674" s="243"/>
      <c r="K1674" s="243"/>
      <c r="L1674" s="249"/>
      <c r="M1674" s="250"/>
      <c r="N1674" s="251"/>
      <c r="O1674" s="251"/>
      <c r="P1674" s="251"/>
      <c r="Q1674" s="251"/>
      <c r="R1674" s="251"/>
      <c r="S1674" s="251"/>
      <c r="T1674" s="252"/>
      <c r="U1674" s="13"/>
      <c r="V1674" s="13"/>
      <c r="W1674" s="13"/>
      <c r="X1674" s="13"/>
      <c r="Y1674" s="13"/>
      <c r="Z1674" s="13"/>
      <c r="AA1674" s="13"/>
      <c r="AB1674" s="13"/>
      <c r="AC1674" s="13"/>
      <c r="AD1674" s="13"/>
      <c r="AE1674" s="13"/>
      <c r="AT1674" s="253" t="s">
        <v>221</v>
      </c>
      <c r="AU1674" s="253" t="s">
        <v>89</v>
      </c>
      <c r="AV1674" s="13" t="s">
        <v>89</v>
      </c>
      <c r="AW1674" s="13" t="s">
        <v>36</v>
      </c>
      <c r="AX1674" s="13" t="s">
        <v>80</v>
      </c>
      <c r="AY1674" s="253" t="s">
        <v>213</v>
      </c>
    </row>
    <row r="1675" spans="1:51" s="14" customFormat="1" ht="12">
      <c r="A1675" s="14"/>
      <c r="B1675" s="254"/>
      <c r="C1675" s="255"/>
      <c r="D1675" s="244" t="s">
        <v>221</v>
      </c>
      <c r="E1675" s="256" t="s">
        <v>1</v>
      </c>
      <c r="F1675" s="257" t="s">
        <v>224</v>
      </c>
      <c r="G1675" s="255"/>
      <c r="H1675" s="258">
        <v>536.07</v>
      </c>
      <c r="I1675" s="259"/>
      <c r="J1675" s="255"/>
      <c r="K1675" s="255"/>
      <c r="L1675" s="260"/>
      <c r="M1675" s="261"/>
      <c r="N1675" s="262"/>
      <c r="O1675" s="262"/>
      <c r="P1675" s="262"/>
      <c r="Q1675" s="262"/>
      <c r="R1675" s="262"/>
      <c r="S1675" s="262"/>
      <c r="T1675" s="263"/>
      <c r="U1675" s="14"/>
      <c r="V1675" s="14"/>
      <c r="W1675" s="14"/>
      <c r="X1675" s="14"/>
      <c r="Y1675" s="14"/>
      <c r="Z1675" s="14"/>
      <c r="AA1675" s="14"/>
      <c r="AB1675" s="14"/>
      <c r="AC1675" s="14"/>
      <c r="AD1675" s="14"/>
      <c r="AE1675" s="14"/>
      <c r="AT1675" s="264" t="s">
        <v>221</v>
      </c>
      <c r="AU1675" s="264" t="s">
        <v>89</v>
      </c>
      <c r="AV1675" s="14" t="s">
        <v>219</v>
      </c>
      <c r="AW1675" s="14" t="s">
        <v>36</v>
      </c>
      <c r="AX1675" s="14" t="s">
        <v>21</v>
      </c>
      <c r="AY1675" s="264" t="s">
        <v>213</v>
      </c>
    </row>
    <row r="1676" spans="1:65" s="2" customFormat="1" ht="33" customHeight="1">
      <c r="A1676" s="39"/>
      <c r="B1676" s="40"/>
      <c r="C1676" s="228" t="s">
        <v>2749</v>
      </c>
      <c r="D1676" s="228" t="s">
        <v>215</v>
      </c>
      <c r="E1676" s="229" t="s">
        <v>2750</v>
      </c>
      <c r="F1676" s="230" t="s">
        <v>2751</v>
      </c>
      <c r="G1676" s="231" t="s">
        <v>244</v>
      </c>
      <c r="H1676" s="232">
        <v>655.388</v>
      </c>
      <c r="I1676" s="233"/>
      <c r="J1676" s="234">
        <f>ROUND(I1676*H1676,2)</f>
        <v>0</v>
      </c>
      <c r="K1676" s="235"/>
      <c r="L1676" s="45"/>
      <c r="M1676" s="236" t="s">
        <v>1</v>
      </c>
      <c r="N1676" s="237" t="s">
        <v>45</v>
      </c>
      <c r="O1676" s="92"/>
      <c r="P1676" s="238">
        <f>O1676*H1676</f>
        <v>0</v>
      </c>
      <c r="Q1676" s="238">
        <v>0.0005</v>
      </c>
      <c r="R1676" s="238">
        <f>Q1676*H1676</f>
        <v>0.32769400000000004</v>
      </c>
      <c r="S1676" s="238">
        <v>0</v>
      </c>
      <c r="T1676" s="239">
        <f>S1676*H1676</f>
        <v>0</v>
      </c>
      <c r="U1676" s="39"/>
      <c r="V1676" s="39"/>
      <c r="W1676" s="39"/>
      <c r="X1676" s="39"/>
      <c r="Y1676" s="39"/>
      <c r="Z1676" s="39"/>
      <c r="AA1676" s="39"/>
      <c r="AB1676" s="39"/>
      <c r="AC1676" s="39"/>
      <c r="AD1676" s="39"/>
      <c r="AE1676" s="39"/>
      <c r="AR1676" s="240" t="s">
        <v>301</v>
      </c>
      <c r="AT1676" s="240" t="s">
        <v>215</v>
      </c>
      <c r="AU1676" s="240" t="s">
        <v>89</v>
      </c>
      <c r="AY1676" s="18" t="s">
        <v>213</v>
      </c>
      <c r="BE1676" s="241">
        <f>IF(N1676="základní",J1676,0)</f>
        <v>0</v>
      </c>
      <c r="BF1676" s="241">
        <f>IF(N1676="snížená",J1676,0)</f>
        <v>0</v>
      </c>
      <c r="BG1676" s="241">
        <f>IF(N1676="zákl. přenesená",J1676,0)</f>
        <v>0</v>
      </c>
      <c r="BH1676" s="241">
        <f>IF(N1676="sníž. přenesená",J1676,0)</f>
        <v>0</v>
      </c>
      <c r="BI1676" s="241">
        <f>IF(N1676="nulová",J1676,0)</f>
        <v>0</v>
      </c>
      <c r="BJ1676" s="18" t="s">
        <v>21</v>
      </c>
      <c r="BK1676" s="241">
        <f>ROUND(I1676*H1676,2)</f>
        <v>0</v>
      </c>
      <c r="BL1676" s="18" t="s">
        <v>301</v>
      </c>
      <c r="BM1676" s="240" t="s">
        <v>2752</v>
      </c>
    </row>
    <row r="1677" spans="1:51" s="13" customFormat="1" ht="12">
      <c r="A1677" s="13"/>
      <c r="B1677" s="242"/>
      <c r="C1677" s="243"/>
      <c r="D1677" s="244" t="s">
        <v>221</v>
      </c>
      <c r="E1677" s="245" t="s">
        <v>1</v>
      </c>
      <c r="F1677" s="246" t="s">
        <v>2753</v>
      </c>
      <c r="G1677" s="243"/>
      <c r="H1677" s="247">
        <v>562.874</v>
      </c>
      <c r="I1677" s="248"/>
      <c r="J1677" s="243"/>
      <c r="K1677" s="243"/>
      <c r="L1677" s="249"/>
      <c r="M1677" s="250"/>
      <c r="N1677" s="251"/>
      <c r="O1677" s="251"/>
      <c r="P1677" s="251"/>
      <c r="Q1677" s="251"/>
      <c r="R1677" s="251"/>
      <c r="S1677" s="251"/>
      <c r="T1677" s="252"/>
      <c r="U1677" s="13"/>
      <c r="V1677" s="13"/>
      <c r="W1677" s="13"/>
      <c r="X1677" s="13"/>
      <c r="Y1677" s="13"/>
      <c r="Z1677" s="13"/>
      <c r="AA1677" s="13"/>
      <c r="AB1677" s="13"/>
      <c r="AC1677" s="13"/>
      <c r="AD1677" s="13"/>
      <c r="AE1677" s="13"/>
      <c r="AT1677" s="253" t="s">
        <v>221</v>
      </c>
      <c r="AU1677" s="253" t="s">
        <v>89</v>
      </c>
      <c r="AV1677" s="13" t="s">
        <v>89</v>
      </c>
      <c r="AW1677" s="13" t="s">
        <v>36</v>
      </c>
      <c r="AX1677" s="13" t="s">
        <v>80</v>
      </c>
      <c r="AY1677" s="253" t="s">
        <v>213</v>
      </c>
    </row>
    <row r="1678" spans="1:51" s="13" customFormat="1" ht="12">
      <c r="A1678" s="13"/>
      <c r="B1678" s="242"/>
      <c r="C1678" s="243"/>
      <c r="D1678" s="244" t="s">
        <v>221</v>
      </c>
      <c r="E1678" s="245" t="s">
        <v>1</v>
      </c>
      <c r="F1678" s="246" t="s">
        <v>2754</v>
      </c>
      <c r="G1678" s="243"/>
      <c r="H1678" s="247">
        <v>92.514</v>
      </c>
      <c r="I1678" s="248"/>
      <c r="J1678" s="243"/>
      <c r="K1678" s="243"/>
      <c r="L1678" s="249"/>
      <c r="M1678" s="250"/>
      <c r="N1678" s="251"/>
      <c r="O1678" s="251"/>
      <c r="P1678" s="251"/>
      <c r="Q1678" s="251"/>
      <c r="R1678" s="251"/>
      <c r="S1678" s="251"/>
      <c r="T1678" s="252"/>
      <c r="U1678" s="13"/>
      <c r="V1678" s="13"/>
      <c r="W1678" s="13"/>
      <c r="X1678" s="13"/>
      <c r="Y1678" s="13"/>
      <c r="Z1678" s="13"/>
      <c r="AA1678" s="13"/>
      <c r="AB1678" s="13"/>
      <c r="AC1678" s="13"/>
      <c r="AD1678" s="13"/>
      <c r="AE1678" s="13"/>
      <c r="AT1678" s="253" t="s">
        <v>221</v>
      </c>
      <c r="AU1678" s="253" t="s">
        <v>89</v>
      </c>
      <c r="AV1678" s="13" t="s">
        <v>89</v>
      </c>
      <c r="AW1678" s="13" t="s">
        <v>36</v>
      </c>
      <c r="AX1678" s="13" t="s">
        <v>80</v>
      </c>
      <c r="AY1678" s="253" t="s">
        <v>213</v>
      </c>
    </row>
    <row r="1679" spans="1:51" s="14" customFormat="1" ht="12">
      <c r="A1679" s="14"/>
      <c r="B1679" s="254"/>
      <c r="C1679" s="255"/>
      <c r="D1679" s="244" t="s">
        <v>221</v>
      </c>
      <c r="E1679" s="256" t="s">
        <v>1</v>
      </c>
      <c r="F1679" s="257" t="s">
        <v>224</v>
      </c>
      <c r="G1679" s="255"/>
      <c r="H1679" s="258">
        <v>655.388</v>
      </c>
      <c r="I1679" s="259"/>
      <c r="J1679" s="255"/>
      <c r="K1679" s="255"/>
      <c r="L1679" s="260"/>
      <c r="M1679" s="261"/>
      <c r="N1679" s="262"/>
      <c r="O1679" s="262"/>
      <c r="P1679" s="262"/>
      <c r="Q1679" s="262"/>
      <c r="R1679" s="262"/>
      <c r="S1679" s="262"/>
      <c r="T1679" s="263"/>
      <c r="U1679" s="14"/>
      <c r="V1679" s="14"/>
      <c r="W1679" s="14"/>
      <c r="X1679" s="14"/>
      <c r="Y1679" s="14"/>
      <c r="Z1679" s="14"/>
      <c r="AA1679" s="14"/>
      <c r="AB1679" s="14"/>
      <c r="AC1679" s="14"/>
      <c r="AD1679" s="14"/>
      <c r="AE1679" s="14"/>
      <c r="AT1679" s="264" t="s">
        <v>221</v>
      </c>
      <c r="AU1679" s="264" t="s">
        <v>89</v>
      </c>
      <c r="AV1679" s="14" t="s">
        <v>219</v>
      </c>
      <c r="AW1679" s="14" t="s">
        <v>36</v>
      </c>
      <c r="AX1679" s="14" t="s">
        <v>21</v>
      </c>
      <c r="AY1679" s="264" t="s">
        <v>213</v>
      </c>
    </row>
    <row r="1680" spans="1:65" s="2" customFormat="1" ht="33" customHeight="1">
      <c r="A1680" s="39"/>
      <c r="B1680" s="40"/>
      <c r="C1680" s="228" t="s">
        <v>2755</v>
      </c>
      <c r="D1680" s="228" t="s">
        <v>215</v>
      </c>
      <c r="E1680" s="229" t="s">
        <v>2756</v>
      </c>
      <c r="F1680" s="230" t="s">
        <v>2757</v>
      </c>
      <c r="G1680" s="231" t="s">
        <v>244</v>
      </c>
      <c r="H1680" s="232">
        <v>143.15</v>
      </c>
      <c r="I1680" s="233"/>
      <c r="J1680" s="234">
        <f>ROUND(I1680*H1680,2)</f>
        <v>0</v>
      </c>
      <c r="K1680" s="235"/>
      <c r="L1680" s="45"/>
      <c r="M1680" s="236" t="s">
        <v>1</v>
      </c>
      <c r="N1680" s="237" t="s">
        <v>45</v>
      </c>
      <c r="O1680" s="92"/>
      <c r="P1680" s="238">
        <f>O1680*H1680</f>
        <v>0</v>
      </c>
      <c r="Q1680" s="238">
        <v>0.0004</v>
      </c>
      <c r="R1680" s="238">
        <f>Q1680*H1680</f>
        <v>0.057260000000000005</v>
      </c>
      <c r="S1680" s="238">
        <v>0</v>
      </c>
      <c r="T1680" s="239">
        <f>S1680*H1680</f>
        <v>0</v>
      </c>
      <c r="U1680" s="39"/>
      <c r="V1680" s="39"/>
      <c r="W1680" s="39"/>
      <c r="X1680" s="39"/>
      <c r="Y1680" s="39"/>
      <c r="Z1680" s="39"/>
      <c r="AA1680" s="39"/>
      <c r="AB1680" s="39"/>
      <c r="AC1680" s="39"/>
      <c r="AD1680" s="39"/>
      <c r="AE1680" s="39"/>
      <c r="AR1680" s="240" t="s">
        <v>301</v>
      </c>
      <c r="AT1680" s="240" t="s">
        <v>215</v>
      </c>
      <c r="AU1680" s="240" t="s">
        <v>89</v>
      </c>
      <c r="AY1680" s="18" t="s">
        <v>213</v>
      </c>
      <c r="BE1680" s="241">
        <f>IF(N1680="základní",J1680,0)</f>
        <v>0</v>
      </c>
      <c r="BF1680" s="241">
        <f>IF(N1680="snížená",J1680,0)</f>
        <v>0</v>
      </c>
      <c r="BG1680" s="241">
        <f>IF(N1680="zákl. přenesená",J1680,0)</f>
        <v>0</v>
      </c>
      <c r="BH1680" s="241">
        <f>IF(N1680="sníž. přenesená",J1680,0)</f>
        <v>0</v>
      </c>
      <c r="BI1680" s="241">
        <f>IF(N1680="nulová",J1680,0)</f>
        <v>0</v>
      </c>
      <c r="BJ1680" s="18" t="s">
        <v>21</v>
      </c>
      <c r="BK1680" s="241">
        <f>ROUND(I1680*H1680,2)</f>
        <v>0</v>
      </c>
      <c r="BL1680" s="18" t="s">
        <v>301</v>
      </c>
      <c r="BM1680" s="240" t="s">
        <v>2758</v>
      </c>
    </row>
    <row r="1681" spans="1:51" s="13" customFormat="1" ht="12">
      <c r="A1681" s="13"/>
      <c r="B1681" s="242"/>
      <c r="C1681" s="243"/>
      <c r="D1681" s="244" t="s">
        <v>221</v>
      </c>
      <c r="E1681" s="245" t="s">
        <v>1</v>
      </c>
      <c r="F1681" s="246" t="s">
        <v>2759</v>
      </c>
      <c r="G1681" s="243"/>
      <c r="H1681" s="247">
        <v>143.15</v>
      </c>
      <c r="I1681" s="248"/>
      <c r="J1681" s="243"/>
      <c r="K1681" s="243"/>
      <c r="L1681" s="249"/>
      <c r="M1681" s="250"/>
      <c r="N1681" s="251"/>
      <c r="O1681" s="251"/>
      <c r="P1681" s="251"/>
      <c r="Q1681" s="251"/>
      <c r="R1681" s="251"/>
      <c r="S1681" s="251"/>
      <c r="T1681" s="252"/>
      <c r="U1681" s="13"/>
      <c r="V1681" s="13"/>
      <c r="W1681" s="13"/>
      <c r="X1681" s="13"/>
      <c r="Y1681" s="13"/>
      <c r="Z1681" s="13"/>
      <c r="AA1681" s="13"/>
      <c r="AB1681" s="13"/>
      <c r="AC1681" s="13"/>
      <c r="AD1681" s="13"/>
      <c r="AE1681" s="13"/>
      <c r="AT1681" s="253" t="s">
        <v>221</v>
      </c>
      <c r="AU1681" s="253" t="s">
        <v>89</v>
      </c>
      <c r="AV1681" s="13" t="s">
        <v>89</v>
      </c>
      <c r="AW1681" s="13" t="s">
        <v>36</v>
      </c>
      <c r="AX1681" s="13" t="s">
        <v>21</v>
      </c>
      <c r="AY1681" s="253" t="s">
        <v>213</v>
      </c>
    </row>
    <row r="1682" spans="1:65" s="2" customFormat="1" ht="33" customHeight="1">
      <c r="A1682" s="39"/>
      <c r="B1682" s="40"/>
      <c r="C1682" s="228" t="s">
        <v>2760</v>
      </c>
      <c r="D1682" s="228" t="s">
        <v>215</v>
      </c>
      <c r="E1682" s="229" t="s">
        <v>2761</v>
      </c>
      <c r="F1682" s="230" t="s">
        <v>2762</v>
      </c>
      <c r="G1682" s="231" t="s">
        <v>244</v>
      </c>
      <c r="H1682" s="232">
        <v>175.86</v>
      </c>
      <c r="I1682" s="233"/>
      <c r="J1682" s="234">
        <f>ROUND(I1682*H1682,2)</f>
        <v>0</v>
      </c>
      <c r="K1682" s="235"/>
      <c r="L1682" s="45"/>
      <c r="M1682" s="236" t="s">
        <v>1</v>
      </c>
      <c r="N1682" s="237" t="s">
        <v>45</v>
      </c>
      <c r="O1682" s="92"/>
      <c r="P1682" s="238">
        <f>O1682*H1682</f>
        <v>0</v>
      </c>
      <c r="Q1682" s="238">
        <v>0.0005</v>
      </c>
      <c r="R1682" s="238">
        <f>Q1682*H1682</f>
        <v>0.08793000000000001</v>
      </c>
      <c r="S1682" s="238">
        <v>0</v>
      </c>
      <c r="T1682" s="239">
        <f>S1682*H1682</f>
        <v>0</v>
      </c>
      <c r="U1682" s="39"/>
      <c r="V1682" s="39"/>
      <c r="W1682" s="39"/>
      <c r="X1682" s="39"/>
      <c r="Y1682" s="39"/>
      <c r="Z1682" s="39"/>
      <c r="AA1682" s="39"/>
      <c r="AB1682" s="39"/>
      <c r="AC1682" s="39"/>
      <c r="AD1682" s="39"/>
      <c r="AE1682" s="39"/>
      <c r="AR1682" s="240" t="s">
        <v>301</v>
      </c>
      <c r="AT1682" s="240" t="s">
        <v>215</v>
      </c>
      <c r="AU1682" s="240" t="s">
        <v>89</v>
      </c>
      <c r="AY1682" s="18" t="s">
        <v>213</v>
      </c>
      <c r="BE1682" s="241">
        <f>IF(N1682="základní",J1682,0)</f>
        <v>0</v>
      </c>
      <c r="BF1682" s="241">
        <f>IF(N1682="snížená",J1682,0)</f>
        <v>0</v>
      </c>
      <c r="BG1682" s="241">
        <f>IF(N1682="zákl. přenesená",J1682,0)</f>
        <v>0</v>
      </c>
      <c r="BH1682" s="241">
        <f>IF(N1682="sníž. přenesená",J1682,0)</f>
        <v>0</v>
      </c>
      <c r="BI1682" s="241">
        <f>IF(N1682="nulová",J1682,0)</f>
        <v>0</v>
      </c>
      <c r="BJ1682" s="18" t="s">
        <v>21</v>
      </c>
      <c r="BK1682" s="241">
        <f>ROUND(I1682*H1682,2)</f>
        <v>0</v>
      </c>
      <c r="BL1682" s="18" t="s">
        <v>301</v>
      </c>
      <c r="BM1682" s="240" t="s">
        <v>2763</v>
      </c>
    </row>
    <row r="1683" spans="1:51" s="13" customFormat="1" ht="12">
      <c r="A1683" s="13"/>
      <c r="B1683" s="242"/>
      <c r="C1683" s="243"/>
      <c r="D1683" s="244" t="s">
        <v>221</v>
      </c>
      <c r="E1683" s="245" t="s">
        <v>1</v>
      </c>
      <c r="F1683" s="246" t="s">
        <v>2764</v>
      </c>
      <c r="G1683" s="243"/>
      <c r="H1683" s="247">
        <v>150.308</v>
      </c>
      <c r="I1683" s="248"/>
      <c r="J1683" s="243"/>
      <c r="K1683" s="243"/>
      <c r="L1683" s="249"/>
      <c r="M1683" s="250"/>
      <c r="N1683" s="251"/>
      <c r="O1683" s="251"/>
      <c r="P1683" s="251"/>
      <c r="Q1683" s="251"/>
      <c r="R1683" s="251"/>
      <c r="S1683" s="251"/>
      <c r="T1683" s="252"/>
      <c r="U1683" s="13"/>
      <c r="V1683" s="13"/>
      <c r="W1683" s="13"/>
      <c r="X1683" s="13"/>
      <c r="Y1683" s="13"/>
      <c r="Z1683" s="13"/>
      <c r="AA1683" s="13"/>
      <c r="AB1683" s="13"/>
      <c r="AC1683" s="13"/>
      <c r="AD1683" s="13"/>
      <c r="AE1683" s="13"/>
      <c r="AT1683" s="253" t="s">
        <v>221</v>
      </c>
      <c r="AU1683" s="253" t="s">
        <v>89</v>
      </c>
      <c r="AV1683" s="13" t="s">
        <v>89</v>
      </c>
      <c r="AW1683" s="13" t="s">
        <v>36</v>
      </c>
      <c r="AX1683" s="13" t="s">
        <v>80</v>
      </c>
      <c r="AY1683" s="253" t="s">
        <v>213</v>
      </c>
    </row>
    <row r="1684" spans="1:51" s="13" customFormat="1" ht="12">
      <c r="A1684" s="13"/>
      <c r="B1684" s="242"/>
      <c r="C1684" s="243"/>
      <c r="D1684" s="244" t="s">
        <v>221</v>
      </c>
      <c r="E1684" s="245" t="s">
        <v>1</v>
      </c>
      <c r="F1684" s="246" t="s">
        <v>2765</v>
      </c>
      <c r="G1684" s="243"/>
      <c r="H1684" s="247">
        <v>25.552</v>
      </c>
      <c r="I1684" s="248"/>
      <c r="J1684" s="243"/>
      <c r="K1684" s="243"/>
      <c r="L1684" s="249"/>
      <c r="M1684" s="250"/>
      <c r="N1684" s="251"/>
      <c r="O1684" s="251"/>
      <c r="P1684" s="251"/>
      <c r="Q1684" s="251"/>
      <c r="R1684" s="251"/>
      <c r="S1684" s="251"/>
      <c r="T1684" s="252"/>
      <c r="U1684" s="13"/>
      <c r="V1684" s="13"/>
      <c r="W1684" s="13"/>
      <c r="X1684" s="13"/>
      <c r="Y1684" s="13"/>
      <c r="Z1684" s="13"/>
      <c r="AA1684" s="13"/>
      <c r="AB1684" s="13"/>
      <c r="AC1684" s="13"/>
      <c r="AD1684" s="13"/>
      <c r="AE1684" s="13"/>
      <c r="AT1684" s="253" t="s">
        <v>221</v>
      </c>
      <c r="AU1684" s="253" t="s">
        <v>89</v>
      </c>
      <c r="AV1684" s="13" t="s">
        <v>89</v>
      </c>
      <c r="AW1684" s="13" t="s">
        <v>36</v>
      </c>
      <c r="AX1684" s="13" t="s">
        <v>80</v>
      </c>
      <c r="AY1684" s="253" t="s">
        <v>213</v>
      </c>
    </row>
    <row r="1685" spans="1:51" s="14" customFormat="1" ht="12">
      <c r="A1685" s="14"/>
      <c r="B1685" s="254"/>
      <c r="C1685" s="255"/>
      <c r="D1685" s="244" t="s">
        <v>221</v>
      </c>
      <c r="E1685" s="256" t="s">
        <v>1</v>
      </c>
      <c r="F1685" s="257" t="s">
        <v>224</v>
      </c>
      <c r="G1685" s="255"/>
      <c r="H1685" s="258">
        <v>175.86</v>
      </c>
      <c r="I1685" s="259"/>
      <c r="J1685" s="255"/>
      <c r="K1685" s="255"/>
      <c r="L1685" s="260"/>
      <c r="M1685" s="261"/>
      <c r="N1685" s="262"/>
      <c r="O1685" s="262"/>
      <c r="P1685" s="262"/>
      <c r="Q1685" s="262"/>
      <c r="R1685" s="262"/>
      <c r="S1685" s="262"/>
      <c r="T1685" s="263"/>
      <c r="U1685" s="14"/>
      <c r="V1685" s="14"/>
      <c r="W1685" s="14"/>
      <c r="X1685" s="14"/>
      <c r="Y1685" s="14"/>
      <c r="Z1685" s="14"/>
      <c r="AA1685" s="14"/>
      <c r="AB1685" s="14"/>
      <c r="AC1685" s="14"/>
      <c r="AD1685" s="14"/>
      <c r="AE1685" s="14"/>
      <c r="AT1685" s="264" t="s">
        <v>221</v>
      </c>
      <c r="AU1685" s="264" t="s">
        <v>89</v>
      </c>
      <c r="AV1685" s="14" t="s">
        <v>219</v>
      </c>
      <c r="AW1685" s="14" t="s">
        <v>36</v>
      </c>
      <c r="AX1685" s="14" t="s">
        <v>21</v>
      </c>
      <c r="AY1685" s="264" t="s">
        <v>213</v>
      </c>
    </row>
    <row r="1686" spans="1:65" s="2" customFormat="1" ht="16.5" customHeight="1">
      <c r="A1686" s="39"/>
      <c r="B1686" s="40"/>
      <c r="C1686" s="228" t="s">
        <v>2766</v>
      </c>
      <c r="D1686" s="228" t="s">
        <v>215</v>
      </c>
      <c r="E1686" s="229" t="s">
        <v>2767</v>
      </c>
      <c r="F1686" s="230" t="s">
        <v>2768</v>
      </c>
      <c r="G1686" s="231" t="s">
        <v>244</v>
      </c>
      <c r="H1686" s="232">
        <v>3.076</v>
      </c>
      <c r="I1686" s="233"/>
      <c r="J1686" s="234">
        <f>ROUND(I1686*H1686,2)</f>
        <v>0</v>
      </c>
      <c r="K1686" s="235"/>
      <c r="L1686" s="45"/>
      <c r="M1686" s="236" t="s">
        <v>1</v>
      </c>
      <c r="N1686" s="237" t="s">
        <v>45</v>
      </c>
      <c r="O1686" s="92"/>
      <c r="P1686" s="238">
        <f>O1686*H1686</f>
        <v>0</v>
      </c>
      <c r="Q1686" s="238">
        <v>0</v>
      </c>
      <c r="R1686" s="238">
        <f>Q1686*H1686</f>
        <v>0</v>
      </c>
      <c r="S1686" s="238">
        <v>0</v>
      </c>
      <c r="T1686" s="239">
        <f>S1686*H1686</f>
        <v>0</v>
      </c>
      <c r="U1686" s="39"/>
      <c r="V1686" s="39"/>
      <c r="W1686" s="39"/>
      <c r="X1686" s="39"/>
      <c r="Y1686" s="39"/>
      <c r="Z1686" s="39"/>
      <c r="AA1686" s="39"/>
      <c r="AB1686" s="39"/>
      <c r="AC1686" s="39"/>
      <c r="AD1686" s="39"/>
      <c r="AE1686" s="39"/>
      <c r="AR1686" s="240" t="s">
        <v>301</v>
      </c>
      <c r="AT1686" s="240" t="s">
        <v>215</v>
      </c>
      <c r="AU1686" s="240" t="s">
        <v>89</v>
      </c>
      <c r="AY1686" s="18" t="s">
        <v>213</v>
      </c>
      <c r="BE1686" s="241">
        <f>IF(N1686="základní",J1686,0)</f>
        <v>0</v>
      </c>
      <c r="BF1686" s="241">
        <f>IF(N1686="snížená",J1686,0)</f>
        <v>0</v>
      </c>
      <c r="BG1686" s="241">
        <f>IF(N1686="zákl. přenesená",J1686,0)</f>
        <v>0</v>
      </c>
      <c r="BH1686" s="241">
        <f>IF(N1686="sníž. přenesená",J1686,0)</f>
        <v>0</v>
      </c>
      <c r="BI1686" s="241">
        <f>IF(N1686="nulová",J1686,0)</f>
        <v>0</v>
      </c>
      <c r="BJ1686" s="18" t="s">
        <v>21</v>
      </c>
      <c r="BK1686" s="241">
        <f>ROUND(I1686*H1686,2)</f>
        <v>0</v>
      </c>
      <c r="BL1686" s="18" t="s">
        <v>301</v>
      </c>
      <c r="BM1686" s="240" t="s">
        <v>2769</v>
      </c>
    </row>
    <row r="1687" spans="1:51" s="13" customFormat="1" ht="12">
      <c r="A1687" s="13"/>
      <c r="B1687" s="242"/>
      <c r="C1687" s="243"/>
      <c r="D1687" s="244" t="s">
        <v>221</v>
      </c>
      <c r="E1687" s="245" t="s">
        <v>1</v>
      </c>
      <c r="F1687" s="246" t="s">
        <v>2770</v>
      </c>
      <c r="G1687" s="243"/>
      <c r="H1687" s="247">
        <v>3.076</v>
      </c>
      <c r="I1687" s="248"/>
      <c r="J1687" s="243"/>
      <c r="K1687" s="243"/>
      <c r="L1687" s="249"/>
      <c r="M1687" s="250"/>
      <c r="N1687" s="251"/>
      <c r="O1687" s="251"/>
      <c r="P1687" s="251"/>
      <c r="Q1687" s="251"/>
      <c r="R1687" s="251"/>
      <c r="S1687" s="251"/>
      <c r="T1687" s="252"/>
      <c r="U1687" s="13"/>
      <c r="V1687" s="13"/>
      <c r="W1687" s="13"/>
      <c r="X1687" s="13"/>
      <c r="Y1687" s="13"/>
      <c r="Z1687" s="13"/>
      <c r="AA1687" s="13"/>
      <c r="AB1687" s="13"/>
      <c r="AC1687" s="13"/>
      <c r="AD1687" s="13"/>
      <c r="AE1687" s="13"/>
      <c r="AT1687" s="253" t="s">
        <v>221</v>
      </c>
      <c r="AU1687" s="253" t="s">
        <v>89</v>
      </c>
      <c r="AV1687" s="13" t="s">
        <v>89</v>
      </c>
      <c r="AW1687" s="13" t="s">
        <v>36</v>
      </c>
      <c r="AX1687" s="13" t="s">
        <v>21</v>
      </c>
      <c r="AY1687" s="253" t="s">
        <v>213</v>
      </c>
    </row>
    <row r="1688" spans="1:65" s="2" customFormat="1" ht="21.75" customHeight="1">
      <c r="A1688" s="39"/>
      <c r="B1688" s="40"/>
      <c r="C1688" s="275" t="s">
        <v>2771</v>
      </c>
      <c r="D1688" s="275" t="s">
        <v>292</v>
      </c>
      <c r="E1688" s="276" t="s">
        <v>2772</v>
      </c>
      <c r="F1688" s="277" t="s">
        <v>2773</v>
      </c>
      <c r="G1688" s="278" t="s">
        <v>244</v>
      </c>
      <c r="H1688" s="279">
        <v>3.076</v>
      </c>
      <c r="I1688" s="280"/>
      <c r="J1688" s="281">
        <f>ROUND(I1688*H1688,2)</f>
        <v>0</v>
      </c>
      <c r="K1688" s="282"/>
      <c r="L1688" s="283"/>
      <c r="M1688" s="284" t="s">
        <v>1</v>
      </c>
      <c r="N1688" s="285" t="s">
        <v>45</v>
      </c>
      <c r="O1688" s="92"/>
      <c r="P1688" s="238">
        <f>O1688*H1688</f>
        <v>0</v>
      </c>
      <c r="Q1688" s="238">
        <v>0.0042</v>
      </c>
      <c r="R1688" s="238">
        <f>Q1688*H1688</f>
        <v>0.012919199999999999</v>
      </c>
      <c r="S1688" s="238">
        <v>0</v>
      </c>
      <c r="T1688" s="239">
        <f>S1688*H1688</f>
        <v>0</v>
      </c>
      <c r="U1688" s="39"/>
      <c r="V1688" s="39"/>
      <c r="W1688" s="39"/>
      <c r="X1688" s="39"/>
      <c r="Y1688" s="39"/>
      <c r="Z1688" s="39"/>
      <c r="AA1688" s="39"/>
      <c r="AB1688" s="39"/>
      <c r="AC1688" s="39"/>
      <c r="AD1688" s="39"/>
      <c r="AE1688" s="39"/>
      <c r="AR1688" s="240" t="s">
        <v>382</v>
      </c>
      <c r="AT1688" s="240" t="s">
        <v>292</v>
      </c>
      <c r="AU1688" s="240" t="s">
        <v>89</v>
      </c>
      <c r="AY1688" s="18" t="s">
        <v>213</v>
      </c>
      <c r="BE1688" s="241">
        <f>IF(N1688="základní",J1688,0)</f>
        <v>0</v>
      </c>
      <c r="BF1688" s="241">
        <f>IF(N1688="snížená",J1688,0)</f>
        <v>0</v>
      </c>
      <c r="BG1688" s="241">
        <f>IF(N1688="zákl. přenesená",J1688,0)</f>
        <v>0</v>
      </c>
      <c r="BH1688" s="241">
        <f>IF(N1688="sníž. přenesená",J1688,0)</f>
        <v>0</v>
      </c>
      <c r="BI1688" s="241">
        <f>IF(N1688="nulová",J1688,0)</f>
        <v>0</v>
      </c>
      <c r="BJ1688" s="18" t="s">
        <v>21</v>
      </c>
      <c r="BK1688" s="241">
        <f>ROUND(I1688*H1688,2)</f>
        <v>0</v>
      </c>
      <c r="BL1688" s="18" t="s">
        <v>301</v>
      </c>
      <c r="BM1688" s="240" t="s">
        <v>2774</v>
      </c>
    </row>
    <row r="1689" spans="1:51" s="13" customFormat="1" ht="12">
      <c r="A1689" s="13"/>
      <c r="B1689" s="242"/>
      <c r="C1689" s="243"/>
      <c r="D1689" s="244" t="s">
        <v>221</v>
      </c>
      <c r="E1689" s="245" t="s">
        <v>1</v>
      </c>
      <c r="F1689" s="246" t="s">
        <v>2775</v>
      </c>
      <c r="G1689" s="243"/>
      <c r="H1689" s="247">
        <v>3.076</v>
      </c>
      <c r="I1689" s="248"/>
      <c r="J1689" s="243"/>
      <c r="K1689" s="243"/>
      <c r="L1689" s="249"/>
      <c r="M1689" s="250"/>
      <c r="N1689" s="251"/>
      <c r="O1689" s="251"/>
      <c r="P1689" s="251"/>
      <c r="Q1689" s="251"/>
      <c r="R1689" s="251"/>
      <c r="S1689" s="251"/>
      <c r="T1689" s="252"/>
      <c r="U1689" s="13"/>
      <c r="V1689" s="13"/>
      <c r="W1689" s="13"/>
      <c r="X1689" s="13"/>
      <c r="Y1689" s="13"/>
      <c r="Z1689" s="13"/>
      <c r="AA1689" s="13"/>
      <c r="AB1689" s="13"/>
      <c r="AC1689" s="13"/>
      <c r="AD1689" s="13"/>
      <c r="AE1689" s="13"/>
      <c r="AT1689" s="253" t="s">
        <v>221</v>
      </c>
      <c r="AU1689" s="253" t="s">
        <v>89</v>
      </c>
      <c r="AV1689" s="13" t="s">
        <v>89</v>
      </c>
      <c r="AW1689" s="13" t="s">
        <v>36</v>
      </c>
      <c r="AX1689" s="13" t="s">
        <v>21</v>
      </c>
      <c r="AY1689" s="253" t="s">
        <v>213</v>
      </c>
    </row>
    <row r="1690" spans="1:65" s="2" customFormat="1" ht="16.5" customHeight="1">
      <c r="A1690" s="39"/>
      <c r="B1690" s="40"/>
      <c r="C1690" s="228" t="s">
        <v>2776</v>
      </c>
      <c r="D1690" s="228" t="s">
        <v>215</v>
      </c>
      <c r="E1690" s="229" t="s">
        <v>2777</v>
      </c>
      <c r="F1690" s="230" t="s">
        <v>2778</v>
      </c>
      <c r="G1690" s="231" t="s">
        <v>244</v>
      </c>
      <c r="H1690" s="232">
        <v>661.45</v>
      </c>
      <c r="I1690" s="233"/>
      <c r="J1690" s="234">
        <f>ROUND(I1690*H1690,2)</f>
        <v>0</v>
      </c>
      <c r="K1690" s="235"/>
      <c r="L1690" s="45"/>
      <c r="M1690" s="236" t="s">
        <v>1</v>
      </c>
      <c r="N1690" s="237" t="s">
        <v>45</v>
      </c>
      <c r="O1690" s="92"/>
      <c r="P1690" s="238">
        <f>O1690*H1690</f>
        <v>0</v>
      </c>
      <c r="Q1690" s="238">
        <v>0</v>
      </c>
      <c r="R1690" s="238">
        <f>Q1690*H1690</f>
        <v>0</v>
      </c>
      <c r="S1690" s="238">
        <v>0</v>
      </c>
      <c r="T1690" s="239">
        <f>S1690*H1690</f>
        <v>0</v>
      </c>
      <c r="U1690" s="39"/>
      <c r="V1690" s="39"/>
      <c r="W1690" s="39"/>
      <c r="X1690" s="39"/>
      <c r="Y1690" s="39"/>
      <c r="Z1690" s="39"/>
      <c r="AA1690" s="39"/>
      <c r="AB1690" s="39"/>
      <c r="AC1690" s="39"/>
      <c r="AD1690" s="39"/>
      <c r="AE1690" s="39"/>
      <c r="AR1690" s="240" t="s">
        <v>301</v>
      </c>
      <c r="AT1690" s="240" t="s">
        <v>215</v>
      </c>
      <c r="AU1690" s="240" t="s">
        <v>89</v>
      </c>
      <c r="AY1690" s="18" t="s">
        <v>213</v>
      </c>
      <c r="BE1690" s="241">
        <f>IF(N1690="základní",J1690,0)</f>
        <v>0</v>
      </c>
      <c r="BF1690" s="241">
        <f>IF(N1690="snížená",J1690,0)</f>
        <v>0</v>
      </c>
      <c r="BG1690" s="241">
        <f>IF(N1690="zákl. přenesená",J1690,0)</f>
        <v>0</v>
      </c>
      <c r="BH1690" s="241">
        <f>IF(N1690="sníž. přenesená",J1690,0)</f>
        <v>0</v>
      </c>
      <c r="BI1690" s="241">
        <f>IF(N1690="nulová",J1690,0)</f>
        <v>0</v>
      </c>
      <c r="BJ1690" s="18" t="s">
        <v>21</v>
      </c>
      <c r="BK1690" s="241">
        <f>ROUND(I1690*H1690,2)</f>
        <v>0</v>
      </c>
      <c r="BL1690" s="18" t="s">
        <v>301</v>
      </c>
      <c r="BM1690" s="240" t="s">
        <v>2779</v>
      </c>
    </row>
    <row r="1691" spans="1:51" s="13" customFormat="1" ht="12">
      <c r="A1691" s="13"/>
      <c r="B1691" s="242"/>
      <c r="C1691" s="243"/>
      <c r="D1691" s="244" t="s">
        <v>221</v>
      </c>
      <c r="E1691" s="245" t="s">
        <v>1</v>
      </c>
      <c r="F1691" s="246" t="s">
        <v>2780</v>
      </c>
      <c r="G1691" s="243"/>
      <c r="H1691" s="247">
        <v>661.45</v>
      </c>
      <c r="I1691" s="248"/>
      <c r="J1691" s="243"/>
      <c r="K1691" s="243"/>
      <c r="L1691" s="249"/>
      <c r="M1691" s="250"/>
      <c r="N1691" s="251"/>
      <c r="O1691" s="251"/>
      <c r="P1691" s="251"/>
      <c r="Q1691" s="251"/>
      <c r="R1691" s="251"/>
      <c r="S1691" s="251"/>
      <c r="T1691" s="252"/>
      <c r="U1691" s="13"/>
      <c r="V1691" s="13"/>
      <c r="W1691" s="13"/>
      <c r="X1691" s="13"/>
      <c r="Y1691" s="13"/>
      <c r="Z1691" s="13"/>
      <c r="AA1691" s="13"/>
      <c r="AB1691" s="13"/>
      <c r="AC1691" s="13"/>
      <c r="AD1691" s="13"/>
      <c r="AE1691" s="13"/>
      <c r="AT1691" s="253" t="s">
        <v>221</v>
      </c>
      <c r="AU1691" s="253" t="s">
        <v>89</v>
      </c>
      <c r="AV1691" s="13" t="s">
        <v>89</v>
      </c>
      <c r="AW1691" s="13" t="s">
        <v>36</v>
      </c>
      <c r="AX1691" s="13" t="s">
        <v>21</v>
      </c>
      <c r="AY1691" s="253" t="s">
        <v>213</v>
      </c>
    </row>
    <row r="1692" spans="1:65" s="2" customFormat="1" ht="21.75" customHeight="1">
      <c r="A1692" s="39"/>
      <c r="B1692" s="40"/>
      <c r="C1692" s="228" t="s">
        <v>2781</v>
      </c>
      <c r="D1692" s="228" t="s">
        <v>215</v>
      </c>
      <c r="E1692" s="229" t="s">
        <v>2782</v>
      </c>
      <c r="F1692" s="230" t="s">
        <v>2783</v>
      </c>
      <c r="G1692" s="231" t="s">
        <v>244</v>
      </c>
      <c r="H1692" s="232">
        <v>661.45</v>
      </c>
      <c r="I1692" s="233"/>
      <c r="J1692" s="234">
        <f>ROUND(I1692*H1692,2)</f>
        <v>0</v>
      </c>
      <c r="K1692" s="235"/>
      <c r="L1692" s="45"/>
      <c r="M1692" s="236" t="s">
        <v>1</v>
      </c>
      <c r="N1692" s="237" t="s">
        <v>45</v>
      </c>
      <c r="O1692" s="92"/>
      <c r="P1692" s="238">
        <f>O1692*H1692</f>
        <v>0</v>
      </c>
      <c r="Q1692" s="238">
        <v>3E-05</v>
      </c>
      <c r="R1692" s="238">
        <f>Q1692*H1692</f>
        <v>0.019843500000000003</v>
      </c>
      <c r="S1692" s="238">
        <v>0</v>
      </c>
      <c r="T1692" s="239">
        <f>S1692*H1692</f>
        <v>0</v>
      </c>
      <c r="U1692" s="39"/>
      <c r="V1692" s="39"/>
      <c r="W1692" s="39"/>
      <c r="X1692" s="39"/>
      <c r="Y1692" s="39"/>
      <c r="Z1692" s="39"/>
      <c r="AA1692" s="39"/>
      <c r="AB1692" s="39"/>
      <c r="AC1692" s="39"/>
      <c r="AD1692" s="39"/>
      <c r="AE1692" s="39"/>
      <c r="AR1692" s="240" t="s">
        <v>301</v>
      </c>
      <c r="AT1692" s="240" t="s">
        <v>215</v>
      </c>
      <c r="AU1692" s="240" t="s">
        <v>89</v>
      </c>
      <c r="AY1692" s="18" t="s">
        <v>213</v>
      </c>
      <c r="BE1692" s="241">
        <f>IF(N1692="základní",J1692,0)</f>
        <v>0</v>
      </c>
      <c r="BF1692" s="241">
        <f>IF(N1692="snížená",J1692,0)</f>
        <v>0</v>
      </c>
      <c r="BG1692" s="241">
        <f>IF(N1692="zákl. přenesená",J1692,0)</f>
        <v>0</v>
      </c>
      <c r="BH1692" s="241">
        <f>IF(N1692="sníž. přenesená",J1692,0)</f>
        <v>0</v>
      </c>
      <c r="BI1692" s="241">
        <f>IF(N1692="nulová",J1692,0)</f>
        <v>0</v>
      </c>
      <c r="BJ1692" s="18" t="s">
        <v>21</v>
      </c>
      <c r="BK1692" s="241">
        <f>ROUND(I1692*H1692,2)</f>
        <v>0</v>
      </c>
      <c r="BL1692" s="18" t="s">
        <v>301</v>
      </c>
      <c r="BM1692" s="240" t="s">
        <v>2784</v>
      </c>
    </row>
    <row r="1693" spans="1:51" s="13" customFormat="1" ht="12">
      <c r="A1693" s="13"/>
      <c r="B1693" s="242"/>
      <c r="C1693" s="243"/>
      <c r="D1693" s="244" t="s">
        <v>221</v>
      </c>
      <c r="E1693" s="245" t="s">
        <v>1</v>
      </c>
      <c r="F1693" s="246" t="s">
        <v>2785</v>
      </c>
      <c r="G1693" s="243"/>
      <c r="H1693" s="247">
        <v>661.45</v>
      </c>
      <c r="I1693" s="248"/>
      <c r="J1693" s="243"/>
      <c r="K1693" s="243"/>
      <c r="L1693" s="249"/>
      <c r="M1693" s="250"/>
      <c r="N1693" s="251"/>
      <c r="O1693" s="251"/>
      <c r="P1693" s="251"/>
      <c r="Q1693" s="251"/>
      <c r="R1693" s="251"/>
      <c r="S1693" s="251"/>
      <c r="T1693" s="252"/>
      <c r="U1693" s="13"/>
      <c r="V1693" s="13"/>
      <c r="W1693" s="13"/>
      <c r="X1693" s="13"/>
      <c r="Y1693" s="13"/>
      <c r="Z1693" s="13"/>
      <c r="AA1693" s="13"/>
      <c r="AB1693" s="13"/>
      <c r="AC1693" s="13"/>
      <c r="AD1693" s="13"/>
      <c r="AE1693" s="13"/>
      <c r="AT1693" s="253" t="s">
        <v>221</v>
      </c>
      <c r="AU1693" s="253" t="s">
        <v>89</v>
      </c>
      <c r="AV1693" s="13" t="s">
        <v>89</v>
      </c>
      <c r="AW1693" s="13" t="s">
        <v>36</v>
      </c>
      <c r="AX1693" s="13" t="s">
        <v>21</v>
      </c>
      <c r="AY1693" s="253" t="s">
        <v>213</v>
      </c>
    </row>
    <row r="1694" spans="1:65" s="2" customFormat="1" ht="21.75" customHeight="1">
      <c r="A1694" s="39"/>
      <c r="B1694" s="40"/>
      <c r="C1694" s="228" t="s">
        <v>2786</v>
      </c>
      <c r="D1694" s="228" t="s">
        <v>215</v>
      </c>
      <c r="E1694" s="229" t="s">
        <v>2787</v>
      </c>
      <c r="F1694" s="230" t="s">
        <v>2788</v>
      </c>
      <c r="G1694" s="231" t="s">
        <v>244</v>
      </c>
      <c r="H1694" s="232">
        <v>661.45</v>
      </c>
      <c r="I1694" s="233"/>
      <c r="J1694" s="234">
        <f>ROUND(I1694*H1694,2)</f>
        <v>0</v>
      </c>
      <c r="K1694" s="235"/>
      <c r="L1694" s="45"/>
      <c r="M1694" s="236" t="s">
        <v>1</v>
      </c>
      <c r="N1694" s="237" t="s">
        <v>45</v>
      </c>
      <c r="O1694" s="92"/>
      <c r="P1694" s="238">
        <f>O1694*H1694</f>
        <v>0</v>
      </c>
      <c r="Q1694" s="238">
        <v>0.015</v>
      </c>
      <c r="R1694" s="238">
        <f>Q1694*H1694</f>
        <v>9.921750000000001</v>
      </c>
      <c r="S1694" s="238">
        <v>0</v>
      </c>
      <c r="T1694" s="239">
        <f>S1694*H1694</f>
        <v>0</v>
      </c>
      <c r="U1694" s="39"/>
      <c r="V1694" s="39"/>
      <c r="W1694" s="39"/>
      <c r="X1694" s="39"/>
      <c r="Y1694" s="39"/>
      <c r="Z1694" s="39"/>
      <c r="AA1694" s="39"/>
      <c r="AB1694" s="39"/>
      <c r="AC1694" s="39"/>
      <c r="AD1694" s="39"/>
      <c r="AE1694" s="39"/>
      <c r="AR1694" s="240" t="s">
        <v>301</v>
      </c>
      <c r="AT1694" s="240" t="s">
        <v>215</v>
      </c>
      <c r="AU1694" s="240" t="s">
        <v>89</v>
      </c>
      <c r="AY1694" s="18" t="s">
        <v>213</v>
      </c>
      <c r="BE1694" s="241">
        <f>IF(N1694="základní",J1694,0)</f>
        <v>0</v>
      </c>
      <c r="BF1694" s="241">
        <f>IF(N1694="snížená",J1694,0)</f>
        <v>0</v>
      </c>
      <c r="BG1694" s="241">
        <f>IF(N1694="zákl. přenesená",J1694,0)</f>
        <v>0</v>
      </c>
      <c r="BH1694" s="241">
        <f>IF(N1694="sníž. přenesená",J1694,0)</f>
        <v>0</v>
      </c>
      <c r="BI1694" s="241">
        <f>IF(N1694="nulová",J1694,0)</f>
        <v>0</v>
      </c>
      <c r="BJ1694" s="18" t="s">
        <v>21</v>
      </c>
      <c r="BK1694" s="241">
        <f>ROUND(I1694*H1694,2)</f>
        <v>0</v>
      </c>
      <c r="BL1694" s="18" t="s">
        <v>301</v>
      </c>
      <c r="BM1694" s="240" t="s">
        <v>2789</v>
      </c>
    </row>
    <row r="1695" spans="1:51" s="13" customFormat="1" ht="12">
      <c r="A1695" s="13"/>
      <c r="B1695" s="242"/>
      <c r="C1695" s="243"/>
      <c r="D1695" s="244" t="s">
        <v>221</v>
      </c>
      <c r="E1695" s="245" t="s">
        <v>1</v>
      </c>
      <c r="F1695" s="246" t="s">
        <v>2785</v>
      </c>
      <c r="G1695" s="243"/>
      <c r="H1695" s="247">
        <v>661.45</v>
      </c>
      <c r="I1695" s="248"/>
      <c r="J1695" s="243"/>
      <c r="K1695" s="243"/>
      <c r="L1695" s="249"/>
      <c r="M1695" s="250"/>
      <c r="N1695" s="251"/>
      <c r="O1695" s="251"/>
      <c r="P1695" s="251"/>
      <c r="Q1695" s="251"/>
      <c r="R1695" s="251"/>
      <c r="S1695" s="251"/>
      <c r="T1695" s="252"/>
      <c r="U1695" s="13"/>
      <c r="V1695" s="13"/>
      <c r="W1695" s="13"/>
      <c r="X1695" s="13"/>
      <c r="Y1695" s="13"/>
      <c r="Z1695" s="13"/>
      <c r="AA1695" s="13"/>
      <c r="AB1695" s="13"/>
      <c r="AC1695" s="13"/>
      <c r="AD1695" s="13"/>
      <c r="AE1695" s="13"/>
      <c r="AT1695" s="253" t="s">
        <v>221</v>
      </c>
      <c r="AU1695" s="253" t="s">
        <v>89</v>
      </c>
      <c r="AV1695" s="13" t="s">
        <v>89</v>
      </c>
      <c r="AW1695" s="13" t="s">
        <v>36</v>
      </c>
      <c r="AX1695" s="13" t="s">
        <v>21</v>
      </c>
      <c r="AY1695" s="253" t="s">
        <v>213</v>
      </c>
    </row>
    <row r="1696" spans="1:65" s="2" customFormat="1" ht="21.75" customHeight="1">
      <c r="A1696" s="39"/>
      <c r="B1696" s="40"/>
      <c r="C1696" s="228" t="s">
        <v>2790</v>
      </c>
      <c r="D1696" s="228" t="s">
        <v>215</v>
      </c>
      <c r="E1696" s="229" t="s">
        <v>2791</v>
      </c>
      <c r="F1696" s="230" t="s">
        <v>2792</v>
      </c>
      <c r="G1696" s="231" t="s">
        <v>1587</v>
      </c>
      <c r="H1696" s="297"/>
      <c r="I1696" s="233"/>
      <c r="J1696" s="234">
        <f>ROUND(I1696*H1696,2)</f>
        <v>0</v>
      </c>
      <c r="K1696" s="235"/>
      <c r="L1696" s="45"/>
      <c r="M1696" s="236" t="s">
        <v>1</v>
      </c>
      <c r="N1696" s="237" t="s">
        <v>45</v>
      </c>
      <c r="O1696" s="92"/>
      <c r="P1696" s="238">
        <f>O1696*H1696</f>
        <v>0</v>
      </c>
      <c r="Q1696" s="238">
        <v>0</v>
      </c>
      <c r="R1696" s="238">
        <f>Q1696*H1696</f>
        <v>0</v>
      </c>
      <c r="S1696" s="238">
        <v>0</v>
      </c>
      <c r="T1696" s="239">
        <f>S1696*H1696</f>
        <v>0</v>
      </c>
      <c r="U1696" s="39"/>
      <c r="V1696" s="39"/>
      <c r="W1696" s="39"/>
      <c r="X1696" s="39"/>
      <c r="Y1696" s="39"/>
      <c r="Z1696" s="39"/>
      <c r="AA1696" s="39"/>
      <c r="AB1696" s="39"/>
      <c r="AC1696" s="39"/>
      <c r="AD1696" s="39"/>
      <c r="AE1696" s="39"/>
      <c r="AR1696" s="240" t="s">
        <v>301</v>
      </c>
      <c r="AT1696" s="240" t="s">
        <v>215</v>
      </c>
      <c r="AU1696" s="240" t="s">
        <v>89</v>
      </c>
      <c r="AY1696" s="18" t="s">
        <v>213</v>
      </c>
      <c r="BE1696" s="241">
        <f>IF(N1696="základní",J1696,0)</f>
        <v>0</v>
      </c>
      <c r="BF1696" s="241">
        <f>IF(N1696="snížená",J1696,0)</f>
        <v>0</v>
      </c>
      <c r="BG1696" s="241">
        <f>IF(N1696="zákl. přenesená",J1696,0)</f>
        <v>0</v>
      </c>
      <c r="BH1696" s="241">
        <f>IF(N1696="sníž. přenesená",J1696,0)</f>
        <v>0</v>
      </c>
      <c r="BI1696" s="241">
        <f>IF(N1696="nulová",J1696,0)</f>
        <v>0</v>
      </c>
      <c r="BJ1696" s="18" t="s">
        <v>21</v>
      </c>
      <c r="BK1696" s="241">
        <f>ROUND(I1696*H1696,2)</f>
        <v>0</v>
      </c>
      <c r="BL1696" s="18" t="s">
        <v>301</v>
      </c>
      <c r="BM1696" s="240" t="s">
        <v>2793</v>
      </c>
    </row>
    <row r="1697" spans="1:63" s="12" customFormat="1" ht="22.8" customHeight="1">
      <c r="A1697" s="12"/>
      <c r="B1697" s="212"/>
      <c r="C1697" s="213"/>
      <c r="D1697" s="214" t="s">
        <v>79</v>
      </c>
      <c r="E1697" s="226" t="s">
        <v>2794</v>
      </c>
      <c r="F1697" s="226" t="s">
        <v>2795</v>
      </c>
      <c r="G1697" s="213"/>
      <c r="H1697" s="213"/>
      <c r="I1697" s="216"/>
      <c r="J1697" s="227">
        <f>BK1697</f>
        <v>0</v>
      </c>
      <c r="K1697" s="213"/>
      <c r="L1697" s="218"/>
      <c r="M1697" s="219"/>
      <c r="N1697" s="220"/>
      <c r="O1697" s="220"/>
      <c r="P1697" s="221">
        <f>SUM(P1698:P1735)</f>
        <v>0</v>
      </c>
      <c r="Q1697" s="220"/>
      <c r="R1697" s="221">
        <f>SUM(R1698:R1735)</f>
        <v>3.7273030499999997</v>
      </c>
      <c r="S1697" s="220"/>
      <c r="T1697" s="222">
        <f>SUM(T1698:T1735)</f>
        <v>0</v>
      </c>
      <c r="U1697" s="12"/>
      <c r="V1697" s="12"/>
      <c r="W1697" s="12"/>
      <c r="X1697" s="12"/>
      <c r="Y1697" s="12"/>
      <c r="Z1697" s="12"/>
      <c r="AA1697" s="12"/>
      <c r="AB1697" s="12"/>
      <c r="AC1697" s="12"/>
      <c r="AD1697" s="12"/>
      <c r="AE1697" s="12"/>
      <c r="AR1697" s="223" t="s">
        <v>89</v>
      </c>
      <c r="AT1697" s="224" t="s">
        <v>79</v>
      </c>
      <c r="AU1697" s="224" t="s">
        <v>21</v>
      </c>
      <c r="AY1697" s="223" t="s">
        <v>213</v>
      </c>
      <c r="BK1697" s="225">
        <f>SUM(BK1698:BK1735)</f>
        <v>0</v>
      </c>
    </row>
    <row r="1698" spans="1:65" s="2" customFormat="1" ht="33" customHeight="1">
      <c r="A1698" s="39"/>
      <c r="B1698" s="40"/>
      <c r="C1698" s="228" t="s">
        <v>2796</v>
      </c>
      <c r="D1698" s="228" t="s">
        <v>215</v>
      </c>
      <c r="E1698" s="229" t="s">
        <v>2797</v>
      </c>
      <c r="F1698" s="230" t="s">
        <v>2798</v>
      </c>
      <c r="G1698" s="231" t="s">
        <v>244</v>
      </c>
      <c r="H1698" s="232">
        <v>223.005</v>
      </c>
      <c r="I1698" s="233"/>
      <c r="J1698" s="234">
        <f>ROUND(I1698*H1698,2)</f>
        <v>0</v>
      </c>
      <c r="K1698" s="235"/>
      <c r="L1698" s="45"/>
      <c r="M1698" s="236" t="s">
        <v>1</v>
      </c>
      <c r="N1698" s="237" t="s">
        <v>45</v>
      </c>
      <c r="O1698" s="92"/>
      <c r="P1698" s="238">
        <f>O1698*H1698</f>
        <v>0</v>
      </c>
      <c r="Q1698" s="238">
        <v>0.003</v>
      </c>
      <c r="R1698" s="238">
        <f>Q1698*H1698</f>
        <v>0.669015</v>
      </c>
      <c r="S1698" s="238">
        <v>0</v>
      </c>
      <c r="T1698" s="239">
        <f>S1698*H1698</f>
        <v>0</v>
      </c>
      <c r="U1698" s="39"/>
      <c r="V1698" s="39"/>
      <c r="W1698" s="39"/>
      <c r="X1698" s="39"/>
      <c r="Y1698" s="39"/>
      <c r="Z1698" s="39"/>
      <c r="AA1698" s="39"/>
      <c r="AB1698" s="39"/>
      <c r="AC1698" s="39"/>
      <c r="AD1698" s="39"/>
      <c r="AE1698" s="39"/>
      <c r="AR1698" s="240" t="s">
        <v>301</v>
      </c>
      <c r="AT1698" s="240" t="s">
        <v>215</v>
      </c>
      <c r="AU1698" s="240" t="s">
        <v>89</v>
      </c>
      <c r="AY1698" s="18" t="s">
        <v>213</v>
      </c>
      <c r="BE1698" s="241">
        <f>IF(N1698="základní",J1698,0)</f>
        <v>0</v>
      </c>
      <c r="BF1698" s="241">
        <f>IF(N1698="snížená",J1698,0)</f>
        <v>0</v>
      </c>
      <c r="BG1698" s="241">
        <f>IF(N1698="zákl. přenesená",J1698,0)</f>
        <v>0</v>
      </c>
      <c r="BH1698" s="241">
        <f>IF(N1698="sníž. přenesená",J1698,0)</f>
        <v>0</v>
      </c>
      <c r="BI1698" s="241">
        <f>IF(N1698="nulová",J1698,0)</f>
        <v>0</v>
      </c>
      <c r="BJ1698" s="18" t="s">
        <v>21</v>
      </c>
      <c r="BK1698" s="241">
        <f>ROUND(I1698*H1698,2)</f>
        <v>0</v>
      </c>
      <c r="BL1698" s="18" t="s">
        <v>301</v>
      </c>
      <c r="BM1698" s="240" t="s">
        <v>2799</v>
      </c>
    </row>
    <row r="1699" spans="1:51" s="15" customFormat="1" ht="12">
      <c r="A1699" s="15"/>
      <c r="B1699" s="265"/>
      <c r="C1699" s="266"/>
      <c r="D1699" s="244" t="s">
        <v>221</v>
      </c>
      <c r="E1699" s="267" t="s">
        <v>1</v>
      </c>
      <c r="F1699" s="268" t="s">
        <v>766</v>
      </c>
      <c r="G1699" s="266"/>
      <c r="H1699" s="267" t="s">
        <v>1</v>
      </c>
      <c r="I1699" s="269"/>
      <c r="J1699" s="266"/>
      <c r="K1699" s="266"/>
      <c r="L1699" s="270"/>
      <c r="M1699" s="271"/>
      <c r="N1699" s="272"/>
      <c r="O1699" s="272"/>
      <c r="P1699" s="272"/>
      <c r="Q1699" s="272"/>
      <c r="R1699" s="272"/>
      <c r="S1699" s="272"/>
      <c r="T1699" s="273"/>
      <c r="U1699" s="15"/>
      <c r="V1699" s="15"/>
      <c r="W1699" s="15"/>
      <c r="X1699" s="15"/>
      <c r="Y1699" s="15"/>
      <c r="Z1699" s="15"/>
      <c r="AA1699" s="15"/>
      <c r="AB1699" s="15"/>
      <c r="AC1699" s="15"/>
      <c r="AD1699" s="15"/>
      <c r="AE1699" s="15"/>
      <c r="AT1699" s="274" t="s">
        <v>221</v>
      </c>
      <c r="AU1699" s="274" t="s">
        <v>89</v>
      </c>
      <c r="AV1699" s="15" t="s">
        <v>21</v>
      </c>
      <c r="AW1699" s="15" t="s">
        <v>36</v>
      </c>
      <c r="AX1699" s="15" t="s">
        <v>80</v>
      </c>
      <c r="AY1699" s="274" t="s">
        <v>213</v>
      </c>
    </row>
    <row r="1700" spans="1:51" s="15" customFormat="1" ht="12">
      <c r="A1700" s="15"/>
      <c r="B1700" s="265"/>
      <c r="C1700" s="266"/>
      <c r="D1700" s="244" t="s">
        <v>221</v>
      </c>
      <c r="E1700" s="267" t="s">
        <v>1</v>
      </c>
      <c r="F1700" s="268" t="s">
        <v>767</v>
      </c>
      <c r="G1700" s="266"/>
      <c r="H1700" s="267" t="s">
        <v>1</v>
      </c>
      <c r="I1700" s="269"/>
      <c r="J1700" s="266"/>
      <c r="K1700" s="266"/>
      <c r="L1700" s="270"/>
      <c r="M1700" s="271"/>
      <c r="N1700" s="272"/>
      <c r="O1700" s="272"/>
      <c r="P1700" s="272"/>
      <c r="Q1700" s="272"/>
      <c r="R1700" s="272"/>
      <c r="S1700" s="272"/>
      <c r="T1700" s="273"/>
      <c r="U1700" s="15"/>
      <c r="V1700" s="15"/>
      <c r="W1700" s="15"/>
      <c r="X1700" s="15"/>
      <c r="Y1700" s="15"/>
      <c r="Z1700" s="15"/>
      <c r="AA1700" s="15"/>
      <c r="AB1700" s="15"/>
      <c r="AC1700" s="15"/>
      <c r="AD1700" s="15"/>
      <c r="AE1700" s="15"/>
      <c r="AT1700" s="274" t="s">
        <v>221</v>
      </c>
      <c r="AU1700" s="274" t="s">
        <v>89</v>
      </c>
      <c r="AV1700" s="15" t="s">
        <v>21</v>
      </c>
      <c r="AW1700" s="15" t="s">
        <v>36</v>
      </c>
      <c r="AX1700" s="15" t="s">
        <v>80</v>
      </c>
      <c r="AY1700" s="274" t="s">
        <v>213</v>
      </c>
    </row>
    <row r="1701" spans="1:51" s="13" customFormat="1" ht="12">
      <c r="A1701" s="13"/>
      <c r="B1701" s="242"/>
      <c r="C1701" s="243"/>
      <c r="D1701" s="244" t="s">
        <v>221</v>
      </c>
      <c r="E1701" s="245" t="s">
        <v>1</v>
      </c>
      <c r="F1701" s="246" t="s">
        <v>768</v>
      </c>
      <c r="G1701" s="243"/>
      <c r="H1701" s="247">
        <v>13.89</v>
      </c>
      <c r="I1701" s="248"/>
      <c r="J1701" s="243"/>
      <c r="K1701" s="243"/>
      <c r="L1701" s="249"/>
      <c r="M1701" s="250"/>
      <c r="N1701" s="251"/>
      <c r="O1701" s="251"/>
      <c r="P1701" s="251"/>
      <c r="Q1701" s="251"/>
      <c r="R1701" s="251"/>
      <c r="S1701" s="251"/>
      <c r="T1701" s="252"/>
      <c r="U1701" s="13"/>
      <c r="V1701" s="13"/>
      <c r="W1701" s="13"/>
      <c r="X1701" s="13"/>
      <c r="Y1701" s="13"/>
      <c r="Z1701" s="13"/>
      <c r="AA1701" s="13"/>
      <c r="AB1701" s="13"/>
      <c r="AC1701" s="13"/>
      <c r="AD1701" s="13"/>
      <c r="AE1701" s="13"/>
      <c r="AT1701" s="253" t="s">
        <v>221</v>
      </c>
      <c r="AU1701" s="253" t="s">
        <v>89</v>
      </c>
      <c r="AV1701" s="13" t="s">
        <v>89</v>
      </c>
      <c r="AW1701" s="13" t="s">
        <v>36</v>
      </c>
      <c r="AX1701" s="13" t="s">
        <v>80</v>
      </c>
      <c r="AY1701" s="253" t="s">
        <v>213</v>
      </c>
    </row>
    <row r="1702" spans="1:51" s="13" customFormat="1" ht="12">
      <c r="A1702" s="13"/>
      <c r="B1702" s="242"/>
      <c r="C1702" s="243"/>
      <c r="D1702" s="244" t="s">
        <v>221</v>
      </c>
      <c r="E1702" s="245" t="s">
        <v>1</v>
      </c>
      <c r="F1702" s="246" t="s">
        <v>769</v>
      </c>
      <c r="G1702" s="243"/>
      <c r="H1702" s="247">
        <v>15.82</v>
      </c>
      <c r="I1702" s="248"/>
      <c r="J1702" s="243"/>
      <c r="K1702" s="243"/>
      <c r="L1702" s="249"/>
      <c r="M1702" s="250"/>
      <c r="N1702" s="251"/>
      <c r="O1702" s="251"/>
      <c r="P1702" s="251"/>
      <c r="Q1702" s="251"/>
      <c r="R1702" s="251"/>
      <c r="S1702" s="251"/>
      <c r="T1702" s="252"/>
      <c r="U1702" s="13"/>
      <c r="V1702" s="13"/>
      <c r="W1702" s="13"/>
      <c r="X1702" s="13"/>
      <c r="Y1702" s="13"/>
      <c r="Z1702" s="13"/>
      <c r="AA1702" s="13"/>
      <c r="AB1702" s="13"/>
      <c r="AC1702" s="13"/>
      <c r="AD1702" s="13"/>
      <c r="AE1702" s="13"/>
      <c r="AT1702" s="253" t="s">
        <v>221</v>
      </c>
      <c r="AU1702" s="253" t="s">
        <v>89</v>
      </c>
      <c r="AV1702" s="13" t="s">
        <v>89</v>
      </c>
      <c r="AW1702" s="13" t="s">
        <v>36</v>
      </c>
      <c r="AX1702" s="13" t="s">
        <v>80</v>
      </c>
      <c r="AY1702" s="253" t="s">
        <v>213</v>
      </c>
    </row>
    <row r="1703" spans="1:51" s="13" customFormat="1" ht="12">
      <c r="A1703" s="13"/>
      <c r="B1703" s="242"/>
      <c r="C1703" s="243"/>
      <c r="D1703" s="244" t="s">
        <v>221</v>
      </c>
      <c r="E1703" s="245" t="s">
        <v>1</v>
      </c>
      <c r="F1703" s="246" t="s">
        <v>770</v>
      </c>
      <c r="G1703" s="243"/>
      <c r="H1703" s="247">
        <v>38.69</v>
      </c>
      <c r="I1703" s="248"/>
      <c r="J1703" s="243"/>
      <c r="K1703" s="243"/>
      <c r="L1703" s="249"/>
      <c r="M1703" s="250"/>
      <c r="N1703" s="251"/>
      <c r="O1703" s="251"/>
      <c r="P1703" s="251"/>
      <c r="Q1703" s="251"/>
      <c r="R1703" s="251"/>
      <c r="S1703" s="251"/>
      <c r="T1703" s="252"/>
      <c r="U1703" s="13"/>
      <c r="V1703" s="13"/>
      <c r="W1703" s="13"/>
      <c r="X1703" s="13"/>
      <c r="Y1703" s="13"/>
      <c r="Z1703" s="13"/>
      <c r="AA1703" s="13"/>
      <c r="AB1703" s="13"/>
      <c r="AC1703" s="13"/>
      <c r="AD1703" s="13"/>
      <c r="AE1703" s="13"/>
      <c r="AT1703" s="253" t="s">
        <v>221</v>
      </c>
      <c r="AU1703" s="253" t="s">
        <v>89</v>
      </c>
      <c r="AV1703" s="13" t="s">
        <v>89</v>
      </c>
      <c r="AW1703" s="13" t="s">
        <v>36</v>
      </c>
      <c r="AX1703" s="13" t="s">
        <v>80</v>
      </c>
      <c r="AY1703" s="253" t="s">
        <v>213</v>
      </c>
    </row>
    <row r="1704" spans="1:51" s="16" customFormat="1" ht="12">
      <c r="A1704" s="16"/>
      <c r="B1704" s="286"/>
      <c r="C1704" s="287"/>
      <c r="D1704" s="244" t="s">
        <v>221</v>
      </c>
      <c r="E1704" s="288" t="s">
        <v>1</v>
      </c>
      <c r="F1704" s="289" t="s">
        <v>741</v>
      </c>
      <c r="G1704" s="287"/>
      <c r="H1704" s="290">
        <v>68.4</v>
      </c>
      <c r="I1704" s="291"/>
      <c r="J1704" s="287"/>
      <c r="K1704" s="287"/>
      <c r="L1704" s="292"/>
      <c r="M1704" s="293"/>
      <c r="N1704" s="294"/>
      <c r="O1704" s="294"/>
      <c r="P1704" s="294"/>
      <c r="Q1704" s="294"/>
      <c r="R1704" s="294"/>
      <c r="S1704" s="294"/>
      <c r="T1704" s="295"/>
      <c r="U1704" s="16"/>
      <c r="V1704" s="16"/>
      <c r="W1704" s="16"/>
      <c r="X1704" s="16"/>
      <c r="Y1704" s="16"/>
      <c r="Z1704" s="16"/>
      <c r="AA1704" s="16"/>
      <c r="AB1704" s="16"/>
      <c r="AC1704" s="16"/>
      <c r="AD1704" s="16"/>
      <c r="AE1704" s="16"/>
      <c r="AT1704" s="296" t="s">
        <v>221</v>
      </c>
      <c r="AU1704" s="296" t="s">
        <v>89</v>
      </c>
      <c r="AV1704" s="16" t="s">
        <v>231</v>
      </c>
      <c r="AW1704" s="16" t="s">
        <v>36</v>
      </c>
      <c r="AX1704" s="16" t="s">
        <v>80</v>
      </c>
      <c r="AY1704" s="296" t="s">
        <v>213</v>
      </c>
    </row>
    <row r="1705" spans="1:51" s="15" customFormat="1" ht="12">
      <c r="A1705" s="15"/>
      <c r="B1705" s="265"/>
      <c r="C1705" s="266"/>
      <c r="D1705" s="244" t="s">
        <v>221</v>
      </c>
      <c r="E1705" s="267" t="s">
        <v>1</v>
      </c>
      <c r="F1705" s="268" t="s">
        <v>771</v>
      </c>
      <c r="G1705" s="266"/>
      <c r="H1705" s="267" t="s">
        <v>1</v>
      </c>
      <c r="I1705" s="269"/>
      <c r="J1705" s="266"/>
      <c r="K1705" s="266"/>
      <c r="L1705" s="270"/>
      <c r="M1705" s="271"/>
      <c r="N1705" s="272"/>
      <c r="O1705" s="272"/>
      <c r="P1705" s="272"/>
      <c r="Q1705" s="272"/>
      <c r="R1705" s="272"/>
      <c r="S1705" s="272"/>
      <c r="T1705" s="273"/>
      <c r="U1705" s="15"/>
      <c r="V1705" s="15"/>
      <c r="W1705" s="15"/>
      <c r="X1705" s="15"/>
      <c r="Y1705" s="15"/>
      <c r="Z1705" s="15"/>
      <c r="AA1705" s="15"/>
      <c r="AB1705" s="15"/>
      <c r="AC1705" s="15"/>
      <c r="AD1705" s="15"/>
      <c r="AE1705" s="15"/>
      <c r="AT1705" s="274" t="s">
        <v>221</v>
      </c>
      <c r="AU1705" s="274" t="s">
        <v>89</v>
      </c>
      <c r="AV1705" s="15" t="s">
        <v>21</v>
      </c>
      <c r="AW1705" s="15" t="s">
        <v>36</v>
      </c>
      <c r="AX1705" s="15" t="s">
        <v>80</v>
      </c>
      <c r="AY1705" s="274" t="s">
        <v>213</v>
      </c>
    </row>
    <row r="1706" spans="1:51" s="13" customFormat="1" ht="12">
      <c r="A1706" s="13"/>
      <c r="B1706" s="242"/>
      <c r="C1706" s="243"/>
      <c r="D1706" s="244" t="s">
        <v>221</v>
      </c>
      <c r="E1706" s="245" t="s">
        <v>1</v>
      </c>
      <c r="F1706" s="246" t="s">
        <v>772</v>
      </c>
      <c r="G1706" s="243"/>
      <c r="H1706" s="247">
        <v>15.11</v>
      </c>
      <c r="I1706" s="248"/>
      <c r="J1706" s="243"/>
      <c r="K1706" s="243"/>
      <c r="L1706" s="249"/>
      <c r="M1706" s="250"/>
      <c r="N1706" s="251"/>
      <c r="O1706" s="251"/>
      <c r="P1706" s="251"/>
      <c r="Q1706" s="251"/>
      <c r="R1706" s="251"/>
      <c r="S1706" s="251"/>
      <c r="T1706" s="252"/>
      <c r="U1706" s="13"/>
      <c r="V1706" s="13"/>
      <c r="W1706" s="13"/>
      <c r="X1706" s="13"/>
      <c r="Y1706" s="13"/>
      <c r="Z1706" s="13"/>
      <c r="AA1706" s="13"/>
      <c r="AB1706" s="13"/>
      <c r="AC1706" s="13"/>
      <c r="AD1706" s="13"/>
      <c r="AE1706" s="13"/>
      <c r="AT1706" s="253" t="s">
        <v>221</v>
      </c>
      <c r="AU1706" s="253" t="s">
        <v>89</v>
      </c>
      <c r="AV1706" s="13" t="s">
        <v>89</v>
      </c>
      <c r="AW1706" s="13" t="s">
        <v>36</v>
      </c>
      <c r="AX1706" s="13" t="s">
        <v>80</v>
      </c>
      <c r="AY1706" s="253" t="s">
        <v>213</v>
      </c>
    </row>
    <row r="1707" spans="1:51" s="13" customFormat="1" ht="12">
      <c r="A1707" s="13"/>
      <c r="B1707" s="242"/>
      <c r="C1707" s="243"/>
      <c r="D1707" s="244" t="s">
        <v>221</v>
      </c>
      <c r="E1707" s="245" t="s">
        <v>1</v>
      </c>
      <c r="F1707" s="246" t="s">
        <v>773</v>
      </c>
      <c r="G1707" s="243"/>
      <c r="H1707" s="247">
        <v>9</v>
      </c>
      <c r="I1707" s="248"/>
      <c r="J1707" s="243"/>
      <c r="K1707" s="243"/>
      <c r="L1707" s="249"/>
      <c r="M1707" s="250"/>
      <c r="N1707" s="251"/>
      <c r="O1707" s="251"/>
      <c r="P1707" s="251"/>
      <c r="Q1707" s="251"/>
      <c r="R1707" s="251"/>
      <c r="S1707" s="251"/>
      <c r="T1707" s="252"/>
      <c r="U1707" s="13"/>
      <c r="V1707" s="13"/>
      <c r="W1707" s="13"/>
      <c r="X1707" s="13"/>
      <c r="Y1707" s="13"/>
      <c r="Z1707" s="13"/>
      <c r="AA1707" s="13"/>
      <c r="AB1707" s="13"/>
      <c r="AC1707" s="13"/>
      <c r="AD1707" s="13"/>
      <c r="AE1707" s="13"/>
      <c r="AT1707" s="253" t="s">
        <v>221</v>
      </c>
      <c r="AU1707" s="253" t="s">
        <v>89</v>
      </c>
      <c r="AV1707" s="13" t="s">
        <v>89</v>
      </c>
      <c r="AW1707" s="13" t="s">
        <v>36</v>
      </c>
      <c r="AX1707" s="13" t="s">
        <v>80</v>
      </c>
      <c r="AY1707" s="253" t="s">
        <v>213</v>
      </c>
    </row>
    <row r="1708" spans="1:51" s="13" customFormat="1" ht="12">
      <c r="A1708" s="13"/>
      <c r="B1708" s="242"/>
      <c r="C1708" s="243"/>
      <c r="D1708" s="244" t="s">
        <v>221</v>
      </c>
      <c r="E1708" s="245" t="s">
        <v>1</v>
      </c>
      <c r="F1708" s="246" t="s">
        <v>2800</v>
      </c>
      <c r="G1708" s="243"/>
      <c r="H1708" s="247">
        <v>40.71</v>
      </c>
      <c r="I1708" s="248"/>
      <c r="J1708" s="243"/>
      <c r="K1708" s="243"/>
      <c r="L1708" s="249"/>
      <c r="M1708" s="250"/>
      <c r="N1708" s="251"/>
      <c r="O1708" s="251"/>
      <c r="P1708" s="251"/>
      <c r="Q1708" s="251"/>
      <c r="R1708" s="251"/>
      <c r="S1708" s="251"/>
      <c r="T1708" s="252"/>
      <c r="U1708" s="13"/>
      <c r="V1708" s="13"/>
      <c r="W1708" s="13"/>
      <c r="X1708" s="13"/>
      <c r="Y1708" s="13"/>
      <c r="Z1708" s="13"/>
      <c r="AA1708" s="13"/>
      <c r="AB1708" s="13"/>
      <c r="AC1708" s="13"/>
      <c r="AD1708" s="13"/>
      <c r="AE1708" s="13"/>
      <c r="AT1708" s="253" t="s">
        <v>221</v>
      </c>
      <c r="AU1708" s="253" t="s">
        <v>89</v>
      </c>
      <c r="AV1708" s="13" t="s">
        <v>89</v>
      </c>
      <c r="AW1708" s="13" t="s">
        <v>36</v>
      </c>
      <c r="AX1708" s="13" t="s">
        <v>80</v>
      </c>
      <c r="AY1708" s="253" t="s">
        <v>213</v>
      </c>
    </row>
    <row r="1709" spans="1:51" s="13" customFormat="1" ht="12">
      <c r="A1709" s="13"/>
      <c r="B1709" s="242"/>
      <c r="C1709" s="243"/>
      <c r="D1709" s="244" t="s">
        <v>221</v>
      </c>
      <c r="E1709" s="245" t="s">
        <v>1</v>
      </c>
      <c r="F1709" s="246" t="s">
        <v>775</v>
      </c>
      <c r="G1709" s="243"/>
      <c r="H1709" s="247">
        <v>13.64</v>
      </c>
      <c r="I1709" s="248"/>
      <c r="J1709" s="243"/>
      <c r="K1709" s="243"/>
      <c r="L1709" s="249"/>
      <c r="M1709" s="250"/>
      <c r="N1709" s="251"/>
      <c r="O1709" s="251"/>
      <c r="P1709" s="251"/>
      <c r="Q1709" s="251"/>
      <c r="R1709" s="251"/>
      <c r="S1709" s="251"/>
      <c r="T1709" s="252"/>
      <c r="U1709" s="13"/>
      <c r="V1709" s="13"/>
      <c r="W1709" s="13"/>
      <c r="X1709" s="13"/>
      <c r="Y1709" s="13"/>
      <c r="Z1709" s="13"/>
      <c r="AA1709" s="13"/>
      <c r="AB1709" s="13"/>
      <c r="AC1709" s="13"/>
      <c r="AD1709" s="13"/>
      <c r="AE1709" s="13"/>
      <c r="AT1709" s="253" t="s">
        <v>221</v>
      </c>
      <c r="AU1709" s="253" t="s">
        <v>89</v>
      </c>
      <c r="AV1709" s="13" t="s">
        <v>89</v>
      </c>
      <c r="AW1709" s="13" t="s">
        <v>36</v>
      </c>
      <c r="AX1709" s="13" t="s">
        <v>80</v>
      </c>
      <c r="AY1709" s="253" t="s">
        <v>213</v>
      </c>
    </row>
    <row r="1710" spans="1:51" s="13" customFormat="1" ht="12">
      <c r="A1710" s="13"/>
      <c r="B1710" s="242"/>
      <c r="C1710" s="243"/>
      <c r="D1710" s="244" t="s">
        <v>221</v>
      </c>
      <c r="E1710" s="245" t="s">
        <v>1</v>
      </c>
      <c r="F1710" s="246" t="s">
        <v>776</v>
      </c>
      <c r="G1710" s="243"/>
      <c r="H1710" s="247">
        <v>17.2</v>
      </c>
      <c r="I1710" s="248"/>
      <c r="J1710" s="243"/>
      <c r="K1710" s="243"/>
      <c r="L1710" s="249"/>
      <c r="M1710" s="250"/>
      <c r="N1710" s="251"/>
      <c r="O1710" s="251"/>
      <c r="P1710" s="251"/>
      <c r="Q1710" s="251"/>
      <c r="R1710" s="251"/>
      <c r="S1710" s="251"/>
      <c r="T1710" s="252"/>
      <c r="U1710" s="13"/>
      <c r="V1710" s="13"/>
      <c r="W1710" s="13"/>
      <c r="X1710" s="13"/>
      <c r="Y1710" s="13"/>
      <c r="Z1710" s="13"/>
      <c r="AA1710" s="13"/>
      <c r="AB1710" s="13"/>
      <c r="AC1710" s="13"/>
      <c r="AD1710" s="13"/>
      <c r="AE1710" s="13"/>
      <c r="AT1710" s="253" t="s">
        <v>221</v>
      </c>
      <c r="AU1710" s="253" t="s">
        <v>89</v>
      </c>
      <c r="AV1710" s="13" t="s">
        <v>89</v>
      </c>
      <c r="AW1710" s="13" t="s">
        <v>36</v>
      </c>
      <c r="AX1710" s="13" t="s">
        <v>80</v>
      </c>
      <c r="AY1710" s="253" t="s">
        <v>213</v>
      </c>
    </row>
    <row r="1711" spans="1:51" s="13" customFormat="1" ht="12">
      <c r="A1711" s="13"/>
      <c r="B1711" s="242"/>
      <c r="C1711" s="243"/>
      <c r="D1711" s="244" t="s">
        <v>221</v>
      </c>
      <c r="E1711" s="245" t="s">
        <v>1</v>
      </c>
      <c r="F1711" s="246" t="s">
        <v>2801</v>
      </c>
      <c r="G1711" s="243"/>
      <c r="H1711" s="247">
        <v>27.65</v>
      </c>
      <c r="I1711" s="248"/>
      <c r="J1711" s="243"/>
      <c r="K1711" s="243"/>
      <c r="L1711" s="249"/>
      <c r="M1711" s="250"/>
      <c r="N1711" s="251"/>
      <c r="O1711" s="251"/>
      <c r="P1711" s="251"/>
      <c r="Q1711" s="251"/>
      <c r="R1711" s="251"/>
      <c r="S1711" s="251"/>
      <c r="T1711" s="252"/>
      <c r="U1711" s="13"/>
      <c r="V1711" s="13"/>
      <c r="W1711" s="13"/>
      <c r="X1711" s="13"/>
      <c r="Y1711" s="13"/>
      <c r="Z1711" s="13"/>
      <c r="AA1711" s="13"/>
      <c r="AB1711" s="13"/>
      <c r="AC1711" s="13"/>
      <c r="AD1711" s="13"/>
      <c r="AE1711" s="13"/>
      <c r="AT1711" s="253" t="s">
        <v>221</v>
      </c>
      <c r="AU1711" s="253" t="s">
        <v>89</v>
      </c>
      <c r="AV1711" s="13" t="s">
        <v>89</v>
      </c>
      <c r="AW1711" s="13" t="s">
        <v>36</v>
      </c>
      <c r="AX1711" s="13" t="s">
        <v>80</v>
      </c>
      <c r="AY1711" s="253" t="s">
        <v>213</v>
      </c>
    </row>
    <row r="1712" spans="1:51" s="13" customFormat="1" ht="12">
      <c r="A1712" s="13"/>
      <c r="B1712" s="242"/>
      <c r="C1712" s="243"/>
      <c r="D1712" s="244" t="s">
        <v>221</v>
      </c>
      <c r="E1712" s="245" t="s">
        <v>1</v>
      </c>
      <c r="F1712" s="246" t="s">
        <v>778</v>
      </c>
      <c r="G1712" s="243"/>
      <c r="H1712" s="247">
        <v>10.125</v>
      </c>
      <c r="I1712" s="248"/>
      <c r="J1712" s="243"/>
      <c r="K1712" s="243"/>
      <c r="L1712" s="249"/>
      <c r="M1712" s="250"/>
      <c r="N1712" s="251"/>
      <c r="O1712" s="251"/>
      <c r="P1712" s="251"/>
      <c r="Q1712" s="251"/>
      <c r="R1712" s="251"/>
      <c r="S1712" s="251"/>
      <c r="T1712" s="252"/>
      <c r="U1712" s="13"/>
      <c r="V1712" s="13"/>
      <c r="W1712" s="13"/>
      <c r="X1712" s="13"/>
      <c r="Y1712" s="13"/>
      <c r="Z1712" s="13"/>
      <c r="AA1712" s="13"/>
      <c r="AB1712" s="13"/>
      <c r="AC1712" s="13"/>
      <c r="AD1712" s="13"/>
      <c r="AE1712" s="13"/>
      <c r="AT1712" s="253" t="s">
        <v>221</v>
      </c>
      <c r="AU1712" s="253" t="s">
        <v>89</v>
      </c>
      <c r="AV1712" s="13" t="s">
        <v>89</v>
      </c>
      <c r="AW1712" s="13" t="s">
        <v>36</v>
      </c>
      <c r="AX1712" s="13" t="s">
        <v>80</v>
      </c>
      <c r="AY1712" s="253" t="s">
        <v>213</v>
      </c>
    </row>
    <row r="1713" spans="1:51" s="13" customFormat="1" ht="12">
      <c r="A1713" s="13"/>
      <c r="B1713" s="242"/>
      <c r="C1713" s="243"/>
      <c r="D1713" s="244" t="s">
        <v>221</v>
      </c>
      <c r="E1713" s="245" t="s">
        <v>1</v>
      </c>
      <c r="F1713" s="246" t="s">
        <v>779</v>
      </c>
      <c r="G1713" s="243"/>
      <c r="H1713" s="247">
        <v>19.28</v>
      </c>
      <c r="I1713" s="248"/>
      <c r="J1713" s="243"/>
      <c r="K1713" s="243"/>
      <c r="L1713" s="249"/>
      <c r="M1713" s="250"/>
      <c r="N1713" s="251"/>
      <c r="O1713" s="251"/>
      <c r="P1713" s="251"/>
      <c r="Q1713" s="251"/>
      <c r="R1713" s="251"/>
      <c r="S1713" s="251"/>
      <c r="T1713" s="252"/>
      <c r="U1713" s="13"/>
      <c r="V1713" s="13"/>
      <c r="W1713" s="13"/>
      <c r="X1713" s="13"/>
      <c r="Y1713" s="13"/>
      <c r="Z1713" s="13"/>
      <c r="AA1713" s="13"/>
      <c r="AB1713" s="13"/>
      <c r="AC1713" s="13"/>
      <c r="AD1713" s="13"/>
      <c r="AE1713" s="13"/>
      <c r="AT1713" s="253" t="s">
        <v>221</v>
      </c>
      <c r="AU1713" s="253" t="s">
        <v>89</v>
      </c>
      <c r="AV1713" s="13" t="s">
        <v>89</v>
      </c>
      <c r="AW1713" s="13" t="s">
        <v>36</v>
      </c>
      <c r="AX1713" s="13" t="s">
        <v>80</v>
      </c>
      <c r="AY1713" s="253" t="s">
        <v>213</v>
      </c>
    </row>
    <row r="1714" spans="1:51" s="13" customFormat="1" ht="12">
      <c r="A1714" s="13"/>
      <c r="B1714" s="242"/>
      <c r="C1714" s="243"/>
      <c r="D1714" s="244" t="s">
        <v>221</v>
      </c>
      <c r="E1714" s="245" t="s">
        <v>1</v>
      </c>
      <c r="F1714" s="246" t="s">
        <v>780</v>
      </c>
      <c r="G1714" s="243"/>
      <c r="H1714" s="247">
        <v>1.89</v>
      </c>
      <c r="I1714" s="248"/>
      <c r="J1714" s="243"/>
      <c r="K1714" s="243"/>
      <c r="L1714" s="249"/>
      <c r="M1714" s="250"/>
      <c r="N1714" s="251"/>
      <c r="O1714" s="251"/>
      <c r="P1714" s="251"/>
      <c r="Q1714" s="251"/>
      <c r="R1714" s="251"/>
      <c r="S1714" s="251"/>
      <c r="T1714" s="252"/>
      <c r="U1714" s="13"/>
      <c r="V1714" s="13"/>
      <c r="W1714" s="13"/>
      <c r="X1714" s="13"/>
      <c r="Y1714" s="13"/>
      <c r="Z1714" s="13"/>
      <c r="AA1714" s="13"/>
      <c r="AB1714" s="13"/>
      <c r="AC1714" s="13"/>
      <c r="AD1714" s="13"/>
      <c r="AE1714" s="13"/>
      <c r="AT1714" s="253" t="s">
        <v>221</v>
      </c>
      <c r="AU1714" s="253" t="s">
        <v>89</v>
      </c>
      <c r="AV1714" s="13" t="s">
        <v>89</v>
      </c>
      <c r="AW1714" s="13" t="s">
        <v>36</v>
      </c>
      <c r="AX1714" s="13" t="s">
        <v>80</v>
      </c>
      <c r="AY1714" s="253" t="s">
        <v>213</v>
      </c>
    </row>
    <row r="1715" spans="1:51" s="16" customFormat="1" ht="12">
      <c r="A1715" s="16"/>
      <c r="B1715" s="286"/>
      <c r="C1715" s="287"/>
      <c r="D1715" s="244" t="s">
        <v>221</v>
      </c>
      <c r="E1715" s="288" t="s">
        <v>1</v>
      </c>
      <c r="F1715" s="289" t="s">
        <v>741</v>
      </c>
      <c r="G1715" s="287"/>
      <c r="H1715" s="290">
        <v>154.605</v>
      </c>
      <c r="I1715" s="291"/>
      <c r="J1715" s="287"/>
      <c r="K1715" s="287"/>
      <c r="L1715" s="292"/>
      <c r="M1715" s="293"/>
      <c r="N1715" s="294"/>
      <c r="O1715" s="294"/>
      <c r="P1715" s="294"/>
      <c r="Q1715" s="294"/>
      <c r="R1715" s="294"/>
      <c r="S1715" s="294"/>
      <c r="T1715" s="295"/>
      <c r="U1715" s="16"/>
      <c r="V1715" s="16"/>
      <c r="W1715" s="16"/>
      <c r="X1715" s="16"/>
      <c r="Y1715" s="16"/>
      <c r="Z1715" s="16"/>
      <c r="AA1715" s="16"/>
      <c r="AB1715" s="16"/>
      <c r="AC1715" s="16"/>
      <c r="AD1715" s="16"/>
      <c r="AE1715" s="16"/>
      <c r="AT1715" s="296" t="s">
        <v>221</v>
      </c>
      <c r="AU1715" s="296" t="s">
        <v>89</v>
      </c>
      <c r="AV1715" s="16" t="s">
        <v>231</v>
      </c>
      <c r="AW1715" s="16" t="s">
        <v>36</v>
      </c>
      <c r="AX1715" s="16" t="s">
        <v>80</v>
      </c>
      <c r="AY1715" s="296" t="s">
        <v>213</v>
      </c>
    </row>
    <row r="1716" spans="1:51" s="14" customFormat="1" ht="12">
      <c r="A1716" s="14"/>
      <c r="B1716" s="254"/>
      <c r="C1716" s="255"/>
      <c r="D1716" s="244" t="s">
        <v>221</v>
      </c>
      <c r="E1716" s="256" t="s">
        <v>1</v>
      </c>
      <c r="F1716" s="257" t="s">
        <v>224</v>
      </c>
      <c r="G1716" s="255"/>
      <c r="H1716" s="258">
        <v>223.005</v>
      </c>
      <c r="I1716" s="259"/>
      <c r="J1716" s="255"/>
      <c r="K1716" s="255"/>
      <c r="L1716" s="260"/>
      <c r="M1716" s="261"/>
      <c r="N1716" s="262"/>
      <c r="O1716" s="262"/>
      <c r="P1716" s="262"/>
      <c r="Q1716" s="262"/>
      <c r="R1716" s="262"/>
      <c r="S1716" s="262"/>
      <c r="T1716" s="263"/>
      <c r="U1716" s="14"/>
      <c r="V1716" s="14"/>
      <c r="W1716" s="14"/>
      <c r="X1716" s="14"/>
      <c r="Y1716" s="14"/>
      <c r="Z1716" s="14"/>
      <c r="AA1716" s="14"/>
      <c r="AB1716" s="14"/>
      <c r="AC1716" s="14"/>
      <c r="AD1716" s="14"/>
      <c r="AE1716" s="14"/>
      <c r="AT1716" s="264" t="s">
        <v>221</v>
      </c>
      <c r="AU1716" s="264" t="s">
        <v>89</v>
      </c>
      <c r="AV1716" s="14" t="s">
        <v>219</v>
      </c>
      <c r="AW1716" s="14" t="s">
        <v>36</v>
      </c>
      <c r="AX1716" s="14" t="s">
        <v>21</v>
      </c>
      <c r="AY1716" s="264" t="s">
        <v>213</v>
      </c>
    </row>
    <row r="1717" spans="1:65" s="2" customFormat="1" ht="33" customHeight="1">
      <c r="A1717" s="39"/>
      <c r="B1717" s="40"/>
      <c r="C1717" s="275" t="s">
        <v>2802</v>
      </c>
      <c r="D1717" s="275" t="s">
        <v>292</v>
      </c>
      <c r="E1717" s="276" t="s">
        <v>2803</v>
      </c>
      <c r="F1717" s="277" t="s">
        <v>2804</v>
      </c>
      <c r="G1717" s="278" t="s">
        <v>244</v>
      </c>
      <c r="H1717" s="279">
        <v>71.136</v>
      </c>
      <c r="I1717" s="280"/>
      <c r="J1717" s="281">
        <f>ROUND(I1717*H1717,2)</f>
        <v>0</v>
      </c>
      <c r="K1717" s="282"/>
      <c r="L1717" s="283"/>
      <c r="M1717" s="284" t="s">
        <v>1</v>
      </c>
      <c r="N1717" s="285" t="s">
        <v>45</v>
      </c>
      <c r="O1717" s="92"/>
      <c r="P1717" s="238">
        <f>O1717*H1717</f>
        <v>0</v>
      </c>
      <c r="Q1717" s="238">
        <v>0.0126</v>
      </c>
      <c r="R1717" s="238">
        <f>Q1717*H1717</f>
        <v>0.8963135999999999</v>
      </c>
      <c r="S1717" s="238">
        <v>0</v>
      </c>
      <c r="T1717" s="239">
        <f>S1717*H1717</f>
        <v>0</v>
      </c>
      <c r="U1717" s="39"/>
      <c r="V1717" s="39"/>
      <c r="W1717" s="39"/>
      <c r="X1717" s="39"/>
      <c r="Y1717" s="39"/>
      <c r="Z1717" s="39"/>
      <c r="AA1717" s="39"/>
      <c r="AB1717" s="39"/>
      <c r="AC1717" s="39"/>
      <c r="AD1717" s="39"/>
      <c r="AE1717" s="39"/>
      <c r="AR1717" s="240" t="s">
        <v>382</v>
      </c>
      <c r="AT1717" s="240" t="s">
        <v>292</v>
      </c>
      <c r="AU1717" s="240" t="s">
        <v>89</v>
      </c>
      <c r="AY1717" s="18" t="s">
        <v>213</v>
      </c>
      <c r="BE1717" s="241">
        <f>IF(N1717="základní",J1717,0)</f>
        <v>0</v>
      </c>
      <c r="BF1717" s="241">
        <f>IF(N1717="snížená",J1717,0)</f>
        <v>0</v>
      </c>
      <c r="BG1717" s="241">
        <f>IF(N1717="zákl. přenesená",J1717,0)</f>
        <v>0</v>
      </c>
      <c r="BH1717" s="241">
        <f>IF(N1717="sníž. přenesená",J1717,0)</f>
        <v>0</v>
      </c>
      <c r="BI1717" s="241">
        <f>IF(N1717="nulová",J1717,0)</f>
        <v>0</v>
      </c>
      <c r="BJ1717" s="18" t="s">
        <v>21</v>
      </c>
      <c r="BK1717" s="241">
        <f>ROUND(I1717*H1717,2)</f>
        <v>0</v>
      </c>
      <c r="BL1717" s="18" t="s">
        <v>301</v>
      </c>
      <c r="BM1717" s="240" t="s">
        <v>2805</v>
      </c>
    </row>
    <row r="1718" spans="1:51" s="13" customFormat="1" ht="12">
      <c r="A1718" s="13"/>
      <c r="B1718" s="242"/>
      <c r="C1718" s="243"/>
      <c r="D1718" s="244" t="s">
        <v>221</v>
      </c>
      <c r="E1718" s="245" t="s">
        <v>1</v>
      </c>
      <c r="F1718" s="246" t="s">
        <v>2806</v>
      </c>
      <c r="G1718" s="243"/>
      <c r="H1718" s="247">
        <v>71.136</v>
      </c>
      <c r="I1718" s="248"/>
      <c r="J1718" s="243"/>
      <c r="K1718" s="243"/>
      <c r="L1718" s="249"/>
      <c r="M1718" s="250"/>
      <c r="N1718" s="251"/>
      <c r="O1718" s="251"/>
      <c r="P1718" s="251"/>
      <c r="Q1718" s="251"/>
      <c r="R1718" s="251"/>
      <c r="S1718" s="251"/>
      <c r="T1718" s="252"/>
      <c r="U1718" s="13"/>
      <c r="V1718" s="13"/>
      <c r="W1718" s="13"/>
      <c r="X1718" s="13"/>
      <c r="Y1718" s="13"/>
      <c r="Z1718" s="13"/>
      <c r="AA1718" s="13"/>
      <c r="AB1718" s="13"/>
      <c r="AC1718" s="13"/>
      <c r="AD1718" s="13"/>
      <c r="AE1718" s="13"/>
      <c r="AT1718" s="253" t="s">
        <v>221</v>
      </c>
      <c r="AU1718" s="253" t="s">
        <v>89</v>
      </c>
      <c r="AV1718" s="13" t="s">
        <v>89</v>
      </c>
      <c r="AW1718" s="13" t="s">
        <v>36</v>
      </c>
      <c r="AX1718" s="13" t="s">
        <v>80</v>
      </c>
      <c r="AY1718" s="253" t="s">
        <v>213</v>
      </c>
    </row>
    <row r="1719" spans="1:51" s="14" customFormat="1" ht="12">
      <c r="A1719" s="14"/>
      <c r="B1719" s="254"/>
      <c r="C1719" s="255"/>
      <c r="D1719" s="244" t="s">
        <v>221</v>
      </c>
      <c r="E1719" s="256" t="s">
        <v>1</v>
      </c>
      <c r="F1719" s="257" t="s">
        <v>224</v>
      </c>
      <c r="G1719" s="255"/>
      <c r="H1719" s="258">
        <v>71.136</v>
      </c>
      <c r="I1719" s="259"/>
      <c r="J1719" s="255"/>
      <c r="K1719" s="255"/>
      <c r="L1719" s="260"/>
      <c r="M1719" s="261"/>
      <c r="N1719" s="262"/>
      <c r="O1719" s="262"/>
      <c r="P1719" s="262"/>
      <c r="Q1719" s="262"/>
      <c r="R1719" s="262"/>
      <c r="S1719" s="262"/>
      <c r="T1719" s="263"/>
      <c r="U1719" s="14"/>
      <c r="V1719" s="14"/>
      <c r="W1719" s="14"/>
      <c r="X1719" s="14"/>
      <c r="Y1719" s="14"/>
      <c r="Z1719" s="14"/>
      <c r="AA1719" s="14"/>
      <c r="AB1719" s="14"/>
      <c r="AC1719" s="14"/>
      <c r="AD1719" s="14"/>
      <c r="AE1719" s="14"/>
      <c r="AT1719" s="264" t="s">
        <v>221</v>
      </c>
      <c r="AU1719" s="264" t="s">
        <v>89</v>
      </c>
      <c r="AV1719" s="14" t="s">
        <v>219</v>
      </c>
      <c r="AW1719" s="14" t="s">
        <v>36</v>
      </c>
      <c r="AX1719" s="14" t="s">
        <v>21</v>
      </c>
      <c r="AY1719" s="264" t="s">
        <v>213</v>
      </c>
    </row>
    <row r="1720" spans="1:65" s="2" customFormat="1" ht="21.75" customHeight="1">
      <c r="A1720" s="39"/>
      <c r="B1720" s="40"/>
      <c r="C1720" s="275" t="s">
        <v>2807</v>
      </c>
      <c r="D1720" s="275" t="s">
        <v>292</v>
      </c>
      <c r="E1720" s="276" t="s">
        <v>2808</v>
      </c>
      <c r="F1720" s="277" t="s">
        <v>2809</v>
      </c>
      <c r="G1720" s="278" t="s">
        <v>244</v>
      </c>
      <c r="H1720" s="279">
        <v>160.789</v>
      </c>
      <c r="I1720" s="280"/>
      <c r="J1720" s="281">
        <f>ROUND(I1720*H1720,2)</f>
        <v>0</v>
      </c>
      <c r="K1720" s="282"/>
      <c r="L1720" s="283"/>
      <c r="M1720" s="284" t="s">
        <v>1</v>
      </c>
      <c r="N1720" s="285" t="s">
        <v>45</v>
      </c>
      <c r="O1720" s="92"/>
      <c r="P1720" s="238">
        <f>O1720*H1720</f>
        <v>0</v>
      </c>
      <c r="Q1720" s="238">
        <v>0.0126</v>
      </c>
      <c r="R1720" s="238">
        <f>Q1720*H1720</f>
        <v>2.0259414</v>
      </c>
      <c r="S1720" s="238">
        <v>0</v>
      </c>
      <c r="T1720" s="239">
        <f>S1720*H1720</f>
        <v>0</v>
      </c>
      <c r="U1720" s="39"/>
      <c r="V1720" s="39"/>
      <c r="W1720" s="39"/>
      <c r="X1720" s="39"/>
      <c r="Y1720" s="39"/>
      <c r="Z1720" s="39"/>
      <c r="AA1720" s="39"/>
      <c r="AB1720" s="39"/>
      <c r="AC1720" s="39"/>
      <c r="AD1720" s="39"/>
      <c r="AE1720" s="39"/>
      <c r="AR1720" s="240" t="s">
        <v>382</v>
      </c>
      <c r="AT1720" s="240" t="s">
        <v>292</v>
      </c>
      <c r="AU1720" s="240" t="s">
        <v>89</v>
      </c>
      <c r="AY1720" s="18" t="s">
        <v>213</v>
      </c>
      <c r="BE1720" s="241">
        <f>IF(N1720="základní",J1720,0)</f>
        <v>0</v>
      </c>
      <c r="BF1720" s="241">
        <f>IF(N1720="snížená",J1720,0)</f>
        <v>0</v>
      </c>
      <c r="BG1720" s="241">
        <f>IF(N1720="zákl. přenesená",J1720,0)</f>
        <v>0</v>
      </c>
      <c r="BH1720" s="241">
        <f>IF(N1720="sníž. přenesená",J1720,0)</f>
        <v>0</v>
      </c>
      <c r="BI1720" s="241">
        <f>IF(N1720="nulová",J1720,0)</f>
        <v>0</v>
      </c>
      <c r="BJ1720" s="18" t="s">
        <v>21</v>
      </c>
      <c r="BK1720" s="241">
        <f>ROUND(I1720*H1720,2)</f>
        <v>0</v>
      </c>
      <c r="BL1720" s="18" t="s">
        <v>301</v>
      </c>
      <c r="BM1720" s="240" t="s">
        <v>2810</v>
      </c>
    </row>
    <row r="1721" spans="1:51" s="13" customFormat="1" ht="12">
      <c r="A1721" s="13"/>
      <c r="B1721" s="242"/>
      <c r="C1721" s="243"/>
      <c r="D1721" s="244" t="s">
        <v>221</v>
      </c>
      <c r="E1721" s="245" t="s">
        <v>1</v>
      </c>
      <c r="F1721" s="246" t="s">
        <v>2811</v>
      </c>
      <c r="G1721" s="243"/>
      <c r="H1721" s="247">
        <v>160.789</v>
      </c>
      <c r="I1721" s="248"/>
      <c r="J1721" s="243"/>
      <c r="K1721" s="243"/>
      <c r="L1721" s="249"/>
      <c r="M1721" s="250"/>
      <c r="N1721" s="251"/>
      <c r="O1721" s="251"/>
      <c r="P1721" s="251"/>
      <c r="Q1721" s="251"/>
      <c r="R1721" s="251"/>
      <c r="S1721" s="251"/>
      <c r="T1721" s="252"/>
      <c r="U1721" s="13"/>
      <c r="V1721" s="13"/>
      <c r="W1721" s="13"/>
      <c r="X1721" s="13"/>
      <c r="Y1721" s="13"/>
      <c r="Z1721" s="13"/>
      <c r="AA1721" s="13"/>
      <c r="AB1721" s="13"/>
      <c r="AC1721" s="13"/>
      <c r="AD1721" s="13"/>
      <c r="AE1721" s="13"/>
      <c r="AT1721" s="253" t="s">
        <v>221</v>
      </c>
      <c r="AU1721" s="253" t="s">
        <v>89</v>
      </c>
      <c r="AV1721" s="13" t="s">
        <v>89</v>
      </c>
      <c r="AW1721" s="13" t="s">
        <v>36</v>
      </c>
      <c r="AX1721" s="13" t="s">
        <v>80</v>
      </c>
      <c r="AY1721" s="253" t="s">
        <v>213</v>
      </c>
    </row>
    <row r="1722" spans="1:51" s="14" customFormat="1" ht="12">
      <c r="A1722" s="14"/>
      <c r="B1722" s="254"/>
      <c r="C1722" s="255"/>
      <c r="D1722" s="244" t="s">
        <v>221</v>
      </c>
      <c r="E1722" s="256" t="s">
        <v>1</v>
      </c>
      <c r="F1722" s="257" t="s">
        <v>224</v>
      </c>
      <c r="G1722" s="255"/>
      <c r="H1722" s="258">
        <v>160.789</v>
      </c>
      <c r="I1722" s="259"/>
      <c r="J1722" s="255"/>
      <c r="K1722" s="255"/>
      <c r="L1722" s="260"/>
      <c r="M1722" s="261"/>
      <c r="N1722" s="262"/>
      <c r="O1722" s="262"/>
      <c r="P1722" s="262"/>
      <c r="Q1722" s="262"/>
      <c r="R1722" s="262"/>
      <c r="S1722" s="262"/>
      <c r="T1722" s="263"/>
      <c r="U1722" s="14"/>
      <c r="V1722" s="14"/>
      <c r="W1722" s="14"/>
      <c r="X1722" s="14"/>
      <c r="Y1722" s="14"/>
      <c r="Z1722" s="14"/>
      <c r="AA1722" s="14"/>
      <c r="AB1722" s="14"/>
      <c r="AC1722" s="14"/>
      <c r="AD1722" s="14"/>
      <c r="AE1722" s="14"/>
      <c r="AT1722" s="264" t="s">
        <v>221</v>
      </c>
      <c r="AU1722" s="264" t="s">
        <v>89</v>
      </c>
      <c r="AV1722" s="14" t="s">
        <v>219</v>
      </c>
      <c r="AW1722" s="14" t="s">
        <v>36</v>
      </c>
      <c r="AX1722" s="14" t="s">
        <v>21</v>
      </c>
      <c r="AY1722" s="264" t="s">
        <v>213</v>
      </c>
    </row>
    <row r="1723" spans="1:65" s="2" customFormat="1" ht="16.5" customHeight="1">
      <c r="A1723" s="39"/>
      <c r="B1723" s="40"/>
      <c r="C1723" s="228" t="s">
        <v>2812</v>
      </c>
      <c r="D1723" s="228" t="s">
        <v>215</v>
      </c>
      <c r="E1723" s="229" t="s">
        <v>2813</v>
      </c>
      <c r="F1723" s="230" t="s">
        <v>2814</v>
      </c>
      <c r="G1723" s="231" t="s">
        <v>244</v>
      </c>
      <c r="H1723" s="232">
        <v>223.005</v>
      </c>
      <c r="I1723" s="233"/>
      <c r="J1723" s="234">
        <f>ROUND(I1723*H1723,2)</f>
        <v>0</v>
      </c>
      <c r="K1723" s="235"/>
      <c r="L1723" s="45"/>
      <c r="M1723" s="236" t="s">
        <v>1</v>
      </c>
      <c r="N1723" s="237" t="s">
        <v>45</v>
      </c>
      <c r="O1723" s="92"/>
      <c r="P1723" s="238">
        <f>O1723*H1723</f>
        <v>0</v>
      </c>
      <c r="Q1723" s="238">
        <v>0.0003</v>
      </c>
      <c r="R1723" s="238">
        <f>Q1723*H1723</f>
        <v>0.06690149999999999</v>
      </c>
      <c r="S1723" s="238">
        <v>0</v>
      </c>
      <c r="T1723" s="239">
        <f>S1723*H1723</f>
        <v>0</v>
      </c>
      <c r="U1723" s="39"/>
      <c r="V1723" s="39"/>
      <c r="W1723" s="39"/>
      <c r="X1723" s="39"/>
      <c r="Y1723" s="39"/>
      <c r="Z1723" s="39"/>
      <c r="AA1723" s="39"/>
      <c r="AB1723" s="39"/>
      <c r="AC1723" s="39"/>
      <c r="AD1723" s="39"/>
      <c r="AE1723" s="39"/>
      <c r="AR1723" s="240" t="s">
        <v>301</v>
      </c>
      <c r="AT1723" s="240" t="s">
        <v>215</v>
      </c>
      <c r="AU1723" s="240" t="s">
        <v>89</v>
      </c>
      <c r="AY1723" s="18" t="s">
        <v>213</v>
      </c>
      <c r="BE1723" s="241">
        <f>IF(N1723="základní",J1723,0)</f>
        <v>0</v>
      </c>
      <c r="BF1723" s="241">
        <f>IF(N1723="snížená",J1723,0)</f>
        <v>0</v>
      </c>
      <c r="BG1723" s="241">
        <f>IF(N1723="zákl. přenesená",J1723,0)</f>
        <v>0</v>
      </c>
      <c r="BH1723" s="241">
        <f>IF(N1723="sníž. přenesená",J1723,0)</f>
        <v>0</v>
      </c>
      <c r="BI1723" s="241">
        <f>IF(N1723="nulová",J1723,0)</f>
        <v>0</v>
      </c>
      <c r="BJ1723" s="18" t="s">
        <v>21</v>
      </c>
      <c r="BK1723" s="241">
        <f>ROUND(I1723*H1723,2)</f>
        <v>0</v>
      </c>
      <c r="BL1723" s="18" t="s">
        <v>301</v>
      </c>
      <c r="BM1723" s="240" t="s">
        <v>2815</v>
      </c>
    </row>
    <row r="1724" spans="1:51" s="13" customFormat="1" ht="12">
      <c r="A1724" s="13"/>
      <c r="B1724" s="242"/>
      <c r="C1724" s="243"/>
      <c r="D1724" s="244" t="s">
        <v>221</v>
      </c>
      <c r="E1724" s="245" t="s">
        <v>1</v>
      </c>
      <c r="F1724" s="246" t="s">
        <v>2816</v>
      </c>
      <c r="G1724" s="243"/>
      <c r="H1724" s="247">
        <v>223.005</v>
      </c>
      <c r="I1724" s="248"/>
      <c r="J1724" s="243"/>
      <c r="K1724" s="243"/>
      <c r="L1724" s="249"/>
      <c r="M1724" s="250"/>
      <c r="N1724" s="251"/>
      <c r="O1724" s="251"/>
      <c r="P1724" s="251"/>
      <c r="Q1724" s="251"/>
      <c r="R1724" s="251"/>
      <c r="S1724" s="251"/>
      <c r="T1724" s="252"/>
      <c r="U1724" s="13"/>
      <c r="V1724" s="13"/>
      <c r="W1724" s="13"/>
      <c r="X1724" s="13"/>
      <c r="Y1724" s="13"/>
      <c r="Z1724" s="13"/>
      <c r="AA1724" s="13"/>
      <c r="AB1724" s="13"/>
      <c r="AC1724" s="13"/>
      <c r="AD1724" s="13"/>
      <c r="AE1724" s="13"/>
      <c r="AT1724" s="253" t="s">
        <v>221</v>
      </c>
      <c r="AU1724" s="253" t="s">
        <v>89</v>
      </c>
      <c r="AV1724" s="13" t="s">
        <v>89</v>
      </c>
      <c r="AW1724" s="13" t="s">
        <v>36</v>
      </c>
      <c r="AX1724" s="13" t="s">
        <v>21</v>
      </c>
      <c r="AY1724" s="253" t="s">
        <v>213</v>
      </c>
    </row>
    <row r="1725" spans="1:65" s="2" customFormat="1" ht="21.75" customHeight="1">
      <c r="A1725" s="39"/>
      <c r="B1725" s="40"/>
      <c r="C1725" s="228" t="s">
        <v>2817</v>
      </c>
      <c r="D1725" s="228" t="s">
        <v>215</v>
      </c>
      <c r="E1725" s="229" t="s">
        <v>2818</v>
      </c>
      <c r="F1725" s="230" t="s">
        <v>2819</v>
      </c>
      <c r="G1725" s="231" t="s">
        <v>244</v>
      </c>
      <c r="H1725" s="232">
        <v>10.89</v>
      </c>
      <c r="I1725" s="233"/>
      <c r="J1725" s="234">
        <f>ROUND(I1725*H1725,2)</f>
        <v>0</v>
      </c>
      <c r="K1725" s="235"/>
      <c r="L1725" s="45"/>
      <c r="M1725" s="236" t="s">
        <v>1</v>
      </c>
      <c r="N1725" s="237" t="s">
        <v>45</v>
      </c>
      <c r="O1725" s="92"/>
      <c r="P1725" s="238">
        <f>O1725*H1725</f>
        <v>0</v>
      </c>
      <c r="Q1725" s="238">
        <v>0</v>
      </c>
      <c r="R1725" s="238">
        <f>Q1725*H1725</f>
        <v>0</v>
      </c>
      <c r="S1725" s="238">
        <v>0</v>
      </c>
      <c r="T1725" s="239">
        <f>S1725*H1725</f>
        <v>0</v>
      </c>
      <c r="U1725" s="39"/>
      <c r="V1725" s="39"/>
      <c r="W1725" s="39"/>
      <c r="X1725" s="39"/>
      <c r="Y1725" s="39"/>
      <c r="Z1725" s="39"/>
      <c r="AA1725" s="39"/>
      <c r="AB1725" s="39"/>
      <c r="AC1725" s="39"/>
      <c r="AD1725" s="39"/>
      <c r="AE1725" s="39"/>
      <c r="AR1725" s="240" t="s">
        <v>301</v>
      </c>
      <c r="AT1725" s="240" t="s">
        <v>215</v>
      </c>
      <c r="AU1725" s="240" t="s">
        <v>89</v>
      </c>
      <c r="AY1725" s="18" t="s">
        <v>213</v>
      </c>
      <c r="BE1725" s="241">
        <f>IF(N1725="základní",J1725,0)</f>
        <v>0</v>
      </c>
      <c r="BF1725" s="241">
        <f>IF(N1725="snížená",J1725,0)</f>
        <v>0</v>
      </c>
      <c r="BG1725" s="241">
        <f>IF(N1725="zákl. přenesená",J1725,0)</f>
        <v>0</v>
      </c>
      <c r="BH1725" s="241">
        <f>IF(N1725="sníž. přenesená",J1725,0)</f>
        <v>0</v>
      </c>
      <c r="BI1725" s="241">
        <f>IF(N1725="nulová",J1725,0)</f>
        <v>0</v>
      </c>
      <c r="BJ1725" s="18" t="s">
        <v>21</v>
      </c>
      <c r="BK1725" s="241">
        <f>ROUND(I1725*H1725,2)</f>
        <v>0</v>
      </c>
      <c r="BL1725" s="18" t="s">
        <v>301</v>
      </c>
      <c r="BM1725" s="240" t="s">
        <v>2820</v>
      </c>
    </row>
    <row r="1726" spans="1:51" s="13" customFormat="1" ht="12">
      <c r="A1726" s="13"/>
      <c r="B1726" s="242"/>
      <c r="C1726" s="243"/>
      <c r="D1726" s="244" t="s">
        <v>221</v>
      </c>
      <c r="E1726" s="245" t="s">
        <v>1</v>
      </c>
      <c r="F1726" s="246" t="s">
        <v>773</v>
      </c>
      <c r="G1726" s="243"/>
      <c r="H1726" s="247">
        <v>9</v>
      </c>
      <c r="I1726" s="248"/>
      <c r="J1726" s="243"/>
      <c r="K1726" s="243"/>
      <c r="L1726" s="249"/>
      <c r="M1726" s="250"/>
      <c r="N1726" s="251"/>
      <c r="O1726" s="251"/>
      <c r="P1726" s="251"/>
      <c r="Q1726" s="251"/>
      <c r="R1726" s="251"/>
      <c r="S1726" s="251"/>
      <c r="T1726" s="252"/>
      <c r="U1726" s="13"/>
      <c r="V1726" s="13"/>
      <c r="W1726" s="13"/>
      <c r="X1726" s="13"/>
      <c r="Y1726" s="13"/>
      <c r="Z1726" s="13"/>
      <c r="AA1726" s="13"/>
      <c r="AB1726" s="13"/>
      <c r="AC1726" s="13"/>
      <c r="AD1726" s="13"/>
      <c r="AE1726" s="13"/>
      <c r="AT1726" s="253" t="s">
        <v>221</v>
      </c>
      <c r="AU1726" s="253" t="s">
        <v>89</v>
      </c>
      <c r="AV1726" s="13" t="s">
        <v>89</v>
      </c>
      <c r="AW1726" s="13" t="s">
        <v>36</v>
      </c>
      <c r="AX1726" s="13" t="s">
        <v>80</v>
      </c>
      <c r="AY1726" s="253" t="s">
        <v>213</v>
      </c>
    </row>
    <row r="1727" spans="1:51" s="13" customFormat="1" ht="12">
      <c r="A1727" s="13"/>
      <c r="B1727" s="242"/>
      <c r="C1727" s="243"/>
      <c r="D1727" s="244" t="s">
        <v>221</v>
      </c>
      <c r="E1727" s="245" t="s">
        <v>1</v>
      </c>
      <c r="F1727" s="246" t="s">
        <v>780</v>
      </c>
      <c r="G1727" s="243"/>
      <c r="H1727" s="247">
        <v>1.89</v>
      </c>
      <c r="I1727" s="248"/>
      <c r="J1727" s="243"/>
      <c r="K1727" s="243"/>
      <c r="L1727" s="249"/>
      <c r="M1727" s="250"/>
      <c r="N1727" s="251"/>
      <c r="O1727" s="251"/>
      <c r="P1727" s="251"/>
      <c r="Q1727" s="251"/>
      <c r="R1727" s="251"/>
      <c r="S1727" s="251"/>
      <c r="T1727" s="252"/>
      <c r="U1727" s="13"/>
      <c r="V1727" s="13"/>
      <c r="W1727" s="13"/>
      <c r="X1727" s="13"/>
      <c r="Y1727" s="13"/>
      <c r="Z1727" s="13"/>
      <c r="AA1727" s="13"/>
      <c r="AB1727" s="13"/>
      <c r="AC1727" s="13"/>
      <c r="AD1727" s="13"/>
      <c r="AE1727" s="13"/>
      <c r="AT1727" s="253" t="s">
        <v>221</v>
      </c>
      <c r="AU1727" s="253" t="s">
        <v>89</v>
      </c>
      <c r="AV1727" s="13" t="s">
        <v>89</v>
      </c>
      <c r="AW1727" s="13" t="s">
        <v>36</v>
      </c>
      <c r="AX1727" s="13" t="s">
        <v>80</v>
      </c>
      <c r="AY1727" s="253" t="s">
        <v>213</v>
      </c>
    </row>
    <row r="1728" spans="1:51" s="14" customFormat="1" ht="12">
      <c r="A1728" s="14"/>
      <c r="B1728" s="254"/>
      <c r="C1728" s="255"/>
      <c r="D1728" s="244" t="s">
        <v>221</v>
      </c>
      <c r="E1728" s="256" t="s">
        <v>1</v>
      </c>
      <c r="F1728" s="257" t="s">
        <v>224</v>
      </c>
      <c r="G1728" s="255"/>
      <c r="H1728" s="258">
        <v>10.89</v>
      </c>
      <c r="I1728" s="259"/>
      <c r="J1728" s="255"/>
      <c r="K1728" s="255"/>
      <c r="L1728" s="260"/>
      <c r="M1728" s="261"/>
      <c r="N1728" s="262"/>
      <c r="O1728" s="262"/>
      <c r="P1728" s="262"/>
      <c r="Q1728" s="262"/>
      <c r="R1728" s="262"/>
      <c r="S1728" s="262"/>
      <c r="T1728" s="263"/>
      <c r="U1728" s="14"/>
      <c r="V1728" s="14"/>
      <c r="W1728" s="14"/>
      <c r="X1728" s="14"/>
      <c r="Y1728" s="14"/>
      <c r="Z1728" s="14"/>
      <c r="AA1728" s="14"/>
      <c r="AB1728" s="14"/>
      <c r="AC1728" s="14"/>
      <c r="AD1728" s="14"/>
      <c r="AE1728" s="14"/>
      <c r="AT1728" s="264" t="s">
        <v>221</v>
      </c>
      <c r="AU1728" s="264" t="s">
        <v>89</v>
      </c>
      <c r="AV1728" s="14" t="s">
        <v>219</v>
      </c>
      <c r="AW1728" s="14" t="s">
        <v>36</v>
      </c>
      <c r="AX1728" s="14" t="s">
        <v>21</v>
      </c>
      <c r="AY1728" s="264" t="s">
        <v>213</v>
      </c>
    </row>
    <row r="1729" spans="1:65" s="2" customFormat="1" ht="21.75" customHeight="1">
      <c r="A1729" s="39"/>
      <c r="B1729" s="40"/>
      <c r="C1729" s="228" t="s">
        <v>2821</v>
      </c>
      <c r="D1729" s="228" t="s">
        <v>215</v>
      </c>
      <c r="E1729" s="229" t="s">
        <v>2822</v>
      </c>
      <c r="F1729" s="230" t="s">
        <v>2823</v>
      </c>
      <c r="G1729" s="231" t="s">
        <v>244</v>
      </c>
      <c r="H1729" s="232">
        <v>223.005</v>
      </c>
      <c r="I1729" s="233"/>
      <c r="J1729" s="234">
        <f>ROUND(I1729*H1729,2)</f>
        <v>0</v>
      </c>
      <c r="K1729" s="235"/>
      <c r="L1729" s="45"/>
      <c r="M1729" s="236" t="s">
        <v>1</v>
      </c>
      <c r="N1729" s="237" t="s">
        <v>45</v>
      </c>
      <c r="O1729" s="92"/>
      <c r="P1729" s="238">
        <f>O1729*H1729</f>
        <v>0</v>
      </c>
      <c r="Q1729" s="238">
        <v>0</v>
      </c>
      <c r="R1729" s="238">
        <f>Q1729*H1729</f>
        <v>0</v>
      </c>
      <c r="S1729" s="238">
        <v>0</v>
      </c>
      <c r="T1729" s="239">
        <f>S1729*H1729</f>
        <v>0</v>
      </c>
      <c r="U1729" s="39"/>
      <c r="V1729" s="39"/>
      <c r="W1729" s="39"/>
      <c r="X1729" s="39"/>
      <c r="Y1729" s="39"/>
      <c r="Z1729" s="39"/>
      <c r="AA1729" s="39"/>
      <c r="AB1729" s="39"/>
      <c r="AC1729" s="39"/>
      <c r="AD1729" s="39"/>
      <c r="AE1729" s="39"/>
      <c r="AR1729" s="240" t="s">
        <v>301</v>
      </c>
      <c r="AT1729" s="240" t="s">
        <v>215</v>
      </c>
      <c r="AU1729" s="240" t="s">
        <v>89</v>
      </c>
      <c r="AY1729" s="18" t="s">
        <v>213</v>
      </c>
      <c r="BE1729" s="241">
        <f>IF(N1729="základní",J1729,0)</f>
        <v>0</v>
      </c>
      <c r="BF1729" s="241">
        <f>IF(N1729="snížená",J1729,0)</f>
        <v>0</v>
      </c>
      <c r="BG1729" s="241">
        <f>IF(N1729="zákl. přenesená",J1729,0)</f>
        <v>0</v>
      </c>
      <c r="BH1729" s="241">
        <f>IF(N1729="sníž. přenesená",J1729,0)</f>
        <v>0</v>
      </c>
      <c r="BI1729" s="241">
        <f>IF(N1729="nulová",J1729,0)</f>
        <v>0</v>
      </c>
      <c r="BJ1729" s="18" t="s">
        <v>21</v>
      </c>
      <c r="BK1729" s="241">
        <f>ROUND(I1729*H1729,2)</f>
        <v>0</v>
      </c>
      <c r="BL1729" s="18" t="s">
        <v>301</v>
      </c>
      <c r="BM1729" s="240" t="s">
        <v>2824</v>
      </c>
    </row>
    <row r="1730" spans="1:51" s="13" customFormat="1" ht="12">
      <c r="A1730" s="13"/>
      <c r="B1730" s="242"/>
      <c r="C1730" s="243"/>
      <c r="D1730" s="244" t="s">
        <v>221</v>
      </c>
      <c r="E1730" s="245" t="s">
        <v>1</v>
      </c>
      <c r="F1730" s="246" t="s">
        <v>2816</v>
      </c>
      <c r="G1730" s="243"/>
      <c r="H1730" s="247">
        <v>223.005</v>
      </c>
      <c r="I1730" s="248"/>
      <c r="J1730" s="243"/>
      <c r="K1730" s="243"/>
      <c r="L1730" s="249"/>
      <c r="M1730" s="250"/>
      <c r="N1730" s="251"/>
      <c r="O1730" s="251"/>
      <c r="P1730" s="251"/>
      <c r="Q1730" s="251"/>
      <c r="R1730" s="251"/>
      <c r="S1730" s="251"/>
      <c r="T1730" s="252"/>
      <c r="U1730" s="13"/>
      <c r="V1730" s="13"/>
      <c r="W1730" s="13"/>
      <c r="X1730" s="13"/>
      <c r="Y1730" s="13"/>
      <c r="Z1730" s="13"/>
      <c r="AA1730" s="13"/>
      <c r="AB1730" s="13"/>
      <c r="AC1730" s="13"/>
      <c r="AD1730" s="13"/>
      <c r="AE1730" s="13"/>
      <c r="AT1730" s="253" t="s">
        <v>221</v>
      </c>
      <c r="AU1730" s="253" t="s">
        <v>89</v>
      </c>
      <c r="AV1730" s="13" t="s">
        <v>89</v>
      </c>
      <c r="AW1730" s="13" t="s">
        <v>36</v>
      </c>
      <c r="AX1730" s="13" t="s">
        <v>21</v>
      </c>
      <c r="AY1730" s="253" t="s">
        <v>213</v>
      </c>
    </row>
    <row r="1731" spans="1:65" s="2" customFormat="1" ht="21.75" customHeight="1">
      <c r="A1731" s="39"/>
      <c r="B1731" s="40"/>
      <c r="C1731" s="228" t="s">
        <v>2825</v>
      </c>
      <c r="D1731" s="228" t="s">
        <v>215</v>
      </c>
      <c r="E1731" s="229" t="s">
        <v>2826</v>
      </c>
      <c r="F1731" s="230" t="s">
        <v>2827</v>
      </c>
      <c r="G1731" s="231" t="s">
        <v>244</v>
      </c>
      <c r="H1731" s="232">
        <v>223.005</v>
      </c>
      <c r="I1731" s="233"/>
      <c r="J1731" s="234">
        <f>ROUND(I1731*H1731,2)</f>
        <v>0</v>
      </c>
      <c r="K1731" s="235"/>
      <c r="L1731" s="45"/>
      <c r="M1731" s="236" t="s">
        <v>1</v>
      </c>
      <c r="N1731" s="237" t="s">
        <v>45</v>
      </c>
      <c r="O1731" s="92"/>
      <c r="P1731" s="238">
        <f>O1731*H1731</f>
        <v>0</v>
      </c>
      <c r="Q1731" s="238">
        <v>0</v>
      </c>
      <c r="R1731" s="238">
        <f>Q1731*H1731</f>
        <v>0</v>
      </c>
      <c r="S1731" s="238">
        <v>0</v>
      </c>
      <c r="T1731" s="239">
        <f>S1731*H1731</f>
        <v>0</v>
      </c>
      <c r="U1731" s="39"/>
      <c r="V1731" s="39"/>
      <c r="W1731" s="39"/>
      <c r="X1731" s="39"/>
      <c r="Y1731" s="39"/>
      <c r="Z1731" s="39"/>
      <c r="AA1731" s="39"/>
      <c r="AB1731" s="39"/>
      <c r="AC1731" s="39"/>
      <c r="AD1731" s="39"/>
      <c r="AE1731" s="39"/>
      <c r="AR1731" s="240" t="s">
        <v>301</v>
      </c>
      <c r="AT1731" s="240" t="s">
        <v>215</v>
      </c>
      <c r="AU1731" s="240" t="s">
        <v>89</v>
      </c>
      <c r="AY1731" s="18" t="s">
        <v>213</v>
      </c>
      <c r="BE1731" s="241">
        <f>IF(N1731="základní",J1731,0)</f>
        <v>0</v>
      </c>
      <c r="BF1731" s="241">
        <f>IF(N1731="snížená",J1731,0)</f>
        <v>0</v>
      </c>
      <c r="BG1731" s="241">
        <f>IF(N1731="zákl. přenesená",J1731,0)</f>
        <v>0</v>
      </c>
      <c r="BH1731" s="241">
        <f>IF(N1731="sníž. přenesená",J1731,0)</f>
        <v>0</v>
      </c>
      <c r="BI1731" s="241">
        <f>IF(N1731="nulová",J1731,0)</f>
        <v>0</v>
      </c>
      <c r="BJ1731" s="18" t="s">
        <v>21</v>
      </c>
      <c r="BK1731" s="241">
        <f>ROUND(I1731*H1731,2)</f>
        <v>0</v>
      </c>
      <c r="BL1731" s="18" t="s">
        <v>301</v>
      </c>
      <c r="BM1731" s="240" t="s">
        <v>2828</v>
      </c>
    </row>
    <row r="1732" spans="1:51" s="13" customFormat="1" ht="12">
      <c r="A1732" s="13"/>
      <c r="B1732" s="242"/>
      <c r="C1732" s="243"/>
      <c r="D1732" s="244" t="s">
        <v>221</v>
      </c>
      <c r="E1732" s="245" t="s">
        <v>1</v>
      </c>
      <c r="F1732" s="246" t="s">
        <v>2816</v>
      </c>
      <c r="G1732" s="243"/>
      <c r="H1732" s="247">
        <v>223.005</v>
      </c>
      <c r="I1732" s="248"/>
      <c r="J1732" s="243"/>
      <c r="K1732" s="243"/>
      <c r="L1732" s="249"/>
      <c r="M1732" s="250"/>
      <c r="N1732" s="251"/>
      <c r="O1732" s="251"/>
      <c r="P1732" s="251"/>
      <c r="Q1732" s="251"/>
      <c r="R1732" s="251"/>
      <c r="S1732" s="251"/>
      <c r="T1732" s="252"/>
      <c r="U1732" s="13"/>
      <c r="V1732" s="13"/>
      <c r="W1732" s="13"/>
      <c r="X1732" s="13"/>
      <c r="Y1732" s="13"/>
      <c r="Z1732" s="13"/>
      <c r="AA1732" s="13"/>
      <c r="AB1732" s="13"/>
      <c r="AC1732" s="13"/>
      <c r="AD1732" s="13"/>
      <c r="AE1732" s="13"/>
      <c r="AT1732" s="253" t="s">
        <v>221</v>
      </c>
      <c r="AU1732" s="253" t="s">
        <v>89</v>
      </c>
      <c r="AV1732" s="13" t="s">
        <v>89</v>
      </c>
      <c r="AW1732" s="13" t="s">
        <v>36</v>
      </c>
      <c r="AX1732" s="13" t="s">
        <v>21</v>
      </c>
      <c r="AY1732" s="253" t="s">
        <v>213</v>
      </c>
    </row>
    <row r="1733" spans="1:65" s="2" customFormat="1" ht="16.5" customHeight="1">
      <c r="A1733" s="39"/>
      <c r="B1733" s="40"/>
      <c r="C1733" s="228" t="s">
        <v>2829</v>
      </c>
      <c r="D1733" s="228" t="s">
        <v>215</v>
      </c>
      <c r="E1733" s="229" t="s">
        <v>2830</v>
      </c>
      <c r="F1733" s="230" t="s">
        <v>2831</v>
      </c>
      <c r="G1733" s="231" t="s">
        <v>244</v>
      </c>
      <c r="H1733" s="232">
        <v>223.005</v>
      </c>
      <c r="I1733" s="233"/>
      <c r="J1733" s="234">
        <f>ROUND(I1733*H1733,2)</f>
        <v>0</v>
      </c>
      <c r="K1733" s="235"/>
      <c r="L1733" s="45"/>
      <c r="M1733" s="236" t="s">
        <v>1</v>
      </c>
      <c r="N1733" s="237" t="s">
        <v>45</v>
      </c>
      <c r="O1733" s="92"/>
      <c r="P1733" s="238">
        <f>O1733*H1733</f>
        <v>0</v>
      </c>
      <c r="Q1733" s="238">
        <v>0.00031</v>
      </c>
      <c r="R1733" s="238">
        <f>Q1733*H1733</f>
        <v>0.06913155</v>
      </c>
      <c r="S1733" s="238">
        <v>0</v>
      </c>
      <c r="T1733" s="239">
        <f>S1733*H1733</f>
        <v>0</v>
      </c>
      <c r="U1733" s="39"/>
      <c r="V1733" s="39"/>
      <c r="W1733" s="39"/>
      <c r="X1733" s="39"/>
      <c r="Y1733" s="39"/>
      <c r="Z1733" s="39"/>
      <c r="AA1733" s="39"/>
      <c r="AB1733" s="39"/>
      <c r="AC1733" s="39"/>
      <c r="AD1733" s="39"/>
      <c r="AE1733" s="39"/>
      <c r="AR1733" s="240" t="s">
        <v>301</v>
      </c>
      <c r="AT1733" s="240" t="s">
        <v>215</v>
      </c>
      <c r="AU1733" s="240" t="s">
        <v>89</v>
      </c>
      <c r="AY1733" s="18" t="s">
        <v>213</v>
      </c>
      <c r="BE1733" s="241">
        <f>IF(N1733="základní",J1733,0)</f>
        <v>0</v>
      </c>
      <c r="BF1733" s="241">
        <f>IF(N1733="snížená",J1733,0)</f>
        <v>0</v>
      </c>
      <c r="BG1733" s="241">
        <f>IF(N1733="zákl. přenesená",J1733,0)</f>
        <v>0</v>
      </c>
      <c r="BH1733" s="241">
        <f>IF(N1733="sníž. přenesená",J1733,0)</f>
        <v>0</v>
      </c>
      <c r="BI1733" s="241">
        <f>IF(N1733="nulová",J1733,0)</f>
        <v>0</v>
      </c>
      <c r="BJ1733" s="18" t="s">
        <v>21</v>
      </c>
      <c r="BK1733" s="241">
        <f>ROUND(I1733*H1733,2)</f>
        <v>0</v>
      </c>
      <c r="BL1733" s="18" t="s">
        <v>301</v>
      </c>
      <c r="BM1733" s="240" t="s">
        <v>2832</v>
      </c>
    </row>
    <row r="1734" spans="1:51" s="13" customFormat="1" ht="12">
      <c r="A1734" s="13"/>
      <c r="B1734" s="242"/>
      <c r="C1734" s="243"/>
      <c r="D1734" s="244" t="s">
        <v>221</v>
      </c>
      <c r="E1734" s="245" t="s">
        <v>1</v>
      </c>
      <c r="F1734" s="246" t="s">
        <v>2816</v>
      </c>
      <c r="G1734" s="243"/>
      <c r="H1734" s="247">
        <v>223.005</v>
      </c>
      <c r="I1734" s="248"/>
      <c r="J1734" s="243"/>
      <c r="K1734" s="243"/>
      <c r="L1734" s="249"/>
      <c r="M1734" s="250"/>
      <c r="N1734" s="251"/>
      <c r="O1734" s="251"/>
      <c r="P1734" s="251"/>
      <c r="Q1734" s="251"/>
      <c r="R1734" s="251"/>
      <c r="S1734" s="251"/>
      <c r="T1734" s="252"/>
      <c r="U1734" s="13"/>
      <c r="V1734" s="13"/>
      <c r="W1734" s="13"/>
      <c r="X1734" s="13"/>
      <c r="Y1734" s="13"/>
      <c r="Z1734" s="13"/>
      <c r="AA1734" s="13"/>
      <c r="AB1734" s="13"/>
      <c r="AC1734" s="13"/>
      <c r="AD1734" s="13"/>
      <c r="AE1734" s="13"/>
      <c r="AT1734" s="253" t="s">
        <v>221</v>
      </c>
      <c r="AU1734" s="253" t="s">
        <v>89</v>
      </c>
      <c r="AV1734" s="13" t="s">
        <v>89</v>
      </c>
      <c r="AW1734" s="13" t="s">
        <v>36</v>
      </c>
      <c r="AX1734" s="13" t="s">
        <v>21</v>
      </c>
      <c r="AY1734" s="253" t="s">
        <v>213</v>
      </c>
    </row>
    <row r="1735" spans="1:65" s="2" customFormat="1" ht="21.75" customHeight="1">
      <c r="A1735" s="39"/>
      <c r="B1735" s="40"/>
      <c r="C1735" s="228" t="s">
        <v>2833</v>
      </c>
      <c r="D1735" s="228" t="s">
        <v>215</v>
      </c>
      <c r="E1735" s="229" t="s">
        <v>2834</v>
      </c>
      <c r="F1735" s="230" t="s">
        <v>2835</v>
      </c>
      <c r="G1735" s="231" t="s">
        <v>1587</v>
      </c>
      <c r="H1735" s="297"/>
      <c r="I1735" s="233"/>
      <c r="J1735" s="234">
        <f>ROUND(I1735*H1735,2)</f>
        <v>0</v>
      </c>
      <c r="K1735" s="235"/>
      <c r="L1735" s="45"/>
      <c r="M1735" s="236" t="s">
        <v>1</v>
      </c>
      <c r="N1735" s="237" t="s">
        <v>45</v>
      </c>
      <c r="O1735" s="92"/>
      <c r="P1735" s="238">
        <f>O1735*H1735</f>
        <v>0</v>
      </c>
      <c r="Q1735" s="238">
        <v>0</v>
      </c>
      <c r="R1735" s="238">
        <f>Q1735*H1735</f>
        <v>0</v>
      </c>
      <c r="S1735" s="238">
        <v>0</v>
      </c>
      <c r="T1735" s="239">
        <f>S1735*H1735</f>
        <v>0</v>
      </c>
      <c r="U1735" s="39"/>
      <c r="V1735" s="39"/>
      <c r="W1735" s="39"/>
      <c r="X1735" s="39"/>
      <c r="Y1735" s="39"/>
      <c r="Z1735" s="39"/>
      <c r="AA1735" s="39"/>
      <c r="AB1735" s="39"/>
      <c r="AC1735" s="39"/>
      <c r="AD1735" s="39"/>
      <c r="AE1735" s="39"/>
      <c r="AR1735" s="240" t="s">
        <v>301</v>
      </c>
      <c r="AT1735" s="240" t="s">
        <v>215</v>
      </c>
      <c r="AU1735" s="240" t="s">
        <v>89</v>
      </c>
      <c r="AY1735" s="18" t="s">
        <v>213</v>
      </c>
      <c r="BE1735" s="241">
        <f>IF(N1735="základní",J1735,0)</f>
        <v>0</v>
      </c>
      <c r="BF1735" s="241">
        <f>IF(N1735="snížená",J1735,0)</f>
        <v>0</v>
      </c>
      <c r="BG1735" s="241">
        <f>IF(N1735="zákl. přenesená",J1735,0)</f>
        <v>0</v>
      </c>
      <c r="BH1735" s="241">
        <f>IF(N1735="sníž. přenesená",J1735,0)</f>
        <v>0</v>
      </c>
      <c r="BI1735" s="241">
        <f>IF(N1735="nulová",J1735,0)</f>
        <v>0</v>
      </c>
      <c r="BJ1735" s="18" t="s">
        <v>21</v>
      </c>
      <c r="BK1735" s="241">
        <f>ROUND(I1735*H1735,2)</f>
        <v>0</v>
      </c>
      <c r="BL1735" s="18" t="s">
        <v>301</v>
      </c>
      <c r="BM1735" s="240" t="s">
        <v>2836</v>
      </c>
    </row>
    <row r="1736" spans="1:63" s="12" customFormat="1" ht="22.8" customHeight="1">
      <c r="A1736" s="12"/>
      <c r="B1736" s="212"/>
      <c r="C1736" s="213"/>
      <c r="D1736" s="214" t="s">
        <v>79</v>
      </c>
      <c r="E1736" s="226" t="s">
        <v>2837</v>
      </c>
      <c r="F1736" s="226" t="s">
        <v>2838</v>
      </c>
      <c r="G1736" s="213"/>
      <c r="H1736" s="213"/>
      <c r="I1736" s="216"/>
      <c r="J1736" s="227">
        <f>BK1736</f>
        <v>0</v>
      </c>
      <c r="K1736" s="213"/>
      <c r="L1736" s="218"/>
      <c r="M1736" s="219"/>
      <c r="N1736" s="220"/>
      <c r="O1736" s="220"/>
      <c r="P1736" s="221">
        <f>SUM(P1737:P1752)</f>
        <v>0</v>
      </c>
      <c r="Q1736" s="220"/>
      <c r="R1736" s="221">
        <f>SUM(R1737:R1752)</f>
        <v>0.23828924999999998</v>
      </c>
      <c r="S1736" s="220"/>
      <c r="T1736" s="222">
        <f>SUM(T1737:T1752)</f>
        <v>0</v>
      </c>
      <c r="U1736" s="12"/>
      <c r="V1736" s="12"/>
      <c r="W1736" s="12"/>
      <c r="X1736" s="12"/>
      <c r="Y1736" s="12"/>
      <c r="Z1736" s="12"/>
      <c r="AA1736" s="12"/>
      <c r="AB1736" s="12"/>
      <c r="AC1736" s="12"/>
      <c r="AD1736" s="12"/>
      <c r="AE1736" s="12"/>
      <c r="AR1736" s="223" t="s">
        <v>89</v>
      </c>
      <c r="AT1736" s="224" t="s">
        <v>79</v>
      </c>
      <c r="AU1736" s="224" t="s">
        <v>21</v>
      </c>
      <c r="AY1736" s="223" t="s">
        <v>213</v>
      </c>
      <c r="BK1736" s="225">
        <f>SUM(BK1737:BK1752)</f>
        <v>0</v>
      </c>
    </row>
    <row r="1737" spans="1:65" s="2" customFormat="1" ht="21.75" customHeight="1">
      <c r="A1737" s="39"/>
      <c r="B1737" s="40"/>
      <c r="C1737" s="228" t="s">
        <v>2839</v>
      </c>
      <c r="D1737" s="228" t="s">
        <v>215</v>
      </c>
      <c r="E1737" s="229" t="s">
        <v>2840</v>
      </c>
      <c r="F1737" s="230" t="s">
        <v>2841</v>
      </c>
      <c r="G1737" s="231" t="s">
        <v>244</v>
      </c>
      <c r="H1737" s="232">
        <v>87.925</v>
      </c>
      <c r="I1737" s="233"/>
      <c r="J1737" s="234">
        <f>ROUND(I1737*H1737,2)</f>
        <v>0</v>
      </c>
      <c r="K1737" s="235"/>
      <c r="L1737" s="45"/>
      <c r="M1737" s="236" t="s">
        <v>1</v>
      </c>
      <c r="N1737" s="237" t="s">
        <v>45</v>
      </c>
      <c r="O1737" s="92"/>
      <c r="P1737" s="238">
        <f>O1737*H1737</f>
        <v>0</v>
      </c>
      <c r="Q1737" s="238">
        <v>0.00015</v>
      </c>
      <c r="R1737" s="238">
        <f>Q1737*H1737</f>
        <v>0.013188749999999999</v>
      </c>
      <c r="S1737" s="238">
        <v>0</v>
      </c>
      <c r="T1737" s="239">
        <f>S1737*H1737</f>
        <v>0</v>
      </c>
      <c r="U1737" s="39"/>
      <c r="V1737" s="39"/>
      <c r="W1737" s="39"/>
      <c r="X1737" s="39"/>
      <c r="Y1737" s="39"/>
      <c r="Z1737" s="39"/>
      <c r="AA1737" s="39"/>
      <c r="AB1737" s="39"/>
      <c r="AC1737" s="39"/>
      <c r="AD1737" s="39"/>
      <c r="AE1737" s="39"/>
      <c r="AR1737" s="240" t="s">
        <v>301</v>
      </c>
      <c r="AT1737" s="240" t="s">
        <v>215</v>
      </c>
      <c r="AU1737" s="240" t="s">
        <v>89</v>
      </c>
      <c r="AY1737" s="18" t="s">
        <v>213</v>
      </c>
      <c r="BE1737" s="241">
        <f>IF(N1737="základní",J1737,0)</f>
        <v>0</v>
      </c>
      <c r="BF1737" s="241">
        <f>IF(N1737="snížená",J1737,0)</f>
        <v>0</v>
      </c>
      <c r="BG1737" s="241">
        <f>IF(N1737="zákl. přenesená",J1737,0)</f>
        <v>0</v>
      </c>
      <c r="BH1737" s="241">
        <f>IF(N1737="sníž. přenesená",J1737,0)</f>
        <v>0</v>
      </c>
      <c r="BI1737" s="241">
        <f>IF(N1737="nulová",J1737,0)</f>
        <v>0</v>
      </c>
      <c r="BJ1737" s="18" t="s">
        <v>21</v>
      </c>
      <c r="BK1737" s="241">
        <f>ROUND(I1737*H1737,2)</f>
        <v>0</v>
      </c>
      <c r="BL1737" s="18" t="s">
        <v>301</v>
      </c>
      <c r="BM1737" s="240" t="s">
        <v>2842</v>
      </c>
    </row>
    <row r="1738" spans="1:51" s="15" customFormat="1" ht="12">
      <c r="A1738" s="15"/>
      <c r="B1738" s="265"/>
      <c r="C1738" s="266"/>
      <c r="D1738" s="244" t="s">
        <v>221</v>
      </c>
      <c r="E1738" s="267" t="s">
        <v>1</v>
      </c>
      <c r="F1738" s="268" t="s">
        <v>2843</v>
      </c>
      <c r="G1738" s="266"/>
      <c r="H1738" s="267" t="s">
        <v>1</v>
      </c>
      <c r="I1738" s="269"/>
      <c r="J1738" s="266"/>
      <c r="K1738" s="266"/>
      <c r="L1738" s="270"/>
      <c r="M1738" s="271"/>
      <c r="N1738" s="272"/>
      <c r="O1738" s="272"/>
      <c r="P1738" s="272"/>
      <c r="Q1738" s="272"/>
      <c r="R1738" s="272"/>
      <c r="S1738" s="272"/>
      <c r="T1738" s="273"/>
      <c r="U1738" s="15"/>
      <c r="V1738" s="15"/>
      <c r="W1738" s="15"/>
      <c r="X1738" s="15"/>
      <c r="Y1738" s="15"/>
      <c r="Z1738" s="15"/>
      <c r="AA1738" s="15"/>
      <c r="AB1738" s="15"/>
      <c r="AC1738" s="15"/>
      <c r="AD1738" s="15"/>
      <c r="AE1738" s="15"/>
      <c r="AT1738" s="274" t="s">
        <v>221</v>
      </c>
      <c r="AU1738" s="274" t="s">
        <v>89</v>
      </c>
      <c r="AV1738" s="15" t="s">
        <v>21</v>
      </c>
      <c r="AW1738" s="15" t="s">
        <v>36</v>
      </c>
      <c r="AX1738" s="15" t="s">
        <v>80</v>
      </c>
      <c r="AY1738" s="274" t="s">
        <v>213</v>
      </c>
    </row>
    <row r="1739" spans="1:51" s="13" customFormat="1" ht="12">
      <c r="A1739" s="13"/>
      <c r="B1739" s="242"/>
      <c r="C1739" s="243"/>
      <c r="D1739" s="244" t="s">
        <v>221</v>
      </c>
      <c r="E1739" s="245" t="s">
        <v>1</v>
      </c>
      <c r="F1739" s="246" t="s">
        <v>2844</v>
      </c>
      <c r="G1739" s="243"/>
      <c r="H1739" s="247">
        <v>9.805</v>
      </c>
      <c r="I1739" s="248"/>
      <c r="J1739" s="243"/>
      <c r="K1739" s="243"/>
      <c r="L1739" s="249"/>
      <c r="M1739" s="250"/>
      <c r="N1739" s="251"/>
      <c r="O1739" s="251"/>
      <c r="P1739" s="251"/>
      <c r="Q1739" s="251"/>
      <c r="R1739" s="251"/>
      <c r="S1739" s="251"/>
      <c r="T1739" s="252"/>
      <c r="U1739" s="13"/>
      <c r="V1739" s="13"/>
      <c r="W1739" s="13"/>
      <c r="X1739" s="13"/>
      <c r="Y1739" s="13"/>
      <c r="Z1739" s="13"/>
      <c r="AA1739" s="13"/>
      <c r="AB1739" s="13"/>
      <c r="AC1739" s="13"/>
      <c r="AD1739" s="13"/>
      <c r="AE1739" s="13"/>
      <c r="AT1739" s="253" t="s">
        <v>221</v>
      </c>
      <c r="AU1739" s="253" t="s">
        <v>89</v>
      </c>
      <c r="AV1739" s="13" t="s">
        <v>89</v>
      </c>
      <c r="AW1739" s="13" t="s">
        <v>36</v>
      </c>
      <c r="AX1739" s="13" t="s">
        <v>80</v>
      </c>
      <c r="AY1739" s="253" t="s">
        <v>213</v>
      </c>
    </row>
    <row r="1740" spans="1:51" s="13" customFormat="1" ht="12">
      <c r="A1740" s="13"/>
      <c r="B1740" s="242"/>
      <c r="C1740" s="243"/>
      <c r="D1740" s="244" t="s">
        <v>221</v>
      </c>
      <c r="E1740" s="245" t="s">
        <v>1</v>
      </c>
      <c r="F1740" s="246" t="s">
        <v>2845</v>
      </c>
      <c r="G1740" s="243"/>
      <c r="H1740" s="247">
        <v>7.56</v>
      </c>
      <c r="I1740" s="248"/>
      <c r="J1740" s="243"/>
      <c r="K1740" s="243"/>
      <c r="L1740" s="249"/>
      <c r="M1740" s="250"/>
      <c r="N1740" s="251"/>
      <c r="O1740" s="251"/>
      <c r="P1740" s="251"/>
      <c r="Q1740" s="251"/>
      <c r="R1740" s="251"/>
      <c r="S1740" s="251"/>
      <c r="T1740" s="252"/>
      <c r="U1740" s="13"/>
      <c r="V1740" s="13"/>
      <c r="W1740" s="13"/>
      <c r="X1740" s="13"/>
      <c r="Y1740" s="13"/>
      <c r="Z1740" s="13"/>
      <c r="AA1740" s="13"/>
      <c r="AB1740" s="13"/>
      <c r="AC1740" s="13"/>
      <c r="AD1740" s="13"/>
      <c r="AE1740" s="13"/>
      <c r="AT1740" s="253" t="s">
        <v>221</v>
      </c>
      <c r="AU1740" s="253" t="s">
        <v>89</v>
      </c>
      <c r="AV1740" s="13" t="s">
        <v>89</v>
      </c>
      <c r="AW1740" s="13" t="s">
        <v>36</v>
      </c>
      <c r="AX1740" s="13" t="s">
        <v>80</v>
      </c>
      <c r="AY1740" s="253" t="s">
        <v>213</v>
      </c>
    </row>
    <row r="1741" spans="1:51" s="13" customFormat="1" ht="12">
      <c r="A1741" s="13"/>
      <c r="B1741" s="242"/>
      <c r="C1741" s="243"/>
      <c r="D1741" s="244" t="s">
        <v>221</v>
      </c>
      <c r="E1741" s="245" t="s">
        <v>1</v>
      </c>
      <c r="F1741" s="246" t="s">
        <v>2846</v>
      </c>
      <c r="G1741" s="243"/>
      <c r="H1741" s="247">
        <v>7.56</v>
      </c>
      <c r="I1741" s="248"/>
      <c r="J1741" s="243"/>
      <c r="K1741" s="243"/>
      <c r="L1741" s="249"/>
      <c r="M1741" s="250"/>
      <c r="N1741" s="251"/>
      <c r="O1741" s="251"/>
      <c r="P1741" s="251"/>
      <c r="Q1741" s="251"/>
      <c r="R1741" s="251"/>
      <c r="S1741" s="251"/>
      <c r="T1741" s="252"/>
      <c r="U1741" s="13"/>
      <c r="V1741" s="13"/>
      <c r="W1741" s="13"/>
      <c r="X1741" s="13"/>
      <c r="Y1741" s="13"/>
      <c r="Z1741" s="13"/>
      <c r="AA1741" s="13"/>
      <c r="AB1741" s="13"/>
      <c r="AC1741" s="13"/>
      <c r="AD1741" s="13"/>
      <c r="AE1741" s="13"/>
      <c r="AT1741" s="253" t="s">
        <v>221</v>
      </c>
      <c r="AU1741" s="253" t="s">
        <v>89</v>
      </c>
      <c r="AV1741" s="13" t="s">
        <v>89</v>
      </c>
      <c r="AW1741" s="13" t="s">
        <v>36</v>
      </c>
      <c r="AX1741" s="13" t="s">
        <v>80</v>
      </c>
      <c r="AY1741" s="253" t="s">
        <v>213</v>
      </c>
    </row>
    <row r="1742" spans="1:51" s="13" customFormat="1" ht="12">
      <c r="A1742" s="13"/>
      <c r="B1742" s="242"/>
      <c r="C1742" s="243"/>
      <c r="D1742" s="244" t="s">
        <v>221</v>
      </c>
      <c r="E1742" s="245" t="s">
        <v>1</v>
      </c>
      <c r="F1742" s="246" t="s">
        <v>2847</v>
      </c>
      <c r="G1742" s="243"/>
      <c r="H1742" s="247">
        <v>16.8</v>
      </c>
      <c r="I1742" s="248"/>
      <c r="J1742" s="243"/>
      <c r="K1742" s="243"/>
      <c r="L1742" s="249"/>
      <c r="M1742" s="250"/>
      <c r="N1742" s="251"/>
      <c r="O1742" s="251"/>
      <c r="P1742" s="251"/>
      <c r="Q1742" s="251"/>
      <c r="R1742" s="251"/>
      <c r="S1742" s="251"/>
      <c r="T1742" s="252"/>
      <c r="U1742" s="13"/>
      <c r="V1742" s="13"/>
      <c r="W1742" s="13"/>
      <c r="X1742" s="13"/>
      <c r="Y1742" s="13"/>
      <c r="Z1742" s="13"/>
      <c r="AA1742" s="13"/>
      <c r="AB1742" s="13"/>
      <c r="AC1742" s="13"/>
      <c r="AD1742" s="13"/>
      <c r="AE1742" s="13"/>
      <c r="AT1742" s="253" t="s">
        <v>221</v>
      </c>
      <c r="AU1742" s="253" t="s">
        <v>89</v>
      </c>
      <c r="AV1742" s="13" t="s">
        <v>89</v>
      </c>
      <c r="AW1742" s="13" t="s">
        <v>36</v>
      </c>
      <c r="AX1742" s="13" t="s">
        <v>80</v>
      </c>
      <c r="AY1742" s="253" t="s">
        <v>213</v>
      </c>
    </row>
    <row r="1743" spans="1:51" s="13" customFormat="1" ht="12">
      <c r="A1743" s="13"/>
      <c r="B1743" s="242"/>
      <c r="C1743" s="243"/>
      <c r="D1743" s="244" t="s">
        <v>221</v>
      </c>
      <c r="E1743" s="245" t="s">
        <v>1</v>
      </c>
      <c r="F1743" s="246" t="s">
        <v>2848</v>
      </c>
      <c r="G1743" s="243"/>
      <c r="H1743" s="247">
        <v>26.88</v>
      </c>
      <c r="I1743" s="248"/>
      <c r="J1743" s="243"/>
      <c r="K1743" s="243"/>
      <c r="L1743" s="249"/>
      <c r="M1743" s="250"/>
      <c r="N1743" s="251"/>
      <c r="O1743" s="251"/>
      <c r="P1743" s="251"/>
      <c r="Q1743" s="251"/>
      <c r="R1743" s="251"/>
      <c r="S1743" s="251"/>
      <c r="T1743" s="252"/>
      <c r="U1743" s="13"/>
      <c r="V1743" s="13"/>
      <c r="W1743" s="13"/>
      <c r="X1743" s="13"/>
      <c r="Y1743" s="13"/>
      <c r="Z1743" s="13"/>
      <c r="AA1743" s="13"/>
      <c r="AB1743" s="13"/>
      <c r="AC1743" s="13"/>
      <c r="AD1743" s="13"/>
      <c r="AE1743" s="13"/>
      <c r="AT1743" s="253" t="s">
        <v>221</v>
      </c>
      <c r="AU1743" s="253" t="s">
        <v>89</v>
      </c>
      <c r="AV1743" s="13" t="s">
        <v>89</v>
      </c>
      <c r="AW1743" s="13" t="s">
        <v>36</v>
      </c>
      <c r="AX1743" s="13" t="s">
        <v>80</v>
      </c>
      <c r="AY1743" s="253" t="s">
        <v>213</v>
      </c>
    </row>
    <row r="1744" spans="1:51" s="13" customFormat="1" ht="12">
      <c r="A1744" s="13"/>
      <c r="B1744" s="242"/>
      <c r="C1744" s="243"/>
      <c r="D1744" s="244" t="s">
        <v>221</v>
      </c>
      <c r="E1744" s="245" t="s">
        <v>1</v>
      </c>
      <c r="F1744" s="246" t="s">
        <v>2849</v>
      </c>
      <c r="G1744" s="243"/>
      <c r="H1744" s="247">
        <v>17.64</v>
      </c>
      <c r="I1744" s="248"/>
      <c r="J1744" s="243"/>
      <c r="K1744" s="243"/>
      <c r="L1744" s="249"/>
      <c r="M1744" s="250"/>
      <c r="N1744" s="251"/>
      <c r="O1744" s="251"/>
      <c r="P1744" s="251"/>
      <c r="Q1744" s="251"/>
      <c r="R1744" s="251"/>
      <c r="S1744" s="251"/>
      <c r="T1744" s="252"/>
      <c r="U1744" s="13"/>
      <c r="V1744" s="13"/>
      <c r="W1744" s="13"/>
      <c r="X1744" s="13"/>
      <c r="Y1744" s="13"/>
      <c r="Z1744" s="13"/>
      <c r="AA1744" s="13"/>
      <c r="AB1744" s="13"/>
      <c r="AC1744" s="13"/>
      <c r="AD1744" s="13"/>
      <c r="AE1744" s="13"/>
      <c r="AT1744" s="253" t="s">
        <v>221</v>
      </c>
      <c r="AU1744" s="253" t="s">
        <v>89</v>
      </c>
      <c r="AV1744" s="13" t="s">
        <v>89</v>
      </c>
      <c r="AW1744" s="13" t="s">
        <v>36</v>
      </c>
      <c r="AX1744" s="13" t="s">
        <v>80</v>
      </c>
      <c r="AY1744" s="253" t="s">
        <v>213</v>
      </c>
    </row>
    <row r="1745" spans="1:51" s="13" customFormat="1" ht="12">
      <c r="A1745" s="13"/>
      <c r="B1745" s="242"/>
      <c r="C1745" s="243"/>
      <c r="D1745" s="244" t="s">
        <v>221</v>
      </c>
      <c r="E1745" s="245" t="s">
        <v>1</v>
      </c>
      <c r="F1745" s="246" t="s">
        <v>2850</v>
      </c>
      <c r="G1745" s="243"/>
      <c r="H1745" s="247">
        <v>1.68</v>
      </c>
      <c r="I1745" s="248"/>
      <c r="J1745" s="243"/>
      <c r="K1745" s="243"/>
      <c r="L1745" s="249"/>
      <c r="M1745" s="250"/>
      <c r="N1745" s="251"/>
      <c r="O1745" s="251"/>
      <c r="P1745" s="251"/>
      <c r="Q1745" s="251"/>
      <c r="R1745" s="251"/>
      <c r="S1745" s="251"/>
      <c r="T1745" s="252"/>
      <c r="U1745" s="13"/>
      <c r="V1745" s="13"/>
      <c r="W1745" s="13"/>
      <c r="X1745" s="13"/>
      <c r="Y1745" s="13"/>
      <c r="Z1745" s="13"/>
      <c r="AA1745" s="13"/>
      <c r="AB1745" s="13"/>
      <c r="AC1745" s="13"/>
      <c r="AD1745" s="13"/>
      <c r="AE1745" s="13"/>
      <c r="AT1745" s="253" t="s">
        <v>221</v>
      </c>
      <c r="AU1745" s="253" t="s">
        <v>89</v>
      </c>
      <c r="AV1745" s="13" t="s">
        <v>89</v>
      </c>
      <c r="AW1745" s="13" t="s">
        <v>36</v>
      </c>
      <c r="AX1745" s="13" t="s">
        <v>80</v>
      </c>
      <c r="AY1745" s="253" t="s">
        <v>213</v>
      </c>
    </row>
    <row r="1746" spans="1:51" s="14" customFormat="1" ht="12">
      <c r="A1746" s="14"/>
      <c r="B1746" s="254"/>
      <c r="C1746" s="255"/>
      <c r="D1746" s="244" t="s">
        <v>221</v>
      </c>
      <c r="E1746" s="256" t="s">
        <v>1</v>
      </c>
      <c r="F1746" s="257" t="s">
        <v>224</v>
      </c>
      <c r="G1746" s="255"/>
      <c r="H1746" s="258">
        <v>87.925</v>
      </c>
      <c r="I1746" s="259"/>
      <c r="J1746" s="255"/>
      <c r="K1746" s="255"/>
      <c r="L1746" s="260"/>
      <c r="M1746" s="261"/>
      <c r="N1746" s="262"/>
      <c r="O1746" s="262"/>
      <c r="P1746" s="262"/>
      <c r="Q1746" s="262"/>
      <c r="R1746" s="262"/>
      <c r="S1746" s="262"/>
      <c r="T1746" s="263"/>
      <c r="U1746" s="14"/>
      <c r="V1746" s="14"/>
      <c r="W1746" s="14"/>
      <c r="X1746" s="14"/>
      <c r="Y1746" s="14"/>
      <c r="Z1746" s="14"/>
      <c r="AA1746" s="14"/>
      <c r="AB1746" s="14"/>
      <c r="AC1746" s="14"/>
      <c r="AD1746" s="14"/>
      <c r="AE1746" s="14"/>
      <c r="AT1746" s="264" t="s">
        <v>221</v>
      </c>
      <c r="AU1746" s="264" t="s">
        <v>89</v>
      </c>
      <c r="AV1746" s="14" t="s">
        <v>219</v>
      </c>
      <c r="AW1746" s="14" t="s">
        <v>36</v>
      </c>
      <c r="AX1746" s="14" t="s">
        <v>21</v>
      </c>
      <c r="AY1746" s="264" t="s">
        <v>213</v>
      </c>
    </row>
    <row r="1747" spans="1:65" s="2" customFormat="1" ht="21.75" customHeight="1">
      <c r="A1747" s="39"/>
      <c r="B1747" s="40"/>
      <c r="C1747" s="228" t="s">
        <v>2851</v>
      </c>
      <c r="D1747" s="228" t="s">
        <v>215</v>
      </c>
      <c r="E1747" s="229" t="s">
        <v>2852</v>
      </c>
      <c r="F1747" s="230" t="s">
        <v>2853</v>
      </c>
      <c r="G1747" s="231" t="s">
        <v>244</v>
      </c>
      <c r="H1747" s="232">
        <v>87.925</v>
      </c>
      <c r="I1747" s="233"/>
      <c r="J1747" s="234">
        <f>ROUND(I1747*H1747,2)</f>
        <v>0</v>
      </c>
      <c r="K1747" s="235"/>
      <c r="L1747" s="45"/>
      <c r="M1747" s="236" t="s">
        <v>1</v>
      </c>
      <c r="N1747" s="237" t="s">
        <v>45</v>
      </c>
      <c r="O1747" s="92"/>
      <c r="P1747" s="238">
        <f>O1747*H1747</f>
        <v>0</v>
      </c>
      <c r="Q1747" s="238">
        <v>0.00012</v>
      </c>
      <c r="R1747" s="238">
        <f>Q1747*H1747</f>
        <v>0.010551</v>
      </c>
      <c r="S1747" s="238">
        <v>0</v>
      </c>
      <c r="T1747" s="239">
        <f>S1747*H1747</f>
        <v>0</v>
      </c>
      <c r="U1747" s="39"/>
      <c r="V1747" s="39"/>
      <c r="W1747" s="39"/>
      <c r="X1747" s="39"/>
      <c r="Y1747" s="39"/>
      <c r="Z1747" s="39"/>
      <c r="AA1747" s="39"/>
      <c r="AB1747" s="39"/>
      <c r="AC1747" s="39"/>
      <c r="AD1747" s="39"/>
      <c r="AE1747" s="39"/>
      <c r="AR1747" s="240" t="s">
        <v>301</v>
      </c>
      <c r="AT1747" s="240" t="s">
        <v>215</v>
      </c>
      <c r="AU1747" s="240" t="s">
        <v>89</v>
      </c>
      <c r="AY1747" s="18" t="s">
        <v>213</v>
      </c>
      <c r="BE1747" s="241">
        <f>IF(N1747="základní",J1747,0)</f>
        <v>0</v>
      </c>
      <c r="BF1747" s="241">
        <f>IF(N1747="snížená",J1747,0)</f>
        <v>0</v>
      </c>
      <c r="BG1747" s="241">
        <f>IF(N1747="zákl. přenesená",J1747,0)</f>
        <v>0</v>
      </c>
      <c r="BH1747" s="241">
        <f>IF(N1747="sníž. přenesená",J1747,0)</f>
        <v>0</v>
      </c>
      <c r="BI1747" s="241">
        <f>IF(N1747="nulová",J1747,0)</f>
        <v>0</v>
      </c>
      <c r="BJ1747" s="18" t="s">
        <v>21</v>
      </c>
      <c r="BK1747" s="241">
        <f>ROUND(I1747*H1747,2)</f>
        <v>0</v>
      </c>
      <c r="BL1747" s="18" t="s">
        <v>301</v>
      </c>
      <c r="BM1747" s="240" t="s">
        <v>2854</v>
      </c>
    </row>
    <row r="1748" spans="1:65" s="2" customFormat="1" ht="33" customHeight="1">
      <c r="A1748" s="39"/>
      <c r="B1748" s="40"/>
      <c r="C1748" s="228" t="s">
        <v>2855</v>
      </c>
      <c r="D1748" s="228" t="s">
        <v>215</v>
      </c>
      <c r="E1748" s="229" t="s">
        <v>2856</v>
      </c>
      <c r="F1748" s="230" t="s">
        <v>2857</v>
      </c>
      <c r="G1748" s="231" t="s">
        <v>244</v>
      </c>
      <c r="H1748" s="232">
        <v>42</v>
      </c>
      <c r="I1748" s="233"/>
      <c r="J1748" s="234">
        <f>ROUND(I1748*H1748,2)</f>
        <v>0</v>
      </c>
      <c r="K1748" s="235"/>
      <c r="L1748" s="45"/>
      <c r="M1748" s="236" t="s">
        <v>1</v>
      </c>
      <c r="N1748" s="237" t="s">
        <v>45</v>
      </c>
      <c r="O1748" s="92"/>
      <c r="P1748" s="238">
        <f>O1748*H1748</f>
        <v>0</v>
      </c>
      <c r="Q1748" s="238">
        <v>0.00026</v>
      </c>
      <c r="R1748" s="238">
        <f>Q1748*H1748</f>
        <v>0.01092</v>
      </c>
      <c r="S1748" s="238">
        <v>0</v>
      </c>
      <c r="T1748" s="239">
        <f>S1748*H1748</f>
        <v>0</v>
      </c>
      <c r="U1748" s="39"/>
      <c r="V1748" s="39"/>
      <c r="W1748" s="39"/>
      <c r="X1748" s="39"/>
      <c r="Y1748" s="39"/>
      <c r="Z1748" s="39"/>
      <c r="AA1748" s="39"/>
      <c r="AB1748" s="39"/>
      <c r="AC1748" s="39"/>
      <c r="AD1748" s="39"/>
      <c r="AE1748" s="39"/>
      <c r="AR1748" s="240" t="s">
        <v>301</v>
      </c>
      <c r="AT1748" s="240" t="s">
        <v>215</v>
      </c>
      <c r="AU1748" s="240" t="s">
        <v>89</v>
      </c>
      <c r="AY1748" s="18" t="s">
        <v>213</v>
      </c>
      <c r="BE1748" s="241">
        <f>IF(N1748="základní",J1748,0)</f>
        <v>0</v>
      </c>
      <c r="BF1748" s="241">
        <f>IF(N1748="snížená",J1748,0)</f>
        <v>0</v>
      </c>
      <c r="BG1748" s="241">
        <f>IF(N1748="zákl. přenesená",J1748,0)</f>
        <v>0</v>
      </c>
      <c r="BH1748" s="241">
        <f>IF(N1748="sníž. přenesená",J1748,0)</f>
        <v>0</v>
      </c>
      <c r="BI1748" s="241">
        <f>IF(N1748="nulová",J1748,0)</f>
        <v>0</v>
      </c>
      <c r="BJ1748" s="18" t="s">
        <v>21</v>
      </c>
      <c r="BK1748" s="241">
        <f>ROUND(I1748*H1748,2)</f>
        <v>0</v>
      </c>
      <c r="BL1748" s="18" t="s">
        <v>301</v>
      </c>
      <c r="BM1748" s="240" t="s">
        <v>2858</v>
      </c>
    </row>
    <row r="1749" spans="1:51" s="13" customFormat="1" ht="12">
      <c r="A1749" s="13"/>
      <c r="B1749" s="242"/>
      <c r="C1749" s="243"/>
      <c r="D1749" s="244" t="s">
        <v>221</v>
      </c>
      <c r="E1749" s="245" t="s">
        <v>1</v>
      </c>
      <c r="F1749" s="246" t="s">
        <v>2859</v>
      </c>
      <c r="G1749" s="243"/>
      <c r="H1749" s="247">
        <v>42</v>
      </c>
      <c r="I1749" s="248"/>
      <c r="J1749" s="243"/>
      <c r="K1749" s="243"/>
      <c r="L1749" s="249"/>
      <c r="M1749" s="250"/>
      <c r="N1749" s="251"/>
      <c r="O1749" s="251"/>
      <c r="P1749" s="251"/>
      <c r="Q1749" s="251"/>
      <c r="R1749" s="251"/>
      <c r="S1749" s="251"/>
      <c r="T1749" s="252"/>
      <c r="U1749" s="13"/>
      <c r="V1749" s="13"/>
      <c r="W1749" s="13"/>
      <c r="X1749" s="13"/>
      <c r="Y1749" s="13"/>
      <c r="Z1749" s="13"/>
      <c r="AA1749" s="13"/>
      <c r="AB1749" s="13"/>
      <c r="AC1749" s="13"/>
      <c r="AD1749" s="13"/>
      <c r="AE1749" s="13"/>
      <c r="AT1749" s="253" t="s">
        <v>221</v>
      </c>
      <c r="AU1749" s="253" t="s">
        <v>89</v>
      </c>
      <c r="AV1749" s="13" t="s">
        <v>89</v>
      </c>
      <c r="AW1749" s="13" t="s">
        <v>36</v>
      </c>
      <c r="AX1749" s="13" t="s">
        <v>80</v>
      </c>
      <c r="AY1749" s="253" t="s">
        <v>213</v>
      </c>
    </row>
    <row r="1750" spans="1:51" s="14" customFormat="1" ht="12">
      <c r="A1750" s="14"/>
      <c r="B1750" s="254"/>
      <c r="C1750" s="255"/>
      <c r="D1750" s="244" t="s">
        <v>221</v>
      </c>
      <c r="E1750" s="256" t="s">
        <v>1</v>
      </c>
      <c r="F1750" s="257" t="s">
        <v>224</v>
      </c>
      <c r="G1750" s="255"/>
      <c r="H1750" s="258">
        <v>42</v>
      </c>
      <c r="I1750" s="259"/>
      <c r="J1750" s="255"/>
      <c r="K1750" s="255"/>
      <c r="L1750" s="260"/>
      <c r="M1750" s="261"/>
      <c r="N1750" s="262"/>
      <c r="O1750" s="262"/>
      <c r="P1750" s="262"/>
      <c r="Q1750" s="262"/>
      <c r="R1750" s="262"/>
      <c r="S1750" s="262"/>
      <c r="T1750" s="263"/>
      <c r="U1750" s="14"/>
      <c r="V1750" s="14"/>
      <c r="W1750" s="14"/>
      <c r="X1750" s="14"/>
      <c r="Y1750" s="14"/>
      <c r="Z1750" s="14"/>
      <c r="AA1750" s="14"/>
      <c r="AB1750" s="14"/>
      <c r="AC1750" s="14"/>
      <c r="AD1750" s="14"/>
      <c r="AE1750" s="14"/>
      <c r="AT1750" s="264" t="s">
        <v>221</v>
      </c>
      <c r="AU1750" s="264" t="s">
        <v>89</v>
      </c>
      <c r="AV1750" s="14" t="s">
        <v>219</v>
      </c>
      <c r="AW1750" s="14" t="s">
        <v>36</v>
      </c>
      <c r="AX1750" s="14" t="s">
        <v>21</v>
      </c>
      <c r="AY1750" s="264" t="s">
        <v>213</v>
      </c>
    </row>
    <row r="1751" spans="1:65" s="2" customFormat="1" ht="16.5" customHeight="1">
      <c r="A1751" s="39"/>
      <c r="B1751" s="40"/>
      <c r="C1751" s="228" t="s">
        <v>2860</v>
      </c>
      <c r="D1751" s="228" t="s">
        <v>215</v>
      </c>
      <c r="E1751" s="229" t="s">
        <v>2861</v>
      </c>
      <c r="F1751" s="230" t="s">
        <v>2862</v>
      </c>
      <c r="G1751" s="231" t="s">
        <v>244</v>
      </c>
      <c r="H1751" s="232">
        <v>183.45</v>
      </c>
      <c r="I1751" s="233"/>
      <c r="J1751" s="234">
        <f>ROUND(I1751*H1751,2)</f>
        <v>0</v>
      </c>
      <c r="K1751" s="235"/>
      <c r="L1751" s="45"/>
      <c r="M1751" s="236" t="s">
        <v>1</v>
      </c>
      <c r="N1751" s="237" t="s">
        <v>45</v>
      </c>
      <c r="O1751" s="92"/>
      <c r="P1751" s="238">
        <f>O1751*H1751</f>
        <v>0</v>
      </c>
      <c r="Q1751" s="238">
        <v>0.00111</v>
      </c>
      <c r="R1751" s="238">
        <f>Q1751*H1751</f>
        <v>0.2036295</v>
      </c>
      <c r="S1751" s="238">
        <v>0</v>
      </c>
      <c r="T1751" s="239">
        <f>S1751*H1751</f>
        <v>0</v>
      </c>
      <c r="U1751" s="39"/>
      <c r="V1751" s="39"/>
      <c r="W1751" s="39"/>
      <c r="X1751" s="39"/>
      <c r="Y1751" s="39"/>
      <c r="Z1751" s="39"/>
      <c r="AA1751" s="39"/>
      <c r="AB1751" s="39"/>
      <c r="AC1751" s="39"/>
      <c r="AD1751" s="39"/>
      <c r="AE1751" s="39"/>
      <c r="AR1751" s="240" t="s">
        <v>301</v>
      </c>
      <c r="AT1751" s="240" t="s">
        <v>215</v>
      </c>
      <c r="AU1751" s="240" t="s">
        <v>89</v>
      </c>
      <c r="AY1751" s="18" t="s">
        <v>213</v>
      </c>
      <c r="BE1751" s="241">
        <f>IF(N1751="základní",J1751,0)</f>
        <v>0</v>
      </c>
      <c r="BF1751" s="241">
        <f>IF(N1751="snížená",J1751,0)</f>
        <v>0</v>
      </c>
      <c r="BG1751" s="241">
        <f>IF(N1751="zákl. přenesená",J1751,0)</f>
        <v>0</v>
      </c>
      <c r="BH1751" s="241">
        <f>IF(N1751="sníž. přenesená",J1751,0)</f>
        <v>0</v>
      </c>
      <c r="BI1751" s="241">
        <f>IF(N1751="nulová",J1751,0)</f>
        <v>0</v>
      </c>
      <c r="BJ1751" s="18" t="s">
        <v>21</v>
      </c>
      <c r="BK1751" s="241">
        <f>ROUND(I1751*H1751,2)</f>
        <v>0</v>
      </c>
      <c r="BL1751" s="18" t="s">
        <v>301</v>
      </c>
      <c r="BM1751" s="240" t="s">
        <v>2863</v>
      </c>
    </row>
    <row r="1752" spans="1:51" s="13" customFormat="1" ht="12">
      <c r="A1752" s="13"/>
      <c r="B1752" s="242"/>
      <c r="C1752" s="243"/>
      <c r="D1752" s="244" t="s">
        <v>221</v>
      </c>
      <c r="E1752" s="245" t="s">
        <v>1</v>
      </c>
      <c r="F1752" s="246" t="s">
        <v>2864</v>
      </c>
      <c r="G1752" s="243"/>
      <c r="H1752" s="247">
        <v>183.45</v>
      </c>
      <c r="I1752" s="248"/>
      <c r="J1752" s="243"/>
      <c r="K1752" s="243"/>
      <c r="L1752" s="249"/>
      <c r="M1752" s="250"/>
      <c r="N1752" s="251"/>
      <c r="O1752" s="251"/>
      <c r="P1752" s="251"/>
      <c r="Q1752" s="251"/>
      <c r="R1752" s="251"/>
      <c r="S1752" s="251"/>
      <c r="T1752" s="252"/>
      <c r="U1752" s="13"/>
      <c r="V1752" s="13"/>
      <c r="W1752" s="13"/>
      <c r="X1752" s="13"/>
      <c r="Y1752" s="13"/>
      <c r="Z1752" s="13"/>
      <c r="AA1752" s="13"/>
      <c r="AB1752" s="13"/>
      <c r="AC1752" s="13"/>
      <c r="AD1752" s="13"/>
      <c r="AE1752" s="13"/>
      <c r="AT1752" s="253" t="s">
        <v>221</v>
      </c>
      <c r="AU1752" s="253" t="s">
        <v>89</v>
      </c>
      <c r="AV1752" s="13" t="s">
        <v>89</v>
      </c>
      <c r="AW1752" s="13" t="s">
        <v>36</v>
      </c>
      <c r="AX1752" s="13" t="s">
        <v>21</v>
      </c>
      <c r="AY1752" s="253" t="s">
        <v>213</v>
      </c>
    </row>
    <row r="1753" spans="1:63" s="12" customFormat="1" ht="22.8" customHeight="1">
      <c r="A1753" s="12"/>
      <c r="B1753" s="212"/>
      <c r="C1753" s="213"/>
      <c r="D1753" s="214" t="s">
        <v>79</v>
      </c>
      <c r="E1753" s="226" t="s">
        <v>2865</v>
      </c>
      <c r="F1753" s="226" t="s">
        <v>2866</v>
      </c>
      <c r="G1753" s="213"/>
      <c r="H1753" s="213"/>
      <c r="I1753" s="216"/>
      <c r="J1753" s="227">
        <f>BK1753</f>
        <v>0</v>
      </c>
      <c r="K1753" s="213"/>
      <c r="L1753" s="218"/>
      <c r="M1753" s="219"/>
      <c r="N1753" s="220"/>
      <c r="O1753" s="220"/>
      <c r="P1753" s="221">
        <f>SUM(P1754:P1788)</f>
        <v>0</v>
      </c>
      <c r="Q1753" s="220"/>
      <c r="R1753" s="221">
        <f>SUM(R1754:R1788)</f>
        <v>0.5136419400000001</v>
      </c>
      <c r="S1753" s="220"/>
      <c r="T1753" s="222">
        <f>SUM(T1754:T1788)</f>
        <v>0</v>
      </c>
      <c r="U1753" s="12"/>
      <c r="V1753" s="12"/>
      <c r="W1753" s="12"/>
      <c r="X1753" s="12"/>
      <c r="Y1753" s="12"/>
      <c r="Z1753" s="12"/>
      <c r="AA1753" s="12"/>
      <c r="AB1753" s="12"/>
      <c r="AC1753" s="12"/>
      <c r="AD1753" s="12"/>
      <c r="AE1753" s="12"/>
      <c r="AR1753" s="223" t="s">
        <v>89</v>
      </c>
      <c r="AT1753" s="224" t="s">
        <v>79</v>
      </c>
      <c r="AU1753" s="224" t="s">
        <v>21</v>
      </c>
      <c r="AY1753" s="223" t="s">
        <v>213</v>
      </c>
      <c r="BK1753" s="225">
        <f>SUM(BK1754:BK1788)</f>
        <v>0</v>
      </c>
    </row>
    <row r="1754" spans="1:65" s="2" customFormat="1" ht="16.5" customHeight="1">
      <c r="A1754" s="39"/>
      <c r="B1754" s="40"/>
      <c r="C1754" s="228" t="s">
        <v>2867</v>
      </c>
      <c r="D1754" s="228" t="s">
        <v>215</v>
      </c>
      <c r="E1754" s="229" t="s">
        <v>2868</v>
      </c>
      <c r="F1754" s="230" t="s">
        <v>2869</v>
      </c>
      <c r="G1754" s="231" t="s">
        <v>244</v>
      </c>
      <c r="H1754" s="232">
        <v>1030</v>
      </c>
      <c r="I1754" s="233"/>
      <c r="J1754" s="234">
        <f>ROUND(I1754*H1754,2)</f>
        <v>0</v>
      </c>
      <c r="K1754" s="235"/>
      <c r="L1754" s="45"/>
      <c r="M1754" s="236" t="s">
        <v>1</v>
      </c>
      <c r="N1754" s="237" t="s">
        <v>45</v>
      </c>
      <c r="O1754" s="92"/>
      <c r="P1754" s="238">
        <f>O1754*H1754</f>
        <v>0</v>
      </c>
      <c r="Q1754" s="238">
        <v>0</v>
      </c>
      <c r="R1754" s="238">
        <f>Q1754*H1754</f>
        <v>0</v>
      </c>
      <c r="S1754" s="238">
        <v>0</v>
      </c>
      <c r="T1754" s="239">
        <f>S1754*H1754</f>
        <v>0</v>
      </c>
      <c r="U1754" s="39"/>
      <c r="V1754" s="39"/>
      <c r="W1754" s="39"/>
      <c r="X1754" s="39"/>
      <c r="Y1754" s="39"/>
      <c r="Z1754" s="39"/>
      <c r="AA1754" s="39"/>
      <c r="AB1754" s="39"/>
      <c r="AC1754" s="39"/>
      <c r="AD1754" s="39"/>
      <c r="AE1754" s="39"/>
      <c r="AR1754" s="240" t="s">
        <v>301</v>
      </c>
      <c r="AT1754" s="240" t="s">
        <v>215</v>
      </c>
      <c r="AU1754" s="240" t="s">
        <v>89</v>
      </c>
      <c r="AY1754" s="18" t="s">
        <v>213</v>
      </c>
      <c r="BE1754" s="241">
        <f>IF(N1754="základní",J1754,0)</f>
        <v>0</v>
      </c>
      <c r="BF1754" s="241">
        <f>IF(N1754="snížená",J1754,0)</f>
        <v>0</v>
      </c>
      <c r="BG1754" s="241">
        <f>IF(N1754="zákl. přenesená",J1754,0)</f>
        <v>0</v>
      </c>
      <c r="BH1754" s="241">
        <f>IF(N1754="sníž. přenesená",J1754,0)</f>
        <v>0</v>
      </c>
      <c r="BI1754" s="241">
        <f>IF(N1754="nulová",J1754,0)</f>
        <v>0</v>
      </c>
      <c r="BJ1754" s="18" t="s">
        <v>21</v>
      </c>
      <c r="BK1754" s="241">
        <f>ROUND(I1754*H1754,2)</f>
        <v>0</v>
      </c>
      <c r="BL1754" s="18" t="s">
        <v>301</v>
      </c>
      <c r="BM1754" s="240" t="s">
        <v>2870</v>
      </c>
    </row>
    <row r="1755" spans="1:51" s="13" customFormat="1" ht="12">
      <c r="A1755" s="13"/>
      <c r="B1755" s="242"/>
      <c r="C1755" s="243"/>
      <c r="D1755" s="244" t="s">
        <v>221</v>
      </c>
      <c r="E1755" s="245" t="s">
        <v>1</v>
      </c>
      <c r="F1755" s="246" t="s">
        <v>2871</v>
      </c>
      <c r="G1755" s="243"/>
      <c r="H1755" s="247">
        <v>1030</v>
      </c>
      <c r="I1755" s="248"/>
      <c r="J1755" s="243"/>
      <c r="K1755" s="243"/>
      <c r="L1755" s="249"/>
      <c r="M1755" s="250"/>
      <c r="N1755" s="251"/>
      <c r="O1755" s="251"/>
      <c r="P1755" s="251"/>
      <c r="Q1755" s="251"/>
      <c r="R1755" s="251"/>
      <c r="S1755" s="251"/>
      <c r="T1755" s="252"/>
      <c r="U1755" s="13"/>
      <c r="V1755" s="13"/>
      <c r="W1755" s="13"/>
      <c r="X1755" s="13"/>
      <c r="Y1755" s="13"/>
      <c r="Z1755" s="13"/>
      <c r="AA1755" s="13"/>
      <c r="AB1755" s="13"/>
      <c r="AC1755" s="13"/>
      <c r="AD1755" s="13"/>
      <c r="AE1755" s="13"/>
      <c r="AT1755" s="253" t="s">
        <v>221</v>
      </c>
      <c r="AU1755" s="253" t="s">
        <v>89</v>
      </c>
      <c r="AV1755" s="13" t="s">
        <v>89</v>
      </c>
      <c r="AW1755" s="13" t="s">
        <v>36</v>
      </c>
      <c r="AX1755" s="13" t="s">
        <v>21</v>
      </c>
      <c r="AY1755" s="253" t="s">
        <v>213</v>
      </c>
    </row>
    <row r="1756" spans="1:65" s="2" customFormat="1" ht="16.5" customHeight="1">
      <c r="A1756" s="39"/>
      <c r="B1756" s="40"/>
      <c r="C1756" s="275" t="s">
        <v>2872</v>
      </c>
      <c r="D1756" s="275" t="s">
        <v>292</v>
      </c>
      <c r="E1756" s="276" t="s">
        <v>2873</v>
      </c>
      <c r="F1756" s="277" t="s">
        <v>2874</v>
      </c>
      <c r="G1756" s="278" t="s">
        <v>244</v>
      </c>
      <c r="H1756" s="279">
        <v>1081.5</v>
      </c>
      <c r="I1756" s="280"/>
      <c r="J1756" s="281">
        <f>ROUND(I1756*H1756,2)</f>
        <v>0</v>
      </c>
      <c r="K1756" s="282"/>
      <c r="L1756" s="283"/>
      <c r="M1756" s="284" t="s">
        <v>1</v>
      </c>
      <c r="N1756" s="285" t="s">
        <v>45</v>
      </c>
      <c r="O1756" s="92"/>
      <c r="P1756" s="238">
        <f>O1756*H1756</f>
        <v>0</v>
      </c>
      <c r="Q1756" s="238">
        <v>0</v>
      </c>
      <c r="R1756" s="238">
        <f>Q1756*H1756</f>
        <v>0</v>
      </c>
      <c r="S1756" s="238">
        <v>0</v>
      </c>
      <c r="T1756" s="239">
        <f>S1756*H1756</f>
        <v>0</v>
      </c>
      <c r="U1756" s="39"/>
      <c r="V1756" s="39"/>
      <c r="W1756" s="39"/>
      <c r="X1756" s="39"/>
      <c r="Y1756" s="39"/>
      <c r="Z1756" s="39"/>
      <c r="AA1756" s="39"/>
      <c r="AB1756" s="39"/>
      <c r="AC1756" s="39"/>
      <c r="AD1756" s="39"/>
      <c r="AE1756" s="39"/>
      <c r="AR1756" s="240" t="s">
        <v>382</v>
      </c>
      <c r="AT1756" s="240" t="s">
        <v>292</v>
      </c>
      <c r="AU1756" s="240" t="s">
        <v>89</v>
      </c>
      <c r="AY1756" s="18" t="s">
        <v>213</v>
      </c>
      <c r="BE1756" s="241">
        <f>IF(N1756="základní",J1756,0)</f>
        <v>0</v>
      </c>
      <c r="BF1756" s="241">
        <f>IF(N1756="snížená",J1756,0)</f>
        <v>0</v>
      </c>
      <c r="BG1756" s="241">
        <f>IF(N1756="zákl. přenesená",J1756,0)</f>
        <v>0</v>
      </c>
      <c r="BH1756" s="241">
        <f>IF(N1756="sníž. přenesená",J1756,0)</f>
        <v>0</v>
      </c>
      <c r="BI1756" s="241">
        <f>IF(N1756="nulová",J1756,0)</f>
        <v>0</v>
      </c>
      <c r="BJ1756" s="18" t="s">
        <v>21</v>
      </c>
      <c r="BK1756" s="241">
        <f>ROUND(I1756*H1756,2)</f>
        <v>0</v>
      </c>
      <c r="BL1756" s="18" t="s">
        <v>301</v>
      </c>
      <c r="BM1756" s="240" t="s">
        <v>2875</v>
      </c>
    </row>
    <row r="1757" spans="1:51" s="13" customFormat="1" ht="12">
      <c r="A1757" s="13"/>
      <c r="B1757" s="242"/>
      <c r="C1757" s="243"/>
      <c r="D1757" s="244" t="s">
        <v>221</v>
      </c>
      <c r="E1757" s="245" t="s">
        <v>1</v>
      </c>
      <c r="F1757" s="246" t="s">
        <v>2871</v>
      </c>
      <c r="G1757" s="243"/>
      <c r="H1757" s="247">
        <v>1030</v>
      </c>
      <c r="I1757" s="248"/>
      <c r="J1757" s="243"/>
      <c r="K1757" s="243"/>
      <c r="L1757" s="249"/>
      <c r="M1757" s="250"/>
      <c r="N1757" s="251"/>
      <c r="O1757" s="251"/>
      <c r="P1757" s="251"/>
      <c r="Q1757" s="251"/>
      <c r="R1757" s="251"/>
      <c r="S1757" s="251"/>
      <c r="T1757" s="252"/>
      <c r="U1757" s="13"/>
      <c r="V1757" s="13"/>
      <c r="W1757" s="13"/>
      <c r="X1757" s="13"/>
      <c r="Y1757" s="13"/>
      <c r="Z1757" s="13"/>
      <c r="AA1757" s="13"/>
      <c r="AB1757" s="13"/>
      <c r="AC1757" s="13"/>
      <c r="AD1757" s="13"/>
      <c r="AE1757" s="13"/>
      <c r="AT1757" s="253" t="s">
        <v>221</v>
      </c>
      <c r="AU1757" s="253" t="s">
        <v>89</v>
      </c>
      <c r="AV1757" s="13" t="s">
        <v>89</v>
      </c>
      <c r="AW1757" s="13" t="s">
        <v>36</v>
      </c>
      <c r="AX1757" s="13" t="s">
        <v>21</v>
      </c>
      <c r="AY1757" s="253" t="s">
        <v>213</v>
      </c>
    </row>
    <row r="1758" spans="1:51" s="13" customFormat="1" ht="12">
      <c r="A1758" s="13"/>
      <c r="B1758" s="242"/>
      <c r="C1758" s="243"/>
      <c r="D1758" s="244" t="s">
        <v>221</v>
      </c>
      <c r="E1758" s="243"/>
      <c r="F1758" s="246" t="s">
        <v>2876</v>
      </c>
      <c r="G1758" s="243"/>
      <c r="H1758" s="247">
        <v>1081.5</v>
      </c>
      <c r="I1758" s="248"/>
      <c r="J1758" s="243"/>
      <c r="K1758" s="243"/>
      <c r="L1758" s="249"/>
      <c r="M1758" s="250"/>
      <c r="N1758" s="251"/>
      <c r="O1758" s="251"/>
      <c r="P1758" s="251"/>
      <c r="Q1758" s="251"/>
      <c r="R1758" s="251"/>
      <c r="S1758" s="251"/>
      <c r="T1758" s="252"/>
      <c r="U1758" s="13"/>
      <c r="V1758" s="13"/>
      <c r="W1758" s="13"/>
      <c r="X1758" s="13"/>
      <c r="Y1758" s="13"/>
      <c r="Z1758" s="13"/>
      <c r="AA1758" s="13"/>
      <c r="AB1758" s="13"/>
      <c r="AC1758" s="13"/>
      <c r="AD1758" s="13"/>
      <c r="AE1758" s="13"/>
      <c r="AT1758" s="253" t="s">
        <v>221</v>
      </c>
      <c r="AU1758" s="253" t="s">
        <v>89</v>
      </c>
      <c r="AV1758" s="13" t="s">
        <v>89</v>
      </c>
      <c r="AW1758" s="13" t="s">
        <v>4</v>
      </c>
      <c r="AX1758" s="13" t="s">
        <v>21</v>
      </c>
      <c r="AY1758" s="253" t="s">
        <v>213</v>
      </c>
    </row>
    <row r="1759" spans="1:65" s="2" customFormat="1" ht="33" customHeight="1">
      <c r="A1759" s="39"/>
      <c r="B1759" s="40"/>
      <c r="C1759" s="228" t="s">
        <v>2877</v>
      </c>
      <c r="D1759" s="228" t="s">
        <v>215</v>
      </c>
      <c r="E1759" s="229" t="s">
        <v>2878</v>
      </c>
      <c r="F1759" s="230" t="s">
        <v>2879</v>
      </c>
      <c r="G1759" s="231" t="s">
        <v>244</v>
      </c>
      <c r="H1759" s="232">
        <v>349.627</v>
      </c>
      <c r="I1759" s="233"/>
      <c r="J1759" s="234">
        <f>ROUND(I1759*H1759,2)</f>
        <v>0</v>
      </c>
      <c r="K1759" s="235"/>
      <c r="L1759" s="45"/>
      <c r="M1759" s="236" t="s">
        <v>1</v>
      </c>
      <c r="N1759" s="237" t="s">
        <v>45</v>
      </c>
      <c r="O1759" s="92"/>
      <c r="P1759" s="238">
        <f>O1759*H1759</f>
        <v>0</v>
      </c>
      <c r="Q1759" s="238">
        <v>0.00042</v>
      </c>
      <c r="R1759" s="238">
        <f>Q1759*H1759</f>
        <v>0.14684334000000002</v>
      </c>
      <c r="S1759" s="238">
        <v>0</v>
      </c>
      <c r="T1759" s="239">
        <f>S1759*H1759</f>
        <v>0</v>
      </c>
      <c r="U1759" s="39"/>
      <c r="V1759" s="39"/>
      <c r="W1759" s="39"/>
      <c r="X1759" s="39"/>
      <c r="Y1759" s="39"/>
      <c r="Z1759" s="39"/>
      <c r="AA1759" s="39"/>
      <c r="AB1759" s="39"/>
      <c r="AC1759" s="39"/>
      <c r="AD1759" s="39"/>
      <c r="AE1759" s="39"/>
      <c r="AR1759" s="240" t="s">
        <v>301</v>
      </c>
      <c r="AT1759" s="240" t="s">
        <v>215</v>
      </c>
      <c r="AU1759" s="240" t="s">
        <v>89</v>
      </c>
      <c r="AY1759" s="18" t="s">
        <v>213</v>
      </c>
      <c r="BE1759" s="241">
        <f>IF(N1759="základní",J1759,0)</f>
        <v>0</v>
      </c>
      <c r="BF1759" s="241">
        <f>IF(N1759="snížená",J1759,0)</f>
        <v>0</v>
      </c>
      <c r="BG1759" s="241">
        <f>IF(N1759="zákl. přenesená",J1759,0)</f>
        <v>0</v>
      </c>
      <c r="BH1759" s="241">
        <f>IF(N1759="sníž. přenesená",J1759,0)</f>
        <v>0</v>
      </c>
      <c r="BI1759" s="241">
        <f>IF(N1759="nulová",J1759,0)</f>
        <v>0</v>
      </c>
      <c r="BJ1759" s="18" t="s">
        <v>21</v>
      </c>
      <c r="BK1759" s="241">
        <f>ROUND(I1759*H1759,2)</f>
        <v>0</v>
      </c>
      <c r="BL1759" s="18" t="s">
        <v>301</v>
      </c>
      <c r="BM1759" s="240" t="s">
        <v>2880</v>
      </c>
    </row>
    <row r="1760" spans="1:51" s="15" customFormat="1" ht="12">
      <c r="A1760" s="15"/>
      <c r="B1760" s="265"/>
      <c r="C1760" s="266"/>
      <c r="D1760" s="244" t="s">
        <v>221</v>
      </c>
      <c r="E1760" s="267" t="s">
        <v>1</v>
      </c>
      <c r="F1760" s="268" t="s">
        <v>828</v>
      </c>
      <c r="G1760" s="266"/>
      <c r="H1760" s="267" t="s">
        <v>1</v>
      </c>
      <c r="I1760" s="269"/>
      <c r="J1760" s="266"/>
      <c r="K1760" s="266"/>
      <c r="L1760" s="270"/>
      <c r="M1760" s="271"/>
      <c r="N1760" s="272"/>
      <c r="O1760" s="272"/>
      <c r="P1760" s="272"/>
      <c r="Q1760" s="272"/>
      <c r="R1760" s="272"/>
      <c r="S1760" s="272"/>
      <c r="T1760" s="273"/>
      <c r="U1760" s="15"/>
      <c r="V1760" s="15"/>
      <c r="W1760" s="15"/>
      <c r="X1760" s="15"/>
      <c r="Y1760" s="15"/>
      <c r="Z1760" s="15"/>
      <c r="AA1760" s="15"/>
      <c r="AB1760" s="15"/>
      <c r="AC1760" s="15"/>
      <c r="AD1760" s="15"/>
      <c r="AE1760" s="15"/>
      <c r="AT1760" s="274" t="s">
        <v>221</v>
      </c>
      <c r="AU1760" s="274" t="s">
        <v>89</v>
      </c>
      <c r="AV1760" s="15" t="s">
        <v>21</v>
      </c>
      <c r="AW1760" s="15" t="s">
        <v>36</v>
      </c>
      <c r="AX1760" s="15" t="s">
        <v>80</v>
      </c>
      <c r="AY1760" s="274" t="s">
        <v>213</v>
      </c>
    </row>
    <row r="1761" spans="1:51" s="13" customFormat="1" ht="12">
      <c r="A1761" s="13"/>
      <c r="B1761" s="242"/>
      <c r="C1761" s="243"/>
      <c r="D1761" s="244" t="s">
        <v>221</v>
      </c>
      <c r="E1761" s="245" t="s">
        <v>1</v>
      </c>
      <c r="F1761" s="246" t="s">
        <v>829</v>
      </c>
      <c r="G1761" s="243"/>
      <c r="H1761" s="247">
        <v>75.6</v>
      </c>
      <c r="I1761" s="248"/>
      <c r="J1761" s="243"/>
      <c r="K1761" s="243"/>
      <c r="L1761" s="249"/>
      <c r="M1761" s="250"/>
      <c r="N1761" s="251"/>
      <c r="O1761" s="251"/>
      <c r="P1761" s="251"/>
      <c r="Q1761" s="251"/>
      <c r="R1761" s="251"/>
      <c r="S1761" s="251"/>
      <c r="T1761" s="252"/>
      <c r="U1761" s="13"/>
      <c r="V1761" s="13"/>
      <c r="W1761" s="13"/>
      <c r="X1761" s="13"/>
      <c r="Y1761" s="13"/>
      <c r="Z1761" s="13"/>
      <c r="AA1761" s="13"/>
      <c r="AB1761" s="13"/>
      <c r="AC1761" s="13"/>
      <c r="AD1761" s="13"/>
      <c r="AE1761" s="13"/>
      <c r="AT1761" s="253" t="s">
        <v>221</v>
      </c>
      <c r="AU1761" s="253" t="s">
        <v>89</v>
      </c>
      <c r="AV1761" s="13" t="s">
        <v>89</v>
      </c>
      <c r="AW1761" s="13" t="s">
        <v>36</v>
      </c>
      <c r="AX1761" s="13" t="s">
        <v>80</v>
      </c>
      <c r="AY1761" s="253" t="s">
        <v>213</v>
      </c>
    </row>
    <row r="1762" spans="1:51" s="13" customFormat="1" ht="12">
      <c r="A1762" s="13"/>
      <c r="B1762" s="242"/>
      <c r="C1762" s="243"/>
      <c r="D1762" s="244" t="s">
        <v>221</v>
      </c>
      <c r="E1762" s="245" t="s">
        <v>1</v>
      </c>
      <c r="F1762" s="246" t="s">
        <v>830</v>
      </c>
      <c r="G1762" s="243"/>
      <c r="H1762" s="247">
        <v>111.75</v>
      </c>
      <c r="I1762" s="248"/>
      <c r="J1762" s="243"/>
      <c r="K1762" s="243"/>
      <c r="L1762" s="249"/>
      <c r="M1762" s="250"/>
      <c r="N1762" s="251"/>
      <c r="O1762" s="251"/>
      <c r="P1762" s="251"/>
      <c r="Q1762" s="251"/>
      <c r="R1762" s="251"/>
      <c r="S1762" s="251"/>
      <c r="T1762" s="252"/>
      <c r="U1762" s="13"/>
      <c r="V1762" s="13"/>
      <c r="W1762" s="13"/>
      <c r="X1762" s="13"/>
      <c r="Y1762" s="13"/>
      <c r="Z1762" s="13"/>
      <c r="AA1762" s="13"/>
      <c r="AB1762" s="13"/>
      <c r="AC1762" s="13"/>
      <c r="AD1762" s="13"/>
      <c r="AE1762" s="13"/>
      <c r="AT1762" s="253" t="s">
        <v>221</v>
      </c>
      <c r="AU1762" s="253" t="s">
        <v>89</v>
      </c>
      <c r="AV1762" s="13" t="s">
        <v>89</v>
      </c>
      <c r="AW1762" s="13" t="s">
        <v>36</v>
      </c>
      <c r="AX1762" s="13" t="s">
        <v>80</v>
      </c>
      <c r="AY1762" s="253" t="s">
        <v>213</v>
      </c>
    </row>
    <row r="1763" spans="1:51" s="13" customFormat="1" ht="12">
      <c r="A1763" s="13"/>
      <c r="B1763" s="242"/>
      <c r="C1763" s="243"/>
      <c r="D1763" s="244" t="s">
        <v>221</v>
      </c>
      <c r="E1763" s="245" t="s">
        <v>1</v>
      </c>
      <c r="F1763" s="246" t="s">
        <v>831</v>
      </c>
      <c r="G1763" s="243"/>
      <c r="H1763" s="247">
        <v>42.425</v>
      </c>
      <c r="I1763" s="248"/>
      <c r="J1763" s="243"/>
      <c r="K1763" s="243"/>
      <c r="L1763" s="249"/>
      <c r="M1763" s="250"/>
      <c r="N1763" s="251"/>
      <c r="O1763" s="251"/>
      <c r="P1763" s="251"/>
      <c r="Q1763" s="251"/>
      <c r="R1763" s="251"/>
      <c r="S1763" s="251"/>
      <c r="T1763" s="252"/>
      <c r="U1763" s="13"/>
      <c r="V1763" s="13"/>
      <c r="W1763" s="13"/>
      <c r="X1763" s="13"/>
      <c r="Y1763" s="13"/>
      <c r="Z1763" s="13"/>
      <c r="AA1763" s="13"/>
      <c r="AB1763" s="13"/>
      <c r="AC1763" s="13"/>
      <c r="AD1763" s="13"/>
      <c r="AE1763" s="13"/>
      <c r="AT1763" s="253" t="s">
        <v>221</v>
      </c>
      <c r="AU1763" s="253" t="s">
        <v>89</v>
      </c>
      <c r="AV1763" s="13" t="s">
        <v>89</v>
      </c>
      <c r="AW1763" s="13" t="s">
        <v>36</v>
      </c>
      <c r="AX1763" s="13" t="s">
        <v>80</v>
      </c>
      <c r="AY1763" s="253" t="s">
        <v>213</v>
      </c>
    </row>
    <row r="1764" spans="1:51" s="13" customFormat="1" ht="12">
      <c r="A1764" s="13"/>
      <c r="B1764" s="242"/>
      <c r="C1764" s="243"/>
      <c r="D1764" s="244" t="s">
        <v>221</v>
      </c>
      <c r="E1764" s="245" t="s">
        <v>1</v>
      </c>
      <c r="F1764" s="246" t="s">
        <v>2881</v>
      </c>
      <c r="G1764" s="243"/>
      <c r="H1764" s="247">
        <v>119.852</v>
      </c>
      <c r="I1764" s="248"/>
      <c r="J1764" s="243"/>
      <c r="K1764" s="243"/>
      <c r="L1764" s="249"/>
      <c r="M1764" s="250"/>
      <c r="N1764" s="251"/>
      <c r="O1764" s="251"/>
      <c r="P1764" s="251"/>
      <c r="Q1764" s="251"/>
      <c r="R1764" s="251"/>
      <c r="S1764" s="251"/>
      <c r="T1764" s="252"/>
      <c r="U1764" s="13"/>
      <c r="V1764" s="13"/>
      <c r="W1764" s="13"/>
      <c r="X1764" s="13"/>
      <c r="Y1764" s="13"/>
      <c r="Z1764" s="13"/>
      <c r="AA1764" s="13"/>
      <c r="AB1764" s="13"/>
      <c r="AC1764" s="13"/>
      <c r="AD1764" s="13"/>
      <c r="AE1764" s="13"/>
      <c r="AT1764" s="253" t="s">
        <v>221</v>
      </c>
      <c r="AU1764" s="253" t="s">
        <v>89</v>
      </c>
      <c r="AV1764" s="13" t="s">
        <v>89</v>
      </c>
      <c r="AW1764" s="13" t="s">
        <v>36</v>
      </c>
      <c r="AX1764" s="13" t="s">
        <v>80</v>
      </c>
      <c r="AY1764" s="253" t="s">
        <v>213</v>
      </c>
    </row>
    <row r="1765" spans="1:51" s="14" customFormat="1" ht="12">
      <c r="A1765" s="14"/>
      <c r="B1765" s="254"/>
      <c r="C1765" s="255"/>
      <c r="D1765" s="244" t="s">
        <v>221</v>
      </c>
      <c r="E1765" s="256" t="s">
        <v>1</v>
      </c>
      <c r="F1765" s="257" t="s">
        <v>224</v>
      </c>
      <c r="G1765" s="255"/>
      <c r="H1765" s="258">
        <v>349.627</v>
      </c>
      <c r="I1765" s="259"/>
      <c r="J1765" s="255"/>
      <c r="K1765" s="255"/>
      <c r="L1765" s="260"/>
      <c r="M1765" s="261"/>
      <c r="N1765" s="262"/>
      <c r="O1765" s="262"/>
      <c r="P1765" s="262"/>
      <c r="Q1765" s="262"/>
      <c r="R1765" s="262"/>
      <c r="S1765" s="262"/>
      <c r="T1765" s="263"/>
      <c r="U1765" s="14"/>
      <c r="V1765" s="14"/>
      <c r="W1765" s="14"/>
      <c r="X1765" s="14"/>
      <c r="Y1765" s="14"/>
      <c r="Z1765" s="14"/>
      <c r="AA1765" s="14"/>
      <c r="AB1765" s="14"/>
      <c r="AC1765" s="14"/>
      <c r="AD1765" s="14"/>
      <c r="AE1765" s="14"/>
      <c r="AT1765" s="264" t="s">
        <v>221</v>
      </c>
      <c r="AU1765" s="264" t="s">
        <v>89</v>
      </c>
      <c r="AV1765" s="14" t="s">
        <v>219</v>
      </c>
      <c r="AW1765" s="14" t="s">
        <v>36</v>
      </c>
      <c r="AX1765" s="14" t="s">
        <v>21</v>
      </c>
      <c r="AY1765" s="264" t="s">
        <v>213</v>
      </c>
    </row>
    <row r="1766" spans="1:65" s="2" customFormat="1" ht="21.75" customHeight="1">
      <c r="A1766" s="39"/>
      <c r="B1766" s="40"/>
      <c r="C1766" s="228" t="s">
        <v>2882</v>
      </c>
      <c r="D1766" s="228" t="s">
        <v>215</v>
      </c>
      <c r="E1766" s="229" t="s">
        <v>2883</v>
      </c>
      <c r="F1766" s="230" t="s">
        <v>2884</v>
      </c>
      <c r="G1766" s="231" t="s">
        <v>244</v>
      </c>
      <c r="H1766" s="232">
        <v>517.13</v>
      </c>
      <c r="I1766" s="233"/>
      <c r="J1766" s="234">
        <f>ROUND(I1766*H1766,2)</f>
        <v>0</v>
      </c>
      <c r="K1766" s="235"/>
      <c r="L1766" s="45"/>
      <c r="M1766" s="236" t="s">
        <v>1</v>
      </c>
      <c r="N1766" s="237" t="s">
        <v>45</v>
      </c>
      <c r="O1766" s="92"/>
      <c r="P1766" s="238">
        <f>O1766*H1766</f>
        <v>0</v>
      </c>
      <c r="Q1766" s="238">
        <v>0.00042</v>
      </c>
      <c r="R1766" s="238">
        <f>Q1766*H1766</f>
        <v>0.21719460000000002</v>
      </c>
      <c r="S1766" s="238">
        <v>0</v>
      </c>
      <c r="T1766" s="239">
        <f>S1766*H1766</f>
        <v>0</v>
      </c>
      <c r="U1766" s="39"/>
      <c r="V1766" s="39"/>
      <c r="W1766" s="39"/>
      <c r="X1766" s="39"/>
      <c r="Y1766" s="39"/>
      <c r="Z1766" s="39"/>
      <c r="AA1766" s="39"/>
      <c r="AB1766" s="39"/>
      <c r="AC1766" s="39"/>
      <c r="AD1766" s="39"/>
      <c r="AE1766" s="39"/>
      <c r="AR1766" s="240" t="s">
        <v>301</v>
      </c>
      <c r="AT1766" s="240" t="s">
        <v>215</v>
      </c>
      <c r="AU1766" s="240" t="s">
        <v>89</v>
      </c>
      <c r="AY1766" s="18" t="s">
        <v>213</v>
      </c>
      <c r="BE1766" s="241">
        <f>IF(N1766="základní",J1766,0)</f>
        <v>0</v>
      </c>
      <c r="BF1766" s="241">
        <f>IF(N1766="snížená",J1766,0)</f>
        <v>0</v>
      </c>
      <c r="BG1766" s="241">
        <f>IF(N1766="zákl. přenesená",J1766,0)</f>
        <v>0</v>
      </c>
      <c r="BH1766" s="241">
        <f>IF(N1766="sníž. přenesená",J1766,0)</f>
        <v>0</v>
      </c>
      <c r="BI1766" s="241">
        <f>IF(N1766="nulová",J1766,0)</f>
        <v>0</v>
      </c>
      <c r="BJ1766" s="18" t="s">
        <v>21</v>
      </c>
      <c r="BK1766" s="241">
        <f>ROUND(I1766*H1766,2)</f>
        <v>0</v>
      </c>
      <c r="BL1766" s="18" t="s">
        <v>301</v>
      </c>
      <c r="BM1766" s="240" t="s">
        <v>2885</v>
      </c>
    </row>
    <row r="1767" spans="1:51" s="15" customFormat="1" ht="12">
      <c r="A1767" s="15"/>
      <c r="B1767" s="265"/>
      <c r="C1767" s="266"/>
      <c r="D1767" s="244" t="s">
        <v>221</v>
      </c>
      <c r="E1767" s="267" t="s">
        <v>1</v>
      </c>
      <c r="F1767" s="268" t="s">
        <v>785</v>
      </c>
      <c r="G1767" s="266"/>
      <c r="H1767" s="267" t="s">
        <v>1</v>
      </c>
      <c r="I1767" s="269"/>
      <c r="J1767" s="266"/>
      <c r="K1767" s="266"/>
      <c r="L1767" s="270"/>
      <c r="M1767" s="271"/>
      <c r="N1767" s="272"/>
      <c r="O1767" s="272"/>
      <c r="P1767" s="272"/>
      <c r="Q1767" s="272"/>
      <c r="R1767" s="272"/>
      <c r="S1767" s="272"/>
      <c r="T1767" s="273"/>
      <c r="U1767" s="15"/>
      <c r="V1767" s="15"/>
      <c r="W1767" s="15"/>
      <c r="X1767" s="15"/>
      <c r="Y1767" s="15"/>
      <c r="Z1767" s="15"/>
      <c r="AA1767" s="15"/>
      <c r="AB1767" s="15"/>
      <c r="AC1767" s="15"/>
      <c r="AD1767" s="15"/>
      <c r="AE1767" s="15"/>
      <c r="AT1767" s="274" t="s">
        <v>221</v>
      </c>
      <c r="AU1767" s="274" t="s">
        <v>89</v>
      </c>
      <c r="AV1767" s="15" t="s">
        <v>21</v>
      </c>
      <c r="AW1767" s="15" t="s">
        <v>36</v>
      </c>
      <c r="AX1767" s="15" t="s">
        <v>80</v>
      </c>
      <c r="AY1767" s="274" t="s">
        <v>213</v>
      </c>
    </row>
    <row r="1768" spans="1:51" s="13" customFormat="1" ht="12">
      <c r="A1768" s="13"/>
      <c r="B1768" s="242"/>
      <c r="C1768" s="243"/>
      <c r="D1768" s="244" t="s">
        <v>221</v>
      </c>
      <c r="E1768" s="245" t="s">
        <v>1</v>
      </c>
      <c r="F1768" s="246" t="s">
        <v>786</v>
      </c>
      <c r="G1768" s="243"/>
      <c r="H1768" s="247">
        <v>195.48</v>
      </c>
      <c r="I1768" s="248"/>
      <c r="J1768" s="243"/>
      <c r="K1768" s="243"/>
      <c r="L1768" s="249"/>
      <c r="M1768" s="250"/>
      <c r="N1768" s="251"/>
      <c r="O1768" s="251"/>
      <c r="P1768" s="251"/>
      <c r="Q1768" s="251"/>
      <c r="R1768" s="251"/>
      <c r="S1768" s="251"/>
      <c r="T1768" s="252"/>
      <c r="U1768" s="13"/>
      <c r="V1768" s="13"/>
      <c r="W1768" s="13"/>
      <c r="X1768" s="13"/>
      <c r="Y1768" s="13"/>
      <c r="Z1768" s="13"/>
      <c r="AA1768" s="13"/>
      <c r="AB1768" s="13"/>
      <c r="AC1768" s="13"/>
      <c r="AD1768" s="13"/>
      <c r="AE1768" s="13"/>
      <c r="AT1768" s="253" t="s">
        <v>221</v>
      </c>
      <c r="AU1768" s="253" t="s">
        <v>89</v>
      </c>
      <c r="AV1768" s="13" t="s">
        <v>89</v>
      </c>
      <c r="AW1768" s="13" t="s">
        <v>36</v>
      </c>
      <c r="AX1768" s="13" t="s">
        <v>80</v>
      </c>
      <c r="AY1768" s="253" t="s">
        <v>213</v>
      </c>
    </row>
    <row r="1769" spans="1:51" s="13" customFormat="1" ht="12">
      <c r="A1769" s="13"/>
      <c r="B1769" s="242"/>
      <c r="C1769" s="243"/>
      <c r="D1769" s="244" t="s">
        <v>221</v>
      </c>
      <c r="E1769" s="245" t="s">
        <v>1</v>
      </c>
      <c r="F1769" s="246" t="s">
        <v>787</v>
      </c>
      <c r="G1769" s="243"/>
      <c r="H1769" s="247">
        <v>104.55</v>
      </c>
      <c r="I1769" s="248"/>
      <c r="J1769" s="243"/>
      <c r="K1769" s="243"/>
      <c r="L1769" s="249"/>
      <c r="M1769" s="250"/>
      <c r="N1769" s="251"/>
      <c r="O1769" s="251"/>
      <c r="P1769" s="251"/>
      <c r="Q1769" s="251"/>
      <c r="R1769" s="251"/>
      <c r="S1769" s="251"/>
      <c r="T1769" s="252"/>
      <c r="U1769" s="13"/>
      <c r="V1769" s="13"/>
      <c r="W1769" s="13"/>
      <c r="X1769" s="13"/>
      <c r="Y1769" s="13"/>
      <c r="Z1769" s="13"/>
      <c r="AA1769" s="13"/>
      <c r="AB1769" s="13"/>
      <c r="AC1769" s="13"/>
      <c r="AD1769" s="13"/>
      <c r="AE1769" s="13"/>
      <c r="AT1769" s="253" t="s">
        <v>221</v>
      </c>
      <c r="AU1769" s="253" t="s">
        <v>89</v>
      </c>
      <c r="AV1769" s="13" t="s">
        <v>89</v>
      </c>
      <c r="AW1769" s="13" t="s">
        <v>36</v>
      </c>
      <c r="AX1769" s="13" t="s">
        <v>80</v>
      </c>
      <c r="AY1769" s="253" t="s">
        <v>213</v>
      </c>
    </row>
    <row r="1770" spans="1:51" s="13" customFormat="1" ht="12">
      <c r="A1770" s="13"/>
      <c r="B1770" s="242"/>
      <c r="C1770" s="243"/>
      <c r="D1770" s="244" t="s">
        <v>221</v>
      </c>
      <c r="E1770" s="245" t="s">
        <v>1</v>
      </c>
      <c r="F1770" s="246" t="s">
        <v>2886</v>
      </c>
      <c r="G1770" s="243"/>
      <c r="H1770" s="247">
        <v>64.4</v>
      </c>
      <c r="I1770" s="248"/>
      <c r="J1770" s="243"/>
      <c r="K1770" s="243"/>
      <c r="L1770" s="249"/>
      <c r="M1770" s="250"/>
      <c r="N1770" s="251"/>
      <c r="O1770" s="251"/>
      <c r="P1770" s="251"/>
      <c r="Q1770" s="251"/>
      <c r="R1770" s="251"/>
      <c r="S1770" s="251"/>
      <c r="T1770" s="252"/>
      <c r="U1770" s="13"/>
      <c r="V1770" s="13"/>
      <c r="W1770" s="13"/>
      <c r="X1770" s="13"/>
      <c r="Y1770" s="13"/>
      <c r="Z1770" s="13"/>
      <c r="AA1770" s="13"/>
      <c r="AB1770" s="13"/>
      <c r="AC1770" s="13"/>
      <c r="AD1770" s="13"/>
      <c r="AE1770" s="13"/>
      <c r="AT1770" s="253" t="s">
        <v>221</v>
      </c>
      <c r="AU1770" s="253" t="s">
        <v>89</v>
      </c>
      <c r="AV1770" s="13" t="s">
        <v>89</v>
      </c>
      <c r="AW1770" s="13" t="s">
        <v>36</v>
      </c>
      <c r="AX1770" s="13" t="s">
        <v>80</v>
      </c>
      <c r="AY1770" s="253" t="s">
        <v>213</v>
      </c>
    </row>
    <row r="1771" spans="1:51" s="13" customFormat="1" ht="12">
      <c r="A1771" s="13"/>
      <c r="B1771" s="242"/>
      <c r="C1771" s="243"/>
      <c r="D1771" s="244" t="s">
        <v>221</v>
      </c>
      <c r="E1771" s="245" t="s">
        <v>1</v>
      </c>
      <c r="F1771" s="246" t="s">
        <v>789</v>
      </c>
      <c r="G1771" s="243"/>
      <c r="H1771" s="247">
        <v>53.35</v>
      </c>
      <c r="I1771" s="248"/>
      <c r="J1771" s="243"/>
      <c r="K1771" s="243"/>
      <c r="L1771" s="249"/>
      <c r="M1771" s="250"/>
      <c r="N1771" s="251"/>
      <c r="O1771" s="251"/>
      <c r="P1771" s="251"/>
      <c r="Q1771" s="251"/>
      <c r="R1771" s="251"/>
      <c r="S1771" s="251"/>
      <c r="T1771" s="252"/>
      <c r="U1771" s="13"/>
      <c r="V1771" s="13"/>
      <c r="W1771" s="13"/>
      <c r="X1771" s="13"/>
      <c r="Y1771" s="13"/>
      <c r="Z1771" s="13"/>
      <c r="AA1771" s="13"/>
      <c r="AB1771" s="13"/>
      <c r="AC1771" s="13"/>
      <c r="AD1771" s="13"/>
      <c r="AE1771" s="13"/>
      <c r="AT1771" s="253" t="s">
        <v>221</v>
      </c>
      <c r="AU1771" s="253" t="s">
        <v>89</v>
      </c>
      <c r="AV1771" s="13" t="s">
        <v>89</v>
      </c>
      <c r="AW1771" s="13" t="s">
        <v>36</v>
      </c>
      <c r="AX1771" s="13" t="s">
        <v>80</v>
      </c>
      <c r="AY1771" s="253" t="s">
        <v>213</v>
      </c>
    </row>
    <row r="1772" spans="1:51" s="13" customFormat="1" ht="12">
      <c r="A1772" s="13"/>
      <c r="B1772" s="242"/>
      <c r="C1772" s="243"/>
      <c r="D1772" s="244" t="s">
        <v>221</v>
      </c>
      <c r="E1772" s="245" t="s">
        <v>1</v>
      </c>
      <c r="F1772" s="246" t="s">
        <v>790</v>
      </c>
      <c r="G1772" s="243"/>
      <c r="H1772" s="247">
        <v>28.8</v>
      </c>
      <c r="I1772" s="248"/>
      <c r="J1772" s="243"/>
      <c r="K1772" s="243"/>
      <c r="L1772" s="249"/>
      <c r="M1772" s="250"/>
      <c r="N1772" s="251"/>
      <c r="O1772" s="251"/>
      <c r="P1772" s="251"/>
      <c r="Q1772" s="251"/>
      <c r="R1772" s="251"/>
      <c r="S1772" s="251"/>
      <c r="T1772" s="252"/>
      <c r="U1772" s="13"/>
      <c r="V1772" s="13"/>
      <c r="W1772" s="13"/>
      <c r="X1772" s="13"/>
      <c r="Y1772" s="13"/>
      <c r="Z1772" s="13"/>
      <c r="AA1772" s="13"/>
      <c r="AB1772" s="13"/>
      <c r="AC1772" s="13"/>
      <c r="AD1772" s="13"/>
      <c r="AE1772" s="13"/>
      <c r="AT1772" s="253" t="s">
        <v>221</v>
      </c>
      <c r="AU1772" s="253" t="s">
        <v>89</v>
      </c>
      <c r="AV1772" s="13" t="s">
        <v>89</v>
      </c>
      <c r="AW1772" s="13" t="s">
        <v>36</v>
      </c>
      <c r="AX1772" s="13" t="s">
        <v>80</v>
      </c>
      <c r="AY1772" s="253" t="s">
        <v>213</v>
      </c>
    </row>
    <row r="1773" spans="1:51" s="13" customFormat="1" ht="12">
      <c r="A1773" s="13"/>
      <c r="B1773" s="242"/>
      <c r="C1773" s="243"/>
      <c r="D1773" s="244" t="s">
        <v>221</v>
      </c>
      <c r="E1773" s="245" t="s">
        <v>1</v>
      </c>
      <c r="F1773" s="246" t="s">
        <v>791</v>
      </c>
      <c r="G1773" s="243"/>
      <c r="H1773" s="247">
        <v>25.65</v>
      </c>
      <c r="I1773" s="248"/>
      <c r="J1773" s="243"/>
      <c r="K1773" s="243"/>
      <c r="L1773" s="249"/>
      <c r="M1773" s="250"/>
      <c r="N1773" s="251"/>
      <c r="O1773" s="251"/>
      <c r="P1773" s="251"/>
      <c r="Q1773" s="251"/>
      <c r="R1773" s="251"/>
      <c r="S1773" s="251"/>
      <c r="T1773" s="252"/>
      <c r="U1773" s="13"/>
      <c r="V1773" s="13"/>
      <c r="W1773" s="13"/>
      <c r="X1773" s="13"/>
      <c r="Y1773" s="13"/>
      <c r="Z1773" s="13"/>
      <c r="AA1773" s="13"/>
      <c r="AB1773" s="13"/>
      <c r="AC1773" s="13"/>
      <c r="AD1773" s="13"/>
      <c r="AE1773" s="13"/>
      <c r="AT1773" s="253" t="s">
        <v>221</v>
      </c>
      <c r="AU1773" s="253" t="s">
        <v>89</v>
      </c>
      <c r="AV1773" s="13" t="s">
        <v>89</v>
      </c>
      <c r="AW1773" s="13" t="s">
        <v>36</v>
      </c>
      <c r="AX1773" s="13" t="s">
        <v>80</v>
      </c>
      <c r="AY1773" s="253" t="s">
        <v>213</v>
      </c>
    </row>
    <row r="1774" spans="1:51" s="15" customFormat="1" ht="12">
      <c r="A1774" s="15"/>
      <c r="B1774" s="265"/>
      <c r="C1774" s="266"/>
      <c r="D1774" s="244" t="s">
        <v>221</v>
      </c>
      <c r="E1774" s="267" t="s">
        <v>1</v>
      </c>
      <c r="F1774" s="268" t="s">
        <v>2887</v>
      </c>
      <c r="G1774" s="266"/>
      <c r="H1774" s="267" t="s">
        <v>1</v>
      </c>
      <c r="I1774" s="269"/>
      <c r="J1774" s="266"/>
      <c r="K1774" s="266"/>
      <c r="L1774" s="270"/>
      <c r="M1774" s="271"/>
      <c r="N1774" s="272"/>
      <c r="O1774" s="272"/>
      <c r="P1774" s="272"/>
      <c r="Q1774" s="272"/>
      <c r="R1774" s="272"/>
      <c r="S1774" s="272"/>
      <c r="T1774" s="273"/>
      <c r="U1774" s="15"/>
      <c r="V1774" s="15"/>
      <c r="W1774" s="15"/>
      <c r="X1774" s="15"/>
      <c r="Y1774" s="15"/>
      <c r="Z1774" s="15"/>
      <c r="AA1774" s="15"/>
      <c r="AB1774" s="15"/>
      <c r="AC1774" s="15"/>
      <c r="AD1774" s="15"/>
      <c r="AE1774" s="15"/>
      <c r="AT1774" s="274" t="s">
        <v>221</v>
      </c>
      <c r="AU1774" s="274" t="s">
        <v>89</v>
      </c>
      <c r="AV1774" s="15" t="s">
        <v>21</v>
      </c>
      <c r="AW1774" s="15" t="s">
        <v>36</v>
      </c>
      <c r="AX1774" s="15" t="s">
        <v>80</v>
      </c>
      <c r="AY1774" s="274" t="s">
        <v>213</v>
      </c>
    </row>
    <row r="1775" spans="1:51" s="13" customFormat="1" ht="12">
      <c r="A1775" s="13"/>
      <c r="B1775" s="242"/>
      <c r="C1775" s="243"/>
      <c r="D1775" s="244" t="s">
        <v>221</v>
      </c>
      <c r="E1775" s="245" t="s">
        <v>1</v>
      </c>
      <c r="F1775" s="246" t="s">
        <v>720</v>
      </c>
      <c r="G1775" s="243"/>
      <c r="H1775" s="247">
        <v>44.9</v>
      </c>
      <c r="I1775" s="248"/>
      <c r="J1775" s="243"/>
      <c r="K1775" s="243"/>
      <c r="L1775" s="249"/>
      <c r="M1775" s="250"/>
      <c r="N1775" s="251"/>
      <c r="O1775" s="251"/>
      <c r="P1775" s="251"/>
      <c r="Q1775" s="251"/>
      <c r="R1775" s="251"/>
      <c r="S1775" s="251"/>
      <c r="T1775" s="252"/>
      <c r="U1775" s="13"/>
      <c r="V1775" s="13"/>
      <c r="W1775" s="13"/>
      <c r="X1775" s="13"/>
      <c r="Y1775" s="13"/>
      <c r="Z1775" s="13"/>
      <c r="AA1775" s="13"/>
      <c r="AB1775" s="13"/>
      <c r="AC1775" s="13"/>
      <c r="AD1775" s="13"/>
      <c r="AE1775" s="13"/>
      <c r="AT1775" s="253" t="s">
        <v>221</v>
      </c>
      <c r="AU1775" s="253" t="s">
        <v>89</v>
      </c>
      <c r="AV1775" s="13" t="s">
        <v>89</v>
      </c>
      <c r="AW1775" s="13" t="s">
        <v>36</v>
      </c>
      <c r="AX1775" s="13" t="s">
        <v>80</v>
      </c>
      <c r="AY1775" s="253" t="s">
        <v>213</v>
      </c>
    </row>
    <row r="1776" spans="1:51" s="14" customFormat="1" ht="12">
      <c r="A1776" s="14"/>
      <c r="B1776" s="254"/>
      <c r="C1776" s="255"/>
      <c r="D1776" s="244" t="s">
        <v>221</v>
      </c>
      <c r="E1776" s="256" t="s">
        <v>1</v>
      </c>
      <c r="F1776" s="257" t="s">
        <v>224</v>
      </c>
      <c r="G1776" s="255"/>
      <c r="H1776" s="258">
        <v>517.13</v>
      </c>
      <c r="I1776" s="259"/>
      <c r="J1776" s="255"/>
      <c r="K1776" s="255"/>
      <c r="L1776" s="260"/>
      <c r="M1776" s="261"/>
      <c r="N1776" s="262"/>
      <c r="O1776" s="262"/>
      <c r="P1776" s="262"/>
      <c r="Q1776" s="262"/>
      <c r="R1776" s="262"/>
      <c r="S1776" s="262"/>
      <c r="T1776" s="263"/>
      <c r="U1776" s="14"/>
      <c r="V1776" s="14"/>
      <c r="W1776" s="14"/>
      <c r="X1776" s="14"/>
      <c r="Y1776" s="14"/>
      <c r="Z1776" s="14"/>
      <c r="AA1776" s="14"/>
      <c r="AB1776" s="14"/>
      <c r="AC1776" s="14"/>
      <c r="AD1776" s="14"/>
      <c r="AE1776" s="14"/>
      <c r="AT1776" s="264" t="s">
        <v>221</v>
      </c>
      <c r="AU1776" s="264" t="s">
        <v>89</v>
      </c>
      <c r="AV1776" s="14" t="s">
        <v>219</v>
      </c>
      <c r="AW1776" s="14" t="s">
        <v>36</v>
      </c>
      <c r="AX1776" s="14" t="s">
        <v>21</v>
      </c>
      <c r="AY1776" s="264" t="s">
        <v>213</v>
      </c>
    </row>
    <row r="1777" spans="1:65" s="2" customFormat="1" ht="21.75" customHeight="1">
      <c r="A1777" s="39"/>
      <c r="B1777" s="40"/>
      <c r="C1777" s="228" t="s">
        <v>2888</v>
      </c>
      <c r="D1777" s="228" t="s">
        <v>215</v>
      </c>
      <c r="E1777" s="229" t="s">
        <v>2889</v>
      </c>
      <c r="F1777" s="230" t="s">
        <v>2890</v>
      </c>
      <c r="G1777" s="231" t="s">
        <v>244</v>
      </c>
      <c r="H1777" s="232">
        <v>356.2</v>
      </c>
      <c r="I1777" s="233"/>
      <c r="J1777" s="234">
        <f>ROUND(I1777*H1777,2)</f>
        <v>0</v>
      </c>
      <c r="K1777" s="235"/>
      <c r="L1777" s="45"/>
      <c r="M1777" s="236" t="s">
        <v>1</v>
      </c>
      <c r="N1777" s="237" t="s">
        <v>45</v>
      </c>
      <c r="O1777" s="92"/>
      <c r="P1777" s="238">
        <f>O1777*H1777</f>
        <v>0</v>
      </c>
      <c r="Q1777" s="238">
        <v>0.00042</v>
      </c>
      <c r="R1777" s="238">
        <f>Q1777*H1777</f>
        <v>0.14960400000000001</v>
      </c>
      <c r="S1777" s="238">
        <v>0</v>
      </c>
      <c r="T1777" s="239">
        <f>S1777*H1777</f>
        <v>0</v>
      </c>
      <c r="U1777" s="39"/>
      <c r="V1777" s="39"/>
      <c r="W1777" s="39"/>
      <c r="X1777" s="39"/>
      <c r="Y1777" s="39"/>
      <c r="Z1777" s="39"/>
      <c r="AA1777" s="39"/>
      <c r="AB1777" s="39"/>
      <c r="AC1777" s="39"/>
      <c r="AD1777" s="39"/>
      <c r="AE1777" s="39"/>
      <c r="AR1777" s="240" t="s">
        <v>301</v>
      </c>
      <c r="AT1777" s="240" t="s">
        <v>215</v>
      </c>
      <c r="AU1777" s="240" t="s">
        <v>89</v>
      </c>
      <c r="AY1777" s="18" t="s">
        <v>213</v>
      </c>
      <c r="BE1777" s="241">
        <f>IF(N1777="základní",J1777,0)</f>
        <v>0</v>
      </c>
      <c r="BF1777" s="241">
        <f>IF(N1777="snížená",J1777,0)</f>
        <v>0</v>
      </c>
      <c r="BG1777" s="241">
        <f>IF(N1777="zákl. přenesená",J1777,0)</f>
        <v>0</v>
      </c>
      <c r="BH1777" s="241">
        <f>IF(N1777="sníž. přenesená",J1777,0)</f>
        <v>0</v>
      </c>
      <c r="BI1777" s="241">
        <f>IF(N1777="nulová",J1777,0)</f>
        <v>0</v>
      </c>
      <c r="BJ1777" s="18" t="s">
        <v>21</v>
      </c>
      <c r="BK1777" s="241">
        <f>ROUND(I1777*H1777,2)</f>
        <v>0</v>
      </c>
      <c r="BL1777" s="18" t="s">
        <v>301</v>
      </c>
      <c r="BM1777" s="240" t="s">
        <v>2891</v>
      </c>
    </row>
    <row r="1778" spans="1:51" s="15" customFormat="1" ht="12">
      <c r="A1778" s="15"/>
      <c r="B1778" s="265"/>
      <c r="C1778" s="266"/>
      <c r="D1778" s="244" t="s">
        <v>221</v>
      </c>
      <c r="E1778" s="267" t="s">
        <v>1</v>
      </c>
      <c r="F1778" s="268" t="s">
        <v>2892</v>
      </c>
      <c r="G1778" s="266"/>
      <c r="H1778" s="267" t="s">
        <v>1</v>
      </c>
      <c r="I1778" s="269"/>
      <c r="J1778" s="266"/>
      <c r="K1778" s="266"/>
      <c r="L1778" s="270"/>
      <c r="M1778" s="271"/>
      <c r="N1778" s="272"/>
      <c r="O1778" s="272"/>
      <c r="P1778" s="272"/>
      <c r="Q1778" s="272"/>
      <c r="R1778" s="272"/>
      <c r="S1778" s="272"/>
      <c r="T1778" s="273"/>
      <c r="U1778" s="15"/>
      <c r="V1778" s="15"/>
      <c r="W1778" s="15"/>
      <c r="X1778" s="15"/>
      <c r="Y1778" s="15"/>
      <c r="Z1778" s="15"/>
      <c r="AA1778" s="15"/>
      <c r="AB1778" s="15"/>
      <c r="AC1778" s="15"/>
      <c r="AD1778" s="15"/>
      <c r="AE1778" s="15"/>
      <c r="AT1778" s="274" t="s">
        <v>221</v>
      </c>
      <c r="AU1778" s="274" t="s">
        <v>89</v>
      </c>
      <c r="AV1778" s="15" t="s">
        <v>21</v>
      </c>
      <c r="AW1778" s="15" t="s">
        <v>36</v>
      </c>
      <c r="AX1778" s="15" t="s">
        <v>80</v>
      </c>
      <c r="AY1778" s="274" t="s">
        <v>213</v>
      </c>
    </row>
    <row r="1779" spans="1:51" s="13" customFormat="1" ht="12">
      <c r="A1779" s="13"/>
      <c r="B1779" s="242"/>
      <c r="C1779" s="243"/>
      <c r="D1779" s="244" t="s">
        <v>221</v>
      </c>
      <c r="E1779" s="245" t="s">
        <v>1</v>
      </c>
      <c r="F1779" s="246" t="s">
        <v>806</v>
      </c>
      <c r="G1779" s="243"/>
      <c r="H1779" s="247">
        <v>30.65</v>
      </c>
      <c r="I1779" s="248"/>
      <c r="J1779" s="243"/>
      <c r="K1779" s="243"/>
      <c r="L1779" s="249"/>
      <c r="M1779" s="250"/>
      <c r="N1779" s="251"/>
      <c r="O1779" s="251"/>
      <c r="P1779" s="251"/>
      <c r="Q1779" s="251"/>
      <c r="R1779" s="251"/>
      <c r="S1779" s="251"/>
      <c r="T1779" s="252"/>
      <c r="U1779" s="13"/>
      <c r="V1779" s="13"/>
      <c r="W1779" s="13"/>
      <c r="X1779" s="13"/>
      <c r="Y1779" s="13"/>
      <c r="Z1779" s="13"/>
      <c r="AA1779" s="13"/>
      <c r="AB1779" s="13"/>
      <c r="AC1779" s="13"/>
      <c r="AD1779" s="13"/>
      <c r="AE1779" s="13"/>
      <c r="AT1779" s="253" t="s">
        <v>221</v>
      </c>
      <c r="AU1779" s="253" t="s">
        <v>89</v>
      </c>
      <c r="AV1779" s="13" t="s">
        <v>89</v>
      </c>
      <c r="AW1779" s="13" t="s">
        <v>36</v>
      </c>
      <c r="AX1779" s="13" t="s">
        <v>80</v>
      </c>
      <c r="AY1779" s="253" t="s">
        <v>213</v>
      </c>
    </row>
    <row r="1780" spans="1:51" s="13" customFormat="1" ht="12">
      <c r="A1780" s="13"/>
      <c r="B1780" s="242"/>
      <c r="C1780" s="243"/>
      <c r="D1780" s="244" t="s">
        <v>221</v>
      </c>
      <c r="E1780" s="245" t="s">
        <v>1</v>
      </c>
      <c r="F1780" s="246" t="s">
        <v>807</v>
      </c>
      <c r="G1780" s="243"/>
      <c r="H1780" s="247">
        <v>19.85</v>
      </c>
      <c r="I1780" s="248"/>
      <c r="J1780" s="243"/>
      <c r="K1780" s="243"/>
      <c r="L1780" s="249"/>
      <c r="M1780" s="250"/>
      <c r="N1780" s="251"/>
      <c r="O1780" s="251"/>
      <c r="P1780" s="251"/>
      <c r="Q1780" s="251"/>
      <c r="R1780" s="251"/>
      <c r="S1780" s="251"/>
      <c r="T1780" s="252"/>
      <c r="U1780" s="13"/>
      <c r="V1780" s="13"/>
      <c r="W1780" s="13"/>
      <c r="X1780" s="13"/>
      <c r="Y1780" s="13"/>
      <c r="Z1780" s="13"/>
      <c r="AA1780" s="13"/>
      <c r="AB1780" s="13"/>
      <c r="AC1780" s="13"/>
      <c r="AD1780" s="13"/>
      <c r="AE1780" s="13"/>
      <c r="AT1780" s="253" t="s">
        <v>221</v>
      </c>
      <c r="AU1780" s="253" t="s">
        <v>89</v>
      </c>
      <c r="AV1780" s="13" t="s">
        <v>89</v>
      </c>
      <c r="AW1780" s="13" t="s">
        <v>36</v>
      </c>
      <c r="AX1780" s="13" t="s">
        <v>80</v>
      </c>
      <c r="AY1780" s="253" t="s">
        <v>213</v>
      </c>
    </row>
    <row r="1781" spans="1:51" s="13" customFormat="1" ht="12">
      <c r="A1781" s="13"/>
      <c r="B1781" s="242"/>
      <c r="C1781" s="243"/>
      <c r="D1781" s="244" t="s">
        <v>221</v>
      </c>
      <c r="E1781" s="245" t="s">
        <v>1</v>
      </c>
      <c r="F1781" s="246" t="s">
        <v>808</v>
      </c>
      <c r="G1781" s="243"/>
      <c r="H1781" s="247">
        <v>49.2</v>
      </c>
      <c r="I1781" s="248"/>
      <c r="J1781" s="243"/>
      <c r="K1781" s="243"/>
      <c r="L1781" s="249"/>
      <c r="M1781" s="250"/>
      <c r="N1781" s="251"/>
      <c r="O1781" s="251"/>
      <c r="P1781" s="251"/>
      <c r="Q1781" s="251"/>
      <c r="R1781" s="251"/>
      <c r="S1781" s="251"/>
      <c r="T1781" s="252"/>
      <c r="U1781" s="13"/>
      <c r="V1781" s="13"/>
      <c r="W1781" s="13"/>
      <c r="X1781" s="13"/>
      <c r="Y1781" s="13"/>
      <c r="Z1781" s="13"/>
      <c r="AA1781" s="13"/>
      <c r="AB1781" s="13"/>
      <c r="AC1781" s="13"/>
      <c r="AD1781" s="13"/>
      <c r="AE1781" s="13"/>
      <c r="AT1781" s="253" t="s">
        <v>221</v>
      </c>
      <c r="AU1781" s="253" t="s">
        <v>89</v>
      </c>
      <c r="AV1781" s="13" t="s">
        <v>89</v>
      </c>
      <c r="AW1781" s="13" t="s">
        <v>36</v>
      </c>
      <c r="AX1781" s="13" t="s">
        <v>80</v>
      </c>
      <c r="AY1781" s="253" t="s">
        <v>213</v>
      </c>
    </row>
    <row r="1782" spans="1:51" s="13" customFormat="1" ht="12">
      <c r="A1782" s="13"/>
      <c r="B1782" s="242"/>
      <c r="C1782" s="243"/>
      <c r="D1782" s="244" t="s">
        <v>221</v>
      </c>
      <c r="E1782" s="245" t="s">
        <v>1</v>
      </c>
      <c r="F1782" s="246" t="s">
        <v>809</v>
      </c>
      <c r="G1782" s="243"/>
      <c r="H1782" s="247">
        <v>90</v>
      </c>
      <c r="I1782" s="248"/>
      <c r="J1782" s="243"/>
      <c r="K1782" s="243"/>
      <c r="L1782" s="249"/>
      <c r="M1782" s="250"/>
      <c r="N1782" s="251"/>
      <c r="O1782" s="251"/>
      <c r="P1782" s="251"/>
      <c r="Q1782" s="251"/>
      <c r="R1782" s="251"/>
      <c r="S1782" s="251"/>
      <c r="T1782" s="252"/>
      <c r="U1782" s="13"/>
      <c r="V1782" s="13"/>
      <c r="W1782" s="13"/>
      <c r="X1782" s="13"/>
      <c r="Y1782" s="13"/>
      <c r="Z1782" s="13"/>
      <c r="AA1782" s="13"/>
      <c r="AB1782" s="13"/>
      <c r="AC1782" s="13"/>
      <c r="AD1782" s="13"/>
      <c r="AE1782" s="13"/>
      <c r="AT1782" s="253" t="s">
        <v>221</v>
      </c>
      <c r="AU1782" s="253" t="s">
        <v>89</v>
      </c>
      <c r="AV1782" s="13" t="s">
        <v>89</v>
      </c>
      <c r="AW1782" s="13" t="s">
        <v>36</v>
      </c>
      <c r="AX1782" s="13" t="s">
        <v>80</v>
      </c>
      <c r="AY1782" s="253" t="s">
        <v>213</v>
      </c>
    </row>
    <row r="1783" spans="1:51" s="13" customFormat="1" ht="12">
      <c r="A1783" s="13"/>
      <c r="B1783" s="242"/>
      <c r="C1783" s="243"/>
      <c r="D1783" s="244" t="s">
        <v>221</v>
      </c>
      <c r="E1783" s="245" t="s">
        <v>1</v>
      </c>
      <c r="F1783" s="246" t="s">
        <v>810</v>
      </c>
      <c r="G1783" s="243"/>
      <c r="H1783" s="247">
        <v>20.5</v>
      </c>
      <c r="I1783" s="248"/>
      <c r="J1783" s="243"/>
      <c r="K1783" s="243"/>
      <c r="L1783" s="249"/>
      <c r="M1783" s="250"/>
      <c r="N1783" s="251"/>
      <c r="O1783" s="251"/>
      <c r="P1783" s="251"/>
      <c r="Q1783" s="251"/>
      <c r="R1783" s="251"/>
      <c r="S1783" s="251"/>
      <c r="T1783" s="252"/>
      <c r="U1783" s="13"/>
      <c r="V1783" s="13"/>
      <c r="W1783" s="13"/>
      <c r="X1783" s="13"/>
      <c r="Y1783" s="13"/>
      <c r="Z1783" s="13"/>
      <c r="AA1783" s="13"/>
      <c r="AB1783" s="13"/>
      <c r="AC1783" s="13"/>
      <c r="AD1783" s="13"/>
      <c r="AE1783" s="13"/>
      <c r="AT1783" s="253" t="s">
        <v>221</v>
      </c>
      <c r="AU1783" s="253" t="s">
        <v>89</v>
      </c>
      <c r="AV1783" s="13" t="s">
        <v>89</v>
      </c>
      <c r="AW1783" s="13" t="s">
        <v>36</v>
      </c>
      <c r="AX1783" s="13" t="s">
        <v>80</v>
      </c>
      <c r="AY1783" s="253" t="s">
        <v>213</v>
      </c>
    </row>
    <row r="1784" spans="1:51" s="13" customFormat="1" ht="12">
      <c r="A1784" s="13"/>
      <c r="B1784" s="242"/>
      <c r="C1784" s="243"/>
      <c r="D1784" s="244" t="s">
        <v>221</v>
      </c>
      <c r="E1784" s="245" t="s">
        <v>1</v>
      </c>
      <c r="F1784" s="246" t="s">
        <v>811</v>
      </c>
      <c r="G1784" s="243"/>
      <c r="H1784" s="247">
        <v>60.5</v>
      </c>
      <c r="I1784" s="248"/>
      <c r="J1784" s="243"/>
      <c r="K1784" s="243"/>
      <c r="L1784" s="249"/>
      <c r="M1784" s="250"/>
      <c r="N1784" s="251"/>
      <c r="O1784" s="251"/>
      <c r="P1784" s="251"/>
      <c r="Q1784" s="251"/>
      <c r="R1784" s="251"/>
      <c r="S1784" s="251"/>
      <c r="T1784" s="252"/>
      <c r="U1784" s="13"/>
      <c r="V1784" s="13"/>
      <c r="W1784" s="13"/>
      <c r="X1784" s="13"/>
      <c r="Y1784" s="13"/>
      <c r="Z1784" s="13"/>
      <c r="AA1784" s="13"/>
      <c r="AB1784" s="13"/>
      <c r="AC1784" s="13"/>
      <c r="AD1784" s="13"/>
      <c r="AE1784" s="13"/>
      <c r="AT1784" s="253" t="s">
        <v>221</v>
      </c>
      <c r="AU1784" s="253" t="s">
        <v>89</v>
      </c>
      <c r="AV1784" s="13" t="s">
        <v>89</v>
      </c>
      <c r="AW1784" s="13" t="s">
        <v>36</v>
      </c>
      <c r="AX1784" s="13" t="s">
        <v>80</v>
      </c>
      <c r="AY1784" s="253" t="s">
        <v>213</v>
      </c>
    </row>
    <row r="1785" spans="1:51" s="13" customFormat="1" ht="12">
      <c r="A1785" s="13"/>
      <c r="B1785" s="242"/>
      <c r="C1785" s="243"/>
      <c r="D1785" s="244" t="s">
        <v>221</v>
      </c>
      <c r="E1785" s="245" t="s">
        <v>1</v>
      </c>
      <c r="F1785" s="246" t="s">
        <v>812</v>
      </c>
      <c r="G1785" s="243"/>
      <c r="H1785" s="247">
        <v>25</v>
      </c>
      <c r="I1785" s="248"/>
      <c r="J1785" s="243"/>
      <c r="K1785" s="243"/>
      <c r="L1785" s="249"/>
      <c r="M1785" s="250"/>
      <c r="N1785" s="251"/>
      <c r="O1785" s="251"/>
      <c r="P1785" s="251"/>
      <c r="Q1785" s="251"/>
      <c r="R1785" s="251"/>
      <c r="S1785" s="251"/>
      <c r="T1785" s="252"/>
      <c r="U1785" s="13"/>
      <c r="V1785" s="13"/>
      <c r="W1785" s="13"/>
      <c r="X1785" s="13"/>
      <c r="Y1785" s="13"/>
      <c r="Z1785" s="13"/>
      <c r="AA1785" s="13"/>
      <c r="AB1785" s="13"/>
      <c r="AC1785" s="13"/>
      <c r="AD1785" s="13"/>
      <c r="AE1785" s="13"/>
      <c r="AT1785" s="253" t="s">
        <v>221</v>
      </c>
      <c r="AU1785" s="253" t="s">
        <v>89</v>
      </c>
      <c r="AV1785" s="13" t="s">
        <v>89</v>
      </c>
      <c r="AW1785" s="13" t="s">
        <v>36</v>
      </c>
      <c r="AX1785" s="13" t="s">
        <v>80</v>
      </c>
      <c r="AY1785" s="253" t="s">
        <v>213</v>
      </c>
    </row>
    <row r="1786" spans="1:51" s="13" customFormat="1" ht="12">
      <c r="A1786" s="13"/>
      <c r="B1786" s="242"/>
      <c r="C1786" s="243"/>
      <c r="D1786" s="244" t="s">
        <v>221</v>
      </c>
      <c r="E1786" s="245" t="s">
        <v>1</v>
      </c>
      <c r="F1786" s="246" t="s">
        <v>813</v>
      </c>
      <c r="G1786" s="243"/>
      <c r="H1786" s="247">
        <v>48.25</v>
      </c>
      <c r="I1786" s="248"/>
      <c r="J1786" s="243"/>
      <c r="K1786" s="243"/>
      <c r="L1786" s="249"/>
      <c r="M1786" s="250"/>
      <c r="N1786" s="251"/>
      <c r="O1786" s="251"/>
      <c r="P1786" s="251"/>
      <c r="Q1786" s="251"/>
      <c r="R1786" s="251"/>
      <c r="S1786" s="251"/>
      <c r="T1786" s="252"/>
      <c r="U1786" s="13"/>
      <c r="V1786" s="13"/>
      <c r="W1786" s="13"/>
      <c r="X1786" s="13"/>
      <c r="Y1786" s="13"/>
      <c r="Z1786" s="13"/>
      <c r="AA1786" s="13"/>
      <c r="AB1786" s="13"/>
      <c r="AC1786" s="13"/>
      <c r="AD1786" s="13"/>
      <c r="AE1786" s="13"/>
      <c r="AT1786" s="253" t="s">
        <v>221</v>
      </c>
      <c r="AU1786" s="253" t="s">
        <v>89</v>
      </c>
      <c r="AV1786" s="13" t="s">
        <v>89</v>
      </c>
      <c r="AW1786" s="13" t="s">
        <v>36</v>
      </c>
      <c r="AX1786" s="13" t="s">
        <v>80</v>
      </c>
      <c r="AY1786" s="253" t="s">
        <v>213</v>
      </c>
    </row>
    <row r="1787" spans="1:51" s="13" customFormat="1" ht="12">
      <c r="A1787" s="13"/>
      <c r="B1787" s="242"/>
      <c r="C1787" s="243"/>
      <c r="D1787" s="244" t="s">
        <v>221</v>
      </c>
      <c r="E1787" s="245" t="s">
        <v>1</v>
      </c>
      <c r="F1787" s="246" t="s">
        <v>814</v>
      </c>
      <c r="G1787" s="243"/>
      <c r="H1787" s="247">
        <v>12.25</v>
      </c>
      <c r="I1787" s="248"/>
      <c r="J1787" s="243"/>
      <c r="K1787" s="243"/>
      <c r="L1787" s="249"/>
      <c r="M1787" s="250"/>
      <c r="N1787" s="251"/>
      <c r="O1787" s="251"/>
      <c r="P1787" s="251"/>
      <c r="Q1787" s="251"/>
      <c r="R1787" s="251"/>
      <c r="S1787" s="251"/>
      <c r="T1787" s="252"/>
      <c r="U1787" s="13"/>
      <c r="V1787" s="13"/>
      <c r="W1787" s="13"/>
      <c r="X1787" s="13"/>
      <c r="Y1787" s="13"/>
      <c r="Z1787" s="13"/>
      <c r="AA1787" s="13"/>
      <c r="AB1787" s="13"/>
      <c r="AC1787" s="13"/>
      <c r="AD1787" s="13"/>
      <c r="AE1787" s="13"/>
      <c r="AT1787" s="253" t="s">
        <v>221</v>
      </c>
      <c r="AU1787" s="253" t="s">
        <v>89</v>
      </c>
      <c r="AV1787" s="13" t="s">
        <v>89</v>
      </c>
      <c r="AW1787" s="13" t="s">
        <v>36</v>
      </c>
      <c r="AX1787" s="13" t="s">
        <v>80</v>
      </c>
      <c r="AY1787" s="253" t="s">
        <v>213</v>
      </c>
    </row>
    <row r="1788" spans="1:51" s="14" customFormat="1" ht="12">
      <c r="A1788" s="14"/>
      <c r="B1788" s="254"/>
      <c r="C1788" s="255"/>
      <c r="D1788" s="244" t="s">
        <v>221</v>
      </c>
      <c r="E1788" s="256" t="s">
        <v>1</v>
      </c>
      <c r="F1788" s="257" t="s">
        <v>224</v>
      </c>
      <c r="G1788" s="255"/>
      <c r="H1788" s="258">
        <v>356.2</v>
      </c>
      <c r="I1788" s="259"/>
      <c r="J1788" s="255"/>
      <c r="K1788" s="255"/>
      <c r="L1788" s="260"/>
      <c r="M1788" s="261"/>
      <c r="N1788" s="262"/>
      <c r="O1788" s="262"/>
      <c r="P1788" s="262"/>
      <c r="Q1788" s="262"/>
      <c r="R1788" s="262"/>
      <c r="S1788" s="262"/>
      <c r="T1788" s="263"/>
      <c r="U1788" s="14"/>
      <c r="V1788" s="14"/>
      <c r="W1788" s="14"/>
      <c r="X1788" s="14"/>
      <c r="Y1788" s="14"/>
      <c r="Z1788" s="14"/>
      <c r="AA1788" s="14"/>
      <c r="AB1788" s="14"/>
      <c r="AC1788" s="14"/>
      <c r="AD1788" s="14"/>
      <c r="AE1788" s="14"/>
      <c r="AT1788" s="264" t="s">
        <v>221</v>
      </c>
      <c r="AU1788" s="264" t="s">
        <v>89</v>
      </c>
      <c r="AV1788" s="14" t="s">
        <v>219</v>
      </c>
      <c r="AW1788" s="14" t="s">
        <v>36</v>
      </c>
      <c r="AX1788" s="14" t="s">
        <v>21</v>
      </c>
      <c r="AY1788" s="264" t="s">
        <v>213</v>
      </c>
    </row>
    <row r="1789" spans="1:63" s="12" customFormat="1" ht="22.8" customHeight="1">
      <c r="A1789" s="12"/>
      <c r="B1789" s="212"/>
      <c r="C1789" s="213"/>
      <c r="D1789" s="214" t="s">
        <v>79</v>
      </c>
      <c r="E1789" s="226" t="s">
        <v>2893</v>
      </c>
      <c r="F1789" s="226" t="s">
        <v>2894</v>
      </c>
      <c r="G1789" s="213"/>
      <c r="H1789" s="213"/>
      <c r="I1789" s="216"/>
      <c r="J1789" s="227">
        <f>BK1789</f>
        <v>0</v>
      </c>
      <c r="K1789" s="213"/>
      <c r="L1789" s="218"/>
      <c r="M1789" s="219"/>
      <c r="N1789" s="220"/>
      <c r="O1789" s="220"/>
      <c r="P1789" s="221">
        <f>SUM(P1790:P1800)</f>
        <v>0</v>
      </c>
      <c r="Q1789" s="220"/>
      <c r="R1789" s="221">
        <f>SUM(R1790:R1800)</f>
        <v>0.06056</v>
      </c>
      <c r="S1789" s="220"/>
      <c r="T1789" s="222">
        <f>SUM(T1790:T1800)</f>
        <v>0</v>
      </c>
      <c r="U1789" s="12"/>
      <c r="V1789" s="12"/>
      <c r="W1789" s="12"/>
      <c r="X1789" s="12"/>
      <c r="Y1789" s="12"/>
      <c r="Z1789" s="12"/>
      <c r="AA1789" s="12"/>
      <c r="AB1789" s="12"/>
      <c r="AC1789" s="12"/>
      <c r="AD1789" s="12"/>
      <c r="AE1789" s="12"/>
      <c r="AR1789" s="223" t="s">
        <v>89</v>
      </c>
      <c r="AT1789" s="224" t="s">
        <v>79</v>
      </c>
      <c r="AU1789" s="224" t="s">
        <v>21</v>
      </c>
      <c r="AY1789" s="223" t="s">
        <v>213</v>
      </c>
      <c r="BK1789" s="225">
        <f>SUM(BK1790:BK1800)</f>
        <v>0</v>
      </c>
    </row>
    <row r="1790" spans="1:65" s="2" customFormat="1" ht="33" customHeight="1">
      <c r="A1790" s="39"/>
      <c r="B1790" s="40"/>
      <c r="C1790" s="228" t="s">
        <v>2895</v>
      </c>
      <c r="D1790" s="228" t="s">
        <v>215</v>
      </c>
      <c r="E1790" s="229" t="s">
        <v>2896</v>
      </c>
      <c r="F1790" s="230" t="s">
        <v>2897</v>
      </c>
      <c r="G1790" s="231" t="s">
        <v>371</v>
      </c>
      <c r="H1790" s="232">
        <v>9</v>
      </c>
      <c r="I1790" s="233"/>
      <c r="J1790" s="234">
        <f>ROUND(I1790*H1790,2)</f>
        <v>0</v>
      </c>
      <c r="K1790" s="235"/>
      <c r="L1790" s="45"/>
      <c r="M1790" s="236" t="s">
        <v>1</v>
      </c>
      <c r="N1790" s="237" t="s">
        <v>45</v>
      </c>
      <c r="O1790" s="92"/>
      <c r="P1790" s="238">
        <f>O1790*H1790</f>
        <v>0</v>
      </c>
      <c r="Q1790" s="238">
        <v>0</v>
      </c>
      <c r="R1790" s="238">
        <f>Q1790*H1790</f>
        <v>0</v>
      </c>
      <c r="S1790" s="238">
        <v>0</v>
      </c>
      <c r="T1790" s="239">
        <f>S1790*H1790</f>
        <v>0</v>
      </c>
      <c r="U1790" s="39"/>
      <c r="V1790" s="39"/>
      <c r="W1790" s="39"/>
      <c r="X1790" s="39"/>
      <c r="Y1790" s="39"/>
      <c r="Z1790" s="39"/>
      <c r="AA1790" s="39"/>
      <c r="AB1790" s="39"/>
      <c r="AC1790" s="39"/>
      <c r="AD1790" s="39"/>
      <c r="AE1790" s="39"/>
      <c r="AR1790" s="240" t="s">
        <v>301</v>
      </c>
      <c r="AT1790" s="240" t="s">
        <v>215</v>
      </c>
      <c r="AU1790" s="240" t="s">
        <v>89</v>
      </c>
      <c r="AY1790" s="18" t="s">
        <v>213</v>
      </c>
      <c r="BE1790" s="241">
        <f>IF(N1790="základní",J1790,0)</f>
        <v>0</v>
      </c>
      <c r="BF1790" s="241">
        <f>IF(N1790="snížená",J1790,0)</f>
        <v>0</v>
      </c>
      <c r="BG1790" s="241">
        <f>IF(N1790="zákl. přenesená",J1790,0)</f>
        <v>0</v>
      </c>
      <c r="BH1790" s="241">
        <f>IF(N1790="sníž. přenesená",J1790,0)</f>
        <v>0</v>
      </c>
      <c r="BI1790" s="241">
        <f>IF(N1790="nulová",J1790,0)</f>
        <v>0</v>
      </c>
      <c r="BJ1790" s="18" t="s">
        <v>21</v>
      </c>
      <c r="BK1790" s="241">
        <f>ROUND(I1790*H1790,2)</f>
        <v>0</v>
      </c>
      <c r="BL1790" s="18" t="s">
        <v>301</v>
      </c>
      <c r="BM1790" s="240" t="s">
        <v>2898</v>
      </c>
    </row>
    <row r="1791" spans="1:51" s="13" customFormat="1" ht="12">
      <c r="A1791" s="13"/>
      <c r="B1791" s="242"/>
      <c r="C1791" s="243"/>
      <c r="D1791" s="244" t="s">
        <v>221</v>
      </c>
      <c r="E1791" s="245" t="s">
        <v>1</v>
      </c>
      <c r="F1791" s="246" t="s">
        <v>2899</v>
      </c>
      <c r="G1791" s="243"/>
      <c r="H1791" s="247">
        <v>7</v>
      </c>
      <c r="I1791" s="248"/>
      <c r="J1791" s="243"/>
      <c r="K1791" s="243"/>
      <c r="L1791" s="249"/>
      <c r="M1791" s="250"/>
      <c r="N1791" s="251"/>
      <c r="O1791" s="251"/>
      <c r="P1791" s="251"/>
      <c r="Q1791" s="251"/>
      <c r="R1791" s="251"/>
      <c r="S1791" s="251"/>
      <c r="T1791" s="252"/>
      <c r="U1791" s="13"/>
      <c r="V1791" s="13"/>
      <c r="W1791" s="13"/>
      <c r="X1791" s="13"/>
      <c r="Y1791" s="13"/>
      <c r="Z1791" s="13"/>
      <c r="AA1791" s="13"/>
      <c r="AB1791" s="13"/>
      <c r="AC1791" s="13"/>
      <c r="AD1791" s="13"/>
      <c r="AE1791" s="13"/>
      <c r="AT1791" s="253" t="s">
        <v>221</v>
      </c>
      <c r="AU1791" s="253" t="s">
        <v>89</v>
      </c>
      <c r="AV1791" s="13" t="s">
        <v>89</v>
      </c>
      <c r="AW1791" s="13" t="s">
        <v>36</v>
      </c>
      <c r="AX1791" s="13" t="s">
        <v>80</v>
      </c>
      <c r="AY1791" s="253" t="s">
        <v>213</v>
      </c>
    </row>
    <row r="1792" spans="1:51" s="13" customFormat="1" ht="12">
      <c r="A1792" s="13"/>
      <c r="B1792" s="242"/>
      <c r="C1792" s="243"/>
      <c r="D1792" s="244" t="s">
        <v>221</v>
      </c>
      <c r="E1792" s="245" t="s">
        <v>1</v>
      </c>
      <c r="F1792" s="246" t="s">
        <v>2900</v>
      </c>
      <c r="G1792" s="243"/>
      <c r="H1792" s="247">
        <v>2</v>
      </c>
      <c r="I1792" s="248"/>
      <c r="J1792" s="243"/>
      <c r="K1792" s="243"/>
      <c r="L1792" s="249"/>
      <c r="M1792" s="250"/>
      <c r="N1792" s="251"/>
      <c r="O1792" s="251"/>
      <c r="P1792" s="251"/>
      <c r="Q1792" s="251"/>
      <c r="R1792" s="251"/>
      <c r="S1792" s="251"/>
      <c r="T1792" s="252"/>
      <c r="U1792" s="13"/>
      <c r="V1792" s="13"/>
      <c r="W1792" s="13"/>
      <c r="X1792" s="13"/>
      <c r="Y1792" s="13"/>
      <c r="Z1792" s="13"/>
      <c r="AA1792" s="13"/>
      <c r="AB1792" s="13"/>
      <c r="AC1792" s="13"/>
      <c r="AD1792" s="13"/>
      <c r="AE1792" s="13"/>
      <c r="AT1792" s="253" t="s">
        <v>221</v>
      </c>
      <c r="AU1792" s="253" t="s">
        <v>89</v>
      </c>
      <c r="AV1792" s="13" t="s">
        <v>89</v>
      </c>
      <c r="AW1792" s="13" t="s">
        <v>36</v>
      </c>
      <c r="AX1792" s="13" t="s">
        <v>80</v>
      </c>
      <c r="AY1792" s="253" t="s">
        <v>213</v>
      </c>
    </row>
    <row r="1793" spans="1:51" s="14" customFormat="1" ht="12">
      <c r="A1793" s="14"/>
      <c r="B1793" s="254"/>
      <c r="C1793" s="255"/>
      <c r="D1793" s="244" t="s">
        <v>221</v>
      </c>
      <c r="E1793" s="256" t="s">
        <v>1</v>
      </c>
      <c r="F1793" s="257" t="s">
        <v>936</v>
      </c>
      <c r="G1793" s="255"/>
      <c r="H1793" s="258">
        <v>9</v>
      </c>
      <c r="I1793" s="259"/>
      <c r="J1793" s="255"/>
      <c r="K1793" s="255"/>
      <c r="L1793" s="260"/>
      <c r="M1793" s="261"/>
      <c r="N1793" s="262"/>
      <c r="O1793" s="262"/>
      <c r="P1793" s="262"/>
      <c r="Q1793" s="262"/>
      <c r="R1793" s="262"/>
      <c r="S1793" s="262"/>
      <c r="T1793" s="263"/>
      <c r="U1793" s="14"/>
      <c r="V1793" s="14"/>
      <c r="W1793" s="14"/>
      <c r="X1793" s="14"/>
      <c r="Y1793" s="14"/>
      <c r="Z1793" s="14"/>
      <c r="AA1793" s="14"/>
      <c r="AB1793" s="14"/>
      <c r="AC1793" s="14"/>
      <c r="AD1793" s="14"/>
      <c r="AE1793" s="14"/>
      <c r="AT1793" s="264" t="s">
        <v>221</v>
      </c>
      <c r="AU1793" s="264" t="s">
        <v>89</v>
      </c>
      <c r="AV1793" s="14" t="s">
        <v>219</v>
      </c>
      <c r="AW1793" s="14" t="s">
        <v>36</v>
      </c>
      <c r="AX1793" s="14" t="s">
        <v>21</v>
      </c>
      <c r="AY1793" s="264" t="s">
        <v>213</v>
      </c>
    </row>
    <row r="1794" spans="1:65" s="2" customFormat="1" ht="21.75" customHeight="1">
      <c r="A1794" s="39"/>
      <c r="B1794" s="40"/>
      <c r="C1794" s="228" t="s">
        <v>2901</v>
      </c>
      <c r="D1794" s="228" t="s">
        <v>215</v>
      </c>
      <c r="E1794" s="229" t="s">
        <v>2902</v>
      </c>
      <c r="F1794" s="230" t="s">
        <v>2903</v>
      </c>
      <c r="G1794" s="231" t="s">
        <v>371</v>
      </c>
      <c r="H1794" s="232">
        <v>5</v>
      </c>
      <c r="I1794" s="233"/>
      <c r="J1794" s="234">
        <f>ROUND(I1794*H1794,2)</f>
        <v>0</v>
      </c>
      <c r="K1794" s="235"/>
      <c r="L1794" s="45"/>
      <c r="M1794" s="236" t="s">
        <v>1</v>
      </c>
      <c r="N1794" s="237" t="s">
        <v>45</v>
      </c>
      <c r="O1794" s="92"/>
      <c r="P1794" s="238">
        <f>O1794*H1794</f>
        <v>0</v>
      </c>
      <c r="Q1794" s="238">
        <v>0</v>
      </c>
      <c r="R1794" s="238">
        <f>Q1794*H1794</f>
        <v>0</v>
      </c>
      <c r="S1794" s="238">
        <v>0</v>
      </c>
      <c r="T1794" s="239">
        <f>S1794*H1794</f>
        <v>0</v>
      </c>
      <c r="U1794" s="39"/>
      <c r="V1794" s="39"/>
      <c r="W1794" s="39"/>
      <c r="X1794" s="39"/>
      <c r="Y1794" s="39"/>
      <c r="Z1794" s="39"/>
      <c r="AA1794" s="39"/>
      <c r="AB1794" s="39"/>
      <c r="AC1794" s="39"/>
      <c r="AD1794" s="39"/>
      <c r="AE1794" s="39"/>
      <c r="AR1794" s="240" t="s">
        <v>301</v>
      </c>
      <c r="AT1794" s="240" t="s">
        <v>215</v>
      </c>
      <c r="AU1794" s="240" t="s">
        <v>89</v>
      </c>
      <c r="AY1794" s="18" t="s">
        <v>213</v>
      </c>
      <c r="BE1794" s="241">
        <f>IF(N1794="základní",J1794,0)</f>
        <v>0</v>
      </c>
      <c r="BF1794" s="241">
        <f>IF(N1794="snížená",J1794,0)</f>
        <v>0</v>
      </c>
      <c r="BG1794" s="241">
        <f>IF(N1794="zákl. přenesená",J1794,0)</f>
        <v>0</v>
      </c>
      <c r="BH1794" s="241">
        <f>IF(N1794="sníž. přenesená",J1794,0)</f>
        <v>0</v>
      </c>
      <c r="BI1794" s="241">
        <f>IF(N1794="nulová",J1794,0)</f>
        <v>0</v>
      </c>
      <c r="BJ1794" s="18" t="s">
        <v>21</v>
      </c>
      <c r="BK1794" s="241">
        <f>ROUND(I1794*H1794,2)</f>
        <v>0</v>
      </c>
      <c r="BL1794" s="18" t="s">
        <v>301</v>
      </c>
      <c r="BM1794" s="240" t="s">
        <v>2904</v>
      </c>
    </row>
    <row r="1795" spans="1:65" s="2" customFormat="1" ht="21.75" customHeight="1">
      <c r="A1795" s="39"/>
      <c r="B1795" s="40"/>
      <c r="C1795" s="275" t="s">
        <v>2905</v>
      </c>
      <c r="D1795" s="275" t="s">
        <v>292</v>
      </c>
      <c r="E1795" s="276" t="s">
        <v>2906</v>
      </c>
      <c r="F1795" s="277" t="s">
        <v>2907</v>
      </c>
      <c r="G1795" s="278" t="s">
        <v>244</v>
      </c>
      <c r="H1795" s="279">
        <v>60.56</v>
      </c>
      <c r="I1795" s="280"/>
      <c r="J1795" s="281">
        <f>ROUND(I1795*H1795,2)</f>
        <v>0</v>
      </c>
      <c r="K1795" s="282"/>
      <c r="L1795" s="283"/>
      <c r="M1795" s="284" t="s">
        <v>1</v>
      </c>
      <c r="N1795" s="285" t="s">
        <v>45</v>
      </c>
      <c r="O1795" s="92"/>
      <c r="P1795" s="238">
        <f>O1795*H1795</f>
        <v>0</v>
      </c>
      <c r="Q1795" s="238">
        <v>0.001</v>
      </c>
      <c r="R1795" s="238">
        <f>Q1795*H1795</f>
        <v>0.06056</v>
      </c>
      <c r="S1795" s="238">
        <v>0</v>
      </c>
      <c r="T1795" s="239">
        <f>S1795*H1795</f>
        <v>0</v>
      </c>
      <c r="U1795" s="39"/>
      <c r="V1795" s="39"/>
      <c r="W1795" s="39"/>
      <c r="X1795" s="39"/>
      <c r="Y1795" s="39"/>
      <c r="Z1795" s="39"/>
      <c r="AA1795" s="39"/>
      <c r="AB1795" s="39"/>
      <c r="AC1795" s="39"/>
      <c r="AD1795" s="39"/>
      <c r="AE1795" s="39"/>
      <c r="AR1795" s="240" t="s">
        <v>382</v>
      </c>
      <c r="AT1795" s="240" t="s">
        <v>292</v>
      </c>
      <c r="AU1795" s="240" t="s">
        <v>89</v>
      </c>
      <c r="AY1795" s="18" t="s">
        <v>213</v>
      </c>
      <c r="BE1795" s="241">
        <f>IF(N1795="základní",J1795,0)</f>
        <v>0</v>
      </c>
      <c r="BF1795" s="241">
        <f>IF(N1795="snížená",J1795,0)</f>
        <v>0</v>
      </c>
      <c r="BG1795" s="241">
        <f>IF(N1795="zákl. přenesená",J1795,0)</f>
        <v>0</v>
      </c>
      <c r="BH1795" s="241">
        <f>IF(N1795="sníž. přenesená",J1795,0)</f>
        <v>0</v>
      </c>
      <c r="BI1795" s="241">
        <f>IF(N1795="nulová",J1795,0)</f>
        <v>0</v>
      </c>
      <c r="BJ1795" s="18" t="s">
        <v>21</v>
      </c>
      <c r="BK1795" s="241">
        <f>ROUND(I1795*H1795,2)</f>
        <v>0</v>
      </c>
      <c r="BL1795" s="18" t="s">
        <v>301</v>
      </c>
      <c r="BM1795" s="240" t="s">
        <v>2908</v>
      </c>
    </row>
    <row r="1796" spans="1:51" s="13" customFormat="1" ht="12">
      <c r="A1796" s="13"/>
      <c r="B1796" s="242"/>
      <c r="C1796" s="243"/>
      <c r="D1796" s="244" t="s">
        <v>221</v>
      </c>
      <c r="E1796" s="245" t="s">
        <v>1</v>
      </c>
      <c r="F1796" s="246" t="s">
        <v>2909</v>
      </c>
      <c r="G1796" s="243"/>
      <c r="H1796" s="247">
        <v>22.4</v>
      </c>
      <c r="I1796" s="248"/>
      <c r="J1796" s="243"/>
      <c r="K1796" s="243"/>
      <c r="L1796" s="249"/>
      <c r="M1796" s="250"/>
      <c r="N1796" s="251"/>
      <c r="O1796" s="251"/>
      <c r="P1796" s="251"/>
      <c r="Q1796" s="251"/>
      <c r="R1796" s="251"/>
      <c r="S1796" s="251"/>
      <c r="T1796" s="252"/>
      <c r="U1796" s="13"/>
      <c r="V1796" s="13"/>
      <c r="W1796" s="13"/>
      <c r="X1796" s="13"/>
      <c r="Y1796" s="13"/>
      <c r="Z1796" s="13"/>
      <c r="AA1796" s="13"/>
      <c r="AB1796" s="13"/>
      <c r="AC1796" s="13"/>
      <c r="AD1796" s="13"/>
      <c r="AE1796" s="13"/>
      <c r="AT1796" s="253" t="s">
        <v>221</v>
      </c>
      <c r="AU1796" s="253" t="s">
        <v>89</v>
      </c>
      <c r="AV1796" s="13" t="s">
        <v>89</v>
      </c>
      <c r="AW1796" s="13" t="s">
        <v>36</v>
      </c>
      <c r="AX1796" s="13" t="s">
        <v>80</v>
      </c>
      <c r="AY1796" s="253" t="s">
        <v>213</v>
      </c>
    </row>
    <row r="1797" spans="1:51" s="13" customFormat="1" ht="12">
      <c r="A1797" s="13"/>
      <c r="B1797" s="242"/>
      <c r="C1797" s="243"/>
      <c r="D1797" s="244" t="s">
        <v>221</v>
      </c>
      <c r="E1797" s="245" t="s">
        <v>1</v>
      </c>
      <c r="F1797" s="246" t="s">
        <v>2910</v>
      </c>
      <c r="G1797" s="243"/>
      <c r="H1797" s="247">
        <v>32</v>
      </c>
      <c r="I1797" s="248"/>
      <c r="J1797" s="243"/>
      <c r="K1797" s="243"/>
      <c r="L1797" s="249"/>
      <c r="M1797" s="250"/>
      <c r="N1797" s="251"/>
      <c r="O1797" s="251"/>
      <c r="P1797" s="251"/>
      <c r="Q1797" s="251"/>
      <c r="R1797" s="251"/>
      <c r="S1797" s="251"/>
      <c r="T1797" s="252"/>
      <c r="U1797" s="13"/>
      <c r="V1797" s="13"/>
      <c r="W1797" s="13"/>
      <c r="X1797" s="13"/>
      <c r="Y1797" s="13"/>
      <c r="Z1797" s="13"/>
      <c r="AA1797" s="13"/>
      <c r="AB1797" s="13"/>
      <c r="AC1797" s="13"/>
      <c r="AD1797" s="13"/>
      <c r="AE1797" s="13"/>
      <c r="AT1797" s="253" t="s">
        <v>221</v>
      </c>
      <c r="AU1797" s="253" t="s">
        <v>89</v>
      </c>
      <c r="AV1797" s="13" t="s">
        <v>89</v>
      </c>
      <c r="AW1797" s="13" t="s">
        <v>36</v>
      </c>
      <c r="AX1797" s="13" t="s">
        <v>80</v>
      </c>
      <c r="AY1797" s="253" t="s">
        <v>213</v>
      </c>
    </row>
    <row r="1798" spans="1:51" s="13" customFormat="1" ht="12">
      <c r="A1798" s="13"/>
      <c r="B1798" s="242"/>
      <c r="C1798" s="243"/>
      <c r="D1798" s="244" t="s">
        <v>221</v>
      </c>
      <c r="E1798" s="245" t="s">
        <v>1</v>
      </c>
      <c r="F1798" s="246" t="s">
        <v>2911</v>
      </c>
      <c r="G1798" s="243"/>
      <c r="H1798" s="247">
        <v>6.16</v>
      </c>
      <c r="I1798" s="248"/>
      <c r="J1798" s="243"/>
      <c r="K1798" s="243"/>
      <c r="L1798" s="249"/>
      <c r="M1798" s="250"/>
      <c r="N1798" s="251"/>
      <c r="O1798" s="251"/>
      <c r="P1798" s="251"/>
      <c r="Q1798" s="251"/>
      <c r="R1798" s="251"/>
      <c r="S1798" s="251"/>
      <c r="T1798" s="252"/>
      <c r="U1798" s="13"/>
      <c r="V1798" s="13"/>
      <c r="W1798" s="13"/>
      <c r="X1798" s="13"/>
      <c r="Y1798" s="13"/>
      <c r="Z1798" s="13"/>
      <c r="AA1798" s="13"/>
      <c r="AB1798" s="13"/>
      <c r="AC1798" s="13"/>
      <c r="AD1798" s="13"/>
      <c r="AE1798" s="13"/>
      <c r="AT1798" s="253" t="s">
        <v>221</v>
      </c>
      <c r="AU1798" s="253" t="s">
        <v>89</v>
      </c>
      <c r="AV1798" s="13" t="s">
        <v>89</v>
      </c>
      <c r="AW1798" s="13" t="s">
        <v>36</v>
      </c>
      <c r="AX1798" s="13" t="s">
        <v>80</v>
      </c>
      <c r="AY1798" s="253" t="s">
        <v>213</v>
      </c>
    </row>
    <row r="1799" spans="1:51" s="14" customFormat="1" ht="12">
      <c r="A1799" s="14"/>
      <c r="B1799" s="254"/>
      <c r="C1799" s="255"/>
      <c r="D1799" s="244" t="s">
        <v>221</v>
      </c>
      <c r="E1799" s="256" t="s">
        <v>1</v>
      </c>
      <c r="F1799" s="257" t="s">
        <v>224</v>
      </c>
      <c r="G1799" s="255"/>
      <c r="H1799" s="258">
        <v>60.56</v>
      </c>
      <c r="I1799" s="259"/>
      <c r="J1799" s="255"/>
      <c r="K1799" s="255"/>
      <c r="L1799" s="260"/>
      <c r="M1799" s="261"/>
      <c r="N1799" s="262"/>
      <c r="O1799" s="262"/>
      <c r="P1799" s="262"/>
      <c r="Q1799" s="262"/>
      <c r="R1799" s="262"/>
      <c r="S1799" s="262"/>
      <c r="T1799" s="263"/>
      <c r="U1799" s="14"/>
      <c r="V1799" s="14"/>
      <c r="W1799" s="14"/>
      <c r="X1799" s="14"/>
      <c r="Y1799" s="14"/>
      <c r="Z1799" s="14"/>
      <c r="AA1799" s="14"/>
      <c r="AB1799" s="14"/>
      <c r="AC1799" s="14"/>
      <c r="AD1799" s="14"/>
      <c r="AE1799" s="14"/>
      <c r="AT1799" s="264" t="s">
        <v>221</v>
      </c>
      <c r="AU1799" s="264" t="s">
        <v>89</v>
      </c>
      <c r="AV1799" s="14" t="s">
        <v>219</v>
      </c>
      <c r="AW1799" s="14" t="s">
        <v>36</v>
      </c>
      <c r="AX1799" s="14" t="s">
        <v>21</v>
      </c>
      <c r="AY1799" s="264" t="s">
        <v>213</v>
      </c>
    </row>
    <row r="1800" spans="1:65" s="2" customFormat="1" ht="21.75" customHeight="1">
      <c r="A1800" s="39"/>
      <c r="B1800" s="40"/>
      <c r="C1800" s="228" t="s">
        <v>2912</v>
      </c>
      <c r="D1800" s="228" t="s">
        <v>215</v>
      </c>
      <c r="E1800" s="229" t="s">
        <v>2913</v>
      </c>
      <c r="F1800" s="230" t="s">
        <v>2914</v>
      </c>
      <c r="G1800" s="231" t="s">
        <v>1587</v>
      </c>
      <c r="H1800" s="297"/>
      <c r="I1800" s="233"/>
      <c r="J1800" s="234">
        <f>ROUND(I1800*H1800,2)</f>
        <v>0</v>
      </c>
      <c r="K1800" s="235"/>
      <c r="L1800" s="45"/>
      <c r="M1800" s="236" t="s">
        <v>1</v>
      </c>
      <c r="N1800" s="237" t="s">
        <v>45</v>
      </c>
      <c r="O1800" s="92"/>
      <c r="P1800" s="238">
        <f>O1800*H1800</f>
        <v>0</v>
      </c>
      <c r="Q1800" s="238">
        <v>0</v>
      </c>
      <c r="R1800" s="238">
        <f>Q1800*H1800</f>
        <v>0</v>
      </c>
      <c r="S1800" s="238">
        <v>0</v>
      </c>
      <c r="T1800" s="239">
        <f>S1800*H1800</f>
        <v>0</v>
      </c>
      <c r="U1800" s="39"/>
      <c r="V1800" s="39"/>
      <c r="W1800" s="39"/>
      <c r="X1800" s="39"/>
      <c r="Y1800" s="39"/>
      <c r="Z1800" s="39"/>
      <c r="AA1800" s="39"/>
      <c r="AB1800" s="39"/>
      <c r="AC1800" s="39"/>
      <c r="AD1800" s="39"/>
      <c r="AE1800" s="39"/>
      <c r="AR1800" s="240" t="s">
        <v>301</v>
      </c>
      <c r="AT1800" s="240" t="s">
        <v>215</v>
      </c>
      <c r="AU1800" s="240" t="s">
        <v>89</v>
      </c>
      <c r="AY1800" s="18" t="s">
        <v>213</v>
      </c>
      <c r="BE1800" s="241">
        <f>IF(N1800="základní",J1800,0)</f>
        <v>0</v>
      </c>
      <c r="BF1800" s="241">
        <f>IF(N1800="snížená",J1800,0)</f>
        <v>0</v>
      </c>
      <c r="BG1800" s="241">
        <f>IF(N1800="zákl. přenesená",J1800,0)</f>
        <v>0</v>
      </c>
      <c r="BH1800" s="241">
        <f>IF(N1800="sníž. přenesená",J1800,0)</f>
        <v>0</v>
      </c>
      <c r="BI1800" s="241">
        <f>IF(N1800="nulová",J1800,0)</f>
        <v>0</v>
      </c>
      <c r="BJ1800" s="18" t="s">
        <v>21</v>
      </c>
      <c r="BK1800" s="241">
        <f>ROUND(I1800*H1800,2)</f>
        <v>0</v>
      </c>
      <c r="BL1800" s="18" t="s">
        <v>301</v>
      </c>
      <c r="BM1800" s="240" t="s">
        <v>2915</v>
      </c>
    </row>
    <row r="1801" spans="1:63" s="12" customFormat="1" ht="25.9" customHeight="1">
      <c r="A1801" s="12"/>
      <c r="B1801" s="212"/>
      <c r="C1801" s="213"/>
      <c r="D1801" s="214" t="s">
        <v>79</v>
      </c>
      <c r="E1801" s="215" t="s">
        <v>292</v>
      </c>
      <c r="F1801" s="215" t="s">
        <v>2916</v>
      </c>
      <c r="G1801" s="213"/>
      <c r="H1801" s="213"/>
      <c r="I1801" s="216"/>
      <c r="J1801" s="217">
        <f>BK1801</f>
        <v>0</v>
      </c>
      <c r="K1801" s="213"/>
      <c r="L1801" s="218"/>
      <c r="M1801" s="219"/>
      <c r="N1801" s="220"/>
      <c r="O1801" s="220"/>
      <c r="P1801" s="221">
        <f>P1802+P1805</f>
        <v>0</v>
      </c>
      <c r="Q1801" s="220"/>
      <c r="R1801" s="221">
        <f>R1802+R1805</f>
        <v>0</v>
      </c>
      <c r="S1801" s="220"/>
      <c r="T1801" s="222">
        <f>T1802+T1805</f>
        <v>0</v>
      </c>
      <c r="U1801" s="12"/>
      <c r="V1801" s="12"/>
      <c r="W1801" s="12"/>
      <c r="X1801" s="12"/>
      <c r="Y1801" s="12"/>
      <c r="Z1801" s="12"/>
      <c r="AA1801" s="12"/>
      <c r="AB1801" s="12"/>
      <c r="AC1801" s="12"/>
      <c r="AD1801" s="12"/>
      <c r="AE1801" s="12"/>
      <c r="AR1801" s="223" t="s">
        <v>231</v>
      </c>
      <c r="AT1801" s="224" t="s">
        <v>79</v>
      </c>
      <c r="AU1801" s="224" t="s">
        <v>80</v>
      </c>
      <c r="AY1801" s="223" t="s">
        <v>213</v>
      </c>
      <c r="BK1801" s="225">
        <f>BK1802+BK1805</f>
        <v>0</v>
      </c>
    </row>
    <row r="1802" spans="1:63" s="12" customFormat="1" ht="22.8" customHeight="1">
      <c r="A1802" s="12"/>
      <c r="B1802" s="212"/>
      <c r="C1802" s="213"/>
      <c r="D1802" s="214" t="s">
        <v>79</v>
      </c>
      <c r="E1802" s="226" t="s">
        <v>2917</v>
      </c>
      <c r="F1802" s="226" t="s">
        <v>2918</v>
      </c>
      <c r="G1802" s="213"/>
      <c r="H1802" s="213"/>
      <c r="I1802" s="216"/>
      <c r="J1802" s="227">
        <f>BK1802</f>
        <v>0</v>
      </c>
      <c r="K1802" s="213"/>
      <c r="L1802" s="218"/>
      <c r="M1802" s="219"/>
      <c r="N1802" s="220"/>
      <c r="O1802" s="220"/>
      <c r="P1802" s="221">
        <f>SUM(P1803:P1804)</f>
        <v>0</v>
      </c>
      <c r="Q1802" s="220"/>
      <c r="R1802" s="221">
        <f>SUM(R1803:R1804)</f>
        <v>0</v>
      </c>
      <c r="S1802" s="220"/>
      <c r="T1802" s="222">
        <f>SUM(T1803:T1804)</f>
        <v>0</v>
      </c>
      <c r="U1802" s="12"/>
      <c r="V1802" s="12"/>
      <c r="W1802" s="12"/>
      <c r="X1802" s="12"/>
      <c r="Y1802" s="12"/>
      <c r="Z1802" s="12"/>
      <c r="AA1802" s="12"/>
      <c r="AB1802" s="12"/>
      <c r="AC1802" s="12"/>
      <c r="AD1802" s="12"/>
      <c r="AE1802" s="12"/>
      <c r="AR1802" s="223" t="s">
        <v>231</v>
      </c>
      <c r="AT1802" s="224" t="s">
        <v>79</v>
      </c>
      <c r="AU1802" s="224" t="s">
        <v>21</v>
      </c>
      <c r="AY1802" s="223" t="s">
        <v>213</v>
      </c>
      <c r="BK1802" s="225">
        <f>SUM(BK1803:BK1804)</f>
        <v>0</v>
      </c>
    </row>
    <row r="1803" spans="1:65" s="2" customFormat="1" ht="16.5" customHeight="1">
      <c r="A1803" s="39"/>
      <c r="B1803" s="40"/>
      <c r="C1803" s="228" t="s">
        <v>2919</v>
      </c>
      <c r="D1803" s="228" t="s">
        <v>215</v>
      </c>
      <c r="E1803" s="229" t="s">
        <v>2920</v>
      </c>
      <c r="F1803" s="230" t="s">
        <v>2921</v>
      </c>
      <c r="G1803" s="231" t="s">
        <v>990</v>
      </c>
      <c r="H1803" s="232">
        <v>1</v>
      </c>
      <c r="I1803" s="233"/>
      <c r="J1803" s="234">
        <f>ROUND(I1803*H1803,2)</f>
        <v>0</v>
      </c>
      <c r="K1803" s="235"/>
      <c r="L1803" s="45"/>
      <c r="M1803" s="236" t="s">
        <v>1</v>
      </c>
      <c r="N1803" s="237" t="s">
        <v>45</v>
      </c>
      <c r="O1803" s="92"/>
      <c r="P1803" s="238">
        <f>O1803*H1803</f>
        <v>0</v>
      </c>
      <c r="Q1803" s="238">
        <v>0</v>
      </c>
      <c r="R1803" s="238">
        <f>Q1803*H1803</f>
        <v>0</v>
      </c>
      <c r="S1803" s="238">
        <v>0</v>
      </c>
      <c r="T1803" s="239">
        <f>S1803*H1803</f>
        <v>0</v>
      </c>
      <c r="U1803" s="39"/>
      <c r="V1803" s="39"/>
      <c r="W1803" s="39"/>
      <c r="X1803" s="39"/>
      <c r="Y1803" s="39"/>
      <c r="Z1803" s="39"/>
      <c r="AA1803" s="39"/>
      <c r="AB1803" s="39"/>
      <c r="AC1803" s="39"/>
      <c r="AD1803" s="39"/>
      <c r="AE1803" s="39"/>
      <c r="AR1803" s="240" t="s">
        <v>562</v>
      </c>
      <c r="AT1803" s="240" t="s">
        <v>215</v>
      </c>
      <c r="AU1803" s="240" t="s">
        <v>89</v>
      </c>
      <c r="AY1803" s="18" t="s">
        <v>213</v>
      </c>
      <c r="BE1803" s="241">
        <f>IF(N1803="základní",J1803,0)</f>
        <v>0</v>
      </c>
      <c r="BF1803" s="241">
        <f>IF(N1803="snížená",J1803,0)</f>
        <v>0</v>
      </c>
      <c r="BG1803" s="241">
        <f>IF(N1803="zákl. přenesená",J1803,0)</f>
        <v>0</v>
      </c>
      <c r="BH1803" s="241">
        <f>IF(N1803="sníž. přenesená",J1803,0)</f>
        <v>0</v>
      </c>
      <c r="BI1803" s="241">
        <f>IF(N1803="nulová",J1803,0)</f>
        <v>0</v>
      </c>
      <c r="BJ1803" s="18" t="s">
        <v>21</v>
      </c>
      <c r="BK1803" s="241">
        <f>ROUND(I1803*H1803,2)</f>
        <v>0</v>
      </c>
      <c r="BL1803" s="18" t="s">
        <v>562</v>
      </c>
      <c r="BM1803" s="240" t="s">
        <v>2922</v>
      </c>
    </row>
    <row r="1804" spans="1:51" s="13" customFormat="1" ht="12">
      <c r="A1804" s="13"/>
      <c r="B1804" s="242"/>
      <c r="C1804" s="243"/>
      <c r="D1804" s="244" t="s">
        <v>221</v>
      </c>
      <c r="E1804" s="245" t="s">
        <v>1</v>
      </c>
      <c r="F1804" s="246" t="s">
        <v>21</v>
      </c>
      <c r="G1804" s="243"/>
      <c r="H1804" s="247">
        <v>1</v>
      </c>
      <c r="I1804" s="248"/>
      <c r="J1804" s="243"/>
      <c r="K1804" s="243"/>
      <c r="L1804" s="249"/>
      <c r="M1804" s="250"/>
      <c r="N1804" s="251"/>
      <c r="O1804" s="251"/>
      <c r="P1804" s="251"/>
      <c r="Q1804" s="251"/>
      <c r="R1804" s="251"/>
      <c r="S1804" s="251"/>
      <c r="T1804" s="252"/>
      <c r="U1804" s="13"/>
      <c r="V1804" s="13"/>
      <c r="W1804" s="13"/>
      <c r="X1804" s="13"/>
      <c r="Y1804" s="13"/>
      <c r="Z1804" s="13"/>
      <c r="AA1804" s="13"/>
      <c r="AB1804" s="13"/>
      <c r="AC1804" s="13"/>
      <c r="AD1804" s="13"/>
      <c r="AE1804" s="13"/>
      <c r="AT1804" s="253" t="s">
        <v>221</v>
      </c>
      <c r="AU1804" s="253" t="s">
        <v>89</v>
      </c>
      <c r="AV1804" s="13" t="s">
        <v>89</v>
      </c>
      <c r="AW1804" s="13" t="s">
        <v>36</v>
      </c>
      <c r="AX1804" s="13" t="s">
        <v>21</v>
      </c>
      <c r="AY1804" s="253" t="s">
        <v>213</v>
      </c>
    </row>
    <row r="1805" spans="1:63" s="12" customFormat="1" ht="22.8" customHeight="1">
      <c r="A1805" s="12"/>
      <c r="B1805" s="212"/>
      <c r="C1805" s="213"/>
      <c r="D1805" s="214" t="s">
        <v>79</v>
      </c>
      <c r="E1805" s="226" t="s">
        <v>2923</v>
      </c>
      <c r="F1805" s="226" t="s">
        <v>2924</v>
      </c>
      <c r="G1805" s="213"/>
      <c r="H1805" s="213"/>
      <c r="I1805" s="216"/>
      <c r="J1805" s="227">
        <f>BK1805</f>
        <v>0</v>
      </c>
      <c r="K1805" s="213"/>
      <c r="L1805" s="218"/>
      <c r="M1805" s="219"/>
      <c r="N1805" s="220"/>
      <c r="O1805" s="220"/>
      <c r="P1805" s="221">
        <f>SUM(P1806:P1817)</f>
        <v>0</v>
      </c>
      <c r="Q1805" s="220"/>
      <c r="R1805" s="221">
        <f>SUM(R1806:R1817)</f>
        <v>0</v>
      </c>
      <c r="S1805" s="220"/>
      <c r="T1805" s="222">
        <f>SUM(T1806:T1817)</f>
        <v>0</v>
      </c>
      <c r="U1805" s="12"/>
      <c r="V1805" s="12"/>
      <c r="W1805" s="12"/>
      <c r="X1805" s="12"/>
      <c r="Y1805" s="12"/>
      <c r="Z1805" s="12"/>
      <c r="AA1805" s="12"/>
      <c r="AB1805" s="12"/>
      <c r="AC1805" s="12"/>
      <c r="AD1805" s="12"/>
      <c r="AE1805" s="12"/>
      <c r="AR1805" s="223" t="s">
        <v>231</v>
      </c>
      <c r="AT1805" s="224" t="s">
        <v>79</v>
      </c>
      <c r="AU1805" s="224" t="s">
        <v>21</v>
      </c>
      <c r="AY1805" s="223" t="s">
        <v>213</v>
      </c>
      <c r="BK1805" s="225">
        <f>SUM(BK1806:BK1817)</f>
        <v>0</v>
      </c>
    </row>
    <row r="1806" spans="1:65" s="2" customFormat="1" ht="16.5" customHeight="1">
      <c r="A1806" s="39"/>
      <c r="B1806" s="40"/>
      <c r="C1806" s="228" t="s">
        <v>2925</v>
      </c>
      <c r="D1806" s="228" t="s">
        <v>215</v>
      </c>
      <c r="E1806" s="229" t="s">
        <v>2926</v>
      </c>
      <c r="F1806" s="230" t="s">
        <v>2927</v>
      </c>
      <c r="G1806" s="231" t="s">
        <v>482</v>
      </c>
      <c r="H1806" s="232">
        <v>17100</v>
      </c>
      <c r="I1806" s="233"/>
      <c r="J1806" s="234">
        <f>ROUND(I1806*H1806,2)</f>
        <v>0</v>
      </c>
      <c r="K1806" s="235"/>
      <c r="L1806" s="45"/>
      <c r="M1806" s="236" t="s">
        <v>1</v>
      </c>
      <c r="N1806" s="237" t="s">
        <v>45</v>
      </c>
      <c r="O1806" s="92"/>
      <c r="P1806" s="238">
        <f>O1806*H1806</f>
        <v>0</v>
      </c>
      <c r="Q1806" s="238">
        <v>0</v>
      </c>
      <c r="R1806" s="238">
        <f>Q1806*H1806</f>
        <v>0</v>
      </c>
      <c r="S1806" s="238">
        <v>0</v>
      </c>
      <c r="T1806" s="239">
        <f>S1806*H1806</f>
        <v>0</v>
      </c>
      <c r="U1806" s="39"/>
      <c r="V1806" s="39"/>
      <c r="W1806" s="39"/>
      <c r="X1806" s="39"/>
      <c r="Y1806" s="39"/>
      <c r="Z1806" s="39"/>
      <c r="AA1806" s="39"/>
      <c r="AB1806" s="39"/>
      <c r="AC1806" s="39"/>
      <c r="AD1806" s="39"/>
      <c r="AE1806" s="39"/>
      <c r="AR1806" s="240" t="s">
        <v>562</v>
      </c>
      <c r="AT1806" s="240" t="s">
        <v>215</v>
      </c>
      <c r="AU1806" s="240" t="s">
        <v>89</v>
      </c>
      <c r="AY1806" s="18" t="s">
        <v>213</v>
      </c>
      <c r="BE1806" s="241">
        <f>IF(N1806="základní",J1806,0)</f>
        <v>0</v>
      </c>
      <c r="BF1806" s="241">
        <f>IF(N1806="snížená",J1806,0)</f>
        <v>0</v>
      </c>
      <c r="BG1806" s="241">
        <f>IF(N1806="zákl. přenesená",J1806,0)</f>
        <v>0</v>
      </c>
      <c r="BH1806" s="241">
        <f>IF(N1806="sníž. přenesená",J1806,0)</f>
        <v>0</v>
      </c>
      <c r="BI1806" s="241">
        <f>IF(N1806="nulová",J1806,0)</f>
        <v>0</v>
      </c>
      <c r="BJ1806" s="18" t="s">
        <v>21</v>
      </c>
      <c r="BK1806" s="241">
        <f>ROUND(I1806*H1806,2)</f>
        <v>0</v>
      </c>
      <c r="BL1806" s="18" t="s">
        <v>562</v>
      </c>
      <c r="BM1806" s="240" t="s">
        <v>2928</v>
      </c>
    </row>
    <row r="1807" spans="1:51" s="15" customFormat="1" ht="12">
      <c r="A1807" s="15"/>
      <c r="B1807" s="265"/>
      <c r="C1807" s="266"/>
      <c r="D1807" s="244" t="s">
        <v>221</v>
      </c>
      <c r="E1807" s="267" t="s">
        <v>1</v>
      </c>
      <c r="F1807" s="268" t="s">
        <v>2929</v>
      </c>
      <c r="G1807" s="266"/>
      <c r="H1807" s="267" t="s">
        <v>1</v>
      </c>
      <c r="I1807" s="269"/>
      <c r="J1807" s="266"/>
      <c r="K1807" s="266"/>
      <c r="L1807" s="270"/>
      <c r="M1807" s="271"/>
      <c r="N1807" s="272"/>
      <c r="O1807" s="272"/>
      <c r="P1807" s="272"/>
      <c r="Q1807" s="272"/>
      <c r="R1807" s="272"/>
      <c r="S1807" s="272"/>
      <c r="T1807" s="273"/>
      <c r="U1807" s="15"/>
      <c r="V1807" s="15"/>
      <c r="W1807" s="15"/>
      <c r="X1807" s="15"/>
      <c r="Y1807" s="15"/>
      <c r="Z1807" s="15"/>
      <c r="AA1807" s="15"/>
      <c r="AB1807" s="15"/>
      <c r="AC1807" s="15"/>
      <c r="AD1807" s="15"/>
      <c r="AE1807" s="15"/>
      <c r="AT1807" s="274" t="s">
        <v>221</v>
      </c>
      <c r="AU1807" s="274" t="s">
        <v>89</v>
      </c>
      <c r="AV1807" s="15" t="s">
        <v>21</v>
      </c>
      <c r="AW1807" s="15" t="s">
        <v>36</v>
      </c>
      <c r="AX1807" s="15" t="s">
        <v>80</v>
      </c>
      <c r="AY1807" s="274" t="s">
        <v>213</v>
      </c>
    </row>
    <row r="1808" spans="1:51" s="13" customFormat="1" ht="12">
      <c r="A1808" s="13"/>
      <c r="B1808" s="242"/>
      <c r="C1808" s="243"/>
      <c r="D1808" s="244" t="s">
        <v>221</v>
      </c>
      <c r="E1808" s="245" t="s">
        <v>1</v>
      </c>
      <c r="F1808" s="246" t="s">
        <v>2930</v>
      </c>
      <c r="G1808" s="243"/>
      <c r="H1808" s="247">
        <v>10245</v>
      </c>
      <c r="I1808" s="248"/>
      <c r="J1808" s="243"/>
      <c r="K1808" s="243"/>
      <c r="L1808" s="249"/>
      <c r="M1808" s="250"/>
      <c r="N1808" s="251"/>
      <c r="O1808" s="251"/>
      <c r="P1808" s="251"/>
      <c r="Q1808" s="251"/>
      <c r="R1808" s="251"/>
      <c r="S1808" s="251"/>
      <c r="T1808" s="252"/>
      <c r="U1808" s="13"/>
      <c r="V1808" s="13"/>
      <c r="W1808" s="13"/>
      <c r="X1808" s="13"/>
      <c r="Y1808" s="13"/>
      <c r="Z1808" s="13"/>
      <c r="AA1808" s="13"/>
      <c r="AB1808" s="13"/>
      <c r="AC1808" s="13"/>
      <c r="AD1808" s="13"/>
      <c r="AE1808" s="13"/>
      <c r="AT1808" s="253" t="s">
        <v>221</v>
      </c>
      <c r="AU1808" s="253" t="s">
        <v>89</v>
      </c>
      <c r="AV1808" s="13" t="s">
        <v>89</v>
      </c>
      <c r="AW1808" s="13" t="s">
        <v>36</v>
      </c>
      <c r="AX1808" s="13" t="s">
        <v>80</v>
      </c>
      <c r="AY1808" s="253" t="s">
        <v>213</v>
      </c>
    </row>
    <row r="1809" spans="1:51" s="13" customFormat="1" ht="12">
      <c r="A1809" s="13"/>
      <c r="B1809" s="242"/>
      <c r="C1809" s="243"/>
      <c r="D1809" s="244" t="s">
        <v>221</v>
      </c>
      <c r="E1809" s="245" t="s">
        <v>1</v>
      </c>
      <c r="F1809" s="246" t="s">
        <v>2931</v>
      </c>
      <c r="G1809" s="243"/>
      <c r="H1809" s="247">
        <v>455</v>
      </c>
      <c r="I1809" s="248"/>
      <c r="J1809" s="243"/>
      <c r="K1809" s="243"/>
      <c r="L1809" s="249"/>
      <c r="M1809" s="250"/>
      <c r="N1809" s="251"/>
      <c r="O1809" s="251"/>
      <c r="P1809" s="251"/>
      <c r="Q1809" s="251"/>
      <c r="R1809" s="251"/>
      <c r="S1809" s="251"/>
      <c r="T1809" s="252"/>
      <c r="U1809" s="13"/>
      <c r="V1809" s="13"/>
      <c r="W1809" s="13"/>
      <c r="X1809" s="13"/>
      <c r="Y1809" s="13"/>
      <c r="Z1809" s="13"/>
      <c r="AA1809" s="13"/>
      <c r="AB1809" s="13"/>
      <c r="AC1809" s="13"/>
      <c r="AD1809" s="13"/>
      <c r="AE1809" s="13"/>
      <c r="AT1809" s="253" t="s">
        <v>221</v>
      </c>
      <c r="AU1809" s="253" t="s">
        <v>89</v>
      </c>
      <c r="AV1809" s="13" t="s">
        <v>89</v>
      </c>
      <c r="AW1809" s="13" t="s">
        <v>36</v>
      </c>
      <c r="AX1809" s="13" t="s">
        <v>80</v>
      </c>
      <c r="AY1809" s="253" t="s">
        <v>213</v>
      </c>
    </row>
    <row r="1810" spans="1:51" s="13" customFormat="1" ht="12">
      <c r="A1810" s="13"/>
      <c r="B1810" s="242"/>
      <c r="C1810" s="243"/>
      <c r="D1810" s="244" t="s">
        <v>221</v>
      </c>
      <c r="E1810" s="245" t="s">
        <v>1</v>
      </c>
      <c r="F1810" s="246" t="s">
        <v>2932</v>
      </c>
      <c r="G1810" s="243"/>
      <c r="H1810" s="247">
        <v>1100</v>
      </c>
      <c r="I1810" s="248"/>
      <c r="J1810" s="243"/>
      <c r="K1810" s="243"/>
      <c r="L1810" s="249"/>
      <c r="M1810" s="250"/>
      <c r="N1810" s="251"/>
      <c r="O1810" s="251"/>
      <c r="P1810" s="251"/>
      <c r="Q1810" s="251"/>
      <c r="R1810" s="251"/>
      <c r="S1810" s="251"/>
      <c r="T1810" s="252"/>
      <c r="U1810" s="13"/>
      <c r="V1810" s="13"/>
      <c r="W1810" s="13"/>
      <c r="X1810" s="13"/>
      <c r="Y1810" s="13"/>
      <c r="Z1810" s="13"/>
      <c r="AA1810" s="13"/>
      <c r="AB1810" s="13"/>
      <c r="AC1810" s="13"/>
      <c r="AD1810" s="13"/>
      <c r="AE1810" s="13"/>
      <c r="AT1810" s="253" t="s">
        <v>221</v>
      </c>
      <c r="AU1810" s="253" t="s">
        <v>89</v>
      </c>
      <c r="AV1810" s="13" t="s">
        <v>89</v>
      </c>
      <c r="AW1810" s="13" t="s">
        <v>36</v>
      </c>
      <c r="AX1810" s="13" t="s">
        <v>80</v>
      </c>
      <c r="AY1810" s="253" t="s">
        <v>213</v>
      </c>
    </row>
    <row r="1811" spans="1:51" s="13" customFormat="1" ht="12">
      <c r="A1811" s="13"/>
      <c r="B1811" s="242"/>
      <c r="C1811" s="243"/>
      <c r="D1811" s="244" t="s">
        <v>221</v>
      </c>
      <c r="E1811" s="245" t="s">
        <v>1</v>
      </c>
      <c r="F1811" s="246" t="s">
        <v>2933</v>
      </c>
      <c r="G1811" s="243"/>
      <c r="H1811" s="247">
        <v>600</v>
      </c>
      <c r="I1811" s="248"/>
      <c r="J1811" s="243"/>
      <c r="K1811" s="243"/>
      <c r="L1811" s="249"/>
      <c r="M1811" s="250"/>
      <c r="N1811" s="251"/>
      <c r="O1811" s="251"/>
      <c r="P1811" s="251"/>
      <c r="Q1811" s="251"/>
      <c r="R1811" s="251"/>
      <c r="S1811" s="251"/>
      <c r="T1811" s="252"/>
      <c r="U1811" s="13"/>
      <c r="V1811" s="13"/>
      <c r="W1811" s="13"/>
      <c r="X1811" s="13"/>
      <c r="Y1811" s="13"/>
      <c r="Z1811" s="13"/>
      <c r="AA1811" s="13"/>
      <c r="AB1811" s="13"/>
      <c r="AC1811" s="13"/>
      <c r="AD1811" s="13"/>
      <c r="AE1811" s="13"/>
      <c r="AT1811" s="253" t="s">
        <v>221</v>
      </c>
      <c r="AU1811" s="253" t="s">
        <v>89</v>
      </c>
      <c r="AV1811" s="13" t="s">
        <v>89</v>
      </c>
      <c r="AW1811" s="13" t="s">
        <v>36</v>
      </c>
      <c r="AX1811" s="13" t="s">
        <v>80</v>
      </c>
      <c r="AY1811" s="253" t="s">
        <v>213</v>
      </c>
    </row>
    <row r="1812" spans="1:51" s="15" customFormat="1" ht="12">
      <c r="A1812" s="15"/>
      <c r="B1812" s="265"/>
      <c r="C1812" s="266"/>
      <c r="D1812" s="244" t="s">
        <v>221</v>
      </c>
      <c r="E1812" s="267" t="s">
        <v>1</v>
      </c>
      <c r="F1812" s="268" t="s">
        <v>2934</v>
      </c>
      <c r="G1812" s="266"/>
      <c r="H1812" s="267" t="s">
        <v>1</v>
      </c>
      <c r="I1812" s="269"/>
      <c r="J1812" s="266"/>
      <c r="K1812" s="266"/>
      <c r="L1812" s="270"/>
      <c r="M1812" s="271"/>
      <c r="N1812" s="272"/>
      <c r="O1812" s="272"/>
      <c r="P1812" s="272"/>
      <c r="Q1812" s="272"/>
      <c r="R1812" s="272"/>
      <c r="S1812" s="272"/>
      <c r="T1812" s="273"/>
      <c r="U1812" s="15"/>
      <c r="V1812" s="15"/>
      <c r="W1812" s="15"/>
      <c r="X1812" s="15"/>
      <c r="Y1812" s="15"/>
      <c r="Z1812" s="15"/>
      <c r="AA1812" s="15"/>
      <c r="AB1812" s="15"/>
      <c r="AC1812" s="15"/>
      <c r="AD1812" s="15"/>
      <c r="AE1812" s="15"/>
      <c r="AT1812" s="274" t="s">
        <v>221</v>
      </c>
      <c r="AU1812" s="274" t="s">
        <v>89</v>
      </c>
      <c r="AV1812" s="15" t="s">
        <v>21</v>
      </c>
      <c r="AW1812" s="15" t="s">
        <v>36</v>
      </c>
      <c r="AX1812" s="15" t="s">
        <v>80</v>
      </c>
      <c r="AY1812" s="274" t="s">
        <v>213</v>
      </c>
    </row>
    <row r="1813" spans="1:51" s="13" customFormat="1" ht="12">
      <c r="A1813" s="13"/>
      <c r="B1813" s="242"/>
      <c r="C1813" s="243"/>
      <c r="D1813" s="244" t="s">
        <v>221</v>
      </c>
      <c r="E1813" s="245" t="s">
        <v>1</v>
      </c>
      <c r="F1813" s="246" t="s">
        <v>2935</v>
      </c>
      <c r="G1813" s="243"/>
      <c r="H1813" s="247">
        <v>4212</v>
      </c>
      <c r="I1813" s="248"/>
      <c r="J1813" s="243"/>
      <c r="K1813" s="243"/>
      <c r="L1813" s="249"/>
      <c r="M1813" s="250"/>
      <c r="N1813" s="251"/>
      <c r="O1813" s="251"/>
      <c r="P1813" s="251"/>
      <c r="Q1813" s="251"/>
      <c r="R1813" s="251"/>
      <c r="S1813" s="251"/>
      <c r="T1813" s="252"/>
      <c r="U1813" s="13"/>
      <c r="V1813" s="13"/>
      <c r="W1813" s="13"/>
      <c r="X1813" s="13"/>
      <c r="Y1813" s="13"/>
      <c r="Z1813" s="13"/>
      <c r="AA1813" s="13"/>
      <c r="AB1813" s="13"/>
      <c r="AC1813" s="13"/>
      <c r="AD1813" s="13"/>
      <c r="AE1813" s="13"/>
      <c r="AT1813" s="253" t="s">
        <v>221</v>
      </c>
      <c r="AU1813" s="253" t="s">
        <v>89</v>
      </c>
      <c r="AV1813" s="13" t="s">
        <v>89</v>
      </c>
      <c r="AW1813" s="13" t="s">
        <v>36</v>
      </c>
      <c r="AX1813" s="13" t="s">
        <v>80</v>
      </c>
      <c r="AY1813" s="253" t="s">
        <v>213</v>
      </c>
    </row>
    <row r="1814" spans="1:51" s="13" customFormat="1" ht="12">
      <c r="A1814" s="13"/>
      <c r="B1814" s="242"/>
      <c r="C1814" s="243"/>
      <c r="D1814" s="244" t="s">
        <v>221</v>
      </c>
      <c r="E1814" s="245" t="s">
        <v>1</v>
      </c>
      <c r="F1814" s="246" t="s">
        <v>2936</v>
      </c>
      <c r="G1814" s="243"/>
      <c r="H1814" s="247">
        <v>58</v>
      </c>
      <c r="I1814" s="248"/>
      <c r="J1814" s="243"/>
      <c r="K1814" s="243"/>
      <c r="L1814" s="249"/>
      <c r="M1814" s="250"/>
      <c r="N1814" s="251"/>
      <c r="O1814" s="251"/>
      <c r="P1814" s="251"/>
      <c r="Q1814" s="251"/>
      <c r="R1814" s="251"/>
      <c r="S1814" s="251"/>
      <c r="T1814" s="252"/>
      <c r="U1814" s="13"/>
      <c r="V1814" s="13"/>
      <c r="W1814" s="13"/>
      <c r="X1814" s="13"/>
      <c r="Y1814" s="13"/>
      <c r="Z1814" s="13"/>
      <c r="AA1814" s="13"/>
      <c r="AB1814" s="13"/>
      <c r="AC1814" s="13"/>
      <c r="AD1814" s="13"/>
      <c r="AE1814" s="13"/>
      <c r="AT1814" s="253" t="s">
        <v>221</v>
      </c>
      <c r="AU1814" s="253" t="s">
        <v>89</v>
      </c>
      <c r="AV1814" s="13" t="s">
        <v>89</v>
      </c>
      <c r="AW1814" s="13" t="s">
        <v>36</v>
      </c>
      <c r="AX1814" s="13" t="s">
        <v>80</v>
      </c>
      <c r="AY1814" s="253" t="s">
        <v>213</v>
      </c>
    </row>
    <row r="1815" spans="1:51" s="13" customFormat="1" ht="12">
      <c r="A1815" s="13"/>
      <c r="B1815" s="242"/>
      <c r="C1815" s="243"/>
      <c r="D1815" s="244" t="s">
        <v>221</v>
      </c>
      <c r="E1815" s="245" t="s">
        <v>1</v>
      </c>
      <c r="F1815" s="246" t="s">
        <v>2937</v>
      </c>
      <c r="G1815" s="243"/>
      <c r="H1815" s="247">
        <v>430</v>
      </c>
      <c r="I1815" s="248"/>
      <c r="J1815" s="243"/>
      <c r="K1815" s="243"/>
      <c r="L1815" s="249"/>
      <c r="M1815" s="250"/>
      <c r="N1815" s="251"/>
      <c r="O1815" s="251"/>
      <c r="P1815" s="251"/>
      <c r="Q1815" s="251"/>
      <c r="R1815" s="251"/>
      <c r="S1815" s="251"/>
      <c r="T1815" s="252"/>
      <c r="U1815" s="13"/>
      <c r="V1815" s="13"/>
      <c r="W1815" s="13"/>
      <c r="X1815" s="13"/>
      <c r="Y1815" s="13"/>
      <c r="Z1815" s="13"/>
      <c r="AA1815" s="13"/>
      <c r="AB1815" s="13"/>
      <c r="AC1815" s="13"/>
      <c r="AD1815" s="13"/>
      <c r="AE1815" s="13"/>
      <c r="AT1815" s="253" t="s">
        <v>221</v>
      </c>
      <c r="AU1815" s="253" t="s">
        <v>89</v>
      </c>
      <c r="AV1815" s="13" t="s">
        <v>89</v>
      </c>
      <c r="AW1815" s="13" t="s">
        <v>36</v>
      </c>
      <c r="AX1815" s="13" t="s">
        <v>80</v>
      </c>
      <c r="AY1815" s="253" t="s">
        <v>213</v>
      </c>
    </row>
    <row r="1816" spans="1:51" s="14" customFormat="1" ht="12">
      <c r="A1816" s="14"/>
      <c r="B1816" s="254"/>
      <c r="C1816" s="255"/>
      <c r="D1816" s="244" t="s">
        <v>221</v>
      </c>
      <c r="E1816" s="256" t="s">
        <v>1</v>
      </c>
      <c r="F1816" s="257" t="s">
        <v>224</v>
      </c>
      <c r="G1816" s="255"/>
      <c r="H1816" s="258">
        <v>17100</v>
      </c>
      <c r="I1816" s="259"/>
      <c r="J1816" s="255"/>
      <c r="K1816" s="255"/>
      <c r="L1816" s="260"/>
      <c r="M1816" s="261"/>
      <c r="N1816" s="262"/>
      <c r="O1816" s="262"/>
      <c r="P1816" s="262"/>
      <c r="Q1816" s="262"/>
      <c r="R1816" s="262"/>
      <c r="S1816" s="262"/>
      <c r="T1816" s="263"/>
      <c r="U1816" s="14"/>
      <c r="V1816" s="14"/>
      <c r="W1816" s="14"/>
      <c r="X1816" s="14"/>
      <c r="Y1816" s="14"/>
      <c r="Z1816" s="14"/>
      <c r="AA1816" s="14"/>
      <c r="AB1816" s="14"/>
      <c r="AC1816" s="14"/>
      <c r="AD1816" s="14"/>
      <c r="AE1816" s="14"/>
      <c r="AT1816" s="264" t="s">
        <v>221</v>
      </c>
      <c r="AU1816" s="264" t="s">
        <v>89</v>
      </c>
      <c r="AV1816" s="14" t="s">
        <v>219</v>
      </c>
      <c r="AW1816" s="14" t="s">
        <v>36</v>
      </c>
      <c r="AX1816" s="14" t="s">
        <v>21</v>
      </c>
      <c r="AY1816" s="264" t="s">
        <v>213</v>
      </c>
    </row>
    <row r="1817" spans="1:51" s="15" customFormat="1" ht="12">
      <c r="A1817" s="15"/>
      <c r="B1817" s="265"/>
      <c r="C1817" s="266"/>
      <c r="D1817" s="244" t="s">
        <v>221</v>
      </c>
      <c r="E1817" s="267" t="s">
        <v>1</v>
      </c>
      <c r="F1817" s="268" t="s">
        <v>2938</v>
      </c>
      <c r="G1817" s="266"/>
      <c r="H1817" s="267" t="s">
        <v>1</v>
      </c>
      <c r="I1817" s="269"/>
      <c r="J1817" s="266"/>
      <c r="K1817" s="266"/>
      <c r="L1817" s="270"/>
      <c r="M1817" s="271"/>
      <c r="N1817" s="272"/>
      <c r="O1817" s="272"/>
      <c r="P1817" s="272"/>
      <c r="Q1817" s="272"/>
      <c r="R1817" s="272"/>
      <c r="S1817" s="272"/>
      <c r="T1817" s="273"/>
      <c r="U1817" s="15"/>
      <c r="V1817" s="15"/>
      <c r="W1817" s="15"/>
      <c r="X1817" s="15"/>
      <c r="Y1817" s="15"/>
      <c r="Z1817" s="15"/>
      <c r="AA1817" s="15"/>
      <c r="AB1817" s="15"/>
      <c r="AC1817" s="15"/>
      <c r="AD1817" s="15"/>
      <c r="AE1817" s="15"/>
      <c r="AT1817" s="274" t="s">
        <v>221</v>
      </c>
      <c r="AU1817" s="274" t="s">
        <v>89</v>
      </c>
      <c r="AV1817" s="15" t="s">
        <v>21</v>
      </c>
      <c r="AW1817" s="15" t="s">
        <v>36</v>
      </c>
      <c r="AX1817" s="15" t="s">
        <v>80</v>
      </c>
      <c r="AY1817" s="274" t="s">
        <v>213</v>
      </c>
    </row>
    <row r="1818" spans="1:63" s="12" customFormat="1" ht="25.9" customHeight="1">
      <c r="A1818" s="12"/>
      <c r="B1818" s="212"/>
      <c r="C1818" s="213"/>
      <c r="D1818" s="214" t="s">
        <v>79</v>
      </c>
      <c r="E1818" s="215" t="s">
        <v>2939</v>
      </c>
      <c r="F1818" s="215" t="s">
        <v>2940</v>
      </c>
      <c r="G1818" s="213"/>
      <c r="H1818" s="213"/>
      <c r="I1818" s="216"/>
      <c r="J1818" s="217">
        <f>BK1818</f>
        <v>0</v>
      </c>
      <c r="K1818" s="213"/>
      <c r="L1818" s="218"/>
      <c r="M1818" s="219"/>
      <c r="N1818" s="220"/>
      <c r="O1818" s="220"/>
      <c r="P1818" s="221">
        <f>P1819</f>
        <v>0</v>
      </c>
      <c r="Q1818" s="220"/>
      <c r="R1818" s="221">
        <f>R1819</f>
        <v>0</v>
      </c>
      <c r="S1818" s="220"/>
      <c r="T1818" s="222">
        <f>T1819</f>
        <v>0</v>
      </c>
      <c r="U1818" s="12"/>
      <c r="V1818" s="12"/>
      <c r="W1818" s="12"/>
      <c r="X1818" s="12"/>
      <c r="Y1818" s="12"/>
      <c r="Z1818" s="12"/>
      <c r="AA1818" s="12"/>
      <c r="AB1818" s="12"/>
      <c r="AC1818" s="12"/>
      <c r="AD1818" s="12"/>
      <c r="AE1818" s="12"/>
      <c r="AR1818" s="223" t="s">
        <v>241</v>
      </c>
      <c r="AT1818" s="224" t="s">
        <v>79</v>
      </c>
      <c r="AU1818" s="224" t="s">
        <v>80</v>
      </c>
      <c r="AY1818" s="223" t="s">
        <v>213</v>
      </c>
      <c r="BK1818" s="225">
        <f>BK1819</f>
        <v>0</v>
      </c>
    </row>
    <row r="1819" spans="1:63" s="12" customFormat="1" ht="22.8" customHeight="1">
      <c r="A1819" s="12"/>
      <c r="B1819" s="212"/>
      <c r="C1819" s="213"/>
      <c r="D1819" s="214" t="s">
        <v>79</v>
      </c>
      <c r="E1819" s="226" t="s">
        <v>2941</v>
      </c>
      <c r="F1819" s="226" t="s">
        <v>2942</v>
      </c>
      <c r="G1819" s="213"/>
      <c r="H1819" s="213"/>
      <c r="I1819" s="216"/>
      <c r="J1819" s="227">
        <f>BK1819</f>
        <v>0</v>
      </c>
      <c r="K1819" s="213"/>
      <c r="L1819" s="218"/>
      <c r="M1819" s="219"/>
      <c r="N1819" s="220"/>
      <c r="O1819" s="220"/>
      <c r="P1819" s="221">
        <f>P1820+SUM(P1821:P1840)</f>
        <v>0</v>
      </c>
      <c r="Q1819" s="220"/>
      <c r="R1819" s="221">
        <f>R1820+SUM(R1821:R1840)</f>
        <v>0</v>
      </c>
      <c r="S1819" s="220"/>
      <c r="T1819" s="222">
        <f>T1820+SUM(T1821:T1840)</f>
        <v>0</v>
      </c>
      <c r="U1819" s="12"/>
      <c r="V1819" s="12"/>
      <c r="W1819" s="12"/>
      <c r="X1819" s="12"/>
      <c r="Y1819" s="12"/>
      <c r="Z1819" s="12"/>
      <c r="AA1819" s="12"/>
      <c r="AB1819" s="12"/>
      <c r="AC1819" s="12"/>
      <c r="AD1819" s="12"/>
      <c r="AE1819" s="12"/>
      <c r="AR1819" s="223" t="s">
        <v>241</v>
      </c>
      <c r="AT1819" s="224" t="s">
        <v>79</v>
      </c>
      <c r="AU1819" s="224" t="s">
        <v>21</v>
      </c>
      <c r="AY1819" s="223" t="s">
        <v>213</v>
      </c>
      <c r="BK1819" s="225">
        <f>BK1820+SUM(BK1821:BK1840)</f>
        <v>0</v>
      </c>
    </row>
    <row r="1820" spans="1:65" s="2" customFormat="1" ht="16.5" customHeight="1">
      <c r="A1820" s="39"/>
      <c r="B1820" s="40"/>
      <c r="C1820" s="228" t="s">
        <v>2943</v>
      </c>
      <c r="D1820" s="228" t="s">
        <v>215</v>
      </c>
      <c r="E1820" s="229" t="s">
        <v>2944</v>
      </c>
      <c r="F1820" s="230" t="s">
        <v>2945</v>
      </c>
      <c r="G1820" s="231" t="s">
        <v>990</v>
      </c>
      <c r="H1820" s="232">
        <v>2</v>
      </c>
      <c r="I1820" s="233"/>
      <c r="J1820" s="234">
        <f>ROUND(I1820*H1820,2)</f>
        <v>0</v>
      </c>
      <c r="K1820" s="235"/>
      <c r="L1820" s="45"/>
      <c r="M1820" s="236" t="s">
        <v>1</v>
      </c>
      <c r="N1820" s="237" t="s">
        <v>45</v>
      </c>
      <c r="O1820" s="92"/>
      <c r="P1820" s="238">
        <f>O1820*H1820</f>
        <v>0</v>
      </c>
      <c r="Q1820" s="238">
        <v>0</v>
      </c>
      <c r="R1820" s="238">
        <f>Q1820*H1820</f>
        <v>0</v>
      </c>
      <c r="S1820" s="238">
        <v>0</v>
      </c>
      <c r="T1820" s="239">
        <f>S1820*H1820</f>
        <v>0</v>
      </c>
      <c r="U1820" s="39"/>
      <c r="V1820" s="39"/>
      <c r="W1820" s="39"/>
      <c r="X1820" s="39"/>
      <c r="Y1820" s="39"/>
      <c r="Z1820" s="39"/>
      <c r="AA1820" s="39"/>
      <c r="AB1820" s="39"/>
      <c r="AC1820" s="39"/>
      <c r="AD1820" s="39"/>
      <c r="AE1820" s="39"/>
      <c r="AR1820" s="240" t="s">
        <v>219</v>
      </c>
      <c r="AT1820" s="240" t="s">
        <v>215</v>
      </c>
      <c r="AU1820" s="240" t="s">
        <v>89</v>
      </c>
      <c r="AY1820" s="18" t="s">
        <v>213</v>
      </c>
      <c r="BE1820" s="241">
        <f>IF(N1820="základní",J1820,0)</f>
        <v>0</v>
      </c>
      <c r="BF1820" s="241">
        <f>IF(N1820="snížená",J1820,0)</f>
        <v>0</v>
      </c>
      <c r="BG1820" s="241">
        <f>IF(N1820="zákl. přenesená",J1820,0)</f>
        <v>0</v>
      </c>
      <c r="BH1820" s="241">
        <f>IF(N1820="sníž. přenesená",J1820,0)</f>
        <v>0</v>
      </c>
      <c r="BI1820" s="241">
        <f>IF(N1820="nulová",J1820,0)</f>
        <v>0</v>
      </c>
      <c r="BJ1820" s="18" t="s">
        <v>21</v>
      </c>
      <c r="BK1820" s="241">
        <f>ROUND(I1820*H1820,2)</f>
        <v>0</v>
      </c>
      <c r="BL1820" s="18" t="s">
        <v>219</v>
      </c>
      <c r="BM1820" s="240" t="s">
        <v>2946</v>
      </c>
    </row>
    <row r="1821" spans="1:51" s="13" customFormat="1" ht="12">
      <c r="A1821" s="13"/>
      <c r="B1821" s="242"/>
      <c r="C1821" s="243"/>
      <c r="D1821" s="244" t="s">
        <v>221</v>
      </c>
      <c r="E1821" s="245" t="s">
        <v>1</v>
      </c>
      <c r="F1821" s="246" t="s">
        <v>89</v>
      </c>
      <c r="G1821" s="243"/>
      <c r="H1821" s="247">
        <v>2</v>
      </c>
      <c r="I1821" s="248"/>
      <c r="J1821" s="243"/>
      <c r="K1821" s="243"/>
      <c r="L1821" s="249"/>
      <c r="M1821" s="250"/>
      <c r="N1821" s="251"/>
      <c r="O1821" s="251"/>
      <c r="P1821" s="251"/>
      <c r="Q1821" s="251"/>
      <c r="R1821" s="251"/>
      <c r="S1821" s="251"/>
      <c r="T1821" s="252"/>
      <c r="U1821" s="13"/>
      <c r="V1821" s="13"/>
      <c r="W1821" s="13"/>
      <c r="X1821" s="13"/>
      <c r="Y1821" s="13"/>
      <c r="Z1821" s="13"/>
      <c r="AA1821" s="13"/>
      <c r="AB1821" s="13"/>
      <c r="AC1821" s="13"/>
      <c r="AD1821" s="13"/>
      <c r="AE1821" s="13"/>
      <c r="AT1821" s="253" t="s">
        <v>221</v>
      </c>
      <c r="AU1821" s="253" t="s">
        <v>89</v>
      </c>
      <c r="AV1821" s="13" t="s">
        <v>89</v>
      </c>
      <c r="AW1821" s="13" t="s">
        <v>36</v>
      </c>
      <c r="AX1821" s="13" t="s">
        <v>21</v>
      </c>
      <c r="AY1821" s="253" t="s">
        <v>213</v>
      </c>
    </row>
    <row r="1822" spans="1:65" s="2" customFormat="1" ht="21.75" customHeight="1">
      <c r="A1822" s="39"/>
      <c r="B1822" s="40"/>
      <c r="C1822" s="228" t="s">
        <v>2947</v>
      </c>
      <c r="D1822" s="228" t="s">
        <v>215</v>
      </c>
      <c r="E1822" s="229" t="s">
        <v>2948</v>
      </c>
      <c r="F1822" s="230" t="s">
        <v>2949</v>
      </c>
      <c r="G1822" s="231" t="s">
        <v>990</v>
      </c>
      <c r="H1822" s="232">
        <v>1</v>
      </c>
      <c r="I1822" s="233"/>
      <c r="J1822" s="234">
        <f>ROUND(I1822*H1822,2)</f>
        <v>0</v>
      </c>
      <c r="K1822" s="235"/>
      <c r="L1822" s="45"/>
      <c r="M1822" s="236" t="s">
        <v>1</v>
      </c>
      <c r="N1822" s="237" t="s">
        <v>45</v>
      </c>
      <c r="O1822" s="92"/>
      <c r="P1822" s="238">
        <f>O1822*H1822</f>
        <v>0</v>
      </c>
      <c r="Q1822" s="238">
        <v>0</v>
      </c>
      <c r="R1822" s="238">
        <f>Q1822*H1822</f>
        <v>0</v>
      </c>
      <c r="S1822" s="238">
        <v>0</v>
      </c>
      <c r="T1822" s="239">
        <f>S1822*H1822</f>
        <v>0</v>
      </c>
      <c r="U1822" s="39"/>
      <c r="V1822" s="39"/>
      <c r="W1822" s="39"/>
      <c r="X1822" s="39"/>
      <c r="Y1822" s="39"/>
      <c r="Z1822" s="39"/>
      <c r="AA1822" s="39"/>
      <c r="AB1822" s="39"/>
      <c r="AC1822" s="39"/>
      <c r="AD1822" s="39"/>
      <c r="AE1822" s="39"/>
      <c r="AR1822" s="240" t="s">
        <v>219</v>
      </c>
      <c r="AT1822" s="240" t="s">
        <v>215</v>
      </c>
      <c r="AU1822" s="240" t="s">
        <v>89</v>
      </c>
      <c r="AY1822" s="18" t="s">
        <v>213</v>
      </c>
      <c r="BE1822" s="241">
        <f>IF(N1822="základní",J1822,0)</f>
        <v>0</v>
      </c>
      <c r="BF1822" s="241">
        <f>IF(N1822="snížená",J1822,0)</f>
        <v>0</v>
      </c>
      <c r="BG1822" s="241">
        <f>IF(N1822="zákl. přenesená",J1822,0)</f>
        <v>0</v>
      </c>
      <c r="BH1822" s="241">
        <f>IF(N1822="sníž. přenesená",J1822,0)</f>
        <v>0</v>
      </c>
      <c r="BI1822" s="241">
        <f>IF(N1822="nulová",J1822,0)</f>
        <v>0</v>
      </c>
      <c r="BJ1822" s="18" t="s">
        <v>21</v>
      </c>
      <c r="BK1822" s="241">
        <f>ROUND(I1822*H1822,2)</f>
        <v>0</v>
      </c>
      <c r="BL1822" s="18" t="s">
        <v>219</v>
      </c>
      <c r="BM1822" s="240" t="s">
        <v>2950</v>
      </c>
    </row>
    <row r="1823" spans="1:51" s="13" customFormat="1" ht="12">
      <c r="A1823" s="13"/>
      <c r="B1823" s="242"/>
      <c r="C1823" s="243"/>
      <c r="D1823" s="244" t="s">
        <v>221</v>
      </c>
      <c r="E1823" s="245" t="s">
        <v>1</v>
      </c>
      <c r="F1823" s="246" t="s">
        <v>21</v>
      </c>
      <c r="G1823" s="243"/>
      <c r="H1823" s="247">
        <v>1</v>
      </c>
      <c r="I1823" s="248"/>
      <c r="J1823" s="243"/>
      <c r="K1823" s="243"/>
      <c r="L1823" s="249"/>
      <c r="M1823" s="250"/>
      <c r="N1823" s="251"/>
      <c r="O1823" s="251"/>
      <c r="P1823" s="251"/>
      <c r="Q1823" s="251"/>
      <c r="R1823" s="251"/>
      <c r="S1823" s="251"/>
      <c r="T1823" s="252"/>
      <c r="U1823" s="13"/>
      <c r="V1823" s="13"/>
      <c r="W1823" s="13"/>
      <c r="X1823" s="13"/>
      <c r="Y1823" s="13"/>
      <c r="Z1823" s="13"/>
      <c r="AA1823" s="13"/>
      <c r="AB1823" s="13"/>
      <c r="AC1823" s="13"/>
      <c r="AD1823" s="13"/>
      <c r="AE1823" s="13"/>
      <c r="AT1823" s="253" t="s">
        <v>221</v>
      </c>
      <c r="AU1823" s="253" t="s">
        <v>89</v>
      </c>
      <c r="AV1823" s="13" t="s">
        <v>89</v>
      </c>
      <c r="AW1823" s="13" t="s">
        <v>36</v>
      </c>
      <c r="AX1823" s="13" t="s">
        <v>21</v>
      </c>
      <c r="AY1823" s="253" t="s">
        <v>213</v>
      </c>
    </row>
    <row r="1824" spans="1:65" s="2" customFormat="1" ht="16.5" customHeight="1">
      <c r="A1824" s="39"/>
      <c r="B1824" s="40"/>
      <c r="C1824" s="228" t="s">
        <v>2951</v>
      </c>
      <c r="D1824" s="228" t="s">
        <v>215</v>
      </c>
      <c r="E1824" s="229" t="s">
        <v>2952</v>
      </c>
      <c r="F1824" s="230" t="s">
        <v>2953</v>
      </c>
      <c r="G1824" s="231" t="s">
        <v>990</v>
      </c>
      <c r="H1824" s="232">
        <v>1</v>
      </c>
      <c r="I1824" s="233"/>
      <c r="J1824" s="234">
        <f>ROUND(I1824*H1824,2)</f>
        <v>0</v>
      </c>
      <c r="K1824" s="235"/>
      <c r="L1824" s="45"/>
      <c r="M1824" s="236" t="s">
        <v>1</v>
      </c>
      <c r="N1824" s="237" t="s">
        <v>45</v>
      </c>
      <c r="O1824" s="92"/>
      <c r="P1824" s="238">
        <f>O1824*H1824</f>
        <v>0</v>
      </c>
      <c r="Q1824" s="238">
        <v>0</v>
      </c>
      <c r="R1824" s="238">
        <f>Q1824*H1824</f>
        <v>0</v>
      </c>
      <c r="S1824" s="238">
        <v>0</v>
      </c>
      <c r="T1824" s="239">
        <f>S1824*H1824</f>
        <v>0</v>
      </c>
      <c r="U1824" s="39"/>
      <c r="V1824" s="39"/>
      <c r="W1824" s="39"/>
      <c r="X1824" s="39"/>
      <c r="Y1824" s="39"/>
      <c r="Z1824" s="39"/>
      <c r="AA1824" s="39"/>
      <c r="AB1824" s="39"/>
      <c r="AC1824" s="39"/>
      <c r="AD1824" s="39"/>
      <c r="AE1824" s="39"/>
      <c r="AR1824" s="240" t="s">
        <v>219</v>
      </c>
      <c r="AT1824" s="240" t="s">
        <v>215</v>
      </c>
      <c r="AU1824" s="240" t="s">
        <v>89</v>
      </c>
      <c r="AY1824" s="18" t="s">
        <v>213</v>
      </c>
      <c r="BE1824" s="241">
        <f>IF(N1824="základní",J1824,0)</f>
        <v>0</v>
      </c>
      <c r="BF1824" s="241">
        <f>IF(N1824="snížená",J1824,0)</f>
        <v>0</v>
      </c>
      <c r="BG1824" s="241">
        <f>IF(N1824="zákl. přenesená",J1824,0)</f>
        <v>0</v>
      </c>
      <c r="BH1824" s="241">
        <f>IF(N1824="sníž. přenesená",J1824,0)</f>
        <v>0</v>
      </c>
      <c r="BI1824" s="241">
        <f>IF(N1824="nulová",J1824,0)</f>
        <v>0</v>
      </c>
      <c r="BJ1824" s="18" t="s">
        <v>21</v>
      </c>
      <c r="BK1824" s="241">
        <f>ROUND(I1824*H1824,2)</f>
        <v>0</v>
      </c>
      <c r="BL1824" s="18" t="s">
        <v>219</v>
      </c>
      <c r="BM1824" s="240" t="s">
        <v>2954</v>
      </c>
    </row>
    <row r="1825" spans="1:51" s="13" customFormat="1" ht="12">
      <c r="A1825" s="13"/>
      <c r="B1825" s="242"/>
      <c r="C1825" s="243"/>
      <c r="D1825" s="244" t="s">
        <v>221</v>
      </c>
      <c r="E1825" s="245" t="s">
        <v>1</v>
      </c>
      <c r="F1825" s="246" t="s">
        <v>21</v>
      </c>
      <c r="G1825" s="243"/>
      <c r="H1825" s="247">
        <v>1</v>
      </c>
      <c r="I1825" s="248"/>
      <c r="J1825" s="243"/>
      <c r="K1825" s="243"/>
      <c r="L1825" s="249"/>
      <c r="M1825" s="250"/>
      <c r="N1825" s="251"/>
      <c r="O1825" s="251"/>
      <c r="P1825" s="251"/>
      <c r="Q1825" s="251"/>
      <c r="R1825" s="251"/>
      <c r="S1825" s="251"/>
      <c r="T1825" s="252"/>
      <c r="U1825" s="13"/>
      <c r="V1825" s="13"/>
      <c r="W1825" s="13"/>
      <c r="X1825" s="13"/>
      <c r="Y1825" s="13"/>
      <c r="Z1825" s="13"/>
      <c r="AA1825" s="13"/>
      <c r="AB1825" s="13"/>
      <c r="AC1825" s="13"/>
      <c r="AD1825" s="13"/>
      <c r="AE1825" s="13"/>
      <c r="AT1825" s="253" t="s">
        <v>221</v>
      </c>
      <c r="AU1825" s="253" t="s">
        <v>89</v>
      </c>
      <c r="AV1825" s="13" t="s">
        <v>89</v>
      </c>
      <c r="AW1825" s="13" t="s">
        <v>36</v>
      </c>
      <c r="AX1825" s="13" t="s">
        <v>21</v>
      </c>
      <c r="AY1825" s="253" t="s">
        <v>213</v>
      </c>
    </row>
    <row r="1826" spans="1:65" s="2" customFormat="1" ht="16.5" customHeight="1">
      <c r="A1826" s="39"/>
      <c r="B1826" s="40"/>
      <c r="C1826" s="228" t="s">
        <v>2955</v>
      </c>
      <c r="D1826" s="228" t="s">
        <v>215</v>
      </c>
      <c r="E1826" s="229" t="s">
        <v>2956</v>
      </c>
      <c r="F1826" s="230" t="s">
        <v>2957</v>
      </c>
      <c r="G1826" s="231" t="s">
        <v>990</v>
      </c>
      <c r="H1826" s="232">
        <v>1</v>
      </c>
      <c r="I1826" s="233"/>
      <c r="J1826" s="234">
        <f>ROUND(I1826*H1826,2)</f>
        <v>0</v>
      </c>
      <c r="K1826" s="235"/>
      <c r="L1826" s="45"/>
      <c r="M1826" s="236" t="s">
        <v>1</v>
      </c>
      <c r="N1826" s="237" t="s">
        <v>45</v>
      </c>
      <c r="O1826" s="92"/>
      <c r="P1826" s="238">
        <f>O1826*H1826</f>
        <v>0</v>
      </c>
      <c r="Q1826" s="238">
        <v>0</v>
      </c>
      <c r="R1826" s="238">
        <f>Q1826*H1826</f>
        <v>0</v>
      </c>
      <c r="S1826" s="238">
        <v>0</v>
      </c>
      <c r="T1826" s="239">
        <f>S1826*H1826</f>
        <v>0</v>
      </c>
      <c r="U1826" s="39"/>
      <c r="V1826" s="39"/>
      <c r="W1826" s="39"/>
      <c r="X1826" s="39"/>
      <c r="Y1826" s="39"/>
      <c r="Z1826" s="39"/>
      <c r="AA1826" s="39"/>
      <c r="AB1826" s="39"/>
      <c r="AC1826" s="39"/>
      <c r="AD1826" s="39"/>
      <c r="AE1826" s="39"/>
      <c r="AR1826" s="240" t="s">
        <v>219</v>
      </c>
      <c r="AT1826" s="240" t="s">
        <v>215</v>
      </c>
      <c r="AU1826" s="240" t="s">
        <v>89</v>
      </c>
      <c r="AY1826" s="18" t="s">
        <v>213</v>
      </c>
      <c r="BE1826" s="241">
        <f>IF(N1826="základní",J1826,0)</f>
        <v>0</v>
      </c>
      <c r="BF1826" s="241">
        <f>IF(N1826="snížená",J1826,0)</f>
        <v>0</v>
      </c>
      <c r="BG1826" s="241">
        <f>IF(N1826="zákl. přenesená",J1826,0)</f>
        <v>0</v>
      </c>
      <c r="BH1826" s="241">
        <f>IF(N1826="sníž. přenesená",J1826,0)</f>
        <v>0</v>
      </c>
      <c r="BI1826" s="241">
        <f>IF(N1826="nulová",J1826,0)</f>
        <v>0</v>
      </c>
      <c r="BJ1826" s="18" t="s">
        <v>21</v>
      </c>
      <c r="BK1826" s="241">
        <f>ROUND(I1826*H1826,2)</f>
        <v>0</v>
      </c>
      <c r="BL1826" s="18" t="s">
        <v>219</v>
      </c>
      <c r="BM1826" s="240" t="s">
        <v>2958</v>
      </c>
    </row>
    <row r="1827" spans="1:51" s="13" customFormat="1" ht="12">
      <c r="A1827" s="13"/>
      <c r="B1827" s="242"/>
      <c r="C1827" s="243"/>
      <c r="D1827" s="244" t="s">
        <v>221</v>
      </c>
      <c r="E1827" s="245" t="s">
        <v>1</v>
      </c>
      <c r="F1827" s="246" t="s">
        <v>21</v>
      </c>
      <c r="G1827" s="243"/>
      <c r="H1827" s="247">
        <v>1</v>
      </c>
      <c r="I1827" s="248"/>
      <c r="J1827" s="243"/>
      <c r="K1827" s="243"/>
      <c r="L1827" s="249"/>
      <c r="M1827" s="250"/>
      <c r="N1827" s="251"/>
      <c r="O1827" s="251"/>
      <c r="P1827" s="251"/>
      <c r="Q1827" s="251"/>
      <c r="R1827" s="251"/>
      <c r="S1827" s="251"/>
      <c r="T1827" s="252"/>
      <c r="U1827" s="13"/>
      <c r="V1827" s="13"/>
      <c r="W1827" s="13"/>
      <c r="X1827" s="13"/>
      <c r="Y1827" s="13"/>
      <c r="Z1827" s="13"/>
      <c r="AA1827" s="13"/>
      <c r="AB1827" s="13"/>
      <c r="AC1827" s="13"/>
      <c r="AD1827" s="13"/>
      <c r="AE1827" s="13"/>
      <c r="AT1827" s="253" t="s">
        <v>221</v>
      </c>
      <c r="AU1827" s="253" t="s">
        <v>89</v>
      </c>
      <c r="AV1827" s="13" t="s">
        <v>89</v>
      </c>
      <c r="AW1827" s="13" t="s">
        <v>36</v>
      </c>
      <c r="AX1827" s="13" t="s">
        <v>21</v>
      </c>
      <c r="AY1827" s="253" t="s">
        <v>213</v>
      </c>
    </row>
    <row r="1828" spans="1:65" s="2" customFormat="1" ht="16.5" customHeight="1">
      <c r="A1828" s="39"/>
      <c r="B1828" s="40"/>
      <c r="C1828" s="228" t="s">
        <v>2959</v>
      </c>
      <c r="D1828" s="228" t="s">
        <v>215</v>
      </c>
      <c r="E1828" s="229" t="s">
        <v>2960</v>
      </c>
      <c r="F1828" s="230" t="s">
        <v>2961</v>
      </c>
      <c r="G1828" s="231" t="s">
        <v>470</v>
      </c>
      <c r="H1828" s="232">
        <v>130</v>
      </c>
      <c r="I1828" s="233"/>
      <c r="J1828" s="234">
        <f>ROUND(I1828*H1828,2)</f>
        <v>0</v>
      </c>
      <c r="K1828" s="235"/>
      <c r="L1828" s="45"/>
      <c r="M1828" s="236" t="s">
        <v>1</v>
      </c>
      <c r="N1828" s="237" t="s">
        <v>45</v>
      </c>
      <c r="O1828" s="92"/>
      <c r="P1828" s="238">
        <f>O1828*H1828</f>
        <v>0</v>
      </c>
      <c r="Q1828" s="238">
        <v>0</v>
      </c>
      <c r="R1828" s="238">
        <f>Q1828*H1828</f>
        <v>0</v>
      </c>
      <c r="S1828" s="238">
        <v>0</v>
      </c>
      <c r="T1828" s="239">
        <f>S1828*H1828</f>
        <v>0</v>
      </c>
      <c r="U1828" s="39"/>
      <c r="V1828" s="39"/>
      <c r="W1828" s="39"/>
      <c r="X1828" s="39"/>
      <c r="Y1828" s="39"/>
      <c r="Z1828" s="39"/>
      <c r="AA1828" s="39"/>
      <c r="AB1828" s="39"/>
      <c r="AC1828" s="39"/>
      <c r="AD1828" s="39"/>
      <c r="AE1828" s="39"/>
      <c r="AR1828" s="240" t="s">
        <v>219</v>
      </c>
      <c r="AT1828" s="240" t="s">
        <v>215</v>
      </c>
      <c r="AU1828" s="240" t="s">
        <v>89</v>
      </c>
      <c r="AY1828" s="18" t="s">
        <v>213</v>
      </c>
      <c r="BE1828" s="241">
        <f>IF(N1828="základní",J1828,0)</f>
        <v>0</v>
      </c>
      <c r="BF1828" s="241">
        <f>IF(N1828="snížená",J1828,0)</f>
        <v>0</v>
      </c>
      <c r="BG1828" s="241">
        <f>IF(N1828="zákl. přenesená",J1828,0)</f>
        <v>0</v>
      </c>
      <c r="BH1828" s="241">
        <f>IF(N1828="sníž. přenesená",J1828,0)</f>
        <v>0</v>
      </c>
      <c r="BI1828" s="241">
        <f>IF(N1828="nulová",J1828,0)</f>
        <v>0</v>
      </c>
      <c r="BJ1828" s="18" t="s">
        <v>21</v>
      </c>
      <c r="BK1828" s="241">
        <f>ROUND(I1828*H1828,2)</f>
        <v>0</v>
      </c>
      <c r="BL1828" s="18" t="s">
        <v>219</v>
      </c>
      <c r="BM1828" s="240" t="s">
        <v>2962</v>
      </c>
    </row>
    <row r="1829" spans="1:51" s="13" customFormat="1" ht="12">
      <c r="A1829" s="13"/>
      <c r="B1829" s="242"/>
      <c r="C1829" s="243"/>
      <c r="D1829" s="244" t="s">
        <v>221</v>
      </c>
      <c r="E1829" s="245" t="s">
        <v>1</v>
      </c>
      <c r="F1829" s="246" t="s">
        <v>1052</v>
      </c>
      <c r="G1829" s="243"/>
      <c r="H1829" s="247">
        <v>130</v>
      </c>
      <c r="I1829" s="248"/>
      <c r="J1829" s="243"/>
      <c r="K1829" s="243"/>
      <c r="L1829" s="249"/>
      <c r="M1829" s="250"/>
      <c r="N1829" s="251"/>
      <c r="O1829" s="251"/>
      <c r="P1829" s="251"/>
      <c r="Q1829" s="251"/>
      <c r="R1829" s="251"/>
      <c r="S1829" s="251"/>
      <c r="T1829" s="252"/>
      <c r="U1829" s="13"/>
      <c r="V1829" s="13"/>
      <c r="W1829" s="13"/>
      <c r="X1829" s="13"/>
      <c r="Y1829" s="13"/>
      <c r="Z1829" s="13"/>
      <c r="AA1829" s="13"/>
      <c r="AB1829" s="13"/>
      <c r="AC1829" s="13"/>
      <c r="AD1829" s="13"/>
      <c r="AE1829" s="13"/>
      <c r="AT1829" s="253" t="s">
        <v>221</v>
      </c>
      <c r="AU1829" s="253" t="s">
        <v>89</v>
      </c>
      <c r="AV1829" s="13" t="s">
        <v>89</v>
      </c>
      <c r="AW1829" s="13" t="s">
        <v>36</v>
      </c>
      <c r="AX1829" s="13" t="s">
        <v>21</v>
      </c>
      <c r="AY1829" s="253" t="s">
        <v>213</v>
      </c>
    </row>
    <row r="1830" spans="1:65" s="2" customFormat="1" ht="16.5" customHeight="1">
      <c r="A1830" s="39"/>
      <c r="B1830" s="40"/>
      <c r="C1830" s="228" t="s">
        <v>2963</v>
      </c>
      <c r="D1830" s="228" t="s">
        <v>215</v>
      </c>
      <c r="E1830" s="229" t="s">
        <v>2964</v>
      </c>
      <c r="F1830" s="230" t="s">
        <v>2965</v>
      </c>
      <c r="G1830" s="231" t="s">
        <v>2966</v>
      </c>
      <c r="H1830" s="232">
        <v>700</v>
      </c>
      <c r="I1830" s="233"/>
      <c r="J1830" s="234">
        <f>ROUND(I1830*H1830,2)</f>
        <v>0</v>
      </c>
      <c r="K1830" s="235"/>
      <c r="L1830" s="45"/>
      <c r="M1830" s="236" t="s">
        <v>1</v>
      </c>
      <c r="N1830" s="237" t="s">
        <v>45</v>
      </c>
      <c r="O1830" s="92"/>
      <c r="P1830" s="238">
        <f>O1830*H1830</f>
        <v>0</v>
      </c>
      <c r="Q1830" s="238">
        <v>0</v>
      </c>
      <c r="R1830" s="238">
        <f>Q1830*H1830</f>
        <v>0</v>
      </c>
      <c r="S1830" s="238">
        <v>0</v>
      </c>
      <c r="T1830" s="239">
        <f>S1830*H1830</f>
        <v>0</v>
      </c>
      <c r="U1830" s="39"/>
      <c r="V1830" s="39"/>
      <c r="W1830" s="39"/>
      <c r="X1830" s="39"/>
      <c r="Y1830" s="39"/>
      <c r="Z1830" s="39"/>
      <c r="AA1830" s="39"/>
      <c r="AB1830" s="39"/>
      <c r="AC1830" s="39"/>
      <c r="AD1830" s="39"/>
      <c r="AE1830" s="39"/>
      <c r="AR1830" s="240" t="s">
        <v>2967</v>
      </c>
      <c r="AT1830" s="240" t="s">
        <v>215</v>
      </c>
      <c r="AU1830" s="240" t="s">
        <v>89</v>
      </c>
      <c r="AY1830" s="18" t="s">
        <v>213</v>
      </c>
      <c r="BE1830" s="241">
        <f>IF(N1830="základní",J1830,0)</f>
        <v>0</v>
      </c>
      <c r="BF1830" s="241">
        <f>IF(N1830="snížená",J1830,0)</f>
        <v>0</v>
      </c>
      <c r="BG1830" s="241">
        <f>IF(N1830="zákl. přenesená",J1830,0)</f>
        <v>0</v>
      </c>
      <c r="BH1830" s="241">
        <f>IF(N1830="sníž. přenesená",J1830,0)</f>
        <v>0</v>
      </c>
      <c r="BI1830" s="241">
        <f>IF(N1830="nulová",J1830,0)</f>
        <v>0</v>
      </c>
      <c r="BJ1830" s="18" t="s">
        <v>21</v>
      </c>
      <c r="BK1830" s="241">
        <f>ROUND(I1830*H1830,2)</f>
        <v>0</v>
      </c>
      <c r="BL1830" s="18" t="s">
        <v>2967</v>
      </c>
      <c r="BM1830" s="240" t="s">
        <v>2968</v>
      </c>
    </row>
    <row r="1831" spans="1:51" s="13" customFormat="1" ht="12">
      <c r="A1831" s="13"/>
      <c r="B1831" s="242"/>
      <c r="C1831" s="243"/>
      <c r="D1831" s="244" t="s">
        <v>221</v>
      </c>
      <c r="E1831" s="245" t="s">
        <v>1</v>
      </c>
      <c r="F1831" s="246" t="s">
        <v>2969</v>
      </c>
      <c r="G1831" s="243"/>
      <c r="H1831" s="247">
        <v>700</v>
      </c>
      <c r="I1831" s="248"/>
      <c r="J1831" s="243"/>
      <c r="K1831" s="243"/>
      <c r="L1831" s="249"/>
      <c r="M1831" s="250"/>
      <c r="N1831" s="251"/>
      <c r="O1831" s="251"/>
      <c r="P1831" s="251"/>
      <c r="Q1831" s="251"/>
      <c r="R1831" s="251"/>
      <c r="S1831" s="251"/>
      <c r="T1831" s="252"/>
      <c r="U1831" s="13"/>
      <c r="V1831" s="13"/>
      <c r="W1831" s="13"/>
      <c r="X1831" s="13"/>
      <c r="Y1831" s="13"/>
      <c r="Z1831" s="13"/>
      <c r="AA1831" s="13"/>
      <c r="AB1831" s="13"/>
      <c r="AC1831" s="13"/>
      <c r="AD1831" s="13"/>
      <c r="AE1831" s="13"/>
      <c r="AT1831" s="253" t="s">
        <v>221</v>
      </c>
      <c r="AU1831" s="253" t="s">
        <v>89</v>
      </c>
      <c r="AV1831" s="13" t="s">
        <v>89</v>
      </c>
      <c r="AW1831" s="13" t="s">
        <v>36</v>
      </c>
      <c r="AX1831" s="13" t="s">
        <v>21</v>
      </c>
      <c r="AY1831" s="253" t="s">
        <v>213</v>
      </c>
    </row>
    <row r="1832" spans="1:65" s="2" customFormat="1" ht="21.75" customHeight="1">
      <c r="A1832" s="39"/>
      <c r="B1832" s="40"/>
      <c r="C1832" s="228" t="s">
        <v>2970</v>
      </c>
      <c r="D1832" s="228" t="s">
        <v>215</v>
      </c>
      <c r="E1832" s="229" t="s">
        <v>2971</v>
      </c>
      <c r="F1832" s="230" t="s">
        <v>2972</v>
      </c>
      <c r="G1832" s="231" t="s">
        <v>990</v>
      </c>
      <c r="H1832" s="232">
        <v>1</v>
      </c>
      <c r="I1832" s="233"/>
      <c r="J1832" s="234">
        <f>ROUND(I1832*H1832,2)</f>
        <v>0</v>
      </c>
      <c r="K1832" s="235"/>
      <c r="L1832" s="45"/>
      <c r="M1832" s="236" t="s">
        <v>1</v>
      </c>
      <c r="N1832" s="237" t="s">
        <v>45</v>
      </c>
      <c r="O1832" s="92"/>
      <c r="P1832" s="238">
        <f>O1832*H1832</f>
        <v>0</v>
      </c>
      <c r="Q1832" s="238">
        <v>0</v>
      </c>
      <c r="R1832" s="238">
        <f>Q1832*H1832</f>
        <v>0</v>
      </c>
      <c r="S1832" s="238">
        <v>0</v>
      </c>
      <c r="T1832" s="239">
        <f>S1832*H1832</f>
        <v>0</v>
      </c>
      <c r="U1832" s="39"/>
      <c r="V1832" s="39"/>
      <c r="W1832" s="39"/>
      <c r="X1832" s="39"/>
      <c r="Y1832" s="39"/>
      <c r="Z1832" s="39"/>
      <c r="AA1832" s="39"/>
      <c r="AB1832" s="39"/>
      <c r="AC1832" s="39"/>
      <c r="AD1832" s="39"/>
      <c r="AE1832" s="39"/>
      <c r="AR1832" s="240" t="s">
        <v>219</v>
      </c>
      <c r="AT1832" s="240" t="s">
        <v>215</v>
      </c>
      <c r="AU1832" s="240" t="s">
        <v>89</v>
      </c>
      <c r="AY1832" s="18" t="s">
        <v>213</v>
      </c>
      <c r="BE1832" s="241">
        <f>IF(N1832="základní",J1832,0)</f>
        <v>0</v>
      </c>
      <c r="BF1832" s="241">
        <f>IF(N1832="snížená",J1832,0)</f>
        <v>0</v>
      </c>
      <c r="BG1832" s="241">
        <f>IF(N1832="zákl. přenesená",J1832,0)</f>
        <v>0</v>
      </c>
      <c r="BH1832" s="241">
        <f>IF(N1832="sníž. přenesená",J1832,0)</f>
        <v>0</v>
      </c>
      <c r="BI1832" s="241">
        <f>IF(N1832="nulová",J1832,0)</f>
        <v>0</v>
      </c>
      <c r="BJ1832" s="18" t="s">
        <v>21</v>
      </c>
      <c r="BK1832" s="241">
        <f>ROUND(I1832*H1832,2)</f>
        <v>0</v>
      </c>
      <c r="BL1832" s="18" t="s">
        <v>219</v>
      </c>
      <c r="BM1832" s="240" t="s">
        <v>2973</v>
      </c>
    </row>
    <row r="1833" spans="1:51" s="13" customFormat="1" ht="12">
      <c r="A1833" s="13"/>
      <c r="B1833" s="242"/>
      <c r="C1833" s="243"/>
      <c r="D1833" s="244" t="s">
        <v>221</v>
      </c>
      <c r="E1833" s="245" t="s">
        <v>1</v>
      </c>
      <c r="F1833" s="246" t="s">
        <v>21</v>
      </c>
      <c r="G1833" s="243"/>
      <c r="H1833" s="247">
        <v>1</v>
      </c>
      <c r="I1833" s="248"/>
      <c r="J1833" s="243"/>
      <c r="K1833" s="243"/>
      <c r="L1833" s="249"/>
      <c r="M1833" s="250"/>
      <c r="N1833" s="251"/>
      <c r="O1833" s="251"/>
      <c r="P1833" s="251"/>
      <c r="Q1833" s="251"/>
      <c r="R1833" s="251"/>
      <c r="S1833" s="251"/>
      <c r="T1833" s="252"/>
      <c r="U1833" s="13"/>
      <c r="V1833" s="13"/>
      <c r="W1833" s="13"/>
      <c r="X1833" s="13"/>
      <c r="Y1833" s="13"/>
      <c r="Z1833" s="13"/>
      <c r="AA1833" s="13"/>
      <c r="AB1833" s="13"/>
      <c r="AC1833" s="13"/>
      <c r="AD1833" s="13"/>
      <c r="AE1833" s="13"/>
      <c r="AT1833" s="253" t="s">
        <v>221</v>
      </c>
      <c r="AU1833" s="253" t="s">
        <v>89</v>
      </c>
      <c r="AV1833" s="13" t="s">
        <v>89</v>
      </c>
      <c r="AW1833" s="13" t="s">
        <v>36</v>
      </c>
      <c r="AX1833" s="13" t="s">
        <v>21</v>
      </c>
      <c r="AY1833" s="253" t="s">
        <v>213</v>
      </c>
    </row>
    <row r="1834" spans="1:65" s="2" customFormat="1" ht="21.75" customHeight="1">
      <c r="A1834" s="39"/>
      <c r="B1834" s="40"/>
      <c r="C1834" s="228" t="s">
        <v>2974</v>
      </c>
      <c r="D1834" s="228" t="s">
        <v>215</v>
      </c>
      <c r="E1834" s="229" t="s">
        <v>2975</v>
      </c>
      <c r="F1834" s="230" t="s">
        <v>2976</v>
      </c>
      <c r="G1834" s="231" t="s">
        <v>990</v>
      </c>
      <c r="H1834" s="232">
        <v>1</v>
      </c>
      <c r="I1834" s="233"/>
      <c r="J1834" s="234">
        <f>ROUND(I1834*H1834,2)</f>
        <v>0</v>
      </c>
      <c r="K1834" s="235"/>
      <c r="L1834" s="45"/>
      <c r="M1834" s="236" t="s">
        <v>1</v>
      </c>
      <c r="N1834" s="237" t="s">
        <v>45</v>
      </c>
      <c r="O1834" s="92"/>
      <c r="P1834" s="238">
        <f>O1834*H1834</f>
        <v>0</v>
      </c>
      <c r="Q1834" s="238">
        <v>0</v>
      </c>
      <c r="R1834" s="238">
        <f>Q1834*H1834</f>
        <v>0</v>
      </c>
      <c r="S1834" s="238">
        <v>0</v>
      </c>
      <c r="T1834" s="239">
        <f>S1834*H1834</f>
        <v>0</v>
      </c>
      <c r="U1834" s="39"/>
      <c r="V1834" s="39"/>
      <c r="W1834" s="39"/>
      <c r="X1834" s="39"/>
      <c r="Y1834" s="39"/>
      <c r="Z1834" s="39"/>
      <c r="AA1834" s="39"/>
      <c r="AB1834" s="39"/>
      <c r="AC1834" s="39"/>
      <c r="AD1834" s="39"/>
      <c r="AE1834" s="39"/>
      <c r="AR1834" s="240" t="s">
        <v>219</v>
      </c>
      <c r="AT1834" s="240" t="s">
        <v>215</v>
      </c>
      <c r="AU1834" s="240" t="s">
        <v>89</v>
      </c>
      <c r="AY1834" s="18" t="s">
        <v>213</v>
      </c>
      <c r="BE1834" s="241">
        <f>IF(N1834="základní",J1834,0)</f>
        <v>0</v>
      </c>
      <c r="BF1834" s="241">
        <f>IF(N1834="snížená",J1834,0)</f>
        <v>0</v>
      </c>
      <c r="BG1834" s="241">
        <f>IF(N1834="zákl. přenesená",J1834,0)</f>
        <v>0</v>
      </c>
      <c r="BH1834" s="241">
        <f>IF(N1834="sníž. přenesená",J1834,0)</f>
        <v>0</v>
      </c>
      <c r="BI1834" s="241">
        <f>IF(N1834="nulová",J1834,0)</f>
        <v>0</v>
      </c>
      <c r="BJ1834" s="18" t="s">
        <v>21</v>
      </c>
      <c r="BK1834" s="241">
        <f>ROUND(I1834*H1834,2)</f>
        <v>0</v>
      </c>
      <c r="BL1834" s="18" t="s">
        <v>219</v>
      </c>
      <c r="BM1834" s="240" t="s">
        <v>2977</v>
      </c>
    </row>
    <row r="1835" spans="1:51" s="13" customFormat="1" ht="12">
      <c r="A1835" s="13"/>
      <c r="B1835" s="242"/>
      <c r="C1835" s="243"/>
      <c r="D1835" s="244" t="s">
        <v>221</v>
      </c>
      <c r="E1835" s="245" t="s">
        <v>1</v>
      </c>
      <c r="F1835" s="246" t="s">
        <v>21</v>
      </c>
      <c r="G1835" s="243"/>
      <c r="H1835" s="247">
        <v>1</v>
      </c>
      <c r="I1835" s="248"/>
      <c r="J1835" s="243"/>
      <c r="K1835" s="243"/>
      <c r="L1835" s="249"/>
      <c r="M1835" s="250"/>
      <c r="N1835" s="251"/>
      <c r="O1835" s="251"/>
      <c r="P1835" s="251"/>
      <c r="Q1835" s="251"/>
      <c r="R1835" s="251"/>
      <c r="S1835" s="251"/>
      <c r="T1835" s="252"/>
      <c r="U1835" s="13"/>
      <c r="V1835" s="13"/>
      <c r="W1835" s="13"/>
      <c r="X1835" s="13"/>
      <c r="Y1835" s="13"/>
      <c r="Z1835" s="13"/>
      <c r="AA1835" s="13"/>
      <c r="AB1835" s="13"/>
      <c r="AC1835" s="13"/>
      <c r="AD1835" s="13"/>
      <c r="AE1835" s="13"/>
      <c r="AT1835" s="253" t="s">
        <v>221</v>
      </c>
      <c r="AU1835" s="253" t="s">
        <v>89</v>
      </c>
      <c r="AV1835" s="13" t="s">
        <v>89</v>
      </c>
      <c r="AW1835" s="13" t="s">
        <v>36</v>
      </c>
      <c r="AX1835" s="13" t="s">
        <v>21</v>
      </c>
      <c r="AY1835" s="253" t="s">
        <v>213</v>
      </c>
    </row>
    <row r="1836" spans="1:65" s="2" customFormat="1" ht="16.5" customHeight="1">
      <c r="A1836" s="39"/>
      <c r="B1836" s="40"/>
      <c r="C1836" s="228" t="s">
        <v>2978</v>
      </c>
      <c r="D1836" s="228" t="s">
        <v>215</v>
      </c>
      <c r="E1836" s="229" t="s">
        <v>2979</v>
      </c>
      <c r="F1836" s="230" t="s">
        <v>2980</v>
      </c>
      <c r="G1836" s="231" t="s">
        <v>990</v>
      </c>
      <c r="H1836" s="232">
        <v>1</v>
      </c>
      <c r="I1836" s="233"/>
      <c r="J1836" s="234">
        <f>ROUND(I1836*H1836,2)</f>
        <v>0</v>
      </c>
      <c r="K1836" s="235"/>
      <c r="L1836" s="45"/>
      <c r="M1836" s="236" t="s">
        <v>1</v>
      </c>
      <c r="N1836" s="237" t="s">
        <v>45</v>
      </c>
      <c r="O1836" s="92"/>
      <c r="P1836" s="238">
        <f>O1836*H1836</f>
        <v>0</v>
      </c>
      <c r="Q1836" s="238">
        <v>0</v>
      </c>
      <c r="R1836" s="238">
        <f>Q1836*H1836</f>
        <v>0</v>
      </c>
      <c r="S1836" s="238">
        <v>0</v>
      </c>
      <c r="T1836" s="239">
        <f>S1836*H1836</f>
        <v>0</v>
      </c>
      <c r="U1836" s="39"/>
      <c r="V1836" s="39"/>
      <c r="W1836" s="39"/>
      <c r="X1836" s="39"/>
      <c r="Y1836" s="39"/>
      <c r="Z1836" s="39"/>
      <c r="AA1836" s="39"/>
      <c r="AB1836" s="39"/>
      <c r="AC1836" s="39"/>
      <c r="AD1836" s="39"/>
      <c r="AE1836" s="39"/>
      <c r="AR1836" s="240" t="s">
        <v>219</v>
      </c>
      <c r="AT1836" s="240" t="s">
        <v>215</v>
      </c>
      <c r="AU1836" s="240" t="s">
        <v>89</v>
      </c>
      <c r="AY1836" s="18" t="s">
        <v>213</v>
      </c>
      <c r="BE1836" s="241">
        <f>IF(N1836="základní",J1836,0)</f>
        <v>0</v>
      </c>
      <c r="BF1836" s="241">
        <f>IF(N1836="snížená",J1836,0)</f>
        <v>0</v>
      </c>
      <c r="BG1836" s="241">
        <f>IF(N1836="zákl. přenesená",J1836,0)</f>
        <v>0</v>
      </c>
      <c r="BH1836" s="241">
        <f>IF(N1836="sníž. přenesená",J1836,0)</f>
        <v>0</v>
      </c>
      <c r="BI1836" s="241">
        <f>IF(N1836="nulová",J1836,0)</f>
        <v>0</v>
      </c>
      <c r="BJ1836" s="18" t="s">
        <v>21</v>
      </c>
      <c r="BK1836" s="241">
        <f>ROUND(I1836*H1836,2)</f>
        <v>0</v>
      </c>
      <c r="BL1836" s="18" t="s">
        <v>219</v>
      </c>
      <c r="BM1836" s="240" t="s">
        <v>2981</v>
      </c>
    </row>
    <row r="1837" spans="1:51" s="13" customFormat="1" ht="12">
      <c r="A1837" s="13"/>
      <c r="B1837" s="242"/>
      <c r="C1837" s="243"/>
      <c r="D1837" s="244" t="s">
        <v>221</v>
      </c>
      <c r="E1837" s="245" t="s">
        <v>1</v>
      </c>
      <c r="F1837" s="246" t="s">
        <v>21</v>
      </c>
      <c r="G1837" s="243"/>
      <c r="H1837" s="247">
        <v>1</v>
      </c>
      <c r="I1837" s="248"/>
      <c r="J1837" s="243"/>
      <c r="K1837" s="243"/>
      <c r="L1837" s="249"/>
      <c r="M1837" s="250"/>
      <c r="N1837" s="251"/>
      <c r="O1837" s="251"/>
      <c r="P1837" s="251"/>
      <c r="Q1837" s="251"/>
      <c r="R1837" s="251"/>
      <c r="S1837" s="251"/>
      <c r="T1837" s="252"/>
      <c r="U1837" s="13"/>
      <c r="V1837" s="13"/>
      <c r="W1837" s="13"/>
      <c r="X1837" s="13"/>
      <c r="Y1837" s="13"/>
      <c r="Z1837" s="13"/>
      <c r="AA1837" s="13"/>
      <c r="AB1837" s="13"/>
      <c r="AC1837" s="13"/>
      <c r="AD1837" s="13"/>
      <c r="AE1837" s="13"/>
      <c r="AT1837" s="253" t="s">
        <v>221</v>
      </c>
      <c r="AU1837" s="253" t="s">
        <v>89</v>
      </c>
      <c r="AV1837" s="13" t="s">
        <v>89</v>
      </c>
      <c r="AW1837" s="13" t="s">
        <v>36</v>
      </c>
      <c r="AX1837" s="13" t="s">
        <v>21</v>
      </c>
      <c r="AY1837" s="253" t="s">
        <v>213</v>
      </c>
    </row>
    <row r="1838" spans="1:65" s="2" customFormat="1" ht="21.75" customHeight="1">
      <c r="A1838" s="39"/>
      <c r="B1838" s="40"/>
      <c r="C1838" s="228" t="s">
        <v>2982</v>
      </c>
      <c r="D1838" s="228" t="s">
        <v>215</v>
      </c>
      <c r="E1838" s="229" t="s">
        <v>2983</v>
      </c>
      <c r="F1838" s="230" t="s">
        <v>2984</v>
      </c>
      <c r="G1838" s="231" t="s">
        <v>990</v>
      </c>
      <c r="H1838" s="232">
        <v>1</v>
      </c>
      <c r="I1838" s="233"/>
      <c r="J1838" s="234">
        <f>ROUND(I1838*H1838,2)</f>
        <v>0</v>
      </c>
      <c r="K1838" s="235"/>
      <c r="L1838" s="45"/>
      <c r="M1838" s="236" t="s">
        <v>1</v>
      </c>
      <c r="N1838" s="237" t="s">
        <v>45</v>
      </c>
      <c r="O1838" s="92"/>
      <c r="P1838" s="238">
        <f>O1838*H1838</f>
        <v>0</v>
      </c>
      <c r="Q1838" s="238">
        <v>0</v>
      </c>
      <c r="R1838" s="238">
        <f>Q1838*H1838</f>
        <v>0</v>
      </c>
      <c r="S1838" s="238">
        <v>0</v>
      </c>
      <c r="T1838" s="239">
        <f>S1838*H1838</f>
        <v>0</v>
      </c>
      <c r="U1838" s="39"/>
      <c r="V1838" s="39"/>
      <c r="W1838" s="39"/>
      <c r="X1838" s="39"/>
      <c r="Y1838" s="39"/>
      <c r="Z1838" s="39"/>
      <c r="AA1838" s="39"/>
      <c r="AB1838" s="39"/>
      <c r="AC1838" s="39"/>
      <c r="AD1838" s="39"/>
      <c r="AE1838" s="39"/>
      <c r="AR1838" s="240" t="s">
        <v>219</v>
      </c>
      <c r="AT1838" s="240" t="s">
        <v>215</v>
      </c>
      <c r="AU1838" s="240" t="s">
        <v>89</v>
      </c>
      <c r="AY1838" s="18" t="s">
        <v>213</v>
      </c>
      <c r="BE1838" s="241">
        <f>IF(N1838="základní",J1838,0)</f>
        <v>0</v>
      </c>
      <c r="BF1838" s="241">
        <f>IF(N1838="snížená",J1838,0)</f>
        <v>0</v>
      </c>
      <c r="BG1838" s="241">
        <f>IF(N1838="zákl. přenesená",J1838,0)</f>
        <v>0</v>
      </c>
      <c r="BH1838" s="241">
        <f>IF(N1838="sníž. přenesená",J1838,0)</f>
        <v>0</v>
      </c>
      <c r="BI1838" s="241">
        <f>IF(N1838="nulová",J1838,0)</f>
        <v>0</v>
      </c>
      <c r="BJ1838" s="18" t="s">
        <v>21</v>
      </c>
      <c r="BK1838" s="241">
        <f>ROUND(I1838*H1838,2)</f>
        <v>0</v>
      </c>
      <c r="BL1838" s="18" t="s">
        <v>219</v>
      </c>
      <c r="BM1838" s="240" t="s">
        <v>2985</v>
      </c>
    </row>
    <row r="1839" spans="1:51" s="13" customFormat="1" ht="12">
      <c r="A1839" s="13"/>
      <c r="B1839" s="242"/>
      <c r="C1839" s="243"/>
      <c r="D1839" s="244" t="s">
        <v>221</v>
      </c>
      <c r="E1839" s="245" t="s">
        <v>1</v>
      </c>
      <c r="F1839" s="246" t="s">
        <v>21</v>
      </c>
      <c r="G1839" s="243"/>
      <c r="H1839" s="247">
        <v>1</v>
      </c>
      <c r="I1839" s="248"/>
      <c r="J1839" s="243"/>
      <c r="K1839" s="243"/>
      <c r="L1839" s="249"/>
      <c r="M1839" s="250"/>
      <c r="N1839" s="251"/>
      <c r="O1839" s="251"/>
      <c r="P1839" s="251"/>
      <c r="Q1839" s="251"/>
      <c r="R1839" s="251"/>
      <c r="S1839" s="251"/>
      <c r="T1839" s="252"/>
      <c r="U1839" s="13"/>
      <c r="V1839" s="13"/>
      <c r="W1839" s="13"/>
      <c r="X1839" s="13"/>
      <c r="Y1839" s="13"/>
      <c r="Z1839" s="13"/>
      <c r="AA1839" s="13"/>
      <c r="AB1839" s="13"/>
      <c r="AC1839" s="13"/>
      <c r="AD1839" s="13"/>
      <c r="AE1839" s="13"/>
      <c r="AT1839" s="253" t="s">
        <v>221</v>
      </c>
      <c r="AU1839" s="253" t="s">
        <v>89</v>
      </c>
      <c r="AV1839" s="13" t="s">
        <v>89</v>
      </c>
      <c r="AW1839" s="13" t="s">
        <v>36</v>
      </c>
      <c r="AX1839" s="13" t="s">
        <v>21</v>
      </c>
      <c r="AY1839" s="253" t="s">
        <v>213</v>
      </c>
    </row>
    <row r="1840" spans="1:63" s="12" customFormat="1" ht="20.85" customHeight="1">
      <c r="A1840" s="12"/>
      <c r="B1840" s="212"/>
      <c r="C1840" s="213"/>
      <c r="D1840" s="214" t="s">
        <v>79</v>
      </c>
      <c r="E1840" s="226" t="s">
        <v>2986</v>
      </c>
      <c r="F1840" s="226" t="s">
        <v>2987</v>
      </c>
      <c r="G1840" s="213"/>
      <c r="H1840" s="213"/>
      <c r="I1840" s="216"/>
      <c r="J1840" s="227">
        <f>BK1840</f>
        <v>0</v>
      </c>
      <c r="K1840" s="213"/>
      <c r="L1840" s="218"/>
      <c r="M1840" s="219"/>
      <c r="N1840" s="220"/>
      <c r="O1840" s="220"/>
      <c r="P1840" s="221">
        <f>SUM(P1841:P1853)</f>
        <v>0</v>
      </c>
      <c r="Q1840" s="220"/>
      <c r="R1840" s="221">
        <f>SUM(R1841:R1853)</f>
        <v>0</v>
      </c>
      <c r="S1840" s="220"/>
      <c r="T1840" s="222">
        <f>SUM(T1841:T1853)</f>
        <v>0</v>
      </c>
      <c r="U1840" s="12"/>
      <c r="V1840" s="12"/>
      <c r="W1840" s="12"/>
      <c r="X1840" s="12"/>
      <c r="Y1840" s="12"/>
      <c r="Z1840" s="12"/>
      <c r="AA1840" s="12"/>
      <c r="AB1840" s="12"/>
      <c r="AC1840" s="12"/>
      <c r="AD1840" s="12"/>
      <c r="AE1840" s="12"/>
      <c r="AR1840" s="223" t="s">
        <v>241</v>
      </c>
      <c r="AT1840" s="224" t="s">
        <v>79</v>
      </c>
      <c r="AU1840" s="224" t="s">
        <v>89</v>
      </c>
      <c r="AY1840" s="223" t="s">
        <v>213</v>
      </c>
      <c r="BK1840" s="225">
        <f>SUM(BK1841:BK1853)</f>
        <v>0</v>
      </c>
    </row>
    <row r="1841" spans="1:65" s="2" customFormat="1" ht="16.5" customHeight="1">
      <c r="A1841" s="39"/>
      <c r="B1841" s="40"/>
      <c r="C1841" s="228" t="s">
        <v>2988</v>
      </c>
      <c r="D1841" s="228" t="s">
        <v>215</v>
      </c>
      <c r="E1841" s="229" t="s">
        <v>2989</v>
      </c>
      <c r="F1841" s="230" t="s">
        <v>2990</v>
      </c>
      <c r="G1841" s="231" t="s">
        <v>990</v>
      </c>
      <c r="H1841" s="232">
        <v>1</v>
      </c>
      <c r="I1841" s="233"/>
      <c r="J1841" s="234">
        <f>ROUND(I1841*H1841,2)</f>
        <v>0</v>
      </c>
      <c r="K1841" s="235"/>
      <c r="L1841" s="45"/>
      <c r="M1841" s="236" t="s">
        <v>1</v>
      </c>
      <c r="N1841" s="237" t="s">
        <v>45</v>
      </c>
      <c r="O1841" s="92"/>
      <c r="P1841" s="238">
        <f>O1841*H1841</f>
        <v>0</v>
      </c>
      <c r="Q1841" s="238">
        <v>0</v>
      </c>
      <c r="R1841" s="238">
        <f>Q1841*H1841</f>
        <v>0</v>
      </c>
      <c r="S1841" s="238">
        <v>0</v>
      </c>
      <c r="T1841" s="239">
        <f>S1841*H1841</f>
        <v>0</v>
      </c>
      <c r="U1841" s="39"/>
      <c r="V1841" s="39"/>
      <c r="W1841" s="39"/>
      <c r="X1841" s="39"/>
      <c r="Y1841" s="39"/>
      <c r="Z1841" s="39"/>
      <c r="AA1841" s="39"/>
      <c r="AB1841" s="39"/>
      <c r="AC1841" s="39"/>
      <c r="AD1841" s="39"/>
      <c r="AE1841" s="39"/>
      <c r="AR1841" s="240" t="s">
        <v>219</v>
      </c>
      <c r="AT1841" s="240" t="s">
        <v>215</v>
      </c>
      <c r="AU1841" s="240" t="s">
        <v>231</v>
      </c>
      <c r="AY1841" s="18" t="s">
        <v>213</v>
      </c>
      <c r="BE1841" s="241">
        <f>IF(N1841="základní",J1841,0)</f>
        <v>0</v>
      </c>
      <c r="BF1841" s="241">
        <f>IF(N1841="snížená",J1841,0)</f>
        <v>0</v>
      </c>
      <c r="BG1841" s="241">
        <f>IF(N1841="zákl. přenesená",J1841,0)</f>
        <v>0</v>
      </c>
      <c r="BH1841" s="241">
        <f>IF(N1841="sníž. přenesená",J1841,0)</f>
        <v>0</v>
      </c>
      <c r="BI1841" s="241">
        <f>IF(N1841="nulová",J1841,0)</f>
        <v>0</v>
      </c>
      <c r="BJ1841" s="18" t="s">
        <v>21</v>
      </c>
      <c r="BK1841" s="241">
        <f>ROUND(I1841*H1841,2)</f>
        <v>0</v>
      </c>
      <c r="BL1841" s="18" t="s">
        <v>219</v>
      </c>
      <c r="BM1841" s="240" t="s">
        <v>2991</v>
      </c>
    </row>
    <row r="1842" spans="1:65" s="2" customFormat="1" ht="21.75" customHeight="1">
      <c r="A1842" s="39"/>
      <c r="B1842" s="40"/>
      <c r="C1842" s="228" t="s">
        <v>2992</v>
      </c>
      <c r="D1842" s="228" t="s">
        <v>215</v>
      </c>
      <c r="E1842" s="229" t="s">
        <v>2993</v>
      </c>
      <c r="F1842" s="230" t="s">
        <v>2994</v>
      </c>
      <c r="G1842" s="231" t="s">
        <v>990</v>
      </c>
      <c r="H1842" s="232">
        <v>1</v>
      </c>
      <c r="I1842" s="233"/>
      <c r="J1842" s="234">
        <f>ROUND(I1842*H1842,2)</f>
        <v>0</v>
      </c>
      <c r="K1842" s="235"/>
      <c r="L1842" s="45"/>
      <c r="M1842" s="236" t="s">
        <v>1</v>
      </c>
      <c r="N1842" s="237" t="s">
        <v>45</v>
      </c>
      <c r="O1842" s="92"/>
      <c r="P1842" s="238">
        <f>O1842*H1842</f>
        <v>0</v>
      </c>
      <c r="Q1842" s="238">
        <v>0</v>
      </c>
      <c r="R1842" s="238">
        <f>Q1842*H1842</f>
        <v>0</v>
      </c>
      <c r="S1842" s="238">
        <v>0</v>
      </c>
      <c r="T1842" s="239">
        <f>S1842*H1842</f>
        <v>0</v>
      </c>
      <c r="U1842" s="39"/>
      <c r="V1842" s="39"/>
      <c r="W1842" s="39"/>
      <c r="X1842" s="39"/>
      <c r="Y1842" s="39"/>
      <c r="Z1842" s="39"/>
      <c r="AA1842" s="39"/>
      <c r="AB1842" s="39"/>
      <c r="AC1842" s="39"/>
      <c r="AD1842" s="39"/>
      <c r="AE1842" s="39"/>
      <c r="AR1842" s="240" t="s">
        <v>219</v>
      </c>
      <c r="AT1842" s="240" t="s">
        <v>215</v>
      </c>
      <c r="AU1842" s="240" t="s">
        <v>231</v>
      </c>
      <c r="AY1842" s="18" t="s">
        <v>213</v>
      </c>
      <c r="BE1842" s="241">
        <f>IF(N1842="základní",J1842,0)</f>
        <v>0</v>
      </c>
      <c r="BF1842" s="241">
        <f>IF(N1842="snížená",J1842,0)</f>
        <v>0</v>
      </c>
      <c r="BG1842" s="241">
        <f>IF(N1842="zákl. přenesená",J1842,0)</f>
        <v>0</v>
      </c>
      <c r="BH1842" s="241">
        <f>IF(N1842="sníž. přenesená",J1842,0)</f>
        <v>0</v>
      </c>
      <c r="BI1842" s="241">
        <f>IF(N1842="nulová",J1842,0)</f>
        <v>0</v>
      </c>
      <c r="BJ1842" s="18" t="s">
        <v>21</v>
      </c>
      <c r="BK1842" s="241">
        <f>ROUND(I1842*H1842,2)</f>
        <v>0</v>
      </c>
      <c r="BL1842" s="18" t="s">
        <v>219</v>
      </c>
      <c r="BM1842" s="240" t="s">
        <v>2995</v>
      </c>
    </row>
    <row r="1843" spans="1:65" s="2" customFormat="1" ht="16.5" customHeight="1">
      <c r="A1843" s="39"/>
      <c r="B1843" s="40"/>
      <c r="C1843" s="228" t="s">
        <v>2996</v>
      </c>
      <c r="D1843" s="228" t="s">
        <v>215</v>
      </c>
      <c r="E1843" s="229" t="s">
        <v>2997</v>
      </c>
      <c r="F1843" s="230" t="s">
        <v>2998</v>
      </c>
      <c r="G1843" s="231" t="s">
        <v>990</v>
      </c>
      <c r="H1843" s="232">
        <v>1</v>
      </c>
      <c r="I1843" s="233"/>
      <c r="J1843" s="234">
        <f>ROUND(I1843*H1843,2)</f>
        <v>0</v>
      </c>
      <c r="K1843" s="235"/>
      <c r="L1843" s="45"/>
      <c r="M1843" s="236" t="s">
        <v>1</v>
      </c>
      <c r="N1843" s="237" t="s">
        <v>45</v>
      </c>
      <c r="O1843" s="92"/>
      <c r="P1843" s="238">
        <f>O1843*H1843</f>
        <v>0</v>
      </c>
      <c r="Q1843" s="238">
        <v>0</v>
      </c>
      <c r="R1843" s="238">
        <f>Q1843*H1843</f>
        <v>0</v>
      </c>
      <c r="S1843" s="238">
        <v>0</v>
      </c>
      <c r="T1843" s="239">
        <f>S1843*H1843</f>
        <v>0</v>
      </c>
      <c r="U1843" s="39"/>
      <c r="V1843" s="39"/>
      <c r="W1843" s="39"/>
      <c r="X1843" s="39"/>
      <c r="Y1843" s="39"/>
      <c r="Z1843" s="39"/>
      <c r="AA1843" s="39"/>
      <c r="AB1843" s="39"/>
      <c r="AC1843" s="39"/>
      <c r="AD1843" s="39"/>
      <c r="AE1843" s="39"/>
      <c r="AR1843" s="240" t="s">
        <v>219</v>
      </c>
      <c r="AT1843" s="240" t="s">
        <v>215</v>
      </c>
      <c r="AU1843" s="240" t="s">
        <v>231</v>
      </c>
      <c r="AY1843" s="18" t="s">
        <v>213</v>
      </c>
      <c r="BE1843" s="241">
        <f>IF(N1843="základní",J1843,0)</f>
        <v>0</v>
      </c>
      <c r="BF1843" s="241">
        <f>IF(N1843="snížená",J1843,0)</f>
        <v>0</v>
      </c>
      <c r="BG1843" s="241">
        <f>IF(N1843="zákl. přenesená",J1843,0)</f>
        <v>0</v>
      </c>
      <c r="BH1843" s="241">
        <f>IF(N1843="sníž. přenesená",J1843,0)</f>
        <v>0</v>
      </c>
      <c r="BI1843" s="241">
        <f>IF(N1843="nulová",J1843,0)</f>
        <v>0</v>
      </c>
      <c r="BJ1843" s="18" t="s">
        <v>21</v>
      </c>
      <c r="BK1843" s="241">
        <f>ROUND(I1843*H1843,2)</f>
        <v>0</v>
      </c>
      <c r="BL1843" s="18" t="s">
        <v>219</v>
      </c>
      <c r="BM1843" s="240" t="s">
        <v>2999</v>
      </c>
    </row>
    <row r="1844" spans="1:65" s="2" customFormat="1" ht="21.75" customHeight="1">
      <c r="A1844" s="39"/>
      <c r="B1844" s="40"/>
      <c r="C1844" s="228" t="s">
        <v>3000</v>
      </c>
      <c r="D1844" s="228" t="s">
        <v>215</v>
      </c>
      <c r="E1844" s="229" t="s">
        <v>3001</v>
      </c>
      <c r="F1844" s="230" t="s">
        <v>3002</v>
      </c>
      <c r="G1844" s="231" t="s">
        <v>990</v>
      </c>
      <c r="H1844" s="232">
        <v>1</v>
      </c>
      <c r="I1844" s="233"/>
      <c r="J1844" s="234">
        <f>ROUND(I1844*H1844,2)</f>
        <v>0</v>
      </c>
      <c r="K1844" s="235"/>
      <c r="L1844" s="45"/>
      <c r="M1844" s="236" t="s">
        <v>1</v>
      </c>
      <c r="N1844" s="237" t="s">
        <v>45</v>
      </c>
      <c r="O1844" s="92"/>
      <c r="P1844" s="238">
        <f>O1844*H1844</f>
        <v>0</v>
      </c>
      <c r="Q1844" s="238">
        <v>0</v>
      </c>
      <c r="R1844" s="238">
        <f>Q1844*H1844</f>
        <v>0</v>
      </c>
      <c r="S1844" s="238">
        <v>0</v>
      </c>
      <c r="T1844" s="239">
        <f>S1844*H1844</f>
        <v>0</v>
      </c>
      <c r="U1844" s="39"/>
      <c r="V1844" s="39"/>
      <c r="W1844" s="39"/>
      <c r="X1844" s="39"/>
      <c r="Y1844" s="39"/>
      <c r="Z1844" s="39"/>
      <c r="AA1844" s="39"/>
      <c r="AB1844" s="39"/>
      <c r="AC1844" s="39"/>
      <c r="AD1844" s="39"/>
      <c r="AE1844" s="39"/>
      <c r="AR1844" s="240" t="s">
        <v>219</v>
      </c>
      <c r="AT1844" s="240" t="s">
        <v>215</v>
      </c>
      <c r="AU1844" s="240" t="s">
        <v>231</v>
      </c>
      <c r="AY1844" s="18" t="s">
        <v>213</v>
      </c>
      <c r="BE1844" s="241">
        <f>IF(N1844="základní",J1844,0)</f>
        <v>0</v>
      </c>
      <c r="BF1844" s="241">
        <f>IF(N1844="snížená",J1844,0)</f>
        <v>0</v>
      </c>
      <c r="BG1844" s="241">
        <f>IF(N1844="zákl. přenesená",J1844,0)</f>
        <v>0</v>
      </c>
      <c r="BH1844" s="241">
        <f>IF(N1844="sníž. přenesená",J1844,0)</f>
        <v>0</v>
      </c>
      <c r="BI1844" s="241">
        <f>IF(N1844="nulová",J1844,0)</f>
        <v>0</v>
      </c>
      <c r="BJ1844" s="18" t="s">
        <v>21</v>
      </c>
      <c r="BK1844" s="241">
        <f>ROUND(I1844*H1844,2)</f>
        <v>0</v>
      </c>
      <c r="BL1844" s="18" t="s">
        <v>219</v>
      </c>
      <c r="BM1844" s="240" t="s">
        <v>3003</v>
      </c>
    </row>
    <row r="1845" spans="1:65" s="2" customFormat="1" ht="16.5" customHeight="1">
      <c r="A1845" s="39"/>
      <c r="B1845" s="40"/>
      <c r="C1845" s="228" t="s">
        <v>3004</v>
      </c>
      <c r="D1845" s="228" t="s">
        <v>215</v>
      </c>
      <c r="E1845" s="229" t="s">
        <v>3005</v>
      </c>
      <c r="F1845" s="230" t="s">
        <v>3006</v>
      </c>
      <c r="G1845" s="231" t="s">
        <v>990</v>
      </c>
      <c r="H1845" s="232">
        <v>1</v>
      </c>
      <c r="I1845" s="233"/>
      <c r="J1845" s="234">
        <f>ROUND(I1845*H1845,2)</f>
        <v>0</v>
      </c>
      <c r="K1845" s="235"/>
      <c r="L1845" s="45"/>
      <c r="M1845" s="236" t="s">
        <v>1</v>
      </c>
      <c r="N1845" s="237" t="s">
        <v>45</v>
      </c>
      <c r="O1845" s="92"/>
      <c r="P1845" s="238">
        <f>O1845*H1845</f>
        <v>0</v>
      </c>
      <c r="Q1845" s="238">
        <v>0</v>
      </c>
      <c r="R1845" s="238">
        <f>Q1845*H1845</f>
        <v>0</v>
      </c>
      <c r="S1845" s="238">
        <v>0</v>
      </c>
      <c r="T1845" s="239">
        <f>S1845*H1845</f>
        <v>0</v>
      </c>
      <c r="U1845" s="39"/>
      <c r="V1845" s="39"/>
      <c r="W1845" s="39"/>
      <c r="X1845" s="39"/>
      <c r="Y1845" s="39"/>
      <c r="Z1845" s="39"/>
      <c r="AA1845" s="39"/>
      <c r="AB1845" s="39"/>
      <c r="AC1845" s="39"/>
      <c r="AD1845" s="39"/>
      <c r="AE1845" s="39"/>
      <c r="AR1845" s="240" t="s">
        <v>219</v>
      </c>
      <c r="AT1845" s="240" t="s">
        <v>215</v>
      </c>
      <c r="AU1845" s="240" t="s">
        <v>231</v>
      </c>
      <c r="AY1845" s="18" t="s">
        <v>213</v>
      </c>
      <c r="BE1845" s="241">
        <f>IF(N1845="základní",J1845,0)</f>
        <v>0</v>
      </c>
      <c r="BF1845" s="241">
        <f>IF(N1845="snížená",J1845,0)</f>
        <v>0</v>
      </c>
      <c r="BG1845" s="241">
        <f>IF(N1845="zákl. přenesená",J1845,0)</f>
        <v>0</v>
      </c>
      <c r="BH1845" s="241">
        <f>IF(N1845="sníž. přenesená",J1845,0)</f>
        <v>0</v>
      </c>
      <c r="BI1845" s="241">
        <f>IF(N1845="nulová",J1845,0)</f>
        <v>0</v>
      </c>
      <c r="BJ1845" s="18" t="s">
        <v>21</v>
      </c>
      <c r="BK1845" s="241">
        <f>ROUND(I1845*H1845,2)</f>
        <v>0</v>
      </c>
      <c r="BL1845" s="18" t="s">
        <v>219</v>
      </c>
      <c r="BM1845" s="240" t="s">
        <v>3007</v>
      </c>
    </row>
    <row r="1846" spans="1:65" s="2" customFormat="1" ht="16.5" customHeight="1">
      <c r="A1846" s="39"/>
      <c r="B1846" s="40"/>
      <c r="C1846" s="228" t="s">
        <v>3008</v>
      </c>
      <c r="D1846" s="228" t="s">
        <v>215</v>
      </c>
      <c r="E1846" s="229" t="s">
        <v>3009</v>
      </c>
      <c r="F1846" s="230" t="s">
        <v>3010</v>
      </c>
      <c r="G1846" s="231" t="s">
        <v>990</v>
      </c>
      <c r="H1846" s="232">
        <v>1</v>
      </c>
      <c r="I1846" s="233"/>
      <c r="J1846" s="234">
        <f>ROUND(I1846*H1846,2)</f>
        <v>0</v>
      </c>
      <c r="K1846" s="235"/>
      <c r="L1846" s="45"/>
      <c r="M1846" s="236" t="s">
        <v>1</v>
      </c>
      <c r="N1846" s="237" t="s">
        <v>45</v>
      </c>
      <c r="O1846" s="92"/>
      <c r="P1846" s="238">
        <f>O1846*H1846</f>
        <v>0</v>
      </c>
      <c r="Q1846" s="238">
        <v>0</v>
      </c>
      <c r="R1846" s="238">
        <f>Q1846*H1846</f>
        <v>0</v>
      </c>
      <c r="S1846" s="238">
        <v>0</v>
      </c>
      <c r="T1846" s="239">
        <f>S1846*H1846</f>
        <v>0</v>
      </c>
      <c r="U1846" s="39"/>
      <c r="V1846" s="39"/>
      <c r="W1846" s="39"/>
      <c r="X1846" s="39"/>
      <c r="Y1846" s="39"/>
      <c r="Z1846" s="39"/>
      <c r="AA1846" s="39"/>
      <c r="AB1846" s="39"/>
      <c r="AC1846" s="39"/>
      <c r="AD1846" s="39"/>
      <c r="AE1846" s="39"/>
      <c r="AR1846" s="240" t="s">
        <v>219</v>
      </c>
      <c r="AT1846" s="240" t="s">
        <v>215</v>
      </c>
      <c r="AU1846" s="240" t="s">
        <v>231</v>
      </c>
      <c r="AY1846" s="18" t="s">
        <v>213</v>
      </c>
      <c r="BE1846" s="241">
        <f>IF(N1846="základní",J1846,0)</f>
        <v>0</v>
      </c>
      <c r="BF1846" s="241">
        <f>IF(N1846="snížená",J1846,0)</f>
        <v>0</v>
      </c>
      <c r="BG1846" s="241">
        <f>IF(N1846="zákl. přenesená",J1846,0)</f>
        <v>0</v>
      </c>
      <c r="BH1846" s="241">
        <f>IF(N1846="sníž. přenesená",J1846,0)</f>
        <v>0</v>
      </c>
      <c r="BI1846" s="241">
        <f>IF(N1846="nulová",J1846,0)</f>
        <v>0</v>
      </c>
      <c r="BJ1846" s="18" t="s">
        <v>21</v>
      </c>
      <c r="BK1846" s="241">
        <f>ROUND(I1846*H1846,2)</f>
        <v>0</v>
      </c>
      <c r="BL1846" s="18" t="s">
        <v>219</v>
      </c>
      <c r="BM1846" s="240" t="s">
        <v>3011</v>
      </c>
    </row>
    <row r="1847" spans="1:51" s="13" customFormat="1" ht="12">
      <c r="A1847" s="13"/>
      <c r="B1847" s="242"/>
      <c r="C1847" s="243"/>
      <c r="D1847" s="244" t="s">
        <v>221</v>
      </c>
      <c r="E1847" s="245" t="s">
        <v>1</v>
      </c>
      <c r="F1847" s="246" t="s">
        <v>21</v>
      </c>
      <c r="G1847" s="243"/>
      <c r="H1847" s="247">
        <v>1</v>
      </c>
      <c r="I1847" s="248"/>
      <c r="J1847" s="243"/>
      <c r="K1847" s="243"/>
      <c r="L1847" s="249"/>
      <c r="M1847" s="250"/>
      <c r="N1847" s="251"/>
      <c r="O1847" s="251"/>
      <c r="P1847" s="251"/>
      <c r="Q1847" s="251"/>
      <c r="R1847" s="251"/>
      <c r="S1847" s="251"/>
      <c r="T1847" s="252"/>
      <c r="U1847" s="13"/>
      <c r="V1847" s="13"/>
      <c r="W1847" s="13"/>
      <c r="X1847" s="13"/>
      <c r="Y1847" s="13"/>
      <c r="Z1847" s="13"/>
      <c r="AA1847" s="13"/>
      <c r="AB1847" s="13"/>
      <c r="AC1847" s="13"/>
      <c r="AD1847" s="13"/>
      <c r="AE1847" s="13"/>
      <c r="AT1847" s="253" t="s">
        <v>221</v>
      </c>
      <c r="AU1847" s="253" t="s">
        <v>231</v>
      </c>
      <c r="AV1847" s="13" t="s">
        <v>89</v>
      </c>
      <c r="AW1847" s="13" t="s">
        <v>36</v>
      </c>
      <c r="AX1847" s="13" t="s">
        <v>21</v>
      </c>
      <c r="AY1847" s="253" t="s">
        <v>213</v>
      </c>
    </row>
    <row r="1848" spans="1:65" s="2" customFormat="1" ht="21.75" customHeight="1">
      <c r="A1848" s="39"/>
      <c r="B1848" s="40"/>
      <c r="C1848" s="228" t="s">
        <v>3012</v>
      </c>
      <c r="D1848" s="228" t="s">
        <v>215</v>
      </c>
      <c r="E1848" s="229" t="s">
        <v>3013</v>
      </c>
      <c r="F1848" s="230" t="s">
        <v>3014</v>
      </c>
      <c r="G1848" s="231" t="s">
        <v>990</v>
      </c>
      <c r="H1848" s="232">
        <v>1</v>
      </c>
      <c r="I1848" s="233"/>
      <c r="J1848" s="234">
        <f>ROUND(I1848*H1848,2)</f>
        <v>0</v>
      </c>
      <c r="K1848" s="235"/>
      <c r="L1848" s="45"/>
      <c r="M1848" s="236" t="s">
        <v>1</v>
      </c>
      <c r="N1848" s="237" t="s">
        <v>45</v>
      </c>
      <c r="O1848" s="92"/>
      <c r="P1848" s="238">
        <f>O1848*H1848</f>
        <v>0</v>
      </c>
      <c r="Q1848" s="238">
        <v>0</v>
      </c>
      <c r="R1848" s="238">
        <f>Q1848*H1848</f>
        <v>0</v>
      </c>
      <c r="S1848" s="238">
        <v>0</v>
      </c>
      <c r="T1848" s="239">
        <f>S1848*H1848</f>
        <v>0</v>
      </c>
      <c r="U1848" s="39"/>
      <c r="V1848" s="39"/>
      <c r="W1848" s="39"/>
      <c r="X1848" s="39"/>
      <c r="Y1848" s="39"/>
      <c r="Z1848" s="39"/>
      <c r="AA1848" s="39"/>
      <c r="AB1848" s="39"/>
      <c r="AC1848" s="39"/>
      <c r="AD1848" s="39"/>
      <c r="AE1848" s="39"/>
      <c r="AR1848" s="240" t="s">
        <v>219</v>
      </c>
      <c r="AT1848" s="240" t="s">
        <v>215</v>
      </c>
      <c r="AU1848" s="240" t="s">
        <v>231</v>
      </c>
      <c r="AY1848" s="18" t="s">
        <v>213</v>
      </c>
      <c r="BE1848" s="241">
        <f>IF(N1848="základní",J1848,0)</f>
        <v>0</v>
      </c>
      <c r="BF1848" s="241">
        <f>IF(N1848="snížená",J1848,0)</f>
        <v>0</v>
      </c>
      <c r="BG1848" s="241">
        <f>IF(N1848="zákl. přenesená",J1848,0)</f>
        <v>0</v>
      </c>
      <c r="BH1848" s="241">
        <f>IF(N1848="sníž. přenesená",J1848,0)</f>
        <v>0</v>
      </c>
      <c r="BI1848" s="241">
        <f>IF(N1848="nulová",J1848,0)</f>
        <v>0</v>
      </c>
      <c r="BJ1848" s="18" t="s">
        <v>21</v>
      </c>
      <c r="BK1848" s="241">
        <f>ROUND(I1848*H1848,2)</f>
        <v>0</v>
      </c>
      <c r="BL1848" s="18" t="s">
        <v>219</v>
      </c>
      <c r="BM1848" s="240" t="s">
        <v>3015</v>
      </c>
    </row>
    <row r="1849" spans="1:51" s="13" customFormat="1" ht="12">
      <c r="A1849" s="13"/>
      <c r="B1849" s="242"/>
      <c r="C1849" s="243"/>
      <c r="D1849" s="244" t="s">
        <v>221</v>
      </c>
      <c r="E1849" s="245" t="s">
        <v>1</v>
      </c>
      <c r="F1849" s="246" t="s">
        <v>21</v>
      </c>
      <c r="G1849" s="243"/>
      <c r="H1849" s="247">
        <v>1</v>
      </c>
      <c r="I1849" s="248"/>
      <c r="J1849" s="243"/>
      <c r="K1849" s="243"/>
      <c r="L1849" s="249"/>
      <c r="M1849" s="250"/>
      <c r="N1849" s="251"/>
      <c r="O1849" s="251"/>
      <c r="P1849" s="251"/>
      <c r="Q1849" s="251"/>
      <c r="R1849" s="251"/>
      <c r="S1849" s="251"/>
      <c r="T1849" s="252"/>
      <c r="U1849" s="13"/>
      <c r="V1849" s="13"/>
      <c r="W1849" s="13"/>
      <c r="X1849" s="13"/>
      <c r="Y1849" s="13"/>
      <c r="Z1849" s="13"/>
      <c r="AA1849" s="13"/>
      <c r="AB1849" s="13"/>
      <c r="AC1849" s="13"/>
      <c r="AD1849" s="13"/>
      <c r="AE1849" s="13"/>
      <c r="AT1849" s="253" t="s">
        <v>221</v>
      </c>
      <c r="AU1849" s="253" t="s">
        <v>231</v>
      </c>
      <c r="AV1849" s="13" t="s">
        <v>89</v>
      </c>
      <c r="AW1849" s="13" t="s">
        <v>36</v>
      </c>
      <c r="AX1849" s="13" t="s">
        <v>21</v>
      </c>
      <c r="AY1849" s="253" t="s">
        <v>213</v>
      </c>
    </row>
    <row r="1850" spans="1:65" s="2" customFormat="1" ht="16.5" customHeight="1">
      <c r="A1850" s="39"/>
      <c r="B1850" s="40"/>
      <c r="C1850" s="228" t="s">
        <v>3016</v>
      </c>
      <c r="D1850" s="228" t="s">
        <v>215</v>
      </c>
      <c r="E1850" s="229" t="s">
        <v>3017</v>
      </c>
      <c r="F1850" s="230" t="s">
        <v>3018</v>
      </c>
      <c r="G1850" s="231" t="s">
        <v>990</v>
      </c>
      <c r="H1850" s="232">
        <v>1</v>
      </c>
      <c r="I1850" s="233"/>
      <c r="J1850" s="234">
        <f>ROUND(I1850*H1850,2)</f>
        <v>0</v>
      </c>
      <c r="K1850" s="235"/>
      <c r="L1850" s="45"/>
      <c r="M1850" s="236" t="s">
        <v>1</v>
      </c>
      <c r="N1850" s="237" t="s">
        <v>45</v>
      </c>
      <c r="O1850" s="92"/>
      <c r="P1850" s="238">
        <f>O1850*H1850</f>
        <v>0</v>
      </c>
      <c r="Q1850" s="238">
        <v>0</v>
      </c>
      <c r="R1850" s="238">
        <f>Q1850*H1850</f>
        <v>0</v>
      </c>
      <c r="S1850" s="238">
        <v>0</v>
      </c>
      <c r="T1850" s="239">
        <f>S1850*H1850</f>
        <v>0</v>
      </c>
      <c r="U1850" s="39"/>
      <c r="V1850" s="39"/>
      <c r="W1850" s="39"/>
      <c r="X1850" s="39"/>
      <c r="Y1850" s="39"/>
      <c r="Z1850" s="39"/>
      <c r="AA1850" s="39"/>
      <c r="AB1850" s="39"/>
      <c r="AC1850" s="39"/>
      <c r="AD1850" s="39"/>
      <c r="AE1850" s="39"/>
      <c r="AR1850" s="240" t="s">
        <v>219</v>
      </c>
      <c r="AT1850" s="240" t="s">
        <v>215</v>
      </c>
      <c r="AU1850" s="240" t="s">
        <v>231</v>
      </c>
      <c r="AY1850" s="18" t="s">
        <v>213</v>
      </c>
      <c r="BE1850" s="241">
        <f>IF(N1850="základní",J1850,0)</f>
        <v>0</v>
      </c>
      <c r="BF1850" s="241">
        <f>IF(N1850="snížená",J1850,0)</f>
        <v>0</v>
      </c>
      <c r="BG1850" s="241">
        <f>IF(N1850="zákl. přenesená",J1850,0)</f>
        <v>0</v>
      </c>
      <c r="BH1850" s="241">
        <f>IF(N1850="sníž. přenesená",J1850,0)</f>
        <v>0</v>
      </c>
      <c r="BI1850" s="241">
        <f>IF(N1850="nulová",J1850,0)</f>
        <v>0</v>
      </c>
      <c r="BJ1850" s="18" t="s">
        <v>21</v>
      </c>
      <c r="BK1850" s="241">
        <f>ROUND(I1850*H1850,2)</f>
        <v>0</v>
      </c>
      <c r="BL1850" s="18" t="s">
        <v>219</v>
      </c>
      <c r="BM1850" s="240" t="s">
        <v>3019</v>
      </c>
    </row>
    <row r="1851" spans="1:51" s="13" customFormat="1" ht="12">
      <c r="A1851" s="13"/>
      <c r="B1851" s="242"/>
      <c r="C1851" s="243"/>
      <c r="D1851" s="244" t="s">
        <v>221</v>
      </c>
      <c r="E1851" s="245" t="s">
        <v>1</v>
      </c>
      <c r="F1851" s="246" t="s">
        <v>21</v>
      </c>
      <c r="G1851" s="243"/>
      <c r="H1851" s="247">
        <v>1</v>
      </c>
      <c r="I1851" s="248"/>
      <c r="J1851" s="243"/>
      <c r="K1851" s="243"/>
      <c r="L1851" s="249"/>
      <c r="M1851" s="250"/>
      <c r="N1851" s="251"/>
      <c r="O1851" s="251"/>
      <c r="P1851" s="251"/>
      <c r="Q1851" s="251"/>
      <c r="R1851" s="251"/>
      <c r="S1851" s="251"/>
      <c r="T1851" s="252"/>
      <c r="U1851" s="13"/>
      <c r="V1851" s="13"/>
      <c r="W1851" s="13"/>
      <c r="X1851" s="13"/>
      <c r="Y1851" s="13"/>
      <c r="Z1851" s="13"/>
      <c r="AA1851" s="13"/>
      <c r="AB1851" s="13"/>
      <c r="AC1851" s="13"/>
      <c r="AD1851" s="13"/>
      <c r="AE1851" s="13"/>
      <c r="AT1851" s="253" t="s">
        <v>221</v>
      </c>
      <c r="AU1851" s="253" t="s">
        <v>231</v>
      </c>
      <c r="AV1851" s="13" t="s">
        <v>89</v>
      </c>
      <c r="AW1851" s="13" t="s">
        <v>36</v>
      </c>
      <c r="AX1851" s="13" t="s">
        <v>21</v>
      </c>
      <c r="AY1851" s="253" t="s">
        <v>213</v>
      </c>
    </row>
    <row r="1852" spans="1:65" s="2" customFormat="1" ht="16.5" customHeight="1">
      <c r="A1852" s="39"/>
      <c r="B1852" s="40"/>
      <c r="C1852" s="228" t="s">
        <v>3020</v>
      </c>
      <c r="D1852" s="228" t="s">
        <v>215</v>
      </c>
      <c r="E1852" s="229" t="s">
        <v>3021</v>
      </c>
      <c r="F1852" s="230" t="s">
        <v>3022</v>
      </c>
      <c r="G1852" s="231" t="s">
        <v>990</v>
      </c>
      <c r="H1852" s="232">
        <v>1</v>
      </c>
      <c r="I1852" s="233"/>
      <c r="J1852" s="234">
        <f>ROUND(I1852*H1852,2)</f>
        <v>0</v>
      </c>
      <c r="K1852" s="235"/>
      <c r="L1852" s="45"/>
      <c r="M1852" s="236" t="s">
        <v>1</v>
      </c>
      <c r="N1852" s="237" t="s">
        <v>45</v>
      </c>
      <c r="O1852" s="92"/>
      <c r="P1852" s="238">
        <f>O1852*H1852</f>
        <v>0</v>
      </c>
      <c r="Q1852" s="238">
        <v>0</v>
      </c>
      <c r="R1852" s="238">
        <f>Q1852*H1852</f>
        <v>0</v>
      </c>
      <c r="S1852" s="238">
        <v>0</v>
      </c>
      <c r="T1852" s="239">
        <f>S1852*H1852</f>
        <v>0</v>
      </c>
      <c r="U1852" s="39"/>
      <c r="V1852" s="39"/>
      <c r="W1852" s="39"/>
      <c r="X1852" s="39"/>
      <c r="Y1852" s="39"/>
      <c r="Z1852" s="39"/>
      <c r="AA1852" s="39"/>
      <c r="AB1852" s="39"/>
      <c r="AC1852" s="39"/>
      <c r="AD1852" s="39"/>
      <c r="AE1852" s="39"/>
      <c r="AR1852" s="240" t="s">
        <v>219</v>
      </c>
      <c r="AT1852" s="240" t="s">
        <v>215</v>
      </c>
      <c r="AU1852" s="240" t="s">
        <v>231</v>
      </c>
      <c r="AY1852" s="18" t="s">
        <v>213</v>
      </c>
      <c r="BE1852" s="241">
        <f>IF(N1852="základní",J1852,0)</f>
        <v>0</v>
      </c>
      <c r="BF1852" s="241">
        <f>IF(N1852="snížená",J1852,0)</f>
        <v>0</v>
      </c>
      <c r="BG1852" s="241">
        <f>IF(N1852="zákl. přenesená",J1852,0)</f>
        <v>0</v>
      </c>
      <c r="BH1852" s="241">
        <f>IF(N1852="sníž. přenesená",J1852,0)</f>
        <v>0</v>
      </c>
      <c r="BI1852" s="241">
        <f>IF(N1852="nulová",J1852,0)</f>
        <v>0</v>
      </c>
      <c r="BJ1852" s="18" t="s">
        <v>21</v>
      </c>
      <c r="BK1852" s="241">
        <f>ROUND(I1852*H1852,2)</f>
        <v>0</v>
      </c>
      <c r="BL1852" s="18" t="s">
        <v>219</v>
      </c>
      <c r="BM1852" s="240" t="s">
        <v>3023</v>
      </c>
    </row>
    <row r="1853" spans="1:51" s="13" customFormat="1" ht="12">
      <c r="A1853" s="13"/>
      <c r="B1853" s="242"/>
      <c r="C1853" s="243"/>
      <c r="D1853" s="244" t="s">
        <v>221</v>
      </c>
      <c r="E1853" s="245" t="s">
        <v>1</v>
      </c>
      <c r="F1853" s="246" t="s">
        <v>21</v>
      </c>
      <c r="G1853" s="243"/>
      <c r="H1853" s="247">
        <v>1</v>
      </c>
      <c r="I1853" s="248"/>
      <c r="J1853" s="243"/>
      <c r="K1853" s="243"/>
      <c r="L1853" s="249"/>
      <c r="M1853" s="298"/>
      <c r="N1853" s="299"/>
      <c r="O1853" s="299"/>
      <c r="P1853" s="299"/>
      <c r="Q1853" s="299"/>
      <c r="R1853" s="299"/>
      <c r="S1853" s="299"/>
      <c r="T1853" s="300"/>
      <c r="U1853" s="13"/>
      <c r="V1853" s="13"/>
      <c r="W1853" s="13"/>
      <c r="X1853" s="13"/>
      <c r="Y1853" s="13"/>
      <c r="Z1853" s="13"/>
      <c r="AA1853" s="13"/>
      <c r="AB1853" s="13"/>
      <c r="AC1853" s="13"/>
      <c r="AD1853" s="13"/>
      <c r="AE1853" s="13"/>
      <c r="AT1853" s="253" t="s">
        <v>221</v>
      </c>
      <c r="AU1853" s="253" t="s">
        <v>231</v>
      </c>
      <c r="AV1853" s="13" t="s">
        <v>89</v>
      </c>
      <c r="AW1853" s="13" t="s">
        <v>36</v>
      </c>
      <c r="AX1853" s="13" t="s">
        <v>21</v>
      </c>
      <c r="AY1853" s="253" t="s">
        <v>213</v>
      </c>
    </row>
    <row r="1854" spans="1:31" s="2" customFormat="1" ht="6.95" customHeight="1">
      <c r="A1854" s="39"/>
      <c r="B1854" s="67"/>
      <c r="C1854" s="68"/>
      <c r="D1854" s="68"/>
      <c r="E1854" s="68"/>
      <c r="F1854" s="68"/>
      <c r="G1854" s="68"/>
      <c r="H1854" s="68"/>
      <c r="I1854" s="68"/>
      <c r="J1854" s="68"/>
      <c r="K1854" s="68"/>
      <c r="L1854" s="45"/>
      <c r="M1854" s="39"/>
      <c r="O1854" s="39"/>
      <c r="P1854" s="39"/>
      <c r="Q1854" s="39"/>
      <c r="R1854" s="39"/>
      <c r="S1854" s="39"/>
      <c r="T1854" s="39"/>
      <c r="U1854" s="39"/>
      <c r="V1854" s="39"/>
      <c r="W1854" s="39"/>
      <c r="X1854" s="39"/>
      <c r="Y1854" s="39"/>
      <c r="Z1854" s="39"/>
      <c r="AA1854" s="39"/>
      <c r="AB1854" s="39"/>
      <c r="AC1854" s="39"/>
      <c r="AD1854" s="39"/>
      <c r="AE1854" s="39"/>
    </row>
  </sheetData>
  <sheetProtection password="CC35" sheet="1" objects="1" scenarios="1" formatColumns="0" formatRows="0" autoFilter="0"/>
  <autoFilter ref="C146:K1853"/>
  <mergeCells count="9">
    <mergeCell ref="E7:H7"/>
    <mergeCell ref="E9:H9"/>
    <mergeCell ref="E18:H18"/>
    <mergeCell ref="E27:H27"/>
    <mergeCell ref="E85:H85"/>
    <mergeCell ref="E87:H87"/>
    <mergeCell ref="E137:H137"/>
    <mergeCell ref="E139:H13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151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2:12" s="1" customFormat="1" ht="12" customHeight="1">
      <c r="B8" s="21"/>
      <c r="D8" s="151" t="s">
        <v>159</v>
      </c>
      <c r="L8" s="21"/>
    </row>
    <row r="9" spans="1:31" s="2" customFormat="1" ht="16.5" customHeight="1">
      <c r="A9" s="39"/>
      <c r="B9" s="45"/>
      <c r="C9" s="39"/>
      <c r="D9" s="39"/>
      <c r="E9" s="152" t="s">
        <v>5723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3025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5965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19</v>
      </c>
      <c r="E13" s="39"/>
      <c r="F13" s="142" t="s">
        <v>1</v>
      </c>
      <c r="G13" s="39"/>
      <c r="H13" s="39"/>
      <c r="I13" s="151" t="s">
        <v>20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22</v>
      </c>
      <c r="E14" s="39"/>
      <c r="F14" s="142" t="s">
        <v>23</v>
      </c>
      <c r="G14" s="39"/>
      <c r="H14" s="39"/>
      <c r="I14" s="151" t="s">
        <v>24</v>
      </c>
      <c r="J14" s="154" t="str">
        <f>'Rekapitulace stavby'!AN8</f>
        <v>3. 3. 2021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28</v>
      </c>
      <c r="E16" s="39"/>
      <c r="F16" s="39"/>
      <c r="G16" s="39"/>
      <c r="H16" s="39"/>
      <c r="I16" s="151" t="s">
        <v>29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1" t="s">
        <v>31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32</v>
      </c>
      <c r="E19" s="39"/>
      <c r="F19" s="39"/>
      <c r="G19" s="39"/>
      <c r="H19" s="39"/>
      <c r="I19" s="151" t="s">
        <v>29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31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34</v>
      </c>
      <c r="E22" s="39"/>
      <c r="F22" s="39"/>
      <c r="G22" s="39"/>
      <c r="H22" s="39"/>
      <c r="I22" s="151" t="s">
        <v>29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161</v>
      </c>
      <c r="F23" s="39"/>
      <c r="G23" s="39"/>
      <c r="H23" s="39"/>
      <c r="I23" s="151" t="s">
        <v>31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37</v>
      </c>
      <c r="E25" s="39"/>
      <c r="F25" s="39"/>
      <c r="G25" s="39"/>
      <c r="H25" s="39"/>
      <c r="I25" s="151" t="s">
        <v>29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38</v>
      </c>
      <c r="F26" s="39"/>
      <c r="G26" s="39"/>
      <c r="H26" s="39"/>
      <c r="I26" s="151" t="s">
        <v>31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39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40</v>
      </c>
      <c r="E32" s="39"/>
      <c r="F32" s="39"/>
      <c r="G32" s="39"/>
      <c r="H32" s="39"/>
      <c r="I32" s="39"/>
      <c r="J32" s="161">
        <f>ROUND(J122,2)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42</v>
      </c>
      <c r="G34" s="39"/>
      <c r="H34" s="39"/>
      <c r="I34" s="162" t="s">
        <v>41</v>
      </c>
      <c r="J34" s="162" t="s">
        <v>43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44</v>
      </c>
      <c r="E35" s="151" t="s">
        <v>45</v>
      </c>
      <c r="F35" s="164">
        <f>ROUND((SUM(BE122:BE140)),2)</f>
        <v>0</v>
      </c>
      <c r="G35" s="39"/>
      <c r="H35" s="39"/>
      <c r="I35" s="165">
        <v>0.21</v>
      </c>
      <c r="J35" s="164">
        <f>ROUND(((SUM(BE122:BE140))*I35),2)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46</v>
      </c>
      <c r="F36" s="164">
        <f>ROUND((SUM(BF122:BF140)),2)</f>
        <v>0</v>
      </c>
      <c r="G36" s="39"/>
      <c r="H36" s="39"/>
      <c r="I36" s="165">
        <v>0.15</v>
      </c>
      <c r="J36" s="164">
        <f>ROUND(((SUM(BF122:BF140))*I36),2)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47</v>
      </c>
      <c r="F37" s="164">
        <f>ROUND((SUM(BG122:BG140)),2)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48</v>
      </c>
      <c r="F38" s="164">
        <f>ROUND((SUM(BH122:BH140)),2)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49</v>
      </c>
      <c r="F39" s="164">
        <f>ROUND((SUM(BI122:BI140)),2)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50</v>
      </c>
      <c r="E41" s="168"/>
      <c r="F41" s="168"/>
      <c r="G41" s="169" t="s">
        <v>51</v>
      </c>
      <c r="H41" s="170" t="s">
        <v>52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53</v>
      </c>
      <c r="E50" s="174"/>
      <c r="F50" s="174"/>
      <c r="G50" s="173" t="s">
        <v>54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55</v>
      </c>
      <c r="E61" s="176"/>
      <c r="F61" s="177" t="s">
        <v>56</v>
      </c>
      <c r="G61" s="175" t="s">
        <v>55</v>
      </c>
      <c r="H61" s="176"/>
      <c r="I61" s="176"/>
      <c r="J61" s="178" t="s">
        <v>56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57</v>
      </c>
      <c r="E65" s="179"/>
      <c r="F65" s="179"/>
      <c r="G65" s="173" t="s">
        <v>58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55</v>
      </c>
      <c r="E76" s="176"/>
      <c r="F76" s="177" t="s">
        <v>56</v>
      </c>
      <c r="G76" s="175" t="s">
        <v>55</v>
      </c>
      <c r="H76" s="176"/>
      <c r="I76" s="176"/>
      <c r="J76" s="178" t="s">
        <v>56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159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5723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3025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MP LZC - LZCO 2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22</v>
      </c>
      <c r="D91" s="41"/>
      <c r="E91" s="41"/>
      <c r="F91" s="28" t="str">
        <f>F14</f>
        <v>MĚSTSKÁ NEMOCNICE DVŮR. KRÁLOVÉ</v>
      </c>
      <c r="G91" s="41"/>
      <c r="H91" s="41"/>
      <c r="I91" s="33" t="s">
        <v>24</v>
      </c>
      <c r="J91" s="80" t="str">
        <f>IF(J14="","",J14)</f>
        <v>3. 3. 2021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28</v>
      </c>
      <c r="D93" s="41"/>
      <c r="E93" s="41"/>
      <c r="F93" s="28" t="str">
        <f>E17</f>
        <v xml:space="preserve"> </v>
      </c>
      <c r="G93" s="41"/>
      <c r="H93" s="41"/>
      <c r="I93" s="33" t="s">
        <v>34</v>
      </c>
      <c r="J93" s="37" t="str">
        <f>E23</f>
        <v>ATELIER H1&amp; ATELIER HÁJEK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32</v>
      </c>
      <c r="D94" s="41"/>
      <c r="E94" s="41"/>
      <c r="F94" s="28" t="str">
        <f>IF(E20="","",E20)</f>
        <v>Vyplň údaj</v>
      </c>
      <c r="G94" s="41"/>
      <c r="H94" s="41"/>
      <c r="I94" s="33" t="s">
        <v>37</v>
      </c>
      <c r="J94" s="37" t="str">
        <f>E26</f>
        <v>ERŠILOVÁ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163</v>
      </c>
      <c r="D96" s="186"/>
      <c r="E96" s="186"/>
      <c r="F96" s="186"/>
      <c r="G96" s="186"/>
      <c r="H96" s="186"/>
      <c r="I96" s="186"/>
      <c r="J96" s="187" t="s">
        <v>164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165</v>
      </c>
      <c r="D98" s="41"/>
      <c r="E98" s="41"/>
      <c r="F98" s="41"/>
      <c r="G98" s="41"/>
      <c r="H98" s="41"/>
      <c r="I98" s="41"/>
      <c r="J98" s="111">
        <f>J122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166</v>
      </c>
    </row>
    <row r="99" spans="1:31" s="9" customFormat="1" ht="24.95" customHeight="1">
      <c r="A99" s="9"/>
      <c r="B99" s="189"/>
      <c r="C99" s="190"/>
      <c r="D99" s="191" t="s">
        <v>5966</v>
      </c>
      <c r="E99" s="192"/>
      <c r="F99" s="192"/>
      <c r="G99" s="192"/>
      <c r="H99" s="192"/>
      <c r="I99" s="192"/>
      <c r="J99" s="193">
        <f>J123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5967</v>
      </c>
      <c r="E100" s="197"/>
      <c r="F100" s="197"/>
      <c r="G100" s="197"/>
      <c r="H100" s="197"/>
      <c r="I100" s="197"/>
      <c r="J100" s="198">
        <f>J124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198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184" t="str">
        <f>E7</f>
        <v>NÁSTAVBA OPER. SÁLŮ A STERILIZACE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2:12" s="1" customFormat="1" ht="12" customHeight="1">
      <c r="B111" s="22"/>
      <c r="C111" s="33" t="s">
        <v>159</v>
      </c>
      <c r="D111" s="23"/>
      <c r="E111" s="23"/>
      <c r="F111" s="23"/>
      <c r="G111" s="23"/>
      <c r="H111" s="23"/>
      <c r="I111" s="23"/>
      <c r="J111" s="23"/>
      <c r="K111" s="23"/>
      <c r="L111" s="21"/>
    </row>
    <row r="112" spans="1:31" s="2" customFormat="1" ht="16.5" customHeight="1">
      <c r="A112" s="39"/>
      <c r="B112" s="40"/>
      <c r="C112" s="41"/>
      <c r="D112" s="41"/>
      <c r="E112" s="184" t="s">
        <v>5723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3025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E11</f>
        <v>MP LZC - LZCO 2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22</v>
      </c>
      <c r="D116" s="41"/>
      <c r="E116" s="41"/>
      <c r="F116" s="28" t="str">
        <f>F14</f>
        <v>MĚSTSKÁ NEMOCNICE DVŮR. KRÁLOVÉ</v>
      </c>
      <c r="G116" s="41"/>
      <c r="H116" s="41"/>
      <c r="I116" s="33" t="s">
        <v>24</v>
      </c>
      <c r="J116" s="80" t="str">
        <f>IF(J14="","",J14)</f>
        <v>3. 3. 2021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25.65" customHeight="1">
      <c r="A118" s="39"/>
      <c r="B118" s="40"/>
      <c r="C118" s="33" t="s">
        <v>28</v>
      </c>
      <c r="D118" s="41"/>
      <c r="E118" s="41"/>
      <c r="F118" s="28" t="str">
        <f>E17</f>
        <v xml:space="preserve"> </v>
      </c>
      <c r="G118" s="41"/>
      <c r="H118" s="41"/>
      <c r="I118" s="33" t="s">
        <v>34</v>
      </c>
      <c r="J118" s="37" t="str">
        <f>E23</f>
        <v>ATELIER H1&amp; ATELIER HÁJEK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32</v>
      </c>
      <c r="D119" s="41"/>
      <c r="E119" s="41"/>
      <c r="F119" s="28" t="str">
        <f>IF(E20="","",E20)</f>
        <v>Vyplň údaj</v>
      </c>
      <c r="G119" s="41"/>
      <c r="H119" s="41"/>
      <c r="I119" s="33" t="s">
        <v>37</v>
      </c>
      <c r="J119" s="37" t="str">
        <f>E26</f>
        <v>ERŠILOVÁ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200"/>
      <c r="B121" s="201"/>
      <c r="C121" s="202" t="s">
        <v>199</v>
      </c>
      <c r="D121" s="203" t="s">
        <v>65</v>
      </c>
      <c r="E121" s="203" t="s">
        <v>61</v>
      </c>
      <c r="F121" s="203" t="s">
        <v>62</v>
      </c>
      <c r="G121" s="203" t="s">
        <v>200</v>
      </c>
      <c r="H121" s="203" t="s">
        <v>201</v>
      </c>
      <c r="I121" s="203" t="s">
        <v>202</v>
      </c>
      <c r="J121" s="204" t="s">
        <v>164</v>
      </c>
      <c r="K121" s="205" t="s">
        <v>203</v>
      </c>
      <c r="L121" s="206"/>
      <c r="M121" s="101" t="s">
        <v>1</v>
      </c>
      <c r="N121" s="102" t="s">
        <v>44</v>
      </c>
      <c r="O121" s="102" t="s">
        <v>204</v>
      </c>
      <c r="P121" s="102" t="s">
        <v>205</v>
      </c>
      <c r="Q121" s="102" t="s">
        <v>206</v>
      </c>
      <c r="R121" s="102" t="s">
        <v>207</v>
      </c>
      <c r="S121" s="102" t="s">
        <v>208</v>
      </c>
      <c r="T121" s="103" t="s">
        <v>209</v>
      </c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</row>
    <row r="122" spans="1:63" s="2" customFormat="1" ht="22.8" customHeight="1">
      <c r="A122" s="39"/>
      <c r="B122" s="40"/>
      <c r="C122" s="108" t="s">
        <v>210</v>
      </c>
      <c r="D122" s="41"/>
      <c r="E122" s="41"/>
      <c r="F122" s="41"/>
      <c r="G122" s="41"/>
      <c r="H122" s="41"/>
      <c r="I122" s="41"/>
      <c r="J122" s="207">
        <f>BK122</f>
        <v>0</v>
      </c>
      <c r="K122" s="41"/>
      <c r="L122" s="45"/>
      <c r="M122" s="104"/>
      <c r="N122" s="208"/>
      <c r="O122" s="105"/>
      <c r="P122" s="209">
        <f>P123</f>
        <v>0</v>
      </c>
      <c r="Q122" s="105"/>
      <c r="R122" s="209">
        <f>R123</f>
        <v>0</v>
      </c>
      <c r="S122" s="105"/>
      <c r="T122" s="210">
        <f>T123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79</v>
      </c>
      <c r="AU122" s="18" t="s">
        <v>166</v>
      </c>
      <c r="BK122" s="211">
        <f>BK123</f>
        <v>0</v>
      </c>
    </row>
    <row r="123" spans="1:63" s="12" customFormat="1" ht="25.9" customHeight="1">
      <c r="A123" s="12"/>
      <c r="B123" s="212"/>
      <c r="C123" s="213"/>
      <c r="D123" s="214" t="s">
        <v>79</v>
      </c>
      <c r="E123" s="215" t="s">
        <v>211</v>
      </c>
      <c r="F123" s="215" t="s">
        <v>211</v>
      </c>
      <c r="G123" s="213"/>
      <c r="H123" s="213"/>
      <c r="I123" s="216"/>
      <c r="J123" s="217">
        <f>BK123</f>
        <v>0</v>
      </c>
      <c r="K123" s="213"/>
      <c r="L123" s="218"/>
      <c r="M123" s="219"/>
      <c r="N123" s="220"/>
      <c r="O123" s="220"/>
      <c r="P123" s="221">
        <f>P124</f>
        <v>0</v>
      </c>
      <c r="Q123" s="220"/>
      <c r="R123" s="221">
        <f>R124</f>
        <v>0</v>
      </c>
      <c r="S123" s="220"/>
      <c r="T123" s="222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3" t="s">
        <v>21</v>
      </c>
      <c r="AT123" s="224" t="s">
        <v>79</v>
      </c>
      <c r="AU123" s="224" t="s">
        <v>80</v>
      </c>
      <c r="AY123" s="223" t="s">
        <v>213</v>
      </c>
      <c r="BK123" s="225">
        <f>BK124</f>
        <v>0</v>
      </c>
    </row>
    <row r="124" spans="1:63" s="12" customFormat="1" ht="22.8" customHeight="1">
      <c r="A124" s="12"/>
      <c r="B124" s="212"/>
      <c r="C124" s="213"/>
      <c r="D124" s="214" t="s">
        <v>79</v>
      </c>
      <c r="E124" s="226" t="s">
        <v>3960</v>
      </c>
      <c r="F124" s="226" t="s">
        <v>5968</v>
      </c>
      <c r="G124" s="213"/>
      <c r="H124" s="213"/>
      <c r="I124" s="216"/>
      <c r="J124" s="227">
        <f>BK124</f>
        <v>0</v>
      </c>
      <c r="K124" s="213"/>
      <c r="L124" s="218"/>
      <c r="M124" s="219"/>
      <c r="N124" s="220"/>
      <c r="O124" s="220"/>
      <c r="P124" s="221">
        <f>SUM(P125:P140)</f>
        <v>0</v>
      </c>
      <c r="Q124" s="220"/>
      <c r="R124" s="221">
        <f>SUM(R125:R140)</f>
        <v>0</v>
      </c>
      <c r="S124" s="220"/>
      <c r="T124" s="222">
        <f>SUM(T125:T140)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3" t="s">
        <v>21</v>
      </c>
      <c r="AT124" s="224" t="s">
        <v>79</v>
      </c>
      <c r="AU124" s="224" t="s">
        <v>21</v>
      </c>
      <c r="AY124" s="223" t="s">
        <v>213</v>
      </c>
      <c r="BK124" s="225">
        <f>SUM(BK125:BK140)</f>
        <v>0</v>
      </c>
    </row>
    <row r="125" spans="1:65" s="2" customFormat="1" ht="16.5" customHeight="1">
      <c r="A125" s="39"/>
      <c r="B125" s="40"/>
      <c r="C125" s="228" t="s">
        <v>21</v>
      </c>
      <c r="D125" s="228" t="s">
        <v>215</v>
      </c>
      <c r="E125" s="229" t="s">
        <v>5730</v>
      </c>
      <c r="F125" s="230" t="s">
        <v>5731</v>
      </c>
      <c r="G125" s="231" t="s">
        <v>470</v>
      </c>
      <c r="H125" s="232">
        <v>10</v>
      </c>
      <c r="I125" s="233"/>
      <c r="J125" s="234">
        <f>ROUND(I125*H125,2)</f>
        <v>0</v>
      </c>
      <c r="K125" s="235"/>
      <c r="L125" s="45"/>
      <c r="M125" s="236" t="s">
        <v>1</v>
      </c>
      <c r="N125" s="237" t="s">
        <v>45</v>
      </c>
      <c r="O125" s="92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0" t="s">
        <v>219</v>
      </c>
      <c r="AT125" s="240" t="s">
        <v>215</v>
      </c>
      <c r="AU125" s="240" t="s">
        <v>89</v>
      </c>
      <c r="AY125" s="18" t="s">
        <v>213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8" t="s">
        <v>21</v>
      </c>
      <c r="BK125" s="241">
        <f>ROUND(I125*H125,2)</f>
        <v>0</v>
      </c>
      <c r="BL125" s="18" t="s">
        <v>219</v>
      </c>
      <c r="BM125" s="240" t="s">
        <v>5969</v>
      </c>
    </row>
    <row r="126" spans="1:65" s="2" customFormat="1" ht="16.5" customHeight="1">
      <c r="A126" s="39"/>
      <c r="B126" s="40"/>
      <c r="C126" s="228" t="s">
        <v>89</v>
      </c>
      <c r="D126" s="228" t="s">
        <v>215</v>
      </c>
      <c r="E126" s="229" t="s">
        <v>5733</v>
      </c>
      <c r="F126" s="230" t="s">
        <v>5734</v>
      </c>
      <c r="G126" s="231" t="s">
        <v>5735</v>
      </c>
      <c r="H126" s="232">
        <v>200</v>
      </c>
      <c r="I126" s="233"/>
      <c r="J126" s="234">
        <f>ROUND(I126*H126,2)</f>
        <v>0</v>
      </c>
      <c r="K126" s="235"/>
      <c r="L126" s="45"/>
      <c r="M126" s="236" t="s">
        <v>1</v>
      </c>
      <c r="N126" s="237" t="s">
        <v>45</v>
      </c>
      <c r="O126" s="92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40" t="s">
        <v>219</v>
      </c>
      <c r="AT126" s="240" t="s">
        <v>215</v>
      </c>
      <c r="AU126" s="240" t="s">
        <v>89</v>
      </c>
      <c r="AY126" s="18" t="s">
        <v>213</v>
      </c>
      <c r="BE126" s="241">
        <f>IF(N126="základní",J126,0)</f>
        <v>0</v>
      </c>
      <c r="BF126" s="241">
        <f>IF(N126="snížená",J126,0)</f>
        <v>0</v>
      </c>
      <c r="BG126" s="241">
        <f>IF(N126="zákl. přenesená",J126,0)</f>
        <v>0</v>
      </c>
      <c r="BH126" s="241">
        <f>IF(N126="sníž. přenesená",J126,0)</f>
        <v>0</v>
      </c>
      <c r="BI126" s="241">
        <f>IF(N126="nulová",J126,0)</f>
        <v>0</v>
      </c>
      <c r="BJ126" s="18" t="s">
        <v>21</v>
      </c>
      <c r="BK126" s="241">
        <f>ROUND(I126*H126,2)</f>
        <v>0</v>
      </c>
      <c r="BL126" s="18" t="s">
        <v>219</v>
      </c>
      <c r="BM126" s="240" t="s">
        <v>5970</v>
      </c>
    </row>
    <row r="127" spans="1:65" s="2" customFormat="1" ht="16.5" customHeight="1">
      <c r="A127" s="39"/>
      <c r="B127" s="40"/>
      <c r="C127" s="228" t="s">
        <v>231</v>
      </c>
      <c r="D127" s="228" t="s">
        <v>215</v>
      </c>
      <c r="E127" s="229" t="s">
        <v>5737</v>
      </c>
      <c r="F127" s="230" t="s">
        <v>5738</v>
      </c>
      <c r="G127" s="231" t="s">
        <v>371</v>
      </c>
      <c r="H127" s="232">
        <v>12</v>
      </c>
      <c r="I127" s="233"/>
      <c r="J127" s="234">
        <f>ROUND(I127*H127,2)</f>
        <v>0</v>
      </c>
      <c r="K127" s="235"/>
      <c r="L127" s="45"/>
      <c r="M127" s="236" t="s">
        <v>1</v>
      </c>
      <c r="N127" s="237" t="s">
        <v>45</v>
      </c>
      <c r="O127" s="92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0" t="s">
        <v>219</v>
      </c>
      <c r="AT127" s="240" t="s">
        <v>215</v>
      </c>
      <c r="AU127" s="240" t="s">
        <v>89</v>
      </c>
      <c r="AY127" s="18" t="s">
        <v>213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8" t="s">
        <v>21</v>
      </c>
      <c r="BK127" s="241">
        <f>ROUND(I127*H127,2)</f>
        <v>0</v>
      </c>
      <c r="BL127" s="18" t="s">
        <v>219</v>
      </c>
      <c r="BM127" s="240" t="s">
        <v>5971</v>
      </c>
    </row>
    <row r="128" spans="1:65" s="2" customFormat="1" ht="16.5" customHeight="1">
      <c r="A128" s="39"/>
      <c r="B128" s="40"/>
      <c r="C128" s="228" t="s">
        <v>219</v>
      </c>
      <c r="D128" s="228" t="s">
        <v>215</v>
      </c>
      <c r="E128" s="229" t="s">
        <v>5740</v>
      </c>
      <c r="F128" s="230" t="s">
        <v>5741</v>
      </c>
      <c r="G128" s="231" t="s">
        <v>371</v>
      </c>
      <c r="H128" s="232">
        <v>10</v>
      </c>
      <c r="I128" s="233"/>
      <c r="J128" s="234">
        <f>ROUND(I128*H128,2)</f>
        <v>0</v>
      </c>
      <c r="K128" s="235"/>
      <c r="L128" s="45"/>
      <c r="M128" s="236" t="s">
        <v>1</v>
      </c>
      <c r="N128" s="237" t="s">
        <v>45</v>
      </c>
      <c r="O128" s="92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0" t="s">
        <v>219</v>
      </c>
      <c r="AT128" s="240" t="s">
        <v>215</v>
      </c>
      <c r="AU128" s="240" t="s">
        <v>89</v>
      </c>
      <c r="AY128" s="18" t="s">
        <v>213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8" t="s">
        <v>21</v>
      </c>
      <c r="BK128" s="241">
        <f>ROUND(I128*H128,2)</f>
        <v>0</v>
      </c>
      <c r="BL128" s="18" t="s">
        <v>219</v>
      </c>
      <c r="BM128" s="240" t="s">
        <v>5972</v>
      </c>
    </row>
    <row r="129" spans="1:65" s="2" customFormat="1" ht="16.5" customHeight="1">
      <c r="A129" s="39"/>
      <c r="B129" s="40"/>
      <c r="C129" s="228" t="s">
        <v>241</v>
      </c>
      <c r="D129" s="228" t="s">
        <v>215</v>
      </c>
      <c r="E129" s="229" t="s">
        <v>5847</v>
      </c>
      <c r="F129" s="230" t="s">
        <v>5848</v>
      </c>
      <c r="G129" s="231" t="s">
        <v>470</v>
      </c>
      <c r="H129" s="232">
        <v>10</v>
      </c>
      <c r="I129" s="233"/>
      <c r="J129" s="234">
        <f>ROUND(I129*H129,2)</f>
        <v>0</v>
      </c>
      <c r="K129" s="235"/>
      <c r="L129" s="45"/>
      <c r="M129" s="236" t="s">
        <v>1</v>
      </c>
      <c r="N129" s="237" t="s">
        <v>45</v>
      </c>
      <c r="O129" s="92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0" t="s">
        <v>219</v>
      </c>
      <c r="AT129" s="240" t="s">
        <v>215</v>
      </c>
      <c r="AU129" s="240" t="s">
        <v>89</v>
      </c>
      <c r="AY129" s="18" t="s">
        <v>213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8" t="s">
        <v>21</v>
      </c>
      <c r="BK129" s="241">
        <f>ROUND(I129*H129,2)</f>
        <v>0</v>
      </c>
      <c r="BL129" s="18" t="s">
        <v>219</v>
      </c>
      <c r="BM129" s="240" t="s">
        <v>5973</v>
      </c>
    </row>
    <row r="130" spans="1:65" s="2" customFormat="1" ht="16.5" customHeight="1">
      <c r="A130" s="39"/>
      <c r="B130" s="40"/>
      <c r="C130" s="228" t="s">
        <v>247</v>
      </c>
      <c r="D130" s="228" t="s">
        <v>215</v>
      </c>
      <c r="E130" s="229" t="s">
        <v>5746</v>
      </c>
      <c r="F130" s="230" t="s">
        <v>5747</v>
      </c>
      <c r="G130" s="231" t="s">
        <v>470</v>
      </c>
      <c r="H130" s="232">
        <v>10</v>
      </c>
      <c r="I130" s="233"/>
      <c r="J130" s="234">
        <f>ROUND(I130*H130,2)</f>
        <v>0</v>
      </c>
      <c r="K130" s="235"/>
      <c r="L130" s="45"/>
      <c r="M130" s="236" t="s">
        <v>1</v>
      </c>
      <c r="N130" s="237" t="s">
        <v>45</v>
      </c>
      <c r="O130" s="92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0" t="s">
        <v>219</v>
      </c>
      <c r="AT130" s="240" t="s">
        <v>215</v>
      </c>
      <c r="AU130" s="240" t="s">
        <v>89</v>
      </c>
      <c r="AY130" s="18" t="s">
        <v>213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8" t="s">
        <v>21</v>
      </c>
      <c r="BK130" s="241">
        <f>ROUND(I130*H130,2)</f>
        <v>0</v>
      </c>
      <c r="BL130" s="18" t="s">
        <v>219</v>
      </c>
      <c r="BM130" s="240" t="s">
        <v>5974</v>
      </c>
    </row>
    <row r="131" spans="1:65" s="2" customFormat="1" ht="16.5" customHeight="1">
      <c r="A131" s="39"/>
      <c r="B131" s="40"/>
      <c r="C131" s="228" t="s">
        <v>252</v>
      </c>
      <c r="D131" s="228" t="s">
        <v>215</v>
      </c>
      <c r="E131" s="229" t="s">
        <v>5767</v>
      </c>
      <c r="F131" s="230" t="s">
        <v>5768</v>
      </c>
      <c r="G131" s="231" t="s">
        <v>371</v>
      </c>
      <c r="H131" s="232">
        <v>1</v>
      </c>
      <c r="I131" s="233"/>
      <c r="J131" s="234">
        <f>ROUND(I131*H131,2)</f>
        <v>0</v>
      </c>
      <c r="K131" s="235"/>
      <c r="L131" s="45"/>
      <c r="M131" s="236" t="s">
        <v>1</v>
      </c>
      <c r="N131" s="237" t="s">
        <v>45</v>
      </c>
      <c r="O131" s="92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0" t="s">
        <v>219</v>
      </c>
      <c r="AT131" s="240" t="s">
        <v>215</v>
      </c>
      <c r="AU131" s="240" t="s">
        <v>89</v>
      </c>
      <c r="AY131" s="18" t="s">
        <v>213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8" t="s">
        <v>21</v>
      </c>
      <c r="BK131" s="241">
        <f>ROUND(I131*H131,2)</f>
        <v>0</v>
      </c>
      <c r="BL131" s="18" t="s">
        <v>219</v>
      </c>
      <c r="BM131" s="240" t="s">
        <v>5975</v>
      </c>
    </row>
    <row r="132" spans="1:65" s="2" customFormat="1" ht="16.5" customHeight="1">
      <c r="A132" s="39"/>
      <c r="B132" s="40"/>
      <c r="C132" s="228" t="s">
        <v>257</v>
      </c>
      <c r="D132" s="228" t="s">
        <v>215</v>
      </c>
      <c r="E132" s="229" t="s">
        <v>5770</v>
      </c>
      <c r="F132" s="230" t="s">
        <v>5771</v>
      </c>
      <c r="G132" s="231" t="s">
        <v>371</v>
      </c>
      <c r="H132" s="232">
        <v>1</v>
      </c>
      <c r="I132" s="233"/>
      <c r="J132" s="234">
        <f>ROUND(I132*H132,2)</f>
        <v>0</v>
      </c>
      <c r="K132" s="235"/>
      <c r="L132" s="45"/>
      <c r="M132" s="236" t="s">
        <v>1</v>
      </c>
      <c r="N132" s="237" t="s">
        <v>45</v>
      </c>
      <c r="O132" s="92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0" t="s">
        <v>219</v>
      </c>
      <c r="AT132" s="240" t="s">
        <v>215</v>
      </c>
      <c r="AU132" s="240" t="s">
        <v>89</v>
      </c>
      <c r="AY132" s="18" t="s">
        <v>213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8" t="s">
        <v>21</v>
      </c>
      <c r="BK132" s="241">
        <f>ROUND(I132*H132,2)</f>
        <v>0</v>
      </c>
      <c r="BL132" s="18" t="s">
        <v>219</v>
      </c>
      <c r="BM132" s="240" t="s">
        <v>5976</v>
      </c>
    </row>
    <row r="133" spans="1:65" s="2" customFormat="1" ht="16.5" customHeight="1">
      <c r="A133" s="39"/>
      <c r="B133" s="40"/>
      <c r="C133" s="228" t="s">
        <v>262</v>
      </c>
      <c r="D133" s="228" t="s">
        <v>215</v>
      </c>
      <c r="E133" s="229" t="s">
        <v>5773</v>
      </c>
      <c r="F133" s="230" t="s">
        <v>5774</v>
      </c>
      <c r="G133" s="231" t="s">
        <v>371</v>
      </c>
      <c r="H133" s="232">
        <v>1</v>
      </c>
      <c r="I133" s="233"/>
      <c r="J133" s="234">
        <f>ROUND(I133*H133,2)</f>
        <v>0</v>
      </c>
      <c r="K133" s="235"/>
      <c r="L133" s="45"/>
      <c r="M133" s="236" t="s">
        <v>1</v>
      </c>
      <c r="N133" s="237" t="s">
        <v>45</v>
      </c>
      <c r="O133" s="92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0" t="s">
        <v>219</v>
      </c>
      <c r="AT133" s="240" t="s">
        <v>215</v>
      </c>
      <c r="AU133" s="240" t="s">
        <v>89</v>
      </c>
      <c r="AY133" s="18" t="s">
        <v>213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8" t="s">
        <v>21</v>
      </c>
      <c r="BK133" s="241">
        <f>ROUND(I133*H133,2)</f>
        <v>0</v>
      </c>
      <c r="BL133" s="18" t="s">
        <v>219</v>
      </c>
      <c r="BM133" s="240" t="s">
        <v>5977</v>
      </c>
    </row>
    <row r="134" spans="1:65" s="2" customFormat="1" ht="16.5" customHeight="1">
      <c r="A134" s="39"/>
      <c r="B134" s="40"/>
      <c r="C134" s="228" t="s">
        <v>26</v>
      </c>
      <c r="D134" s="228" t="s">
        <v>215</v>
      </c>
      <c r="E134" s="229" t="s">
        <v>5776</v>
      </c>
      <c r="F134" s="230" t="s">
        <v>5777</v>
      </c>
      <c r="G134" s="231" t="s">
        <v>371</v>
      </c>
      <c r="H134" s="232">
        <v>1</v>
      </c>
      <c r="I134" s="233"/>
      <c r="J134" s="234">
        <f>ROUND(I134*H134,2)</f>
        <v>0</v>
      </c>
      <c r="K134" s="235"/>
      <c r="L134" s="45"/>
      <c r="M134" s="236" t="s">
        <v>1</v>
      </c>
      <c r="N134" s="237" t="s">
        <v>45</v>
      </c>
      <c r="O134" s="92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0" t="s">
        <v>219</v>
      </c>
      <c r="AT134" s="240" t="s">
        <v>215</v>
      </c>
      <c r="AU134" s="240" t="s">
        <v>89</v>
      </c>
      <c r="AY134" s="18" t="s">
        <v>213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8" t="s">
        <v>21</v>
      </c>
      <c r="BK134" s="241">
        <f>ROUND(I134*H134,2)</f>
        <v>0</v>
      </c>
      <c r="BL134" s="18" t="s">
        <v>219</v>
      </c>
      <c r="BM134" s="240" t="s">
        <v>5978</v>
      </c>
    </row>
    <row r="135" spans="1:65" s="2" customFormat="1" ht="16.5" customHeight="1">
      <c r="A135" s="39"/>
      <c r="B135" s="40"/>
      <c r="C135" s="228" t="s">
        <v>271</v>
      </c>
      <c r="D135" s="228" t="s">
        <v>215</v>
      </c>
      <c r="E135" s="229" t="s">
        <v>5979</v>
      </c>
      <c r="F135" s="230" t="s">
        <v>5780</v>
      </c>
      <c r="G135" s="231" t="s">
        <v>371</v>
      </c>
      <c r="H135" s="232">
        <v>1</v>
      </c>
      <c r="I135" s="233"/>
      <c r="J135" s="234">
        <f>ROUND(I135*H135,2)</f>
        <v>0</v>
      </c>
      <c r="K135" s="235"/>
      <c r="L135" s="45"/>
      <c r="M135" s="236" t="s">
        <v>1</v>
      </c>
      <c r="N135" s="237" t="s">
        <v>45</v>
      </c>
      <c r="O135" s="92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0" t="s">
        <v>219</v>
      </c>
      <c r="AT135" s="240" t="s">
        <v>215</v>
      </c>
      <c r="AU135" s="240" t="s">
        <v>89</v>
      </c>
      <c r="AY135" s="18" t="s">
        <v>213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8" t="s">
        <v>21</v>
      </c>
      <c r="BK135" s="241">
        <f>ROUND(I135*H135,2)</f>
        <v>0</v>
      </c>
      <c r="BL135" s="18" t="s">
        <v>219</v>
      </c>
      <c r="BM135" s="240" t="s">
        <v>5980</v>
      </c>
    </row>
    <row r="136" spans="1:65" s="2" customFormat="1" ht="16.5" customHeight="1">
      <c r="A136" s="39"/>
      <c r="B136" s="40"/>
      <c r="C136" s="228" t="s">
        <v>276</v>
      </c>
      <c r="D136" s="228" t="s">
        <v>215</v>
      </c>
      <c r="E136" s="229" t="s">
        <v>5981</v>
      </c>
      <c r="F136" s="230" t="s">
        <v>5982</v>
      </c>
      <c r="G136" s="231" t="s">
        <v>371</v>
      </c>
      <c r="H136" s="232">
        <v>1</v>
      </c>
      <c r="I136" s="233"/>
      <c r="J136" s="234">
        <f>ROUND(I136*H136,2)</f>
        <v>0</v>
      </c>
      <c r="K136" s="235"/>
      <c r="L136" s="45"/>
      <c r="M136" s="236" t="s">
        <v>1</v>
      </c>
      <c r="N136" s="237" t="s">
        <v>45</v>
      </c>
      <c r="O136" s="92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0" t="s">
        <v>219</v>
      </c>
      <c r="AT136" s="240" t="s">
        <v>215</v>
      </c>
      <c r="AU136" s="240" t="s">
        <v>89</v>
      </c>
      <c r="AY136" s="18" t="s">
        <v>213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8" t="s">
        <v>21</v>
      </c>
      <c r="BK136" s="241">
        <f>ROUND(I136*H136,2)</f>
        <v>0</v>
      </c>
      <c r="BL136" s="18" t="s">
        <v>219</v>
      </c>
      <c r="BM136" s="240" t="s">
        <v>5983</v>
      </c>
    </row>
    <row r="137" spans="1:65" s="2" customFormat="1" ht="16.5" customHeight="1">
      <c r="A137" s="39"/>
      <c r="B137" s="40"/>
      <c r="C137" s="228" t="s">
        <v>282</v>
      </c>
      <c r="D137" s="228" t="s">
        <v>215</v>
      </c>
      <c r="E137" s="229" t="s">
        <v>5984</v>
      </c>
      <c r="F137" s="230" t="s">
        <v>5744</v>
      </c>
      <c r="G137" s="231" t="s">
        <v>371</v>
      </c>
      <c r="H137" s="232">
        <v>10</v>
      </c>
      <c r="I137" s="233"/>
      <c r="J137" s="234">
        <f>ROUND(I137*H137,2)</f>
        <v>0</v>
      </c>
      <c r="K137" s="235"/>
      <c r="L137" s="45"/>
      <c r="M137" s="236" t="s">
        <v>1</v>
      </c>
      <c r="N137" s="237" t="s">
        <v>45</v>
      </c>
      <c r="O137" s="92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0" t="s">
        <v>219</v>
      </c>
      <c r="AT137" s="240" t="s">
        <v>215</v>
      </c>
      <c r="AU137" s="240" t="s">
        <v>89</v>
      </c>
      <c r="AY137" s="18" t="s">
        <v>213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8" t="s">
        <v>21</v>
      </c>
      <c r="BK137" s="241">
        <f>ROUND(I137*H137,2)</f>
        <v>0</v>
      </c>
      <c r="BL137" s="18" t="s">
        <v>219</v>
      </c>
      <c r="BM137" s="240" t="s">
        <v>5985</v>
      </c>
    </row>
    <row r="138" spans="1:65" s="2" customFormat="1" ht="16.5" customHeight="1">
      <c r="A138" s="39"/>
      <c r="B138" s="40"/>
      <c r="C138" s="228" t="s">
        <v>291</v>
      </c>
      <c r="D138" s="228" t="s">
        <v>215</v>
      </c>
      <c r="E138" s="229" t="s">
        <v>5986</v>
      </c>
      <c r="F138" s="230" t="s">
        <v>5987</v>
      </c>
      <c r="G138" s="231" t="s">
        <v>371</v>
      </c>
      <c r="H138" s="232">
        <v>1</v>
      </c>
      <c r="I138" s="233"/>
      <c r="J138" s="234">
        <f>ROUND(I138*H138,2)</f>
        <v>0</v>
      </c>
      <c r="K138" s="235"/>
      <c r="L138" s="45"/>
      <c r="M138" s="236" t="s">
        <v>1</v>
      </c>
      <c r="N138" s="237" t="s">
        <v>45</v>
      </c>
      <c r="O138" s="92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0" t="s">
        <v>219</v>
      </c>
      <c r="AT138" s="240" t="s">
        <v>215</v>
      </c>
      <c r="AU138" s="240" t="s">
        <v>89</v>
      </c>
      <c r="AY138" s="18" t="s">
        <v>213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8" t="s">
        <v>21</v>
      </c>
      <c r="BK138" s="241">
        <f>ROUND(I138*H138,2)</f>
        <v>0</v>
      </c>
      <c r="BL138" s="18" t="s">
        <v>219</v>
      </c>
      <c r="BM138" s="240" t="s">
        <v>5988</v>
      </c>
    </row>
    <row r="139" spans="1:65" s="2" customFormat="1" ht="21.75" customHeight="1">
      <c r="A139" s="39"/>
      <c r="B139" s="40"/>
      <c r="C139" s="228" t="s">
        <v>8</v>
      </c>
      <c r="D139" s="228" t="s">
        <v>215</v>
      </c>
      <c r="E139" s="229" t="s">
        <v>5989</v>
      </c>
      <c r="F139" s="230" t="s">
        <v>5990</v>
      </c>
      <c r="G139" s="231" t="s">
        <v>371</v>
      </c>
      <c r="H139" s="232">
        <v>1</v>
      </c>
      <c r="I139" s="233"/>
      <c r="J139" s="234">
        <f>ROUND(I139*H139,2)</f>
        <v>0</v>
      </c>
      <c r="K139" s="235"/>
      <c r="L139" s="45"/>
      <c r="M139" s="236" t="s">
        <v>1</v>
      </c>
      <c r="N139" s="237" t="s">
        <v>45</v>
      </c>
      <c r="O139" s="92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0" t="s">
        <v>219</v>
      </c>
      <c r="AT139" s="240" t="s">
        <v>215</v>
      </c>
      <c r="AU139" s="240" t="s">
        <v>89</v>
      </c>
      <c r="AY139" s="18" t="s">
        <v>213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8" t="s">
        <v>21</v>
      </c>
      <c r="BK139" s="241">
        <f>ROUND(I139*H139,2)</f>
        <v>0</v>
      </c>
      <c r="BL139" s="18" t="s">
        <v>219</v>
      </c>
      <c r="BM139" s="240" t="s">
        <v>5991</v>
      </c>
    </row>
    <row r="140" spans="1:65" s="2" customFormat="1" ht="16.5" customHeight="1">
      <c r="A140" s="39"/>
      <c r="B140" s="40"/>
      <c r="C140" s="228" t="s">
        <v>301</v>
      </c>
      <c r="D140" s="228" t="s">
        <v>215</v>
      </c>
      <c r="E140" s="229" t="s">
        <v>5992</v>
      </c>
      <c r="F140" s="230" t="s">
        <v>5993</v>
      </c>
      <c r="G140" s="231" t="s">
        <v>371</v>
      </c>
      <c r="H140" s="232">
        <v>1</v>
      </c>
      <c r="I140" s="233"/>
      <c r="J140" s="234">
        <f>ROUND(I140*H140,2)</f>
        <v>0</v>
      </c>
      <c r="K140" s="235"/>
      <c r="L140" s="45"/>
      <c r="M140" s="301" t="s">
        <v>1</v>
      </c>
      <c r="N140" s="302" t="s">
        <v>45</v>
      </c>
      <c r="O140" s="303"/>
      <c r="P140" s="304">
        <f>O140*H140</f>
        <v>0</v>
      </c>
      <c r="Q140" s="304">
        <v>0</v>
      </c>
      <c r="R140" s="304">
        <f>Q140*H140</f>
        <v>0</v>
      </c>
      <c r="S140" s="304">
        <v>0</v>
      </c>
      <c r="T140" s="30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0" t="s">
        <v>219</v>
      </c>
      <c r="AT140" s="240" t="s">
        <v>215</v>
      </c>
      <c r="AU140" s="240" t="s">
        <v>89</v>
      </c>
      <c r="AY140" s="18" t="s">
        <v>213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8" t="s">
        <v>21</v>
      </c>
      <c r="BK140" s="241">
        <f>ROUND(I140*H140,2)</f>
        <v>0</v>
      </c>
      <c r="BL140" s="18" t="s">
        <v>219</v>
      </c>
      <c r="BM140" s="240" t="s">
        <v>5994</v>
      </c>
    </row>
    <row r="141" spans="1:31" s="2" customFormat="1" ht="6.95" customHeight="1">
      <c r="A141" s="39"/>
      <c r="B141" s="67"/>
      <c r="C141" s="68"/>
      <c r="D141" s="68"/>
      <c r="E141" s="68"/>
      <c r="F141" s="68"/>
      <c r="G141" s="68"/>
      <c r="H141" s="68"/>
      <c r="I141" s="68"/>
      <c r="J141" s="68"/>
      <c r="K141" s="68"/>
      <c r="L141" s="45"/>
      <c r="M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</row>
  </sheetData>
  <sheetProtection password="CC35" sheet="1" objects="1" scenarios="1" formatColumns="0" formatRows="0" autoFilter="0"/>
  <autoFilter ref="C121:K14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154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2:12" s="1" customFormat="1" ht="12" customHeight="1">
      <c r="B8" s="21"/>
      <c r="D8" s="151" t="s">
        <v>159</v>
      </c>
      <c r="L8" s="21"/>
    </row>
    <row r="9" spans="1:31" s="2" customFormat="1" ht="16.5" customHeight="1">
      <c r="A9" s="39"/>
      <c r="B9" s="45"/>
      <c r="C9" s="39"/>
      <c r="D9" s="39"/>
      <c r="E9" s="152" t="s">
        <v>5723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3025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5995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19</v>
      </c>
      <c r="E13" s="39"/>
      <c r="F13" s="142" t="s">
        <v>1</v>
      </c>
      <c r="G13" s="39"/>
      <c r="H13" s="39"/>
      <c r="I13" s="151" t="s">
        <v>20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22</v>
      </c>
      <c r="E14" s="39"/>
      <c r="F14" s="142" t="s">
        <v>23</v>
      </c>
      <c r="G14" s="39"/>
      <c r="H14" s="39"/>
      <c r="I14" s="151" t="s">
        <v>24</v>
      </c>
      <c r="J14" s="154" t="str">
        <f>'Rekapitulace stavby'!AN8</f>
        <v>3. 3. 2021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28</v>
      </c>
      <c r="E16" s="39"/>
      <c r="F16" s="39"/>
      <c r="G16" s="39"/>
      <c r="H16" s="39"/>
      <c r="I16" s="151" t="s">
        <v>29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1" t="s">
        <v>31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32</v>
      </c>
      <c r="E19" s="39"/>
      <c r="F19" s="39"/>
      <c r="G19" s="39"/>
      <c r="H19" s="39"/>
      <c r="I19" s="151" t="s">
        <v>29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31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34</v>
      </c>
      <c r="E22" s="39"/>
      <c r="F22" s="39"/>
      <c r="G22" s="39"/>
      <c r="H22" s="39"/>
      <c r="I22" s="151" t="s">
        <v>29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161</v>
      </c>
      <c r="F23" s="39"/>
      <c r="G23" s="39"/>
      <c r="H23" s="39"/>
      <c r="I23" s="151" t="s">
        <v>31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37</v>
      </c>
      <c r="E25" s="39"/>
      <c r="F25" s="39"/>
      <c r="G25" s="39"/>
      <c r="H25" s="39"/>
      <c r="I25" s="151" t="s">
        <v>29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38</v>
      </c>
      <c r="F26" s="39"/>
      <c r="G26" s="39"/>
      <c r="H26" s="39"/>
      <c r="I26" s="151" t="s">
        <v>31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39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40</v>
      </c>
      <c r="E32" s="39"/>
      <c r="F32" s="39"/>
      <c r="G32" s="39"/>
      <c r="H32" s="39"/>
      <c r="I32" s="39"/>
      <c r="J32" s="161">
        <f>ROUND(J122,2)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42</v>
      </c>
      <c r="G34" s="39"/>
      <c r="H34" s="39"/>
      <c r="I34" s="162" t="s">
        <v>41</v>
      </c>
      <c r="J34" s="162" t="s">
        <v>43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44</v>
      </c>
      <c r="E35" s="151" t="s">
        <v>45</v>
      </c>
      <c r="F35" s="164">
        <f>ROUND((SUM(BE122:BE140)),2)</f>
        <v>0</v>
      </c>
      <c r="G35" s="39"/>
      <c r="H35" s="39"/>
      <c r="I35" s="165">
        <v>0.21</v>
      </c>
      <c r="J35" s="164">
        <f>ROUND(((SUM(BE122:BE140))*I35),2)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46</v>
      </c>
      <c r="F36" s="164">
        <f>ROUND((SUM(BF122:BF140)),2)</f>
        <v>0</v>
      </c>
      <c r="G36" s="39"/>
      <c r="H36" s="39"/>
      <c r="I36" s="165">
        <v>0.15</v>
      </c>
      <c r="J36" s="164">
        <f>ROUND(((SUM(BF122:BF140))*I36),2)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47</v>
      </c>
      <c r="F37" s="164">
        <f>ROUND((SUM(BG122:BG140)),2)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48</v>
      </c>
      <c r="F38" s="164">
        <f>ROUND((SUM(BH122:BH140)),2)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49</v>
      </c>
      <c r="F39" s="164">
        <f>ROUND((SUM(BI122:BI140)),2)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50</v>
      </c>
      <c r="E41" s="168"/>
      <c r="F41" s="168"/>
      <c r="G41" s="169" t="s">
        <v>51</v>
      </c>
      <c r="H41" s="170" t="s">
        <v>52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53</v>
      </c>
      <c r="E50" s="174"/>
      <c r="F50" s="174"/>
      <c r="G50" s="173" t="s">
        <v>54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55</v>
      </c>
      <c r="E61" s="176"/>
      <c r="F61" s="177" t="s">
        <v>56</v>
      </c>
      <c r="G61" s="175" t="s">
        <v>55</v>
      </c>
      <c r="H61" s="176"/>
      <c r="I61" s="176"/>
      <c r="J61" s="178" t="s">
        <v>56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57</v>
      </c>
      <c r="E65" s="179"/>
      <c r="F65" s="179"/>
      <c r="G65" s="173" t="s">
        <v>58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55</v>
      </c>
      <c r="E76" s="176"/>
      <c r="F76" s="177" t="s">
        <v>56</v>
      </c>
      <c r="G76" s="175" t="s">
        <v>55</v>
      </c>
      <c r="H76" s="176"/>
      <c r="I76" s="176"/>
      <c r="J76" s="178" t="s">
        <v>56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159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5723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3025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MP LZN - LZN 20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22</v>
      </c>
      <c r="D91" s="41"/>
      <c r="E91" s="41"/>
      <c r="F91" s="28" t="str">
        <f>F14</f>
        <v>MĚSTSKÁ NEMOCNICE DVŮR. KRÁLOVÉ</v>
      </c>
      <c r="G91" s="41"/>
      <c r="H91" s="41"/>
      <c r="I91" s="33" t="s">
        <v>24</v>
      </c>
      <c r="J91" s="80" t="str">
        <f>IF(J14="","",J14)</f>
        <v>3. 3. 2021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28</v>
      </c>
      <c r="D93" s="41"/>
      <c r="E93" s="41"/>
      <c r="F93" s="28" t="str">
        <f>E17</f>
        <v xml:space="preserve"> </v>
      </c>
      <c r="G93" s="41"/>
      <c r="H93" s="41"/>
      <c r="I93" s="33" t="s">
        <v>34</v>
      </c>
      <c r="J93" s="37" t="str">
        <f>E23</f>
        <v>ATELIER H1&amp; ATELIER HÁJEK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32</v>
      </c>
      <c r="D94" s="41"/>
      <c r="E94" s="41"/>
      <c r="F94" s="28" t="str">
        <f>IF(E20="","",E20)</f>
        <v>Vyplň údaj</v>
      </c>
      <c r="G94" s="41"/>
      <c r="H94" s="41"/>
      <c r="I94" s="33" t="s">
        <v>37</v>
      </c>
      <c r="J94" s="37" t="str">
        <f>E26</f>
        <v>ERŠILOVÁ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163</v>
      </c>
      <c r="D96" s="186"/>
      <c r="E96" s="186"/>
      <c r="F96" s="186"/>
      <c r="G96" s="186"/>
      <c r="H96" s="186"/>
      <c r="I96" s="186"/>
      <c r="J96" s="187" t="s">
        <v>164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165</v>
      </c>
      <c r="D98" s="41"/>
      <c r="E98" s="41"/>
      <c r="F98" s="41"/>
      <c r="G98" s="41"/>
      <c r="H98" s="41"/>
      <c r="I98" s="41"/>
      <c r="J98" s="111">
        <f>J122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166</v>
      </c>
    </row>
    <row r="99" spans="1:31" s="9" customFormat="1" ht="24.95" customHeight="1">
      <c r="A99" s="9"/>
      <c r="B99" s="189"/>
      <c r="C99" s="190"/>
      <c r="D99" s="191" t="s">
        <v>5609</v>
      </c>
      <c r="E99" s="192"/>
      <c r="F99" s="192"/>
      <c r="G99" s="192"/>
      <c r="H99" s="192"/>
      <c r="I99" s="192"/>
      <c r="J99" s="193">
        <f>J123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5996</v>
      </c>
      <c r="E100" s="197"/>
      <c r="F100" s="197"/>
      <c r="G100" s="197"/>
      <c r="H100" s="197"/>
      <c r="I100" s="197"/>
      <c r="J100" s="198">
        <f>J124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198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184" t="str">
        <f>E7</f>
        <v>NÁSTAVBA OPER. SÁLŮ A STERILIZACE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2:12" s="1" customFormat="1" ht="12" customHeight="1">
      <c r="B111" s="22"/>
      <c r="C111" s="33" t="s">
        <v>159</v>
      </c>
      <c r="D111" s="23"/>
      <c r="E111" s="23"/>
      <c r="F111" s="23"/>
      <c r="G111" s="23"/>
      <c r="H111" s="23"/>
      <c r="I111" s="23"/>
      <c r="J111" s="23"/>
      <c r="K111" s="23"/>
      <c r="L111" s="21"/>
    </row>
    <row r="112" spans="1:31" s="2" customFormat="1" ht="16.5" customHeight="1">
      <c r="A112" s="39"/>
      <c r="B112" s="40"/>
      <c r="C112" s="41"/>
      <c r="D112" s="41"/>
      <c r="E112" s="184" t="s">
        <v>5723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3025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E11</f>
        <v>MP LZN - LZN 20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22</v>
      </c>
      <c r="D116" s="41"/>
      <c r="E116" s="41"/>
      <c r="F116" s="28" t="str">
        <f>F14</f>
        <v>MĚSTSKÁ NEMOCNICE DVŮR. KRÁLOVÉ</v>
      </c>
      <c r="G116" s="41"/>
      <c r="H116" s="41"/>
      <c r="I116" s="33" t="s">
        <v>24</v>
      </c>
      <c r="J116" s="80" t="str">
        <f>IF(J14="","",J14)</f>
        <v>3. 3. 2021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25.65" customHeight="1">
      <c r="A118" s="39"/>
      <c r="B118" s="40"/>
      <c r="C118" s="33" t="s">
        <v>28</v>
      </c>
      <c r="D118" s="41"/>
      <c r="E118" s="41"/>
      <c r="F118" s="28" t="str">
        <f>E17</f>
        <v xml:space="preserve"> </v>
      </c>
      <c r="G118" s="41"/>
      <c r="H118" s="41"/>
      <c r="I118" s="33" t="s">
        <v>34</v>
      </c>
      <c r="J118" s="37" t="str">
        <f>E23</f>
        <v>ATELIER H1&amp; ATELIER HÁJEK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32</v>
      </c>
      <c r="D119" s="41"/>
      <c r="E119" s="41"/>
      <c r="F119" s="28" t="str">
        <f>IF(E20="","",E20)</f>
        <v>Vyplň údaj</v>
      </c>
      <c r="G119" s="41"/>
      <c r="H119" s="41"/>
      <c r="I119" s="33" t="s">
        <v>37</v>
      </c>
      <c r="J119" s="37" t="str">
        <f>E26</f>
        <v>ERŠILOVÁ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200"/>
      <c r="B121" s="201"/>
      <c r="C121" s="202" t="s">
        <v>199</v>
      </c>
      <c r="D121" s="203" t="s">
        <v>65</v>
      </c>
      <c r="E121" s="203" t="s">
        <v>61</v>
      </c>
      <c r="F121" s="203" t="s">
        <v>62</v>
      </c>
      <c r="G121" s="203" t="s">
        <v>200</v>
      </c>
      <c r="H121" s="203" t="s">
        <v>201</v>
      </c>
      <c r="I121" s="203" t="s">
        <v>202</v>
      </c>
      <c r="J121" s="204" t="s">
        <v>164</v>
      </c>
      <c r="K121" s="205" t="s">
        <v>203</v>
      </c>
      <c r="L121" s="206"/>
      <c r="M121" s="101" t="s">
        <v>1</v>
      </c>
      <c r="N121" s="102" t="s">
        <v>44</v>
      </c>
      <c r="O121" s="102" t="s">
        <v>204</v>
      </c>
      <c r="P121" s="102" t="s">
        <v>205</v>
      </c>
      <c r="Q121" s="102" t="s">
        <v>206</v>
      </c>
      <c r="R121" s="102" t="s">
        <v>207</v>
      </c>
      <c r="S121" s="102" t="s">
        <v>208</v>
      </c>
      <c r="T121" s="103" t="s">
        <v>209</v>
      </c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</row>
    <row r="122" spans="1:63" s="2" customFormat="1" ht="22.8" customHeight="1">
      <c r="A122" s="39"/>
      <c r="B122" s="40"/>
      <c r="C122" s="108" t="s">
        <v>210</v>
      </c>
      <c r="D122" s="41"/>
      <c r="E122" s="41"/>
      <c r="F122" s="41"/>
      <c r="G122" s="41"/>
      <c r="H122" s="41"/>
      <c r="I122" s="41"/>
      <c r="J122" s="207">
        <f>BK122</f>
        <v>0</v>
      </c>
      <c r="K122" s="41"/>
      <c r="L122" s="45"/>
      <c r="M122" s="104"/>
      <c r="N122" s="208"/>
      <c r="O122" s="105"/>
      <c r="P122" s="209">
        <f>P123</f>
        <v>0</v>
      </c>
      <c r="Q122" s="105"/>
      <c r="R122" s="209">
        <f>R123</f>
        <v>0</v>
      </c>
      <c r="S122" s="105"/>
      <c r="T122" s="210">
        <f>T123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79</v>
      </c>
      <c r="AU122" s="18" t="s">
        <v>166</v>
      </c>
      <c r="BK122" s="211">
        <f>BK123</f>
        <v>0</v>
      </c>
    </row>
    <row r="123" spans="1:63" s="12" customFormat="1" ht="25.9" customHeight="1">
      <c r="A123" s="12"/>
      <c r="B123" s="212"/>
      <c r="C123" s="213"/>
      <c r="D123" s="214" t="s">
        <v>79</v>
      </c>
      <c r="E123" s="215" t="s">
        <v>1548</v>
      </c>
      <c r="F123" s="215" t="s">
        <v>1548</v>
      </c>
      <c r="G123" s="213"/>
      <c r="H123" s="213"/>
      <c r="I123" s="216"/>
      <c r="J123" s="217">
        <f>BK123</f>
        <v>0</v>
      </c>
      <c r="K123" s="213"/>
      <c r="L123" s="218"/>
      <c r="M123" s="219"/>
      <c r="N123" s="220"/>
      <c r="O123" s="220"/>
      <c r="P123" s="221">
        <f>P124</f>
        <v>0</v>
      </c>
      <c r="Q123" s="220"/>
      <c r="R123" s="221">
        <f>R124</f>
        <v>0</v>
      </c>
      <c r="S123" s="220"/>
      <c r="T123" s="222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3" t="s">
        <v>21</v>
      </c>
      <c r="AT123" s="224" t="s">
        <v>79</v>
      </c>
      <c r="AU123" s="224" t="s">
        <v>80</v>
      </c>
      <c r="AY123" s="223" t="s">
        <v>213</v>
      </c>
      <c r="BK123" s="225">
        <f>BK124</f>
        <v>0</v>
      </c>
    </row>
    <row r="124" spans="1:63" s="12" customFormat="1" ht="22.8" customHeight="1">
      <c r="A124" s="12"/>
      <c r="B124" s="212"/>
      <c r="C124" s="213"/>
      <c r="D124" s="214" t="s">
        <v>79</v>
      </c>
      <c r="E124" s="226" t="s">
        <v>3960</v>
      </c>
      <c r="F124" s="226" t="s">
        <v>5997</v>
      </c>
      <c r="G124" s="213"/>
      <c r="H124" s="213"/>
      <c r="I124" s="216"/>
      <c r="J124" s="227">
        <f>BK124</f>
        <v>0</v>
      </c>
      <c r="K124" s="213"/>
      <c r="L124" s="218"/>
      <c r="M124" s="219"/>
      <c r="N124" s="220"/>
      <c r="O124" s="220"/>
      <c r="P124" s="221">
        <f>SUM(P125:P140)</f>
        <v>0</v>
      </c>
      <c r="Q124" s="220"/>
      <c r="R124" s="221">
        <f>SUM(R125:R140)</f>
        <v>0</v>
      </c>
      <c r="S124" s="220"/>
      <c r="T124" s="222">
        <f>SUM(T125:T140)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3" t="s">
        <v>21</v>
      </c>
      <c r="AT124" s="224" t="s">
        <v>79</v>
      </c>
      <c r="AU124" s="224" t="s">
        <v>21</v>
      </c>
      <c r="AY124" s="223" t="s">
        <v>213</v>
      </c>
      <c r="BK124" s="225">
        <f>SUM(BK125:BK140)</f>
        <v>0</v>
      </c>
    </row>
    <row r="125" spans="1:65" s="2" customFormat="1" ht="16.5" customHeight="1">
      <c r="A125" s="39"/>
      <c r="B125" s="40"/>
      <c r="C125" s="228" t="s">
        <v>21</v>
      </c>
      <c r="D125" s="228" t="s">
        <v>215</v>
      </c>
      <c r="E125" s="229" t="s">
        <v>5730</v>
      </c>
      <c r="F125" s="230" t="s">
        <v>5731</v>
      </c>
      <c r="G125" s="231" t="s">
        <v>470</v>
      </c>
      <c r="H125" s="232">
        <v>10</v>
      </c>
      <c r="I125" s="233"/>
      <c r="J125" s="234">
        <f>ROUND(I125*H125,2)</f>
        <v>0</v>
      </c>
      <c r="K125" s="235"/>
      <c r="L125" s="45"/>
      <c r="M125" s="236" t="s">
        <v>1</v>
      </c>
      <c r="N125" s="237" t="s">
        <v>45</v>
      </c>
      <c r="O125" s="92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0" t="s">
        <v>219</v>
      </c>
      <c r="AT125" s="240" t="s">
        <v>215</v>
      </c>
      <c r="AU125" s="240" t="s">
        <v>89</v>
      </c>
      <c r="AY125" s="18" t="s">
        <v>213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8" t="s">
        <v>21</v>
      </c>
      <c r="BK125" s="241">
        <f>ROUND(I125*H125,2)</f>
        <v>0</v>
      </c>
      <c r="BL125" s="18" t="s">
        <v>219</v>
      </c>
      <c r="BM125" s="240" t="s">
        <v>5998</v>
      </c>
    </row>
    <row r="126" spans="1:65" s="2" customFormat="1" ht="16.5" customHeight="1">
      <c r="A126" s="39"/>
      <c r="B126" s="40"/>
      <c r="C126" s="228" t="s">
        <v>89</v>
      </c>
      <c r="D126" s="228" t="s">
        <v>215</v>
      </c>
      <c r="E126" s="229" t="s">
        <v>5733</v>
      </c>
      <c r="F126" s="230" t="s">
        <v>5734</v>
      </c>
      <c r="G126" s="231" t="s">
        <v>5735</v>
      </c>
      <c r="H126" s="232">
        <v>200</v>
      </c>
      <c r="I126" s="233"/>
      <c r="J126" s="234">
        <f>ROUND(I126*H126,2)</f>
        <v>0</v>
      </c>
      <c r="K126" s="235"/>
      <c r="L126" s="45"/>
      <c r="M126" s="236" t="s">
        <v>1</v>
      </c>
      <c r="N126" s="237" t="s">
        <v>45</v>
      </c>
      <c r="O126" s="92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40" t="s">
        <v>219</v>
      </c>
      <c r="AT126" s="240" t="s">
        <v>215</v>
      </c>
      <c r="AU126" s="240" t="s">
        <v>89</v>
      </c>
      <c r="AY126" s="18" t="s">
        <v>213</v>
      </c>
      <c r="BE126" s="241">
        <f>IF(N126="základní",J126,0)</f>
        <v>0</v>
      </c>
      <c r="BF126" s="241">
        <f>IF(N126="snížená",J126,0)</f>
        <v>0</v>
      </c>
      <c r="BG126" s="241">
        <f>IF(N126="zákl. přenesená",J126,0)</f>
        <v>0</v>
      </c>
      <c r="BH126" s="241">
        <f>IF(N126="sníž. přenesená",J126,0)</f>
        <v>0</v>
      </c>
      <c r="BI126" s="241">
        <f>IF(N126="nulová",J126,0)</f>
        <v>0</v>
      </c>
      <c r="BJ126" s="18" t="s">
        <v>21</v>
      </c>
      <c r="BK126" s="241">
        <f>ROUND(I126*H126,2)</f>
        <v>0</v>
      </c>
      <c r="BL126" s="18" t="s">
        <v>219</v>
      </c>
      <c r="BM126" s="240" t="s">
        <v>5999</v>
      </c>
    </row>
    <row r="127" spans="1:65" s="2" customFormat="1" ht="16.5" customHeight="1">
      <c r="A127" s="39"/>
      <c r="B127" s="40"/>
      <c r="C127" s="228" t="s">
        <v>231</v>
      </c>
      <c r="D127" s="228" t="s">
        <v>215</v>
      </c>
      <c r="E127" s="229" t="s">
        <v>5737</v>
      </c>
      <c r="F127" s="230" t="s">
        <v>5738</v>
      </c>
      <c r="G127" s="231" t="s">
        <v>371</v>
      </c>
      <c r="H127" s="232">
        <v>12</v>
      </c>
      <c r="I127" s="233"/>
      <c r="J127" s="234">
        <f>ROUND(I127*H127,2)</f>
        <v>0</v>
      </c>
      <c r="K127" s="235"/>
      <c r="L127" s="45"/>
      <c r="M127" s="236" t="s">
        <v>1</v>
      </c>
      <c r="N127" s="237" t="s">
        <v>45</v>
      </c>
      <c r="O127" s="92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0" t="s">
        <v>219</v>
      </c>
      <c r="AT127" s="240" t="s">
        <v>215</v>
      </c>
      <c r="AU127" s="240" t="s">
        <v>89</v>
      </c>
      <c r="AY127" s="18" t="s">
        <v>213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8" t="s">
        <v>21</v>
      </c>
      <c r="BK127" s="241">
        <f>ROUND(I127*H127,2)</f>
        <v>0</v>
      </c>
      <c r="BL127" s="18" t="s">
        <v>219</v>
      </c>
      <c r="BM127" s="240" t="s">
        <v>6000</v>
      </c>
    </row>
    <row r="128" spans="1:65" s="2" customFormat="1" ht="16.5" customHeight="1">
      <c r="A128" s="39"/>
      <c r="B128" s="40"/>
      <c r="C128" s="228" t="s">
        <v>219</v>
      </c>
      <c r="D128" s="228" t="s">
        <v>215</v>
      </c>
      <c r="E128" s="229" t="s">
        <v>5740</v>
      </c>
      <c r="F128" s="230" t="s">
        <v>5741</v>
      </c>
      <c r="G128" s="231" t="s">
        <v>371</v>
      </c>
      <c r="H128" s="232">
        <v>10</v>
      </c>
      <c r="I128" s="233"/>
      <c r="J128" s="234">
        <f>ROUND(I128*H128,2)</f>
        <v>0</v>
      </c>
      <c r="K128" s="235"/>
      <c r="L128" s="45"/>
      <c r="M128" s="236" t="s">
        <v>1</v>
      </c>
      <c r="N128" s="237" t="s">
        <v>45</v>
      </c>
      <c r="O128" s="92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0" t="s">
        <v>219</v>
      </c>
      <c r="AT128" s="240" t="s">
        <v>215</v>
      </c>
      <c r="AU128" s="240" t="s">
        <v>89</v>
      </c>
      <c r="AY128" s="18" t="s">
        <v>213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8" t="s">
        <v>21</v>
      </c>
      <c r="BK128" s="241">
        <f>ROUND(I128*H128,2)</f>
        <v>0</v>
      </c>
      <c r="BL128" s="18" t="s">
        <v>219</v>
      </c>
      <c r="BM128" s="240" t="s">
        <v>6001</v>
      </c>
    </row>
    <row r="129" spans="1:65" s="2" customFormat="1" ht="16.5" customHeight="1">
      <c r="A129" s="39"/>
      <c r="B129" s="40"/>
      <c r="C129" s="228" t="s">
        <v>241</v>
      </c>
      <c r="D129" s="228" t="s">
        <v>215</v>
      </c>
      <c r="E129" s="229" t="s">
        <v>5847</v>
      </c>
      <c r="F129" s="230" t="s">
        <v>5848</v>
      </c>
      <c r="G129" s="231" t="s">
        <v>470</v>
      </c>
      <c r="H129" s="232">
        <v>10</v>
      </c>
      <c r="I129" s="233"/>
      <c r="J129" s="234">
        <f>ROUND(I129*H129,2)</f>
        <v>0</v>
      </c>
      <c r="K129" s="235"/>
      <c r="L129" s="45"/>
      <c r="M129" s="236" t="s">
        <v>1</v>
      </c>
      <c r="N129" s="237" t="s">
        <v>45</v>
      </c>
      <c r="O129" s="92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0" t="s">
        <v>219</v>
      </c>
      <c r="AT129" s="240" t="s">
        <v>215</v>
      </c>
      <c r="AU129" s="240" t="s">
        <v>89</v>
      </c>
      <c r="AY129" s="18" t="s">
        <v>213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8" t="s">
        <v>21</v>
      </c>
      <c r="BK129" s="241">
        <f>ROUND(I129*H129,2)</f>
        <v>0</v>
      </c>
      <c r="BL129" s="18" t="s">
        <v>219</v>
      </c>
      <c r="BM129" s="240" t="s">
        <v>6002</v>
      </c>
    </row>
    <row r="130" spans="1:65" s="2" customFormat="1" ht="16.5" customHeight="1">
      <c r="A130" s="39"/>
      <c r="B130" s="40"/>
      <c r="C130" s="228" t="s">
        <v>247</v>
      </c>
      <c r="D130" s="228" t="s">
        <v>215</v>
      </c>
      <c r="E130" s="229" t="s">
        <v>5746</v>
      </c>
      <c r="F130" s="230" t="s">
        <v>5747</v>
      </c>
      <c r="G130" s="231" t="s">
        <v>470</v>
      </c>
      <c r="H130" s="232">
        <v>10</v>
      </c>
      <c r="I130" s="233"/>
      <c r="J130" s="234">
        <f>ROUND(I130*H130,2)</f>
        <v>0</v>
      </c>
      <c r="K130" s="235"/>
      <c r="L130" s="45"/>
      <c r="M130" s="236" t="s">
        <v>1</v>
      </c>
      <c r="N130" s="237" t="s">
        <v>45</v>
      </c>
      <c r="O130" s="92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0" t="s">
        <v>219</v>
      </c>
      <c r="AT130" s="240" t="s">
        <v>215</v>
      </c>
      <c r="AU130" s="240" t="s">
        <v>89</v>
      </c>
      <c r="AY130" s="18" t="s">
        <v>213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8" t="s">
        <v>21</v>
      </c>
      <c r="BK130" s="241">
        <f>ROUND(I130*H130,2)</f>
        <v>0</v>
      </c>
      <c r="BL130" s="18" t="s">
        <v>219</v>
      </c>
      <c r="BM130" s="240" t="s">
        <v>6003</v>
      </c>
    </row>
    <row r="131" spans="1:65" s="2" customFormat="1" ht="16.5" customHeight="1">
      <c r="A131" s="39"/>
      <c r="B131" s="40"/>
      <c r="C131" s="228" t="s">
        <v>252</v>
      </c>
      <c r="D131" s="228" t="s">
        <v>215</v>
      </c>
      <c r="E131" s="229" t="s">
        <v>5767</v>
      </c>
      <c r="F131" s="230" t="s">
        <v>5768</v>
      </c>
      <c r="G131" s="231" t="s">
        <v>371</v>
      </c>
      <c r="H131" s="232">
        <v>1</v>
      </c>
      <c r="I131" s="233"/>
      <c r="J131" s="234">
        <f>ROUND(I131*H131,2)</f>
        <v>0</v>
      </c>
      <c r="K131" s="235"/>
      <c r="L131" s="45"/>
      <c r="M131" s="236" t="s">
        <v>1</v>
      </c>
      <c r="N131" s="237" t="s">
        <v>45</v>
      </c>
      <c r="O131" s="92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0" t="s">
        <v>219</v>
      </c>
      <c r="AT131" s="240" t="s">
        <v>215</v>
      </c>
      <c r="AU131" s="240" t="s">
        <v>89</v>
      </c>
      <c r="AY131" s="18" t="s">
        <v>213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8" t="s">
        <v>21</v>
      </c>
      <c r="BK131" s="241">
        <f>ROUND(I131*H131,2)</f>
        <v>0</v>
      </c>
      <c r="BL131" s="18" t="s">
        <v>219</v>
      </c>
      <c r="BM131" s="240" t="s">
        <v>6004</v>
      </c>
    </row>
    <row r="132" spans="1:65" s="2" customFormat="1" ht="16.5" customHeight="1">
      <c r="A132" s="39"/>
      <c r="B132" s="40"/>
      <c r="C132" s="228" t="s">
        <v>257</v>
      </c>
      <c r="D132" s="228" t="s">
        <v>215</v>
      </c>
      <c r="E132" s="229" t="s">
        <v>5770</v>
      </c>
      <c r="F132" s="230" t="s">
        <v>5771</v>
      </c>
      <c r="G132" s="231" t="s">
        <v>371</v>
      </c>
      <c r="H132" s="232">
        <v>1</v>
      </c>
      <c r="I132" s="233"/>
      <c r="J132" s="234">
        <f>ROUND(I132*H132,2)</f>
        <v>0</v>
      </c>
      <c r="K132" s="235"/>
      <c r="L132" s="45"/>
      <c r="M132" s="236" t="s">
        <v>1</v>
      </c>
      <c r="N132" s="237" t="s">
        <v>45</v>
      </c>
      <c r="O132" s="92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0" t="s">
        <v>219</v>
      </c>
      <c r="AT132" s="240" t="s">
        <v>215</v>
      </c>
      <c r="AU132" s="240" t="s">
        <v>89</v>
      </c>
      <c r="AY132" s="18" t="s">
        <v>213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8" t="s">
        <v>21</v>
      </c>
      <c r="BK132" s="241">
        <f>ROUND(I132*H132,2)</f>
        <v>0</v>
      </c>
      <c r="BL132" s="18" t="s">
        <v>219</v>
      </c>
      <c r="BM132" s="240" t="s">
        <v>6005</v>
      </c>
    </row>
    <row r="133" spans="1:65" s="2" customFormat="1" ht="16.5" customHeight="1">
      <c r="A133" s="39"/>
      <c r="B133" s="40"/>
      <c r="C133" s="228" t="s">
        <v>262</v>
      </c>
      <c r="D133" s="228" t="s">
        <v>215</v>
      </c>
      <c r="E133" s="229" t="s">
        <v>5773</v>
      </c>
      <c r="F133" s="230" t="s">
        <v>5774</v>
      </c>
      <c r="G133" s="231" t="s">
        <v>371</v>
      </c>
      <c r="H133" s="232">
        <v>1</v>
      </c>
      <c r="I133" s="233"/>
      <c r="J133" s="234">
        <f>ROUND(I133*H133,2)</f>
        <v>0</v>
      </c>
      <c r="K133" s="235"/>
      <c r="L133" s="45"/>
      <c r="M133" s="236" t="s">
        <v>1</v>
      </c>
      <c r="N133" s="237" t="s">
        <v>45</v>
      </c>
      <c r="O133" s="92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0" t="s">
        <v>219</v>
      </c>
      <c r="AT133" s="240" t="s">
        <v>215</v>
      </c>
      <c r="AU133" s="240" t="s">
        <v>89</v>
      </c>
      <c r="AY133" s="18" t="s">
        <v>213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8" t="s">
        <v>21</v>
      </c>
      <c r="BK133" s="241">
        <f>ROUND(I133*H133,2)</f>
        <v>0</v>
      </c>
      <c r="BL133" s="18" t="s">
        <v>219</v>
      </c>
      <c r="BM133" s="240" t="s">
        <v>6006</v>
      </c>
    </row>
    <row r="134" spans="1:65" s="2" customFormat="1" ht="16.5" customHeight="1">
      <c r="A134" s="39"/>
      <c r="B134" s="40"/>
      <c r="C134" s="228" t="s">
        <v>26</v>
      </c>
      <c r="D134" s="228" t="s">
        <v>215</v>
      </c>
      <c r="E134" s="229" t="s">
        <v>5776</v>
      </c>
      <c r="F134" s="230" t="s">
        <v>5777</v>
      </c>
      <c r="G134" s="231" t="s">
        <v>371</v>
      </c>
      <c r="H134" s="232">
        <v>1</v>
      </c>
      <c r="I134" s="233"/>
      <c r="J134" s="234">
        <f>ROUND(I134*H134,2)</f>
        <v>0</v>
      </c>
      <c r="K134" s="235"/>
      <c r="L134" s="45"/>
      <c r="M134" s="236" t="s">
        <v>1</v>
      </c>
      <c r="N134" s="237" t="s">
        <v>45</v>
      </c>
      <c r="O134" s="92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0" t="s">
        <v>219</v>
      </c>
      <c r="AT134" s="240" t="s">
        <v>215</v>
      </c>
      <c r="AU134" s="240" t="s">
        <v>89</v>
      </c>
      <c r="AY134" s="18" t="s">
        <v>213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8" t="s">
        <v>21</v>
      </c>
      <c r="BK134" s="241">
        <f>ROUND(I134*H134,2)</f>
        <v>0</v>
      </c>
      <c r="BL134" s="18" t="s">
        <v>219</v>
      </c>
      <c r="BM134" s="240" t="s">
        <v>6007</v>
      </c>
    </row>
    <row r="135" spans="1:65" s="2" customFormat="1" ht="16.5" customHeight="1">
      <c r="A135" s="39"/>
      <c r="B135" s="40"/>
      <c r="C135" s="228" t="s">
        <v>271</v>
      </c>
      <c r="D135" s="228" t="s">
        <v>215</v>
      </c>
      <c r="E135" s="229" t="s">
        <v>5979</v>
      </c>
      <c r="F135" s="230" t="s">
        <v>5780</v>
      </c>
      <c r="G135" s="231" t="s">
        <v>371</v>
      </c>
      <c r="H135" s="232">
        <v>1</v>
      </c>
      <c r="I135" s="233"/>
      <c r="J135" s="234">
        <f>ROUND(I135*H135,2)</f>
        <v>0</v>
      </c>
      <c r="K135" s="235"/>
      <c r="L135" s="45"/>
      <c r="M135" s="236" t="s">
        <v>1</v>
      </c>
      <c r="N135" s="237" t="s">
        <v>45</v>
      </c>
      <c r="O135" s="92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0" t="s">
        <v>219</v>
      </c>
      <c r="AT135" s="240" t="s">
        <v>215</v>
      </c>
      <c r="AU135" s="240" t="s">
        <v>89</v>
      </c>
      <c r="AY135" s="18" t="s">
        <v>213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8" t="s">
        <v>21</v>
      </c>
      <c r="BK135" s="241">
        <f>ROUND(I135*H135,2)</f>
        <v>0</v>
      </c>
      <c r="BL135" s="18" t="s">
        <v>219</v>
      </c>
      <c r="BM135" s="240" t="s">
        <v>6008</v>
      </c>
    </row>
    <row r="136" spans="1:65" s="2" customFormat="1" ht="16.5" customHeight="1">
      <c r="A136" s="39"/>
      <c r="B136" s="40"/>
      <c r="C136" s="228" t="s">
        <v>276</v>
      </c>
      <c r="D136" s="228" t="s">
        <v>215</v>
      </c>
      <c r="E136" s="229" t="s">
        <v>5981</v>
      </c>
      <c r="F136" s="230" t="s">
        <v>5982</v>
      </c>
      <c r="G136" s="231" t="s">
        <v>371</v>
      </c>
      <c r="H136" s="232">
        <v>1</v>
      </c>
      <c r="I136" s="233"/>
      <c r="J136" s="234">
        <f>ROUND(I136*H136,2)</f>
        <v>0</v>
      </c>
      <c r="K136" s="235"/>
      <c r="L136" s="45"/>
      <c r="M136" s="236" t="s">
        <v>1</v>
      </c>
      <c r="N136" s="237" t="s">
        <v>45</v>
      </c>
      <c r="O136" s="92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0" t="s">
        <v>219</v>
      </c>
      <c r="AT136" s="240" t="s">
        <v>215</v>
      </c>
      <c r="AU136" s="240" t="s">
        <v>89</v>
      </c>
      <c r="AY136" s="18" t="s">
        <v>213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8" t="s">
        <v>21</v>
      </c>
      <c r="BK136" s="241">
        <f>ROUND(I136*H136,2)</f>
        <v>0</v>
      </c>
      <c r="BL136" s="18" t="s">
        <v>219</v>
      </c>
      <c r="BM136" s="240" t="s">
        <v>6009</v>
      </c>
    </row>
    <row r="137" spans="1:65" s="2" customFormat="1" ht="16.5" customHeight="1">
      <c r="A137" s="39"/>
      <c r="B137" s="40"/>
      <c r="C137" s="228" t="s">
        <v>282</v>
      </c>
      <c r="D137" s="228" t="s">
        <v>215</v>
      </c>
      <c r="E137" s="229" t="s">
        <v>5984</v>
      </c>
      <c r="F137" s="230" t="s">
        <v>5744</v>
      </c>
      <c r="G137" s="231" t="s">
        <v>371</v>
      </c>
      <c r="H137" s="232">
        <v>10</v>
      </c>
      <c r="I137" s="233"/>
      <c r="J137" s="234">
        <f>ROUND(I137*H137,2)</f>
        <v>0</v>
      </c>
      <c r="K137" s="235"/>
      <c r="L137" s="45"/>
      <c r="M137" s="236" t="s">
        <v>1</v>
      </c>
      <c r="N137" s="237" t="s">
        <v>45</v>
      </c>
      <c r="O137" s="92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0" t="s">
        <v>219</v>
      </c>
      <c r="AT137" s="240" t="s">
        <v>215</v>
      </c>
      <c r="AU137" s="240" t="s">
        <v>89</v>
      </c>
      <c r="AY137" s="18" t="s">
        <v>213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8" t="s">
        <v>21</v>
      </c>
      <c r="BK137" s="241">
        <f>ROUND(I137*H137,2)</f>
        <v>0</v>
      </c>
      <c r="BL137" s="18" t="s">
        <v>219</v>
      </c>
      <c r="BM137" s="240" t="s">
        <v>6010</v>
      </c>
    </row>
    <row r="138" spans="1:65" s="2" customFormat="1" ht="16.5" customHeight="1">
      <c r="A138" s="39"/>
      <c r="B138" s="40"/>
      <c r="C138" s="228" t="s">
        <v>291</v>
      </c>
      <c r="D138" s="228" t="s">
        <v>215</v>
      </c>
      <c r="E138" s="229" t="s">
        <v>5986</v>
      </c>
      <c r="F138" s="230" t="s">
        <v>5987</v>
      </c>
      <c r="G138" s="231" t="s">
        <v>371</v>
      </c>
      <c r="H138" s="232">
        <v>1</v>
      </c>
      <c r="I138" s="233"/>
      <c r="J138" s="234">
        <f>ROUND(I138*H138,2)</f>
        <v>0</v>
      </c>
      <c r="K138" s="235"/>
      <c r="L138" s="45"/>
      <c r="M138" s="236" t="s">
        <v>1</v>
      </c>
      <c r="N138" s="237" t="s">
        <v>45</v>
      </c>
      <c r="O138" s="92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0" t="s">
        <v>219</v>
      </c>
      <c r="AT138" s="240" t="s">
        <v>215</v>
      </c>
      <c r="AU138" s="240" t="s">
        <v>89</v>
      </c>
      <c r="AY138" s="18" t="s">
        <v>213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8" t="s">
        <v>21</v>
      </c>
      <c r="BK138" s="241">
        <f>ROUND(I138*H138,2)</f>
        <v>0</v>
      </c>
      <c r="BL138" s="18" t="s">
        <v>219</v>
      </c>
      <c r="BM138" s="240" t="s">
        <v>6011</v>
      </c>
    </row>
    <row r="139" spans="1:65" s="2" customFormat="1" ht="21.75" customHeight="1">
      <c r="A139" s="39"/>
      <c r="B139" s="40"/>
      <c r="C139" s="228" t="s">
        <v>8</v>
      </c>
      <c r="D139" s="228" t="s">
        <v>215</v>
      </c>
      <c r="E139" s="229" t="s">
        <v>5989</v>
      </c>
      <c r="F139" s="230" t="s">
        <v>5990</v>
      </c>
      <c r="G139" s="231" t="s">
        <v>371</v>
      </c>
      <c r="H139" s="232">
        <v>1</v>
      </c>
      <c r="I139" s="233"/>
      <c r="J139" s="234">
        <f>ROUND(I139*H139,2)</f>
        <v>0</v>
      </c>
      <c r="K139" s="235"/>
      <c r="L139" s="45"/>
      <c r="M139" s="236" t="s">
        <v>1</v>
      </c>
      <c r="N139" s="237" t="s">
        <v>45</v>
      </c>
      <c r="O139" s="92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0" t="s">
        <v>219</v>
      </c>
      <c r="AT139" s="240" t="s">
        <v>215</v>
      </c>
      <c r="AU139" s="240" t="s">
        <v>89</v>
      </c>
      <c r="AY139" s="18" t="s">
        <v>213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8" t="s">
        <v>21</v>
      </c>
      <c r="BK139" s="241">
        <f>ROUND(I139*H139,2)</f>
        <v>0</v>
      </c>
      <c r="BL139" s="18" t="s">
        <v>219</v>
      </c>
      <c r="BM139" s="240" t="s">
        <v>6012</v>
      </c>
    </row>
    <row r="140" spans="1:65" s="2" customFormat="1" ht="16.5" customHeight="1">
      <c r="A140" s="39"/>
      <c r="B140" s="40"/>
      <c r="C140" s="228" t="s">
        <v>301</v>
      </c>
      <c r="D140" s="228" t="s">
        <v>215</v>
      </c>
      <c r="E140" s="229" t="s">
        <v>5992</v>
      </c>
      <c r="F140" s="230" t="s">
        <v>5993</v>
      </c>
      <c r="G140" s="231" t="s">
        <v>371</v>
      </c>
      <c r="H140" s="232">
        <v>1</v>
      </c>
      <c r="I140" s="233"/>
      <c r="J140" s="234">
        <f>ROUND(I140*H140,2)</f>
        <v>0</v>
      </c>
      <c r="K140" s="235"/>
      <c r="L140" s="45"/>
      <c r="M140" s="301" t="s">
        <v>1</v>
      </c>
      <c r="N140" s="302" t="s">
        <v>45</v>
      </c>
      <c r="O140" s="303"/>
      <c r="P140" s="304">
        <f>O140*H140</f>
        <v>0</v>
      </c>
      <c r="Q140" s="304">
        <v>0</v>
      </c>
      <c r="R140" s="304">
        <f>Q140*H140</f>
        <v>0</v>
      </c>
      <c r="S140" s="304">
        <v>0</v>
      </c>
      <c r="T140" s="30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0" t="s">
        <v>219</v>
      </c>
      <c r="AT140" s="240" t="s">
        <v>215</v>
      </c>
      <c r="AU140" s="240" t="s">
        <v>89</v>
      </c>
      <c r="AY140" s="18" t="s">
        <v>213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8" t="s">
        <v>21</v>
      </c>
      <c r="BK140" s="241">
        <f>ROUND(I140*H140,2)</f>
        <v>0</v>
      </c>
      <c r="BL140" s="18" t="s">
        <v>219</v>
      </c>
      <c r="BM140" s="240" t="s">
        <v>6013</v>
      </c>
    </row>
    <row r="141" spans="1:31" s="2" customFormat="1" ht="6.95" customHeight="1">
      <c r="A141" s="39"/>
      <c r="B141" s="67"/>
      <c r="C141" s="68"/>
      <c r="D141" s="68"/>
      <c r="E141" s="68"/>
      <c r="F141" s="68"/>
      <c r="G141" s="68"/>
      <c r="H141" s="68"/>
      <c r="I141" s="68"/>
      <c r="J141" s="68"/>
      <c r="K141" s="68"/>
      <c r="L141" s="45"/>
      <c r="M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</row>
  </sheetData>
  <sheetProtection password="CC35" sheet="1" objects="1" scenarios="1" formatColumns="0" formatRows="0" autoFilter="0"/>
  <autoFilter ref="C121:K14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157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1:31" s="2" customFormat="1" ht="12" customHeight="1">
      <c r="A8" s="39"/>
      <c r="B8" s="45"/>
      <c r="C8" s="39"/>
      <c r="D8" s="151" t="s">
        <v>159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53" t="s">
        <v>6014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51" t="s">
        <v>19</v>
      </c>
      <c r="E11" s="39"/>
      <c r="F11" s="142" t="s">
        <v>1</v>
      </c>
      <c r="G11" s="39"/>
      <c r="H11" s="39"/>
      <c r="I11" s="151" t="s">
        <v>20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1" t="s">
        <v>22</v>
      </c>
      <c r="E12" s="39"/>
      <c r="F12" s="142" t="s">
        <v>30</v>
      </c>
      <c r="G12" s="39"/>
      <c r="H12" s="39"/>
      <c r="I12" s="151" t="s">
        <v>24</v>
      </c>
      <c r="J12" s="154" t="str">
        <f>'Rekapitulace stavby'!AN8</f>
        <v>3. 3. 2021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28</v>
      </c>
      <c r="E14" s="39"/>
      <c r="F14" s="39"/>
      <c r="G14" s="39"/>
      <c r="H14" s="39"/>
      <c r="I14" s="151" t="s">
        <v>29</v>
      </c>
      <c r="J14" s="142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2" t="str">
        <f>IF('Rekapitulace stavby'!E11="","",'Rekapitulace stavby'!E11)</f>
        <v xml:space="preserve"> </v>
      </c>
      <c r="F15" s="39"/>
      <c r="G15" s="39"/>
      <c r="H15" s="39"/>
      <c r="I15" s="151" t="s">
        <v>31</v>
      </c>
      <c r="J15" s="142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51" t="s">
        <v>32</v>
      </c>
      <c r="E17" s="39"/>
      <c r="F17" s="39"/>
      <c r="G17" s="39"/>
      <c r="H17" s="39"/>
      <c r="I17" s="151" t="s">
        <v>29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1" t="s">
        <v>31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51" t="s">
        <v>34</v>
      </c>
      <c r="E20" s="39"/>
      <c r="F20" s="39"/>
      <c r="G20" s="39"/>
      <c r="H20" s="39"/>
      <c r="I20" s="151" t="s">
        <v>29</v>
      </c>
      <c r="J20" s="142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2" t="str">
        <f>IF('Rekapitulace stavby'!E17="","",'Rekapitulace stavby'!E17)</f>
        <v>ATELIER H1§ ATELIER HÁJEK</v>
      </c>
      <c r="F21" s="39"/>
      <c r="G21" s="39"/>
      <c r="H21" s="39"/>
      <c r="I21" s="151" t="s">
        <v>31</v>
      </c>
      <c r="J21" s="142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51" t="s">
        <v>37</v>
      </c>
      <c r="E23" s="39"/>
      <c r="F23" s="39"/>
      <c r="G23" s="39"/>
      <c r="H23" s="39"/>
      <c r="I23" s="151" t="s">
        <v>29</v>
      </c>
      <c r="J23" s="142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2" t="str">
        <f>IF('Rekapitulace stavby'!E20="","",'Rekapitulace stavby'!E20)</f>
        <v>ERŠILOVÁ</v>
      </c>
      <c r="F24" s="39"/>
      <c r="G24" s="39"/>
      <c r="H24" s="39"/>
      <c r="I24" s="151" t="s">
        <v>31</v>
      </c>
      <c r="J24" s="142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51" t="s">
        <v>39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9"/>
      <c r="E29" s="159"/>
      <c r="F29" s="159"/>
      <c r="G29" s="159"/>
      <c r="H29" s="159"/>
      <c r="I29" s="159"/>
      <c r="J29" s="159"/>
      <c r="K29" s="15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60" t="s">
        <v>40</v>
      </c>
      <c r="E30" s="39"/>
      <c r="F30" s="39"/>
      <c r="G30" s="39"/>
      <c r="H30" s="39"/>
      <c r="I30" s="39"/>
      <c r="J30" s="161">
        <f>ROUND(J132,2)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2" t="s">
        <v>42</v>
      </c>
      <c r="G32" s="39"/>
      <c r="H32" s="39"/>
      <c r="I32" s="162" t="s">
        <v>41</v>
      </c>
      <c r="J32" s="162" t="s">
        <v>43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3" t="s">
        <v>44</v>
      </c>
      <c r="E33" s="151" t="s">
        <v>45</v>
      </c>
      <c r="F33" s="164">
        <f>ROUND((SUM(BE132:BE222)),2)</f>
        <v>0</v>
      </c>
      <c r="G33" s="39"/>
      <c r="H33" s="39"/>
      <c r="I33" s="165">
        <v>0.21</v>
      </c>
      <c r="J33" s="164">
        <f>ROUND(((SUM(BE132:BE222))*I33),2)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51" t="s">
        <v>46</v>
      </c>
      <c r="F34" s="164">
        <f>ROUND((SUM(BF132:BF222)),2)</f>
        <v>0</v>
      </c>
      <c r="G34" s="39"/>
      <c r="H34" s="39"/>
      <c r="I34" s="165">
        <v>0.15</v>
      </c>
      <c r="J34" s="164">
        <f>ROUND(((SUM(BF132:BF222))*I34),2)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51" t="s">
        <v>47</v>
      </c>
      <c r="F35" s="164">
        <f>ROUND((SUM(BG132:BG222)),2)</f>
        <v>0</v>
      </c>
      <c r="G35" s="39"/>
      <c r="H35" s="39"/>
      <c r="I35" s="165">
        <v>0.21</v>
      </c>
      <c r="J35" s="164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1" t="s">
        <v>48</v>
      </c>
      <c r="F36" s="164">
        <f>ROUND((SUM(BH132:BH222)),2)</f>
        <v>0</v>
      </c>
      <c r="G36" s="39"/>
      <c r="H36" s="39"/>
      <c r="I36" s="165">
        <v>0.15</v>
      </c>
      <c r="J36" s="164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49</v>
      </c>
      <c r="F37" s="164">
        <f>ROUND((SUM(BI132:BI222)),2)</f>
        <v>0</v>
      </c>
      <c r="G37" s="39"/>
      <c r="H37" s="39"/>
      <c r="I37" s="165">
        <v>0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6"/>
      <c r="D39" s="167" t="s">
        <v>50</v>
      </c>
      <c r="E39" s="168"/>
      <c r="F39" s="168"/>
      <c r="G39" s="169" t="s">
        <v>51</v>
      </c>
      <c r="H39" s="170" t="s">
        <v>52</v>
      </c>
      <c r="I39" s="168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53</v>
      </c>
      <c r="E50" s="174"/>
      <c r="F50" s="174"/>
      <c r="G50" s="173" t="s">
        <v>54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55</v>
      </c>
      <c r="E61" s="176"/>
      <c r="F61" s="177" t="s">
        <v>56</v>
      </c>
      <c r="G61" s="175" t="s">
        <v>55</v>
      </c>
      <c r="H61" s="176"/>
      <c r="I61" s="176"/>
      <c r="J61" s="178" t="s">
        <v>56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57</v>
      </c>
      <c r="E65" s="179"/>
      <c r="F65" s="179"/>
      <c r="G65" s="173" t="s">
        <v>58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55</v>
      </c>
      <c r="E76" s="176"/>
      <c r="F76" s="177" t="s">
        <v>56</v>
      </c>
      <c r="G76" s="175" t="s">
        <v>55</v>
      </c>
      <c r="H76" s="176"/>
      <c r="I76" s="176"/>
      <c r="J76" s="178" t="s">
        <v>56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159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CP (1) - ČISTÉ PROSTORY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22</v>
      </c>
      <c r="D89" s="41"/>
      <c r="E89" s="41"/>
      <c r="F89" s="28" t="str">
        <f>F12</f>
        <v xml:space="preserve"> </v>
      </c>
      <c r="G89" s="41"/>
      <c r="H89" s="41"/>
      <c r="I89" s="33" t="s">
        <v>24</v>
      </c>
      <c r="J89" s="80" t="str">
        <f>IF(J12="","",J12)</f>
        <v>3. 3. 2021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>
      <c r="A91" s="39"/>
      <c r="B91" s="40"/>
      <c r="C91" s="33" t="s">
        <v>28</v>
      </c>
      <c r="D91" s="41"/>
      <c r="E91" s="41"/>
      <c r="F91" s="28" t="str">
        <f>E15</f>
        <v xml:space="preserve"> </v>
      </c>
      <c r="G91" s="41"/>
      <c r="H91" s="41"/>
      <c r="I91" s="33" t="s">
        <v>34</v>
      </c>
      <c r="J91" s="37" t="str">
        <f>E21</f>
        <v>ATELIER H1§ ATELIER HÁJEK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32</v>
      </c>
      <c r="D92" s="41"/>
      <c r="E92" s="41"/>
      <c r="F92" s="28" t="str">
        <f>IF(E18="","",E18)</f>
        <v>Vyplň údaj</v>
      </c>
      <c r="G92" s="41"/>
      <c r="H92" s="41"/>
      <c r="I92" s="33" t="s">
        <v>37</v>
      </c>
      <c r="J92" s="37" t="str">
        <f>E24</f>
        <v>ERŠILOVÁ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5" t="s">
        <v>163</v>
      </c>
      <c r="D94" s="186"/>
      <c r="E94" s="186"/>
      <c r="F94" s="186"/>
      <c r="G94" s="186"/>
      <c r="H94" s="186"/>
      <c r="I94" s="186"/>
      <c r="J94" s="187" t="s">
        <v>164</v>
      </c>
      <c r="K94" s="186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8" t="s">
        <v>165</v>
      </c>
      <c r="D96" s="41"/>
      <c r="E96" s="41"/>
      <c r="F96" s="41"/>
      <c r="G96" s="41"/>
      <c r="H96" s="41"/>
      <c r="I96" s="41"/>
      <c r="J96" s="111">
        <f>J132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166</v>
      </c>
    </row>
    <row r="97" spans="1:31" s="9" customFormat="1" ht="24.95" customHeight="1">
      <c r="A97" s="9"/>
      <c r="B97" s="189"/>
      <c r="C97" s="190"/>
      <c r="D97" s="191" t="s">
        <v>6015</v>
      </c>
      <c r="E97" s="192"/>
      <c r="F97" s="192"/>
      <c r="G97" s="192"/>
      <c r="H97" s="192"/>
      <c r="I97" s="192"/>
      <c r="J97" s="193">
        <f>J133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5"/>
      <c r="C98" s="134"/>
      <c r="D98" s="196" t="s">
        <v>6016</v>
      </c>
      <c r="E98" s="197"/>
      <c r="F98" s="197"/>
      <c r="G98" s="197"/>
      <c r="H98" s="197"/>
      <c r="I98" s="197"/>
      <c r="J98" s="198">
        <f>J134</f>
        <v>0</v>
      </c>
      <c r="K98" s="134"/>
      <c r="L98" s="19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5"/>
      <c r="C99" s="134"/>
      <c r="D99" s="196" t="s">
        <v>6017</v>
      </c>
      <c r="E99" s="197"/>
      <c r="F99" s="197"/>
      <c r="G99" s="197"/>
      <c r="H99" s="197"/>
      <c r="I99" s="197"/>
      <c r="J99" s="198">
        <f>J136</f>
        <v>0</v>
      </c>
      <c r="K99" s="134"/>
      <c r="L99" s="19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5"/>
      <c r="C100" s="134"/>
      <c r="D100" s="196" t="s">
        <v>6018</v>
      </c>
      <c r="E100" s="197"/>
      <c r="F100" s="197"/>
      <c r="G100" s="197"/>
      <c r="H100" s="197"/>
      <c r="I100" s="197"/>
      <c r="J100" s="198">
        <f>J138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6019</v>
      </c>
      <c r="E101" s="197"/>
      <c r="F101" s="197"/>
      <c r="G101" s="197"/>
      <c r="H101" s="197"/>
      <c r="I101" s="197"/>
      <c r="J101" s="198">
        <f>J143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4"/>
      <c r="D102" s="196" t="s">
        <v>6020</v>
      </c>
      <c r="E102" s="197"/>
      <c r="F102" s="197"/>
      <c r="G102" s="197"/>
      <c r="H102" s="197"/>
      <c r="I102" s="197"/>
      <c r="J102" s="198">
        <f>J148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4"/>
      <c r="D103" s="196" t="s">
        <v>6021</v>
      </c>
      <c r="E103" s="197"/>
      <c r="F103" s="197"/>
      <c r="G103" s="197"/>
      <c r="H103" s="197"/>
      <c r="I103" s="197"/>
      <c r="J103" s="198">
        <f>J152</f>
        <v>0</v>
      </c>
      <c r="K103" s="13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5"/>
      <c r="C104" s="134"/>
      <c r="D104" s="196" t="s">
        <v>6022</v>
      </c>
      <c r="E104" s="197"/>
      <c r="F104" s="197"/>
      <c r="G104" s="197"/>
      <c r="H104" s="197"/>
      <c r="I104" s="197"/>
      <c r="J104" s="198">
        <f>J154</f>
        <v>0</v>
      </c>
      <c r="K104" s="134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5"/>
      <c r="C105" s="134"/>
      <c r="D105" s="196" t="s">
        <v>6023</v>
      </c>
      <c r="E105" s="197"/>
      <c r="F105" s="197"/>
      <c r="G105" s="197"/>
      <c r="H105" s="197"/>
      <c r="I105" s="197"/>
      <c r="J105" s="198">
        <f>J176</f>
        <v>0</v>
      </c>
      <c r="K105" s="134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5"/>
      <c r="C106" s="134"/>
      <c r="D106" s="196" t="s">
        <v>6024</v>
      </c>
      <c r="E106" s="197"/>
      <c r="F106" s="197"/>
      <c r="G106" s="197"/>
      <c r="H106" s="197"/>
      <c r="I106" s="197"/>
      <c r="J106" s="198">
        <f>J178</f>
        <v>0</v>
      </c>
      <c r="K106" s="134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5"/>
      <c r="C107" s="134"/>
      <c r="D107" s="196" t="s">
        <v>6025</v>
      </c>
      <c r="E107" s="197"/>
      <c r="F107" s="197"/>
      <c r="G107" s="197"/>
      <c r="H107" s="197"/>
      <c r="I107" s="197"/>
      <c r="J107" s="198">
        <f>J180</f>
        <v>0</v>
      </c>
      <c r="K107" s="134"/>
      <c r="L107" s="19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5"/>
      <c r="C108" s="134"/>
      <c r="D108" s="196" t="s">
        <v>6026</v>
      </c>
      <c r="E108" s="197"/>
      <c r="F108" s="197"/>
      <c r="G108" s="197"/>
      <c r="H108" s="197"/>
      <c r="I108" s="197"/>
      <c r="J108" s="198">
        <f>J182</f>
        <v>0</v>
      </c>
      <c r="K108" s="134"/>
      <c r="L108" s="19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5"/>
      <c r="C109" s="134"/>
      <c r="D109" s="196" t="s">
        <v>6027</v>
      </c>
      <c r="E109" s="197"/>
      <c r="F109" s="197"/>
      <c r="G109" s="197"/>
      <c r="H109" s="197"/>
      <c r="I109" s="197"/>
      <c r="J109" s="198">
        <f>J184</f>
        <v>0</v>
      </c>
      <c r="K109" s="134"/>
      <c r="L109" s="19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5"/>
      <c r="C110" s="134"/>
      <c r="D110" s="196" t="s">
        <v>6028</v>
      </c>
      <c r="E110" s="197"/>
      <c r="F110" s="197"/>
      <c r="G110" s="197"/>
      <c r="H110" s="197"/>
      <c r="I110" s="197"/>
      <c r="J110" s="198">
        <f>J196</f>
        <v>0</v>
      </c>
      <c r="K110" s="134"/>
      <c r="L110" s="19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9" customFormat="1" ht="24.95" customHeight="1">
      <c r="A111" s="9"/>
      <c r="B111" s="189"/>
      <c r="C111" s="190"/>
      <c r="D111" s="191" t="s">
        <v>6029</v>
      </c>
      <c r="E111" s="192"/>
      <c r="F111" s="192"/>
      <c r="G111" s="192"/>
      <c r="H111" s="192"/>
      <c r="I111" s="192"/>
      <c r="J111" s="193">
        <f>J205</f>
        <v>0</v>
      </c>
      <c r="K111" s="190"/>
      <c r="L111" s="194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9" customFormat="1" ht="24.95" customHeight="1">
      <c r="A112" s="9"/>
      <c r="B112" s="189"/>
      <c r="C112" s="190"/>
      <c r="D112" s="191" t="s">
        <v>6030</v>
      </c>
      <c r="E112" s="192"/>
      <c r="F112" s="192"/>
      <c r="G112" s="192"/>
      <c r="H112" s="192"/>
      <c r="I112" s="192"/>
      <c r="J112" s="193">
        <f>J213</f>
        <v>0</v>
      </c>
      <c r="K112" s="190"/>
      <c r="L112" s="194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s="2" customFormat="1" ht="21.8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67"/>
      <c r="C114" s="68"/>
      <c r="D114" s="68"/>
      <c r="E114" s="68"/>
      <c r="F114" s="68"/>
      <c r="G114" s="68"/>
      <c r="H114" s="68"/>
      <c r="I114" s="68"/>
      <c r="J114" s="68"/>
      <c r="K114" s="68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8" spans="1:31" s="2" customFormat="1" ht="6.95" customHeight="1">
      <c r="A118" s="39"/>
      <c r="B118" s="69"/>
      <c r="C118" s="70"/>
      <c r="D118" s="70"/>
      <c r="E118" s="70"/>
      <c r="F118" s="70"/>
      <c r="G118" s="70"/>
      <c r="H118" s="70"/>
      <c r="I118" s="70"/>
      <c r="J118" s="70"/>
      <c r="K118" s="70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24.95" customHeight="1">
      <c r="A119" s="39"/>
      <c r="B119" s="40"/>
      <c r="C119" s="24" t="s">
        <v>198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3" t="s">
        <v>16</v>
      </c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6.5" customHeight="1">
      <c r="A122" s="39"/>
      <c r="B122" s="40"/>
      <c r="C122" s="41"/>
      <c r="D122" s="41"/>
      <c r="E122" s="184" t="str">
        <f>E7</f>
        <v>NÁSTAVBA OPER. SÁLŮ A STERILIZACE</v>
      </c>
      <c r="F122" s="33"/>
      <c r="G122" s="33"/>
      <c r="H122" s="33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159</v>
      </c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6.5" customHeight="1">
      <c r="A124" s="39"/>
      <c r="B124" s="40"/>
      <c r="C124" s="41"/>
      <c r="D124" s="41"/>
      <c r="E124" s="77" t="str">
        <f>E9</f>
        <v>CP (1) - ČISTÉ PROSTORY</v>
      </c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2" customHeight="1">
      <c r="A126" s="39"/>
      <c r="B126" s="40"/>
      <c r="C126" s="33" t="s">
        <v>22</v>
      </c>
      <c r="D126" s="41"/>
      <c r="E126" s="41"/>
      <c r="F126" s="28" t="str">
        <f>F12</f>
        <v xml:space="preserve"> </v>
      </c>
      <c r="G126" s="41"/>
      <c r="H126" s="41"/>
      <c r="I126" s="33" t="s">
        <v>24</v>
      </c>
      <c r="J126" s="80" t="str">
        <f>IF(J12="","",J12)</f>
        <v>3. 3. 2021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6.95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25.65" customHeight="1">
      <c r="A128" s="39"/>
      <c r="B128" s="40"/>
      <c r="C128" s="33" t="s">
        <v>28</v>
      </c>
      <c r="D128" s="41"/>
      <c r="E128" s="41"/>
      <c r="F128" s="28" t="str">
        <f>E15</f>
        <v xml:space="preserve"> </v>
      </c>
      <c r="G128" s="41"/>
      <c r="H128" s="41"/>
      <c r="I128" s="33" t="s">
        <v>34</v>
      </c>
      <c r="J128" s="37" t="str">
        <f>E21</f>
        <v>ATELIER H1§ ATELIER HÁJEK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5.15" customHeight="1">
      <c r="A129" s="39"/>
      <c r="B129" s="40"/>
      <c r="C129" s="33" t="s">
        <v>32</v>
      </c>
      <c r="D129" s="41"/>
      <c r="E129" s="41"/>
      <c r="F129" s="28" t="str">
        <f>IF(E18="","",E18)</f>
        <v>Vyplň údaj</v>
      </c>
      <c r="G129" s="41"/>
      <c r="H129" s="41"/>
      <c r="I129" s="33" t="s">
        <v>37</v>
      </c>
      <c r="J129" s="37" t="str">
        <f>E24</f>
        <v>ERŠILOVÁ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0.3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11" customFormat="1" ht="29.25" customHeight="1">
      <c r="A131" s="200"/>
      <c r="B131" s="201"/>
      <c r="C131" s="202" t="s">
        <v>199</v>
      </c>
      <c r="D131" s="203" t="s">
        <v>65</v>
      </c>
      <c r="E131" s="203" t="s">
        <v>61</v>
      </c>
      <c r="F131" s="203" t="s">
        <v>62</v>
      </c>
      <c r="G131" s="203" t="s">
        <v>200</v>
      </c>
      <c r="H131" s="203" t="s">
        <v>201</v>
      </c>
      <c r="I131" s="203" t="s">
        <v>202</v>
      </c>
      <c r="J131" s="204" t="s">
        <v>164</v>
      </c>
      <c r="K131" s="205" t="s">
        <v>203</v>
      </c>
      <c r="L131" s="206"/>
      <c r="M131" s="101" t="s">
        <v>1</v>
      </c>
      <c r="N131" s="102" t="s">
        <v>44</v>
      </c>
      <c r="O131" s="102" t="s">
        <v>204</v>
      </c>
      <c r="P131" s="102" t="s">
        <v>205</v>
      </c>
      <c r="Q131" s="102" t="s">
        <v>206</v>
      </c>
      <c r="R131" s="102" t="s">
        <v>207</v>
      </c>
      <c r="S131" s="102" t="s">
        <v>208</v>
      </c>
      <c r="T131" s="103" t="s">
        <v>209</v>
      </c>
      <c r="U131" s="200"/>
      <c r="V131" s="200"/>
      <c r="W131" s="200"/>
      <c r="X131" s="200"/>
      <c r="Y131" s="200"/>
      <c r="Z131" s="200"/>
      <c r="AA131" s="200"/>
      <c r="AB131" s="200"/>
      <c r="AC131" s="200"/>
      <c r="AD131" s="200"/>
      <c r="AE131" s="200"/>
    </row>
    <row r="132" spans="1:63" s="2" customFormat="1" ht="22.8" customHeight="1">
      <c r="A132" s="39"/>
      <c r="B132" s="40"/>
      <c r="C132" s="108" t="s">
        <v>210</v>
      </c>
      <c r="D132" s="41"/>
      <c r="E132" s="41"/>
      <c r="F132" s="41"/>
      <c r="G132" s="41"/>
      <c r="H132" s="41"/>
      <c r="I132" s="41"/>
      <c r="J132" s="207">
        <f>BK132</f>
        <v>0</v>
      </c>
      <c r="K132" s="41"/>
      <c r="L132" s="45"/>
      <c r="M132" s="104"/>
      <c r="N132" s="208"/>
      <c r="O132" s="105"/>
      <c r="P132" s="209">
        <f>P133+P205+P213</f>
        <v>0</v>
      </c>
      <c r="Q132" s="105"/>
      <c r="R132" s="209">
        <f>R133+R205+R213</f>
        <v>0</v>
      </c>
      <c r="S132" s="105"/>
      <c r="T132" s="210">
        <f>T133+T205+T213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79</v>
      </c>
      <c r="AU132" s="18" t="s">
        <v>166</v>
      </c>
      <c r="BK132" s="211">
        <f>BK133+BK205+BK213</f>
        <v>0</v>
      </c>
    </row>
    <row r="133" spans="1:63" s="12" customFormat="1" ht="25.9" customHeight="1">
      <c r="A133" s="12"/>
      <c r="B133" s="212"/>
      <c r="C133" s="213"/>
      <c r="D133" s="214" t="s">
        <v>79</v>
      </c>
      <c r="E133" s="215" t="s">
        <v>3960</v>
      </c>
      <c r="F133" s="215" t="s">
        <v>6031</v>
      </c>
      <c r="G133" s="213"/>
      <c r="H133" s="213"/>
      <c r="I133" s="216"/>
      <c r="J133" s="217">
        <f>BK133</f>
        <v>0</v>
      </c>
      <c r="K133" s="213"/>
      <c r="L133" s="218"/>
      <c r="M133" s="219"/>
      <c r="N133" s="220"/>
      <c r="O133" s="220"/>
      <c r="P133" s="221">
        <f>P134+P136+P138+P143+P148+P152+P154+P176+P178+P180+P182+P184+P196</f>
        <v>0</v>
      </c>
      <c r="Q133" s="220"/>
      <c r="R133" s="221">
        <f>R134+R136+R138+R143+R148+R152+R154+R176+R178+R180+R182+R184+R196</f>
        <v>0</v>
      </c>
      <c r="S133" s="220"/>
      <c r="T133" s="222">
        <f>T134+T136+T138+T143+T148+T152+T154+T176+T178+T180+T182+T184+T196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3" t="s">
        <v>21</v>
      </c>
      <c r="AT133" s="224" t="s">
        <v>79</v>
      </c>
      <c r="AU133" s="224" t="s">
        <v>80</v>
      </c>
      <c r="AY133" s="223" t="s">
        <v>213</v>
      </c>
      <c r="BK133" s="225">
        <f>BK134+BK136+BK138+BK143+BK148+BK152+BK154+BK176+BK178+BK180+BK182+BK184+BK196</f>
        <v>0</v>
      </c>
    </row>
    <row r="134" spans="1:63" s="12" customFormat="1" ht="22.8" customHeight="1">
      <c r="A134" s="12"/>
      <c r="B134" s="212"/>
      <c r="C134" s="213"/>
      <c r="D134" s="214" t="s">
        <v>79</v>
      </c>
      <c r="E134" s="226" t="s">
        <v>4034</v>
      </c>
      <c r="F134" s="226" t="s">
        <v>6032</v>
      </c>
      <c r="G134" s="213"/>
      <c r="H134" s="213"/>
      <c r="I134" s="216"/>
      <c r="J134" s="227">
        <f>BK134</f>
        <v>0</v>
      </c>
      <c r="K134" s="213"/>
      <c r="L134" s="218"/>
      <c r="M134" s="219"/>
      <c r="N134" s="220"/>
      <c r="O134" s="220"/>
      <c r="P134" s="221">
        <f>P135</f>
        <v>0</v>
      </c>
      <c r="Q134" s="220"/>
      <c r="R134" s="221">
        <f>R135</f>
        <v>0</v>
      </c>
      <c r="S134" s="220"/>
      <c r="T134" s="222">
        <f>T135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3" t="s">
        <v>21</v>
      </c>
      <c r="AT134" s="224" t="s">
        <v>79</v>
      </c>
      <c r="AU134" s="224" t="s">
        <v>21</v>
      </c>
      <c r="AY134" s="223" t="s">
        <v>213</v>
      </c>
      <c r="BK134" s="225">
        <f>BK135</f>
        <v>0</v>
      </c>
    </row>
    <row r="135" spans="1:65" s="2" customFormat="1" ht="66.75" customHeight="1">
      <c r="A135" s="39"/>
      <c r="B135" s="40"/>
      <c r="C135" s="228" t="s">
        <v>21</v>
      </c>
      <c r="D135" s="228" t="s">
        <v>215</v>
      </c>
      <c r="E135" s="229" t="s">
        <v>6033</v>
      </c>
      <c r="F135" s="230" t="s">
        <v>6034</v>
      </c>
      <c r="G135" s="231" t="s">
        <v>244</v>
      </c>
      <c r="H135" s="232">
        <v>266</v>
      </c>
      <c r="I135" s="233"/>
      <c r="J135" s="234">
        <f>ROUND(I135*H135,2)</f>
        <v>0</v>
      </c>
      <c r="K135" s="235"/>
      <c r="L135" s="45"/>
      <c r="M135" s="236" t="s">
        <v>1</v>
      </c>
      <c r="N135" s="237" t="s">
        <v>45</v>
      </c>
      <c r="O135" s="92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0" t="s">
        <v>219</v>
      </c>
      <c r="AT135" s="240" t="s">
        <v>215</v>
      </c>
      <c r="AU135" s="240" t="s">
        <v>89</v>
      </c>
      <c r="AY135" s="18" t="s">
        <v>213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8" t="s">
        <v>21</v>
      </c>
      <c r="BK135" s="241">
        <f>ROUND(I135*H135,2)</f>
        <v>0</v>
      </c>
      <c r="BL135" s="18" t="s">
        <v>219</v>
      </c>
      <c r="BM135" s="240" t="s">
        <v>89</v>
      </c>
    </row>
    <row r="136" spans="1:63" s="12" customFormat="1" ht="22.8" customHeight="1">
      <c r="A136" s="12"/>
      <c r="B136" s="212"/>
      <c r="C136" s="213"/>
      <c r="D136" s="214" t="s">
        <v>79</v>
      </c>
      <c r="E136" s="226" t="s">
        <v>4046</v>
      </c>
      <c r="F136" s="226" t="s">
        <v>6035</v>
      </c>
      <c r="G136" s="213"/>
      <c r="H136" s="213"/>
      <c r="I136" s="216"/>
      <c r="J136" s="227">
        <f>BK136</f>
        <v>0</v>
      </c>
      <c r="K136" s="213"/>
      <c r="L136" s="218"/>
      <c r="M136" s="219"/>
      <c r="N136" s="220"/>
      <c r="O136" s="220"/>
      <c r="P136" s="221">
        <f>P137</f>
        <v>0</v>
      </c>
      <c r="Q136" s="220"/>
      <c r="R136" s="221">
        <f>R137</f>
        <v>0</v>
      </c>
      <c r="S136" s="220"/>
      <c r="T136" s="222">
        <f>T137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3" t="s">
        <v>21</v>
      </c>
      <c r="AT136" s="224" t="s">
        <v>79</v>
      </c>
      <c r="AU136" s="224" t="s">
        <v>21</v>
      </c>
      <c r="AY136" s="223" t="s">
        <v>213</v>
      </c>
      <c r="BK136" s="225">
        <f>BK137</f>
        <v>0</v>
      </c>
    </row>
    <row r="137" spans="1:65" s="2" customFormat="1" ht="21.75" customHeight="1">
      <c r="A137" s="39"/>
      <c r="B137" s="40"/>
      <c r="C137" s="228" t="s">
        <v>89</v>
      </c>
      <c r="D137" s="228" t="s">
        <v>215</v>
      </c>
      <c r="E137" s="229" t="s">
        <v>6036</v>
      </c>
      <c r="F137" s="230" t="s">
        <v>6037</v>
      </c>
      <c r="G137" s="231" t="s">
        <v>4398</v>
      </c>
      <c r="H137" s="232">
        <v>290</v>
      </c>
      <c r="I137" s="233"/>
      <c r="J137" s="234">
        <f>ROUND(I137*H137,2)</f>
        <v>0</v>
      </c>
      <c r="K137" s="235"/>
      <c r="L137" s="45"/>
      <c r="M137" s="236" t="s">
        <v>1</v>
      </c>
      <c r="N137" s="237" t="s">
        <v>45</v>
      </c>
      <c r="O137" s="92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0" t="s">
        <v>219</v>
      </c>
      <c r="AT137" s="240" t="s">
        <v>215</v>
      </c>
      <c r="AU137" s="240" t="s">
        <v>89</v>
      </c>
      <c r="AY137" s="18" t="s">
        <v>213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8" t="s">
        <v>21</v>
      </c>
      <c r="BK137" s="241">
        <f>ROUND(I137*H137,2)</f>
        <v>0</v>
      </c>
      <c r="BL137" s="18" t="s">
        <v>219</v>
      </c>
      <c r="BM137" s="240" t="s">
        <v>219</v>
      </c>
    </row>
    <row r="138" spans="1:63" s="12" customFormat="1" ht="22.8" customHeight="1">
      <c r="A138" s="12"/>
      <c r="B138" s="212"/>
      <c r="C138" s="213"/>
      <c r="D138" s="214" t="s">
        <v>79</v>
      </c>
      <c r="E138" s="226" t="s">
        <v>4126</v>
      </c>
      <c r="F138" s="226" t="s">
        <v>6038</v>
      </c>
      <c r="G138" s="213"/>
      <c r="H138" s="213"/>
      <c r="I138" s="216"/>
      <c r="J138" s="227">
        <f>BK138</f>
        <v>0</v>
      </c>
      <c r="K138" s="213"/>
      <c r="L138" s="218"/>
      <c r="M138" s="219"/>
      <c r="N138" s="220"/>
      <c r="O138" s="220"/>
      <c r="P138" s="221">
        <f>SUM(P139:P142)</f>
        <v>0</v>
      </c>
      <c r="Q138" s="220"/>
      <c r="R138" s="221">
        <f>SUM(R139:R142)</f>
        <v>0</v>
      </c>
      <c r="S138" s="220"/>
      <c r="T138" s="222">
        <f>SUM(T139:T142)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3" t="s">
        <v>21</v>
      </c>
      <c r="AT138" s="224" t="s">
        <v>79</v>
      </c>
      <c r="AU138" s="224" t="s">
        <v>21</v>
      </c>
      <c r="AY138" s="223" t="s">
        <v>213</v>
      </c>
      <c r="BK138" s="225">
        <f>SUM(BK139:BK142)</f>
        <v>0</v>
      </c>
    </row>
    <row r="139" spans="1:65" s="2" customFormat="1" ht="66.75" customHeight="1">
      <c r="A139" s="39"/>
      <c r="B139" s="40"/>
      <c r="C139" s="228" t="s">
        <v>231</v>
      </c>
      <c r="D139" s="228" t="s">
        <v>215</v>
      </c>
      <c r="E139" s="229" t="s">
        <v>6039</v>
      </c>
      <c r="F139" s="230" t="s">
        <v>6040</v>
      </c>
      <c r="G139" s="231" t="s">
        <v>244</v>
      </c>
      <c r="H139" s="232">
        <v>480</v>
      </c>
      <c r="I139" s="233"/>
      <c r="J139" s="234">
        <f>ROUND(I139*H139,2)</f>
        <v>0</v>
      </c>
      <c r="K139" s="235"/>
      <c r="L139" s="45"/>
      <c r="M139" s="236" t="s">
        <v>1</v>
      </c>
      <c r="N139" s="237" t="s">
        <v>45</v>
      </c>
      <c r="O139" s="92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0" t="s">
        <v>219</v>
      </c>
      <c r="AT139" s="240" t="s">
        <v>215</v>
      </c>
      <c r="AU139" s="240" t="s">
        <v>89</v>
      </c>
      <c r="AY139" s="18" t="s">
        <v>213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8" t="s">
        <v>21</v>
      </c>
      <c r="BK139" s="241">
        <f>ROUND(I139*H139,2)</f>
        <v>0</v>
      </c>
      <c r="BL139" s="18" t="s">
        <v>219</v>
      </c>
      <c r="BM139" s="240" t="s">
        <v>247</v>
      </c>
    </row>
    <row r="140" spans="1:65" s="2" customFormat="1" ht="66.75" customHeight="1">
      <c r="A140" s="39"/>
      <c r="B140" s="40"/>
      <c r="C140" s="228" t="s">
        <v>219</v>
      </c>
      <c r="D140" s="228" t="s">
        <v>215</v>
      </c>
      <c r="E140" s="229" t="s">
        <v>6041</v>
      </c>
      <c r="F140" s="230" t="s">
        <v>6042</v>
      </c>
      <c r="G140" s="231" t="s">
        <v>244</v>
      </c>
      <c r="H140" s="232">
        <v>87</v>
      </c>
      <c r="I140" s="233"/>
      <c r="J140" s="234">
        <f>ROUND(I140*H140,2)</f>
        <v>0</v>
      </c>
      <c r="K140" s="235"/>
      <c r="L140" s="45"/>
      <c r="M140" s="236" t="s">
        <v>1</v>
      </c>
      <c r="N140" s="237" t="s">
        <v>45</v>
      </c>
      <c r="O140" s="92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0" t="s">
        <v>219</v>
      </c>
      <c r="AT140" s="240" t="s">
        <v>215</v>
      </c>
      <c r="AU140" s="240" t="s">
        <v>89</v>
      </c>
      <c r="AY140" s="18" t="s">
        <v>213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8" t="s">
        <v>21</v>
      </c>
      <c r="BK140" s="241">
        <f>ROUND(I140*H140,2)</f>
        <v>0</v>
      </c>
      <c r="BL140" s="18" t="s">
        <v>219</v>
      </c>
      <c r="BM140" s="240" t="s">
        <v>257</v>
      </c>
    </row>
    <row r="141" spans="1:65" s="2" customFormat="1" ht="66.75" customHeight="1">
      <c r="A141" s="39"/>
      <c r="B141" s="40"/>
      <c r="C141" s="228" t="s">
        <v>241</v>
      </c>
      <c r="D141" s="228" t="s">
        <v>215</v>
      </c>
      <c r="E141" s="229" t="s">
        <v>6043</v>
      </c>
      <c r="F141" s="230" t="s">
        <v>6044</v>
      </c>
      <c r="G141" s="231" t="s">
        <v>244</v>
      </c>
      <c r="H141" s="232">
        <v>128</v>
      </c>
      <c r="I141" s="233"/>
      <c r="J141" s="234">
        <f>ROUND(I141*H141,2)</f>
        <v>0</v>
      </c>
      <c r="K141" s="235"/>
      <c r="L141" s="45"/>
      <c r="M141" s="236" t="s">
        <v>1</v>
      </c>
      <c r="N141" s="237" t="s">
        <v>45</v>
      </c>
      <c r="O141" s="92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0" t="s">
        <v>219</v>
      </c>
      <c r="AT141" s="240" t="s">
        <v>215</v>
      </c>
      <c r="AU141" s="240" t="s">
        <v>89</v>
      </c>
      <c r="AY141" s="18" t="s">
        <v>213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8" t="s">
        <v>21</v>
      </c>
      <c r="BK141" s="241">
        <f>ROUND(I141*H141,2)</f>
        <v>0</v>
      </c>
      <c r="BL141" s="18" t="s">
        <v>219</v>
      </c>
      <c r="BM141" s="240" t="s">
        <v>26</v>
      </c>
    </row>
    <row r="142" spans="1:65" s="2" customFormat="1" ht="66.75" customHeight="1">
      <c r="A142" s="39"/>
      <c r="B142" s="40"/>
      <c r="C142" s="228" t="s">
        <v>247</v>
      </c>
      <c r="D142" s="228" t="s">
        <v>215</v>
      </c>
      <c r="E142" s="229" t="s">
        <v>6045</v>
      </c>
      <c r="F142" s="230" t="s">
        <v>6046</v>
      </c>
      <c r="G142" s="231" t="s">
        <v>244</v>
      </c>
      <c r="H142" s="232">
        <v>39</v>
      </c>
      <c r="I142" s="233"/>
      <c r="J142" s="234">
        <f>ROUND(I142*H142,2)</f>
        <v>0</v>
      </c>
      <c r="K142" s="235"/>
      <c r="L142" s="45"/>
      <c r="M142" s="236" t="s">
        <v>1</v>
      </c>
      <c r="N142" s="237" t="s">
        <v>45</v>
      </c>
      <c r="O142" s="92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0" t="s">
        <v>219</v>
      </c>
      <c r="AT142" s="240" t="s">
        <v>215</v>
      </c>
      <c r="AU142" s="240" t="s">
        <v>89</v>
      </c>
      <c r="AY142" s="18" t="s">
        <v>213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8" t="s">
        <v>21</v>
      </c>
      <c r="BK142" s="241">
        <f>ROUND(I142*H142,2)</f>
        <v>0</v>
      </c>
      <c r="BL142" s="18" t="s">
        <v>219</v>
      </c>
      <c r="BM142" s="240" t="s">
        <v>276</v>
      </c>
    </row>
    <row r="143" spans="1:63" s="12" customFormat="1" ht="22.8" customHeight="1">
      <c r="A143" s="12"/>
      <c r="B143" s="212"/>
      <c r="C143" s="213"/>
      <c r="D143" s="214" t="s">
        <v>79</v>
      </c>
      <c r="E143" s="226" t="s">
        <v>4170</v>
      </c>
      <c r="F143" s="226" t="s">
        <v>6047</v>
      </c>
      <c r="G143" s="213"/>
      <c r="H143" s="213"/>
      <c r="I143" s="216"/>
      <c r="J143" s="227">
        <f>BK143</f>
        <v>0</v>
      </c>
      <c r="K143" s="213"/>
      <c r="L143" s="218"/>
      <c r="M143" s="219"/>
      <c r="N143" s="220"/>
      <c r="O143" s="220"/>
      <c r="P143" s="221">
        <f>SUM(P144:P147)</f>
        <v>0</v>
      </c>
      <c r="Q143" s="220"/>
      <c r="R143" s="221">
        <f>SUM(R144:R147)</f>
        <v>0</v>
      </c>
      <c r="S143" s="220"/>
      <c r="T143" s="222">
        <f>SUM(T144:T147)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3" t="s">
        <v>21</v>
      </c>
      <c r="AT143" s="224" t="s">
        <v>79</v>
      </c>
      <c r="AU143" s="224" t="s">
        <v>21</v>
      </c>
      <c r="AY143" s="223" t="s">
        <v>213</v>
      </c>
      <c r="BK143" s="225">
        <f>SUM(BK144:BK147)</f>
        <v>0</v>
      </c>
    </row>
    <row r="144" spans="1:65" s="2" customFormat="1" ht="78" customHeight="1">
      <c r="A144" s="39"/>
      <c r="B144" s="40"/>
      <c r="C144" s="228" t="s">
        <v>252</v>
      </c>
      <c r="D144" s="228" t="s">
        <v>215</v>
      </c>
      <c r="E144" s="229" t="s">
        <v>6048</v>
      </c>
      <c r="F144" s="230" t="s">
        <v>6049</v>
      </c>
      <c r="G144" s="231" t="s">
        <v>244</v>
      </c>
      <c r="H144" s="232">
        <v>48</v>
      </c>
      <c r="I144" s="233"/>
      <c r="J144" s="234">
        <f>ROUND(I144*H144,2)</f>
        <v>0</v>
      </c>
      <c r="K144" s="235"/>
      <c r="L144" s="45"/>
      <c r="M144" s="236" t="s">
        <v>1</v>
      </c>
      <c r="N144" s="237" t="s">
        <v>45</v>
      </c>
      <c r="O144" s="92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0" t="s">
        <v>219</v>
      </c>
      <c r="AT144" s="240" t="s">
        <v>215</v>
      </c>
      <c r="AU144" s="240" t="s">
        <v>89</v>
      </c>
      <c r="AY144" s="18" t="s">
        <v>213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8" t="s">
        <v>21</v>
      </c>
      <c r="BK144" s="241">
        <f>ROUND(I144*H144,2)</f>
        <v>0</v>
      </c>
      <c r="BL144" s="18" t="s">
        <v>219</v>
      </c>
      <c r="BM144" s="240" t="s">
        <v>291</v>
      </c>
    </row>
    <row r="145" spans="1:65" s="2" customFormat="1" ht="21.75" customHeight="1">
      <c r="A145" s="39"/>
      <c r="B145" s="40"/>
      <c r="C145" s="228" t="s">
        <v>257</v>
      </c>
      <c r="D145" s="228" t="s">
        <v>215</v>
      </c>
      <c r="E145" s="229" t="s">
        <v>6050</v>
      </c>
      <c r="F145" s="230" t="s">
        <v>6051</v>
      </c>
      <c r="G145" s="231" t="s">
        <v>4398</v>
      </c>
      <c r="H145" s="232">
        <v>172</v>
      </c>
      <c r="I145" s="233"/>
      <c r="J145" s="234">
        <f>ROUND(I145*H145,2)</f>
        <v>0</v>
      </c>
      <c r="K145" s="235"/>
      <c r="L145" s="45"/>
      <c r="M145" s="236" t="s">
        <v>1</v>
      </c>
      <c r="N145" s="237" t="s">
        <v>45</v>
      </c>
      <c r="O145" s="92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0" t="s">
        <v>219</v>
      </c>
      <c r="AT145" s="240" t="s">
        <v>215</v>
      </c>
      <c r="AU145" s="240" t="s">
        <v>89</v>
      </c>
      <c r="AY145" s="18" t="s">
        <v>213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8" t="s">
        <v>21</v>
      </c>
      <c r="BK145" s="241">
        <f>ROUND(I145*H145,2)</f>
        <v>0</v>
      </c>
      <c r="BL145" s="18" t="s">
        <v>219</v>
      </c>
      <c r="BM145" s="240" t="s">
        <v>301</v>
      </c>
    </row>
    <row r="146" spans="1:65" s="2" customFormat="1" ht="21.75" customHeight="1">
      <c r="A146" s="39"/>
      <c r="B146" s="40"/>
      <c r="C146" s="228" t="s">
        <v>262</v>
      </c>
      <c r="D146" s="228" t="s">
        <v>215</v>
      </c>
      <c r="E146" s="229" t="s">
        <v>6052</v>
      </c>
      <c r="F146" s="230" t="s">
        <v>6053</v>
      </c>
      <c r="G146" s="231" t="s">
        <v>4398</v>
      </c>
      <c r="H146" s="232">
        <v>28</v>
      </c>
      <c r="I146" s="233"/>
      <c r="J146" s="234">
        <f>ROUND(I146*H146,2)</f>
        <v>0</v>
      </c>
      <c r="K146" s="235"/>
      <c r="L146" s="45"/>
      <c r="M146" s="236" t="s">
        <v>1</v>
      </c>
      <c r="N146" s="237" t="s">
        <v>45</v>
      </c>
      <c r="O146" s="92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0" t="s">
        <v>219</v>
      </c>
      <c r="AT146" s="240" t="s">
        <v>215</v>
      </c>
      <c r="AU146" s="240" t="s">
        <v>89</v>
      </c>
      <c r="AY146" s="18" t="s">
        <v>213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8" t="s">
        <v>21</v>
      </c>
      <c r="BK146" s="241">
        <f>ROUND(I146*H146,2)</f>
        <v>0</v>
      </c>
      <c r="BL146" s="18" t="s">
        <v>219</v>
      </c>
      <c r="BM146" s="240" t="s">
        <v>312</v>
      </c>
    </row>
    <row r="147" spans="1:65" s="2" customFormat="1" ht="21.75" customHeight="1">
      <c r="A147" s="39"/>
      <c r="B147" s="40"/>
      <c r="C147" s="228" t="s">
        <v>26</v>
      </c>
      <c r="D147" s="228" t="s">
        <v>215</v>
      </c>
      <c r="E147" s="229" t="s">
        <v>6054</v>
      </c>
      <c r="F147" s="230" t="s">
        <v>6055</v>
      </c>
      <c r="G147" s="231" t="s">
        <v>4398</v>
      </c>
      <c r="H147" s="232">
        <v>15</v>
      </c>
      <c r="I147" s="233"/>
      <c r="J147" s="234">
        <f>ROUND(I147*H147,2)</f>
        <v>0</v>
      </c>
      <c r="K147" s="235"/>
      <c r="L147" s="45"/>
      <c r="M147" s="236" t="s">
        <v>1</v>
      </c>
      <c r="N147" s="237" t="s">
        <v>45</v>
      </c>
      <c r="O147" s="92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0" t="s">
        <v>219</v>
      </c>
      <c r="AT147" s="240" t="s">
        <v>215</v>
      </c>
      <c r="AU147" s="240" t="s">
        <v>89</v>
      </c>
      <c r="AY147" s="18" t="s">
        <v>213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8" t="s">
        <v>21</v>
      </c>
      <c r="BK147" s="241">
        <f>ROUND(I147*H147,2)</f>
        <v>0</v>
      </c>
      <c r="BL147" s="18" t="s">
        <v>219</v>
      </c>
      <c r="BM147" s="240" t="s">
        <v>322</v>
      </c>
    </row>
    <row r="148" spans="1:63" s="12" customFormat="1" ht="22.8" customHeight="1">
      <c r="A148" s="12"/>
      <c r="B148" s="212"/>
      <c r="C148" s="213"/>
      <c r="D148" s="214" t="s">
        <v>79</v>
      </c>
      <c r="E148" s="226" t="s">
        <v>4197</v>
      </c>
      <c r="F148" s="226" t="s">
        <v>6056</v>
      </c>
      <c r="G148" s="213"/>
      <c r="H148" s="213"/>
      <c r="I148" s="216"/>
      <c r="J148" s="227">
        <f>BK148</f>
        <v>0</v>
      </c>
      <c r="K148" s="213"/>
      <c r="L148" s="218"/>
      <c r="M148" s="219"/>
      <c r="N148" s="220"/>
      <c r="O148" s="220"/>
      <c r="P148" s="221">
        <f>SUM(P149:P151)</f>
        <v>0</v>
      </c>
      <c r="Q148" s="220"/>
      <c r="R148" s="221">
        <f>SUM(R149:R151)</f>
        <v>0</v>
      </c>
      <c r="S148" s="220"/>
      <c r="T148" s="222">
        <f>SUM(T149:T151)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23" t="s">
        <v>21</v>
      </c>
      <c r="AT148" s="224" t="s">
        <v>79</v>
      </c>
      <c r="AU148" s="224" t="s">
        <v>21</v>
      </c>
      <c r="AY148" s="223" t="s">
        <v>213</v>
      </c>
      <c r="BK148" s="225">
        <f>SUM(BK149:BK151)</f>
        <v>0</v>
      </c>
    </row>
    <row r="149" spans="1:65" s="2" customFormat="1" ht="33" customHeight="1">
      <c r="A149" s="39"/>
      <c r="B149" s="40"/>
      <c r="C149" s="228" t="s">
        <v>271</v>
      </c>
      <c r="D149" s="228" t="s">
        <v>215</v>
      </c>
      <c r="E149" s="229" t="s">
        <v>6057</v>
      </c>
      <c r="F149" s="230" t="s">
        <v>6058</v>
      </c>
      <c r="G149" s="231" t="s">
        <v>3162</v>
      </c>
      <c r="H149" s="232">
        <v>27</v>
      </c>
      <c r="I149" s="233"/>
      <c r="J149" s="234">
        <f>ROUND(I149*H149,2)</f>
        <v>0</v>
      </c>
      <c r="K149" s="235"/>
      <c r="L149" s="45"/>
      <c r="M149" s="236" t="s">
        <v>1</v>
      </c>
      <c r="N149" s="237" t="s">
        <v>45</v>
      </c>
      <c r="O149" s="92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0" t="s">
        <v>219</v>
      </c>
      <c r="AT149" s="240" t="s">
        <v>215</v>
      </c>
      <c r="AU149" s="240" t="s">
        <v>89</v>
      </c>
      <c r="AY149" s="18" t="s">
        <v>213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8" t="s">
        <v>21</v>
      </c>
      <c r="BK149" s="241">
        <f>ROUND(I149*H149,2)</f>
        <v>0</v>
      </c>
      <c r="BL149" s="18" t="s">
        <v>219</v>
      </c>
      <c r="BM149" s="240" t="s">
        <v>332</v>
      </c>
    </row>
    <row r="150" spans="1:65" s="2" customFormat="1" ht="44.25" customHeight="1">
      <c r="A150" s="39"/>
      <c r="B150" s="40"/>
      <c r="C150" s="228" t="s">
        <v>276</v>
      </c>
      <c r="D150" s="228" t="s">
        <v>215</v>
      </c>
      <c r="E150" s="229" t="s">
        <v>6059</v>
      </c>
      <c r="F150" s="230" t="s">
        <v>6060</v>
      </c>
      <c r="G150" s="231" t="s">
        <v>3162</v>
      </c>
      <c r="H150" s="232">
        <v>11</v>
      </c>
      <c r="I150" s="233"/>
      <c r="J150" s="234">
        <f>ROUND(I150*H150,2)</f>
        <v>0</v>
      </c>
      <c r="K150" s="235"/>
      <c r="L150" s="45"/>
      <c r="M150" s="236" t="s">
        <v>1</v>
      </c>
      <c r="N150" s="237" t="s">
        <v>45</v>
      </c>
      <c r="O150" s="92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0" t="s">
        <v>219</v>
      </c>
      <c r="AT150" s="240" t="s">
        <v>215</v>
      </c>
      <c r="AU150" s="240" t="s">
        <v>89</v>
      </c>
      <c r="AY150" s="18" t="s">
        <v>213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8" t="s">
        <v>21</v>
      </c>
      <c r="BK150" s="241">
        <f>ROUND(I150*H150,2)</f>
        <v>0</v>
      </c>
      <c r="BL150" s="18" t="s">
        <v>219</v>
      </c>
      <c r="BM150" s="240" t="s">
        <v>342</v>
      </c>
    </row>
    <row r="151" spans="1:65" s="2" customFormat="1" ht="44.25" customHeight="1">
      <c r="A151" s="39"/>
      <c r="B151" s="40"/>
      <c r="C151" s="228" t="s">
        <v>282</v>
      </c>
      <c r="D151" s="228" t="s">
        <v>215</v>
      </c>
      <c r="E151" s="229" t="s">
        <v>6061</v>
      </c>
      <c r="F151" s="230" t="s">
        <v>6062</v>
      </c>
      <c r="G151" s="231" t="s">
        <v>3162</v>
      </c>
      <c r="H151" s="232">
        <v>24</v>
      </c>
      <c r="I151" s="233"/>
      <c r="J151" s="234">
        <f>ROUND(I151*H151,2)</f>
        <v>0</v>
      </c>
      <c r="K151" s="235"/>
      <c r="L151" s="45"/>
      <c r="M151" s="236" t="s">
        <v>1</v>
      </c>
      <c r="N151" s="237" t="s">
        <v>45</v>
      </c>
      <c r="O151" s="92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0" t="s">
        <v>219</v>
      </c>
      <c r="AT151" s="240" t="s">
        <v>215</v>
      </c>
      <c r="AU151" s="240" t="s">
        <v>89</v>
      </c>
      <c r="AY151" s="18" t="s">
        <v>213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8" t="s">
        <v>21</v>
      </c>
      <c r="BK151" s="241">
        <f>ROUND(I151*H151,2)</f>
        <v>0</v>
      </c>
      <c r="BL151" s="18" t="s">
        <v>219</v>
      </c>
      <c r="BM151" s="240" t="s">
        <v>353</v>
      </c>
    </row>
    <row r="152" spans="1:63" s="12" customFormat="1" ht="22.8" customHeight="1">
      <c r="A152" s="12"/>
      <c r="B152" s="212"/>
      <c r="C152" s="213"/>
      <c r="D152" s="214" t="s">
        <v>79</v>
      </c>
      <c r="E152" s="226" t="s">
        <v>4249</v>
      </c>
      <c r="F152" s="226" t="s">
        <v>6063</v>
      </c>
      <c r="G152" s="213"/>
      <c r="H152" s="213"/>
      <c r="I152" s="216"/>
      <c r="J152" s="227">
        <f>BK152</f>
        <v>0</v>
      </c>
      <c r="K152" s="213"/>
      <c r="L152" s="218"/>
      <c r="M152" s="219"/>
      <c r="N152" s="220"/>
      <c r="O152" s="220"/>
      <c r="P152" s="221">
        <f>P153</f>
        <v>0</v>
      </c>
      <c r="Q152" s="220"/>
      <c r="R152" s="221">
        <f>R153</f>
        <v>0</v>
      </c>
      <c r="S152" s="220"/>
      <c r="T152" s="222">
        <f>T153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3" t="s">
        <v>21</v>
      </c>
      <c r="AT152" s="224" t="s">
        <v>79</v>
      </c>
      <c r="AU152" s="224" t="s">
        <v>21</v>
      </c>
      <c r="AY152" s="223" t="s">
        <v>213</v>
      </c>
      <c r="BK152" s="225">
        <f>BK153</f>
        <v>0</v>
      </c>
    </row>
    <row r="153" spans="1:65" s="2" customFormat="1" ht="33" customHeight="1">
      <c r="A153" s="39"/>
      <c r="B153" s="40"/>
      <c r="C153" s="228" t="s">
        <v>291</v>
      </c>
      <c r="D153" s="228" t="s">
        <v>215</v>
      </c>
      <c r="E153" s="229" t="s">
        <v>6064</v>
      </c>
      <c r="F153" s="230" t="s">
        <v>6065</v>
      </c>
      <c r="G153" s="231" t="s">
        <v>3162</v>
      </c>
      <c r="H153" s="232">
        <v>1</v>
      </c>
      <c r="I153" s="233"/>
      <c r="J153" s="234">
        <f>ROUND(I153*H153,2)</f>
        <v>0</v>
      </c>
      <c r="K153" s="235"/>
      <c r="L153" s="45"/>
      <c r="M153" s="236" t="s">
        <v>1</v>
      </c>
      <c r="N153" s="237" t="s">
        <v>45</v>
      </c>
      <c r="O153" s="92"/>
      <c r="P153" s="238">
        <f>O153*H153</f>
        <v>0</v>
      </c>
      <c r="Q153" s="238">
        <v>0</v>
      </c>
      <c r="R153" s="238">
        <f>Q153*H153</f>
        <v>0</v>
      </c>
      <c r="S153" s="238">
        <v>0</v>
      </c>
      <c r="T153" s="23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0" t="s">
        <v>219</v>
      </c>
      <c r="AT153" s="240" t="s">
        <v>215</v>
      </c>
      <c r="AU153" s="240" t="s">
        <v>89</v>
      </c>
      <c r="AY153" s="18" t="s">
        <v>213</v>
      </c>
      <c r="BE153" s="241">
        <f>IF(N153="základní",J153,0)</f>
        <v>0</v>
      </c>
      <c r="BF153" s="241">
        <f>IF(N153="snížená",J153,0)</f>
        <v>0</v>
      </c>
      <c r="BG153" s="241">
        <f>IF(N153="zákl. přenesená",J153,0)</f>
        <v>0</v>
      </c>
      <c r="BH153" s="241">
        <f>IF(N153="sníž. přenesená",J153,0)</f>
        <v>0</v>
      </c>
      <c r="BI153" s="241">
        <f>IF(N153="nulová",J153,0)</f>
        <v>0</v>
      </c>
      <c r="BJ153" s="18" t="s">
        <v>21</v>
      </c>
      <c r="BK153" s="241">
        <f>ROUND(I153*H153,2)</f>
        <v>0</v>
      </c>
      <c r="BL153" s="18" t="s">
        <v>219</v>
      </c>
      <c r="BM153" s="240" t="s">
        <v>363</v>
      </c>
    </row>
    <row r="154" spans="1:63" s="12" customFormat="1" ht="22.8" customHeight="1">
      <c r="A154" s="12"/>
      <c r="B154" s="212"/>
      <c r="C154" s="213"/>
      <c r="D154" s="214" t="s">
        <v>79</v>
      </c>
      <c r="E154" s="226" t="s">
        <v>4422</v>
      </c>
      <c r="F154" s="226" t="s">
        <v>6066</v>
      </c>
      <c r="G154" s="213"/>
      <c r="H154" s="213"/>
      <c r="I154" s="216"/>
      <c r="J154" s="227">
        <f>BK154</f>
        <v>0</v>
      </c>
      <c r="K154" s="213"/>
      <c r="L154" s="218"/>
      <c r="M154" s="219"/>
      <c r="N154" s="220"/>
      <c r="O154" s="220"/>
      <c r="P154" s="221">
        <f>SUM(P155:P175)</f>
        <v>0</v>
      </c>
      <c r="Q154" s="220"/>
      <c r="R154" s="221">
        <f>SUM(R155:R175)</f>
        <v>0</v>
      </c>
      <c r="S154" s="220"/>
      <c r="T154" s="222">
        <f>SUM(T155:T175)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3" t="s">
        <v>21</v>
      </c>
      <c r="AT154" s="224" t="s">
        <v>79</v>
      </c>
      <c r="AU154" s="224" t="s">
        <v>21</v>
      </c>
      <c r="AY154" s="223" t="s">
        <v>213</v>
      </c>
      <c r="BK154" s="225">
        <f>SUM(BK155:BK175)</f>
        <v>0</v>
      </c>
    </row>
    <row r="155" spans="1:65" s="2" customFormat="1" ht="55.5" customHeight="1">
      <c r="A155" s="39"/>
      <c r="B155" s="40"/>
      <c r="C155" s="228" t="s">
        <v>8</v>
      </c>
      <c r="D155" s="228" t="s">
        <v>215</v>
      </c>
      <c r="E155" s="229" t="s">
        <v>6067</v>
      </c>
      <c r="F155" s="230" t="s">
        <v>6068</v>
      </c>
      <c r="G155" s="231" t="s">
        <v>3162</v>
      </c>
      <c r="H155" s="232">
        <v>1</v>
      </c>
      <c r="I155" s="233"/>
      <c r="J155" s="234">
        <f>ROUND(I155*H155,2)</f>
        <v>0</v>
      </c>
      <c r="K155" s="235"/>
      <c r="L155" s="45"/>
      <c r="M155" s="236" t="s">
        <v>1</v>
      </c>
      <c r="N155" s="237" t="s">
        <v>45</v>
      </c>
      <c r="O155" s="92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0" t="s">
        <v>219</v>
      </c>
      <c r="AT155" s="240" t="s">
        <v>215</v>
      </c>
      <c r="AU155" s="240" t="s">
        <v>89</v>
      </c>
      <c r="AY155" s="18" t="s">
        <v>213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8" t="s">
        <v>21</v>
      </c>
      <c r="BK155" s="241">
        <f>ROUND(I155*H155,2)</f>
        <v>0</v>
      </c>
      <c r="BL155" s="18" t="s">
        <v>219</v>
      </c>
      <c r="BM155" s="240" t="s">
        <v>373</v>
      </c>
    </row>
    <row r="156" spans="1:65" s="2" customFormat="1" ht="66.75" customHeight="1">
      <c r="A156" s="39"/>
      <c r="B156" s="40"/>
      <c r="C156" s="228" t="s">
        <v>301</v>
      </c>
      <c r="D156" s="228" t="s">
        <v>215</v>
      </c>
      <c r="E156" s="229" t="s">
        <v>6069</v>
      </c>
      <c r="F156" s="230" t="s">
        <v>6070</v>
      </c>
      <c r="G156" s="231" t="s">
        <v>3162</v>
      </c>
      <c r="H156" s="232">
        <v>1</v>
      </c>
      <c r="I156" s="233"/>
      <c r="J156" s="234">
        <f>ROUND(I156*H156,2)</f>
        <v>0</v>
      </c>
      <c r="K156" s="235"/>
      <c r="L156" s="45"/>
      <c r="M156" s="236" t="s">
        <v>1</v>
      </c>
      <c r="N156" s="237" t="s">
        <v>45</v>
      </c>
      <c r="O156" s="92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0" t="s">
        <v>219</v>
      </c>
      <c r="AT156" s="240" t="s">
        <v>215</v>
      </c>
      <c r="AU156" s="240" t="s">
        <v>89</v>
      </c>
      <c r="AY156" s="18" t="s">
        <v>213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8" t="s">
        <v>21</v>
      </c>
      <c r="BK156" s="241">
        <f>ROUND(I156*H156,2)</f>
        <v>0</v>
      </c>
      <c r="BL156" s="18" t="s">
        <v>219</v>
      </c>
      <c r="BM156" s="240" t="s">
        <v>382</v>
      </c>
    </row>
    <row r="157" spans="1:65" s="2" customFormat="1" ht="66.75" customHeight="1">
      <c r="A157" s="39"/>
      <c r="B157" s="40"/>
      <c r="C157" s="228" t="s">
        <v>307</v>
      </c>
      <c r="D157" s="228" t="s">
        <v>215</v>
      </c>
      <c r="E157" s="229" t="s">
        <v>6071</v>
      </c>
      <c r="F157" s="230" t="s">
        <v>6072</v>
      </c>
      <c r="G157" s="231" t="s">
        <v>3162</v>
      </c>
      <c r="H157" s="232">
        <v>1</v>
      </c>
      <c r="I157" s="233"/>
      <c r="J157" s="234">
        <f>ROUND(I157*H157,2)</f>
        <v>0</v>
      </c>
      <c r="K157" s="235"/>
      <c r="L157" s="45"/>
      <c r="M157" s="236" t="s">
        <v>1</v>
      </c>
      <c r="N157" s="237" t="s">
        <v>45</v>
      </c>
      <c r="O157" s="92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0" t="s">
        <v>219</v>
      </c>
      <c r="AT157" s="240" t="s">
        <v>215</v>
      </c>
      <c r="AU157" s="240" t="s">
        <v>89</v>
      </c>
      <c r="AY157" s="18" t="s">
        <v>213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8" t="s">
        <v>21</v>
      </c>
      <c r="BK157" s="241">
        <f>ROUND(I157*H157,2)</f>
        <v>0</v>
      </c>
      <c r="BL157" s="18" t="s">
        <v>219</v>
      </c>
      <c r="BM157" s="240" t="s">
        <v>392</v>
      </c>
    </row>
    <row r="158" spans="1:65" s="2" customFormat="1" ht="66.75" customHeight="1">
      <c r="A158" s="39"/>
      <c r="B158" s="40"/>
      <c r="C158" s="228" t="s">
        <v>312</v>
      </c>
      <c r="D158" s="228" t="s">
        <v>215</v>
      </c>
      <c r="E158" s="229" t="s">
        <v>6073</v>
      </c>
      <c r="F158" s="230" t="s">
        <v>6074</v>
      </c>
      <c r="G158" s="231" t="s">
        <v>3162</v>
      </c>
      <c r="H158" s="232">
        <v>1</v>
      </c>
      <c r="I158" s="233"/>
      <c r="J158" s="234">
        <f>ROUND(I158*H158,2)</f>
        <v>0</v>
      </c>
      <c r="K158" s="235"/>
      <c r="L158" s="45"/>
      <c r="M158" s="236" t="s">
        <v>1</v>
      </c>
      <c r="N158" s="237" t="s">
        <v>45</v>
      </c>
      <c r="O158" s="92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0" t="s">
        <v>219</v>
      </c>
      <c r="AT158" s="240" t="s">
        <v>215</v>
      </c>
      <c r="AU158" s="240" t="s">
        <v>89</v>
      </c>
      <c r="AY158" s="18" t="s">
        <v>213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8" t="s">
        <v>21</v>
      </c>
      <c r="BK158" s="241">
        <f>ROUND(I158*H158,2)</f>
        <v>0</v>
      </c>
      <c r="BL158" s="18" t="s">
        <v>219</v>
      </c>
      <c r="BM158" s="240" t="s">
        <v>404</v>
      </c>
    </row>
    <row r="159" spans="1:65" s="2" customFormat="1" ht="66.75" customHeight="1">
      <c r="A159" s="39"/>
      <c r="B159" s="40"/>
      <c r="C159" s="228" t="s">
        <v>317</v>
      </c>
      <c r="D159" s="228" t="s">
        <v>215</v>
      </c>
      <c r="E159" s="229" t="s">
        <v>6075</v>
      </c>
      <c r="F159" s="230" t="s">
        <v>6076</v>
      </c>
      <c r="G159" s="231" t="s">
        <v>3162</v>
      </c>
      <c r="H159" s="232">
        <v>1</v>
      </c>
      <c r="I159" s="233"/>
      <c r="J159" s="234">
        <f>ROUND(I159*H159,2)</f>
        <v>0</v>
      </c>
      <c r="K159" s="235"/>
      <c r="L159" s="45"/>
      <c r="M159" s="236" t="s">
        <v>1</v>
      </c>
      <c r="N159" s="237" t="s">
        <v>45</v>
      </c>
      <c r="O159" s="92"/>
      <c r="P159" s="238">
        <f>O159*H159</f>
        <v>0</v>
      </c>
      <c r="Q159" s="238">
        <v>0</v>
      </c>
      <c r="R159" s="238">
        <f>Q159*H159</f>
        <v>0</v>
      </c>
      <c r="S159" s="238">
        <v>0</v>
      </c>
      <c r="T159" s="23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0" t="s">
        <v>219</v>
      </c>
      <c r="AT159" s="240" t="s">
        <v>215</v>
      </c>
      <c r="AU159" s="240" t="s">
        <v>89</v>
      </c>
      <c r="AY159" s="18" t="s">
        <v>213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8" t="s">
        <v>21</v>
      </c>
      <c r="BK159" s="241">
        <f>ROUND(I159*H159,2)</f>
        <v>0</v>
      </c>
      <c r="BL159" s="18" t="s">
        <v>219</v>
      </c>
      <c r="BM159" s="240" t="s">
        <v>413</v>
      </c>
    </row>
    <row r="160" spans="1:65" s="2" customFormat="1" ht="66.75" customHeight="1">
      <c r="A160" s="39"/>
      <c r="B160" s="40"/>
      <c r="C160" s="228" t="s">
        <v>322</v>
      </c>
      <c r="D160" s="228" t="s">
        <v>215</v>
      </c>
      <c r="E160" s="229" t="s">
        <v>6077</v>
      </c>
      <c r="F160" s="230" t="s">
        <v>6078</v>
      </c>
      <c r="G160" s="231" t="s">
        <v>3162</v>
      </c>
      <c r="H160" s="232">
        <v>1</v>
      </c>
      <c r="I160" s="233"/>
      <c r="J160" s="234">
        <f>ROUND(I160*H160,2)</f>
        <v>0</v>
      </c>
      <c r="K160" s="235"/>
      <c r="L160" s="45"/>
      <c r="M160" s="236" t="s">
        <v>1</v>
      </c>
      <c r="N160" s="237" t="s">
        <v>45</v>
      </c>
      <c r="O160" s="92"/>
      <c r="P160" s="238">
        <f>O160*H160</f>
        <v>0</v>
      </c>
      <c r="Q160" s="238">
        <v>0</v>
      </c>
      <c r="R160" s="238">
        <f>Q160*H160</f>
        <v>0</v>
      </c>
      <c r="S160" s="238">
        <v>0</v>
      </c>
      <c r="T160" s="23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0" t="s">
        <v>219</v>
      </c>
      <c r="AT160" s="240" t="s">
        <v>215</v>
      </c>
      <c r="AU160" s="240" t="s">
        <v>89</v>
      </c>
      <c r="AY160" s="18" t="s">
        <v>213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8" t="s">
        <v>21</v>
      </c>
      <c r="BK160" s="241">
        <f>ROUND(I160*H160,2)</f>
        <v>0</v>
      </c>
      <c r="BL160" s="18" t="s">
        <v>219</v>
      </c>
      <c r="BM160" s="240" t="s">
        <v>425</v>
      </c>
    </row>
    <row r="161" spans="1:65" s="2" customFormat="1" ht="66.75" customHeight="1">
      <c r="A161" s="39"/>
      <c r="B161" s="40"/>
      <c r="C161" s="228" t="s">
        <v>7</v>
      </c>
      <c r="D161" s="228" t="s">
        <v>215</v>
      </c>
      <c r="E161" s="229" t="s">
        <v>6079</v>
      </c>
      <c r="F161" s="230" t="s">
        <v>6080</v>
      </c>
      <c r="G161" s="231" t="s">
        <v>3162</v>
      </c>
      <c r="H161" s="232">
        <v>1</v>
      </c>
      <c r="I161" s="233"/>
      <c r="J161" s="234">
        <f>ROUND(I161*H161,2)</f>
        <v>0</v>
      </c>
      <c r="K161" s="235"/>
      <c r="L161" s="45"/>
      <c r="M161" s="236" t="s">
        <v>1</v>
      </c>
      <c r="N161" s="237" t="s">
        <v>45</v>
      </c>
      <c r="O161" s="92"/>
      <c r="P161" s="238">
        <f>O161*H161</f>
        <v>0</v>
      </c>
      <c r="Q161" s="238">
        <v>0</v>
      </c>
      <c r="R161" s="238">
        <f>Q161*H161</f>
        <v>0</v>
      </c>
      <c r="S161" s="238">
        <v>0</v>
      </c>
      <c r="T161" s="23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0" t="s">
        <v>219</v>
      </c>
      <c r="AT161" s="240" t="s">
        <v>215</v>
      </c>
      <c r="AU161" s="240" t="s">
        <v>89</v>
      </c>
      <c r="AY161" s="18" t="s">
        <v>213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8" t="s">
        <v>21</v>
      </c>
      <c r="BK161" s="241">
        <f>ROUND(I161*H161,2)</f>
        <v>0</v>
      </c>
      <c r="BL161" s="18" t="s">
        <v>219</v>
      </c>
      <c r="BM161" s="240" t="s">
        <v>435</v>
      </c>
    </row>
    <row r="162" spans="1:65" s="2" customFormat="1" ht="66.75" customHeight="1">
      <c r="A162" s="39"/>
      <c r="B162" s="40"/>
      <c r="C162" s="228" t="s">
        <v>332</v>
      </c>
      <c r="D162" s="228" t="s">
        <v>215</v>
      </c>
      <c r="E162" s="229" t="s">
        <v>6081</v>
      </c>
      <c r="F162" s="230" t="s">
        <v>6082</v>
      </c>
      <c r="G162" s="231" t="s">
        <v>3162</v>
      </c>
      <c r="H162" s="232">
        <v>1</v>
      </c>
      <c r="I162" s="233"/>
      <c r="J162" s="234">
        <f>ROUND(I162*H162,2)</f>
        <v>0</v>
      </c>
      <c r="K162" s="235"/>
      <c r="L162" s="45"/>
      <c r="M162" s="236" t="s">
        <v>1</v>
      </c>
      <c r="N162" s="237" t="s">
        <v>45</v>
      </c>
      <c r="O162" s="92"/>
      <c r="P162" s="238">
        <f>O162*H162</f>
        <v>0</v>
      </c>
      <c r="Q162" s="238">
        <v>0</v>
      </c>
      <c r="R162" s="238">
        <f>Q162*H162</f>
        <v>0</v>
      </c>
      <c r="S162" s="238">
        <v>0</v>
      </c>
      <c r="T162" s="23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0" t="s">
        <v>219</v>
      </c>
      <c r="AT162" s="240" t="s">
        <v>215</v>
      </c>
      <c r="AU162" s="240" t="s">
        <v>89</v>
      </c>
      <c r="AY162" s="18" t="s">
        <v>213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8" t="s">
        <v>21</v>
      </c>
      <c r="BK162" s="241">
        <f>ROUND(I162*H162,2)</f>
        <v>0</v>
      </c>
      <c r="BL162" s="18" t="s">
        <v>219</v>
      </c>
      <c r="BM162" s="240" t="s">
        <v>456</v>
      </c>
    </row>
    <row r="163" spans="1:65" s="2" customFormat="1" ht="66.75" customHeight="1">
      <c r="A163" s="39"/>
      <c r="B163" s="40"/>
      <c r="C163" s="228" t="s">
        <v>337</v>
      </c>
      <c r="D163" s="228" t="s">
        <v>215</v>
      </c>
      <c r="E163" s="229" t="s">
        <v>6083</v>
      </c>
      <c r="F163" s="230" t="s">
        <v>6084</v>
      </c>
      <c r="G163" s="231" t="s">
        <v>3162</v>
      </c>
      <c r="H163" s="232">
        <v>1</v>
      </c>
      <c r="I163" s="233"/>
      <c r="J163" s="234">
        <f>ROUND(I163*H163,2)</f>
        <v>0</v>
      </c>
      <c r="K163" s="235"/>
      <c r="L163" s="45"/>
      <c r="M163" s="236" t="s">
        <v>1</v>
      </c>
      <c r="N163" s="237" t="s">
        <v>45</v>
      </c>
      <c r="O163" s="92"/>
      <c r="P163" s="238">
        <f>O163*H163</f>
        <v>0</v>
      </c>
      <c r="Q163" s="238">
        <v>0</v>
      </c>
      <c r="R163" s="238">
        <f>Q163*H163</f>
        <v>0</v>
      </c>
      <c r="S163" s="238">
        <v>0</v>
      </c>
      <c r="T163" s="23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0" t="s">
        <v>219</v>
      </c>
      <c r="AT163" s="240" t="s">
        <v>215</v>
      </c>
      <c r="AU163" s="240" t="s">
        <v>89</v>
      </c>
      <c r="AY163" s="18" t="s">
        <v>213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8" t="s">
        <v>21</v>
      </c>
      <c r="BK163" s="241">
        <f>ROUND(I163*H163,2)</f>
        <v>0</v>
      </c>
      <c r="BL163" s="18" t="s">
        <v>219</v>
      </c>
      <c r="BM163" s="240" t="s">
        <v>467</v>
      </c>
    </row>
    <row r="164" spans="1:65" s="2" customFormat="1" ht="66.75" customHeight="1">
      <c r="A164" s="39"/>
      <c r="B164" s="40"/>
      <c r="C164" s="228" t="s">
        <v>342</v>
      </c>
      <c r="D164" s="228" t="s">
        <v>215</v>
      </c>
      <c r="E164" s="229" t="s">
        <v>6085</v>
      </c>
      <c r="F164" s="230" t="s">
        <v>6086</v>
      </c>
      <c r="G164" s="231" t="s">
        <v>3162</v>
      </c>
      <c r="H164" s="232">
        <v>1</v>
      </c>
      <c r="I164" s="233"/>
      <c r="J164" s="234">
        <f>ROUND(I164*H164,2)</f>
        <v>0</v>
      </c>
      <c r="K164" s="235"/>
      <c r="L164" s="45"/>
      <c r="M164" s="236" t="s">
        <v>1</v>
      </c>
      <c r="N164" s="237" t="s">
        <v>45</v>
      </c>
      <c r="O164" s="92"/>
      <c r="P164" s="238">
        <f>O164*H164</f>
        <v>0</v>
      </c>
      <c r="Q164" s="238">
        <v>0</v>
      </c>
      <c r="R164" s="238">
        <f>Q164*H164</f>
        <v>0</v>
      </c>
      <c r="S164" s="238">
        <v>0</v>
      </c>
      <c r="T164" s="23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0" t="s">
        <v>219</v>
      </c>
      <c r="AT164" s="240" t="s">
        <v>215</v>
      </c>
      <c r="AU164" s="240" t="s">
        <v>89</v>
      </c>
      <c r="AY164" s="18" t="s">
        <v>213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8" t="s">
        <v>21</v>
      </c>
      <c r="BK164" s="241">
        <f>ROUND(I164*H164,2)</f>
        <v>0</v>
      </c>
      <c r="BL164" s="18" t="s">
        <v>219</v>
      </c>
      <c r="BM164" s="240" t="s">
        <v>479</v>
      </c>
    </row>
    <row r="165" spans="1:65" s="2" customFormat="1" ht="66.75" customHeight="1">
      <c r="A165" s="39"/>
      <c r="B165" s="40"/>
      <c r="C165" s="228" t="s">
        <v>347</v>
      </c>
      <c r="D165" s="228" t="s">
        <v>215</v>
      </c>
      <c r="E165" s="229" t="s">
        <v>6087</v>
      </c>
      <c r="F165" s="230" t="s">
        <v>6088</v>
      </c>
      <c r="G165" s="231" t="s">
        <v>3162</v>
      </c>
      <c r="H165" s="232">
        <v>1</v>
      </c>
      <c r="I165" s="233"/>
      <c r="J165" s="234">
        <f>ROUND(I165*H165,2)</f>
        <v>0</v>
      </c>
      <c r="K165" s="235"/>
      <c r="L165" s="45"/>
      <c r="M165" s="236" t="s">
        <v>1</v>
      </c>
      <c r="N165" s="237" t="s">
        <v>45</v>
      </c>
      <c r="O165" s="92"/>
      <c r="P165" s="238">
        <f>O165*H165</f>
        <v>0</v>
      </c>
      <c r="Q165" s="238">
        <v>0</v>
      </c>
      <c r="R165" s="238">
        <f>Q165*H165</f>
        <v>0</v>
      </c>
      <c r="S165" s="238">
        <v>0</v>
      </c>
      <c r="T165" s="23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40" t="s">
        <v>219</v>
      </c>
      <c r="AT165" s="240" t="s">
        <v>215</v>
      </c>
      <c r="AU165" s="240" t="s">
        <v>89</v>
      </c>
      <c r="AY165" s="18" t="s">
        <v>213</v>
      </c>
      <c r="BE165" s="241">
        <f>IF(N165="základní",J165,0)</f>
        <v>0</v>
      </c>
      <c r="BF165" s="241">
        <f>IF(N165="snížená",J165,0)</f>
        <v>0</v>
      </c>
      <c r="BG165" s="241">
        <f>IF(N165="zákl. přenesená",J165,0)</f>
        <v>0</v>
      </c>
      <c r="BH165" s="241">
        <f>IF(N165="sníž. přenesená",J165,0)</f>
        <v>0</v>
      </c>
      <c r="BI165" s="241">
        <f>IF(N165="nulová",J165,0)</f>
        <v>0</v>
      </c>
      <c r="BJ165" s="18" t="s">
        <v>21</v>
      </c>
      <c r="BK165" s="241">
        <f>ROUND(I165*H165,2)</f>
        <v>0</v>
      </c>
      <c r="BL165" s="18" t="s">
        <v>219</v>
      </c>
      <c r="BM165" s="240" t="s">
        <v>490</v>
      </c>
    </row>
    <row r="166" spans="1:65" s="2" customFormat="1" ht="66.75" customHeight="1">
      <c r="A166" s="39"/>
      <c r="B166" s="40"/>
      <c r="C166" s="228" t="s">
        <v>353</v>
      </c>
      <c r="D166" s="228" t="s">
        <v>215</v>
      </c>
      <c r="E166" s="229" t="s">
        <v>6089</v>
      </c>
      <c r="F166" s="230" t="s">
        <v>6090</v>
      </c>
      <c r="G166" s="231" t="s">
        <v>3162</v>
      </c>
      <c r="H166" s="232">
        <v>1</v>
      </c>
      <c r="I166" s="233"/>
      <c r="J166" s="234">
        <f>ROUND(I166*H166,2)</f>
        <v>0</v>
      </c>
      <c r="K166" s="235"/>
      <c r="L166" s="45"/>
      <c r="M166" s="236" t="s">
        <v>1</v>
      </c>
      <c r="N166" s="237" t="s">
        <v>45</v>
      </c>
      <c r="O166" s="92"/>
      <c r="P166" s="238">
        <f>O166*H166</f>
        <v>0</v>
      </c>
      <c r="Q166" s="238">
        <v>0</v>
      </c>
      <c r="R166" s="238">
        <f>Q166*H166</f>
        <v>0</v>
      </c>
      <c r="S166" s="238">
        <v>0</v>
      </c>
      <c r="T166" s="23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0" t="s">
        <v>219</v>
      </c>
      <c r="AT166" s="240" t="s">
        <v>215</v>
      </c>
      <c r="AU166" s="240" t="s">
        <v>89</v>
      </c>
      <c r="AY166" s="18" t="s">
        <v>213</v>
      </c>
      <c r="BE166" s="241">
        <f>IF(N166="základní",J166,0)</f>
        <v>0</v>
      </c>
      <c r="BF166" s="241">
        <f>IF(N166="snížená",J166,0)</f>
        <v>0</v>
      </c>
      <c r="BG166" s="241">
        <f>IF(N166="zákl. přenesená",J166,0)</f>
        <v>0</v>
      </c>
      <c r="BH166" s="241">
        <f>IF(N166="sníž. přenesená",J166,0)</f>
        <v>0</v>
      </c>
      <c r="BI166" s="241">
        <f>IF(N166="nulová",J166,0)</f>
        <v>0</v>
      </c>
      <c r="BJ166" s="18" t="s">
        <v>21</v>
      </c>
      <c r="BK166" s="241">
        <f>ROUND(I166*H166,2)</f>
        <v>0</v>
      </c>
      <c r="BL166" s="18" t="s">
        <v>219</v>
      </c>
      <c r="BM166" s="240" t="s">
        <v>500</v>
      </c>
    </row>
    <row r="167" spans="1:65" s="2" customFormat="1" ht="66.75" customHeight="1">
      <c r="A167" s="39"/>
      <c r="B167" s="40"/>
      <c r="C167" s="228" t="s">
        <v>358</v>
      </c>
      <c r="D167" s="228" t="s">
        <v>215</v>
      </c>
      <c r="E167" s="229" t="s">
        <v>6091</v>
      </c>
      <c r="F167" s="230" t="s">
        <v>6092</v>
      </c>
      <c r="G167" s="231" t="s">
        <v>3162</v>
      </c>
      <c r="H167" s="232">
        <v>1</v>
      </c>
      <c r="I167" s="233"/>
      <c r="J167" s="234">
        <f>ROUND(I167*H167,2)</f>
        <v>0</v>
      </c>
      <c r="K167" s="235"/>
      <c r="L167" s="45"/>
      <c r="M167" s="236" t="s">
        <v>1</v>
      </c>
      <c r="N167" s="237" t="s">
        <v>45</v>
      </c>
      <c r="O167" s="92"/>
      <c r="P167" s="238">
        <f>O167*H167</f>
        <v>0</v>
      </c>
      <c r="Q167" s="238">
        <v>0</v>
      </c>
      <c r="R167" s="238">
        <f>Q167*H167</f>
        <v>0</v>
      </c>
      <c r="S167" s="238">
        <v>0</v>
      </c>
      <c r="T167" s="23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0" t="s">
        <v>219</v>
      </c>
      <c r="AT167" s="240" t="s">
        <v>215</v>
      </c>
      <c r="AU167" s="240" t="s">
        <v>89</v>
      </c>
      <c r="AY167" s="18" t="s">
        <v>213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18" t="s">
        <v>21</v>
      </c>
      <c r="BK167" s="241">
        <f>ROUND(I167*H167,2)</f>
        <v>0</v>
      </c>
      <c r="BL167" s="18" t="s">
        <v>219</v>
      </c>
      <c r="BM167" s="240" t="s">
        <v>510</v>
      </c>
    </row>
    <row r="168" spans="1:65" s="2" customFormat="1" ht="55.5" customHeight="1">
      <c r="A168" s="39"/>
      <c r="B168" s="40"/>
      <c r="C168" s="228" t="s">
        <v>363</v>
      </c>
      <c r="D168" s="228" t="s">
        <v>215</v>
      </c>
      <c r="E168" s="229" t="s">
        <v>6093</v>
      </c>
      <c r="F168" s="230" t="s">
        <v>6094</v>
      </c>
      <c r="G168" s="231" t="s">
        <v>3162</v>
      </c>
      <c r="H168" s="232">
        <v>2</v>
      </c>
      <c r="I168" s="233"/>
      <c r="J168" s="234">
        <f>ROUND(I168*H168,2)</f>
        <v>0</v>
      </c>
      <c r="K168" s="235"/>
      <c r="L168" s="45"/>
      <c r="M168" s="236" t="s">
        <v>1</v>
      </c>
      <c r="N168" s="237" t="s">
        <v>45</v>
      </c>
      <c r="O168" s="92"/>
      <c r="P168" s="238">
        <f>O168*H168</f>
        <v>0</v>
      </c>
      <c r="Q168" s="238">
        <v>0</v>
      </c>
      <c r="R168" s="238">
        <f>Q168*H168</f>
        <v>0</v>
      </c>
      <c r="S168" s="238">
        <v>0</v>
      </c>
      <c r="T168" s="23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0" t="s">
        <v>219</v>
      </c>
      <c r="AT168" s="240" t="s">
        <v>215</v>
      </c>
      <c r="AU168" s="240" t="s">
        <v>89</v>
      </c>
      <c r="AY168" s="18" t="s">
        <v>213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8" t="s">
        <v>21</v>
      </c>
      <c r="BK168" s="241">
        <f>ROUND(I168*H168,2)</f>
        <v>0</v>
      </c>
      <c r="BL168" s="18" t="s">
        <v>219</v>
      </c>
      <c r="BM168" s="240" t="s">
        <v>523</v>
      </c>
    </row>
    <row r="169" spans="1:65" s="2" customFormat="1" ht="55.5" customHeight="1">
      <c r="A169" s="39"/>
      <c r="B169" s="40"/>
      <c r="C169" s="228" t="s">
        <v>368</v>
      </c>
      <c r="D169" s="228" t="s">
        <v>215</v>
      </c>
      <c r="E169" s="229" t="s">
        <v>6095</v>
      </c>
      <c r="F169" s="230" t="s">
        <v>6096</v>
      </c>
      <c r="G169" s="231" t="s">
        <v>3162</v>
      </c>
      <c r="H169" s="232">
        <v>2</v>
      </c>
      <c r="I169" s="233"/>
      <c r="J169" s="234">
        <f>ROUND(I169*H169,2)</f>
        <v>0</v>
      </c>
      <c r="K169" s="235"/>
      <c r="L169" s="45"/>
      <c r="M169" s="236" t="s">
        <v>1</v>
      </c>
      <c r="N169" s="237" t="s">
        <v>45</v>
      </c>
      <c r="O169" s="92"/>
      <c r="P169" s="238">
        <f>O169*H169</f>
        <v>0</v>
      </c>
      <c r="Q169" s="238">
        <v>0</v>
      </c>
      <c r="R169" s="238">
        <f>Q169*H169</f>
        <v>0</v>
      </c>
      <c r="S169" s="238">
        <v>0</v>
      </c>
      <c r="T169" s="23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40" t="s">
        <v>219</v>
      </c>
      <c r="AT169" s="240" t="s">
        <v>215</v>
      </c>
      <c r="AU169" s="240" t="s">
        <v>89</v>
      </c>
      <c r="AY169" s="18" t="s">
        <v>213</v>
      </c>
      <c r="BE169" s="241">
        <f>IF(N169="základní",J169,0)</f>
        <v>0</v>
      </c>
      <c r="BF169" s="241">
        <f>IF(N169="snížená",J169,0)</f>
        <v>0</v>
      </c>
      <c r="BG169" s="241">
        <f>IF(N169="zákl. přenesená",J169,0)</f>
        <v>0</v>
      </c>
      <c r="BH169" s="241">
        <f>IF(N169="sníž. přenesená",J169,0)</f>
        <v>0</v>
      </c>
      <c r="BI169" s="241">
        <f>IF(N169="nulová",J169,0)</f>
        <v>0</v>
      </c>
      <c r="BJ169" s="18" t="s">
        <v>21</v>
      </c>
      <c r="BK169" s="241">
        <f>ROUND(I169*H169,2)</f>
        <v>0</v>
      </c>
      <c r="BL169" s="18" t="s">
        <v>219</v>
      </c>
      <c r="BM169" s="240" t="s">
        <v>533</v>
      </c>
    </row>
    <row r="170" spans="1:65" s="2" customFormat="1" ht="55.5" customHeight="1">
      <c r="A170" s="39"/>
      <c r="B170" s="40"/>
      <c r="C170" s="228" t="s">
        <v>373</v>
      </c>
      <c r="D170" s="228" t="s">
        <v>215</v>
      </c>
      <c r="E170" s="229" t="s">
        <v>6097</v>
      </c>
      <c r="F170" s="230" t="s">
        <v>6098</v>
      </c>
      <c r="G170" s="231" t="s">
        <v>3162</v>
      </c>
      <c r="H170" s="232">
        <v>2</v>
      </c>
      <c r="I170" s="233"/>
      <c r="J170" s="234">
        <f>ROUND(I170*H170,2)</f>
        <v>0</v>
      </c>
      <c r="K170" s="235"/>
      <c r="L170" s="45"/>
      <c r="M170" s="236" t="s">
        <v>1</v>
      </c>
      <c r="N170" s="237" t="s">
        <v>45</v>
      </c>
      <c r="O170" s="92"/>
      <c r="P170" s="238">
        <f>O170*H170</f>
        <v>0</v>
      </c>
      <c r="Q170" s="238">
        <v>0</v>
      </c>
      <c r="R170" s="238">
        <f>Q170*H170</f>
        <v>0</v>
      </c>
      <c r="S170" s="238">
        <v>0</v>
      </c>
      <c r="T170" s="23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40" t="s">
        <v>219</v>
      </c>
      <c r="AT170" s="240" t="s">
        <v>215</v>
      </c>
      <c r="AU170" s="240" t="s">
        <v>89</v>
      </c>
      <c r="AY170" s="18" t="s">
        <v>213</v>
      </c>
      <c r="BE170" s="241">
        <f>IF(N170="základní",J170,0)</f>
        <v>0</v>
      </c>
      <c r="BF170" s="241">
        <f>IF(N170="snížená",J170,0)</f>
        <v>0</v>
      </c>
      <c r="BG170" s="241">
        <f>IF(N170="zákl. přenesená",J170,0)</f>
        <v>0</v>
      </c>
      <c r="BH170" s="241">
        <f>IF(N170="sníž. přenesená",J170,0)</f>
        <v>0</v>
      </c>
      <c r="BI170" s="241">
        <f>IF(N170="nulová",J170,0)</f>
        <v>0</v>
      </c>
      <c r="BJ170" s="18" t="s">
        <v>21</v>
      </c>
      <c r="BK170" s="241">
        <f>ROUND(I170*H170,2)</f>
        <v>0</v>
      </c>
      <c r="BL170" s="18" t="s">
        <v>219</v>
      </c>
      <c r="BM170" s="240" t="s">
        <v>542</v>
      </c>
    </row>
    <row r="171" spans="1:65" s="2" customFormat="1" ht="55.5" customHeight="1">
      <c r="A171" s="39"/>
      <c r="B171" s="40"/>
      <c r="C171" s="228" t="s">
        <v>378</v>
      </c>
      <c r="D171" s="228" t="s">
        <v>215</v>
      </c>
      <c r="E171" s="229" t="s">
        <v>6099</v>
      </c>
      <c r="F171" s="230" t="s">
        <v>6100</v>
      </c>
      <c r="G171" s="231" t="s">
        <v>3162</v>
      </c>
      <c r="H171" s="232">
        <v>2</v>
      </c>
      <c r="I171" s="233"/>
      <c r="J171" s="234">
        <f>ROUND(I171*H171,2)</f>
        <v>0</v>
      </c>
      <c r="K171" s="235"/>
      <c r="L171" s="45"/>
      <c r="M171" s="236" t="s">
        <v>1</v>
      </c>
      <c r="N171" s="237" t="s">
        <v>45</v>
      </c>
      <c r="O171" s="92"/>
      <c r="P171" s="238">
        <f>O171*H171</f>
        <v>0</v>
      </c>
      <c r="Q171" s="238">
        <v>0</v>
      </c>
      <c r="R171" s="238">
        <f>Q171*H171</f>
        <v>0</v>
      </c>
      <c r="S171" s="238">
        <v>0</v>
      </c>
      <c r="T171" s="23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40" t="s">
        <v>219</v>
      </c>
      <c r="AT171" s="240" t="s">
        <v>215</v>
      </c>
      <c r="AU171" s="240" t="s">
        <v>89</v>
      </c>
      <c r="AY171" s="18" t="s">
        <v>213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18" t="s">
        <v>21</v>
      </c>
      <c r="BK171" s="241">
        <f>ROUND(I171*H171,2)</f>
        <v>0</v>
      </c>
      <c r="BL171" s="18" t="s">
        <v>219</v>
      </c>
      <c r="BM171" s="240" t="s">
        <v>553</v>
      </c>
    </row>
    <row r="172" spans="1:65" s="2" customFormat="1" ht="55.5" customHeight="1">
      <c r="A172" s="39"/>
      <c r="B172" s="40"/>
      <c r="C172" s="228" t="s">
        <v>382</v>
      </c>
      <c r="D172" s="228" t="s">
        <v>215</v>
      </c>
      <c r="E172" s="229" t="s">
        <v>6101</v>
      </c>
      <c r="F172" s="230" t="s">
        <v>6102</v>
      </c>
      <c r="G172" s="231" t="s">
        <v>3162</v>
      </c>
      <c r="H172" s="232">
        <v>1</v>
      </c>
      <c r="I172" s="233"/>
      <c r="J172" s="234">
        <f>ROUND(I172*H172,2)</f>
        <v>0</v>
      </c>
      <c r="K172" s="235"/>
      <c r="L172" s="45"/>
      <c r="M172" s="236" t="s">
        <v>1</v>
      </c>
      <c r="N172" s="237" t="s">
        <v>45</v>
      </c>
      <c r="O172" s="92"/>
      <c r="P172" s="238">
        <f>O172*H172</f>
        <v>0</v>
      </c>
      <c r="Q172" s="238">
        <v>0</v>
      </c>
      <c r="R172" s="238">
        <f>Q172*H172</f>
        <v>0</v>
      </c>
      <c r="S172" s="238">
        <v>0</v>
      </c>
      <c r="T172" s="23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0" t="s">
        <v>219</v>
      </c>
      <c r="AT172" s="240" t="s">
        <v>215</v>
      </c>
      <c r="AU172" s="240" t="s">
        <v>89</v>
      </c>
      <c r="AY172" s="18" t="s">
        <v>213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8" t="s">
        <v>21</v>
      </c>
      <c r="BK172" s="241">
        <f>ROUND(I172*H172,2)</f>
        <v>0</v>
      </c>
      <c r="BL172" s="18" t="s">
        <v>219</v>
      </c>
      <c r="BM172" s="240" t="s">
        <v>562</v>
      </c>
    </row>
    <row r="173" spans="1:65" s="2" customFormat="1" ht="66.75" customHeight="1">
      <c r="A173" s="39"/>
      <c r="B173" s="40"/>
      <c r="C173" s="228" t="s">
        <v>387</v>
      </c>
      <c r="D173" s="228" t="s">
        <v>215</v>
      </c>
      <c r="E173" s="229" t="s">
        <v>6103</v>
      </c>
      <c r="F173" s="230" t="s">
        <v>6104</v>
      </c>
      <c r="G173" s="231" t="s">
        <v>3162</v>
      </c>
      <c r="H173" s="232">
        <v>1</v>
      </c>
      <c r="I173" s="233"/>
      <c r="J173" s="234">
        <f>ROUND(I173*H173,2)</f>
        <v>0</v>
      </c>
      <c r="K173" s="235"/>
      <c r="L173" s="45"/>
      <c r="M173" s="236" t="s">
        <v>1</v>
      </c>
      <c r="N173" s="237" t="s">
        <v>45</v>
      </c>
      <c r="O173" s="92"/>
      <c r="P173" s="238">
        <f>O173*H173</f>
        <v>0</v>
      </c>
      <c r="Q173" s="238">
        <v>0</v>
      </c>
      <c r="R173" s="238">
        <f>Q173*H173</f>
        <v>0</v>
      </c>
      <c r="S173" s="238">
        <v>0</v>
      </c>
      <c r="T173" s="23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40" t="s">
        <v>219</v>
      </c>
      <c r="AT173" s="240" t="s">
        <v>215</v>
      </c>
      <c r="AU173" s="240" t="s">
        <v>89</v>
      </c>
      <c r="AY173" s="18" t="s">
        <v>213</v>
      </c>
      <c r="BE173" s="241">
        <f>IF(N173="základní",J173,0)</f>
        <v>0</v>
      </c>
      <c r="BF173" s="241">
        <f>IF(N173="snížená",J173,0)</f>
        <v>0</v>
      </c>
      <c r="BG173" s="241">
        <f>IF(N173="zákl. přenesená",J173,0)</f>
        <v>0</v>
      </c>
      <c r="BH173" s="241">
        <f>IF(N173="sníž. přenesená",J173,0)</f>
        <v>0</v>
      </c>
      <c r="BI173" s="241">
        <f>IF(N173="nulová",J173,0)</f>
        <v>0</v>
      </c>
      <c r="BJ173" s="18" t="s">
        <v>21</v>
      </c>
      <c r="BK173" s="241">
        <f>ROUND(I173*H173,2)</f>
        <v>0</v>
      </c>
      <c r="BL173" s="18" t="s">
        <v>219</v>
      </c>
      <c r="BM173" s="240" t="s">
        <v>571</v>
      </c>
    </row>
    <row r="174" spans="1:65" s="2" customFormat="1" ht="55.5" customHeight="1">
      <c r="A174" s="39"/>
      <c r="B174" s="40"/>
      <c r="C174" s="228" t="s">
        <v>392</v>
      </c>
      <c r="D174" s="228" t="s">
        <v>215</v>
      </c>
      <c r="E174" s="229" t="s">
        <v>6105</v>
      </c>
      <c r="F174" s="230" t="s">
        <v>6106</v>
      </c>
      <c r="G174" s="231" t="s">
        <v>3162</v>
      </c>
      <c r="H174" s="232">
        <v>1</v>
      </c>
      <c r="I174" s="233"/>
      <c r="J174" s="234">
        <f>ROUND(I174*H174,2)</f>
        <v>0</v>
      </c>
      <c r="K174" s="235"/>
      <c r="L174" s="45"/>
      <c r="M174" s="236" t="s">
        <v>1</v>
      </c>
      <c r="N174" s="237" t="s">
        <v>45</v>
      </c>
      <c r="O174" s="92"/>
      <c r="P174" s="238">
        <f>O174*H174</f>
        <v>0</v>
      </c>
      <c r="Q174" s="238">
        <v>0</v>
      </c>
      <c r="R174" s="238">
        <f>Q174*H174</f>
        <v>0</v>
      </c>
      <c r="S174" s="238">
        <v>0</v>
      </c>
      <c r="T174" s="23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40" t="s">
        <v>219</v>
      </c>
      <c r="AT174" s="240" t="s">
        <v>215</v>
      </c>
      <c r="AU174" s="240" t="s">
        <v>89</v>
      </c>
      <c r="AY174" s="18" t="s">
        <v>213</v>
      </c>
      <c r="BE174" s="241">
        <f>IF(N174="základní",J174,0)</f>
        <v>0</v>
      </c>
      <c r="BF174" s="241">
        <f>IF(N174="snížená",J174,0)</f>
        <v>0</v>
      </c>
      <c r="BG174" s="241">
        <f>IF(N174="zákl. přenesená",J174,0)</f>
        <v>0</v>
      </c>
      <c r="BH174" s="241">
        <f>IF(N174="sníž. přenesená",J174,0)</f>
        <v>0</v>
      </c>
      <c r="BI174" s="241">
        <f>IF(N174="nulová",J174,0)</f>
        <v>0</v>
      </c>
      <c r="BJ174" s="18" t="s">
        <v>21</v>
      </c>
      <c r="BK174" s="241">
        <f>ROUND(I174*H174,2)</f>
        <v>0</v>
      </c>
      <c r="BL174" s="18" t="s">
        <v>219</v>
      </c>
      <c r="BM174" s="240" t="s">
        <v>581</v>
      </c>
    </row>
    <row r="175" spans="1:65" s="2" customFormat="1" ht="55.5" customHeight="1">
      <c r="A175" s="39"/>
      <c r="B175" s="40"/>
      <c r="C175" s="228" t="s">
        <v>398</v>
      </c>
      <c r="D175" s="228" t="s">
        <v>215</v>
      </c>
      <c r="E175" s="229" t="s">
        <v>6107</v>
      </c>
      <c r="F175" s="230" t="s">
        <v>6108</v>
      </c>
      <c r="G175" s="231" t="s">
        <v>3162</v>
      </c>
      <c r="H175" s="232">
        <v>1</v>
      </c>
      <c r="I175" s="233"/>
      <c r="J175" s="234">
        <f>ROUND(I175*H175,2)</f>
        <v>0</v>
      </c>
      <c r="K175" s="235"/>
      <c r="L175" s="45"/>
      <c r="M175" s="236" t="s">
        <v>1</v>
      </c>
      <c r="N175" s="237" t="s">
        <v>45</v>
      </c>
      <c r="O175" s="92"/>
      <c r="P175" s="238">
        <f>O175*H175</f>
        <v>0</v>
      </c>
      <c r="Q175" s="238">
        <v>0</v>
      </c>
      <c r="R175" s="238">
        <f>Q175*H175</f>
        <v>0</v>
      </c>
      <c r="S175" s="238">
        <v>0</v>
      </c>
      <c r="T175" s="23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40" t="s">
        <v>219</v>
      </c>
      <c r="AT175" s="240" t="s">
        <v>215</v>
      </c>
      <c r="AU175" s="240" t="s">
        <v>89</v>
      </c>
      <c r="AY175" s="18" t="s">
        <v>213</v>
      </c>
      <c r="BE175" s="241">
        <f>IF(N175="základní",J175,0)</f>
        <v>0</v>
      </c>
      <c r="BF175" s="241">
        <f>IF(N175="snížená",J175,0)</f>
        <v>0</v>
      </c>
      <c r="BG175" s="241">
        <f>IF(N175="zákl. přenesená",J175,0)</f>
        <v>0</v>
      </c>
      <c r="BH175" s="241">
        <f>IF(N175="sníž. přenesená",J175,0)</f>
        <v>0</v>
      </c>
      <c r="BI175" s="241">
        <f>IF(N175="nulová",J175,0)</f>
        <v>0</v>
      </c>
      <c r="BJ175" s="18" t="s">
        <v>21</v>
      </c>
      <c r="BK175" s="241">
        <f>ROUND(I175*H175,2)</f>
        <v>0</v>
      </c>
      <c r="BL175" s="18" t="s">
        <v>219</v>
      </c>
      <c r="BM175" s="240" t="s">
        <v>591</v>
      </c>
    </row>
    <row r="176" spans="1:63" s="12" customFormat="1" ht="22.8" customHeight="1">
      <c r="A176" s="12"/>
      <c r="B176" s="212"/>
      <c r="C176" s="213"/>
      <c r="D176" s="214" t="s">
        <v>79</v>
      </c>
      <c r="E176" s="226" t="s">
        <v>4426</v>
      </c>
      <c r="F176" s="226" t="s">
        <v>6109</v>
      </c>
      <c r="G176" s="213"/>
      <c r="H176" s="213"/>
      <c r="I176" s="216"/>
      <c r="J176" s="227">
        <f>BK176</f>
        <v>0</v>
      </c>
      <c r="K176" s="213"/>
      <c r="L176" s="218"/>
      <c r="M176" s="219"/>
      <c r="N176" s="220"/>
      <c r="O176" s="220"/>
      <c r="P176" s="221">
        <f>P177</f>
        <v>0</v>
      </c>
      <c r="Q176" s="220"/>
      <c r="R176" s="221">
        <f>R177</f>
        <v>0</v>
      </c>
      <c r="S176" s="220"/>
      <c r="T176" s="222">
        <f>T177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23" t="s">
        <v>21</v>
      </c>
      <c r="AT176" s="224" t="s">
        <v>79</v>
      </c>
      <c r="AU176" s="224" t="s">
        <v>21</v>
      </c>
      <c r="AY176" s="223" t="s">
        <v>213</v>
      </c>
      <c r="BK176" s="225">
        <f>BK177</f>
        <v>0</v>
      </c>
    </row>
    <row r="177" spans="1:65" s="2" customFormat="1" ht="66.75" customHeight="1">
      <c r="A177" s="39"/>
      <c r="B177" s="40"/>
      <c r="C177" s="228" t="s">
        <v>404</v>
      </c>
      <c r="D177" s="228" t="s">
        <v>215</v>
      </c>
      <c r="E177" s="229" t="s">
        <v>6110</v>
      </c>
      <c r="F177" s="230" t="s">
        <v>6111</v>
      </c>
      <c r="G177" s="231" t="s">
        <v>3162</v>
      </c>
      <c r="H177" s="232">
        <v>2</v>
      </c>
      <c r="I177" s="233"/>
      <c r="J177" s="234">
        <f>ROUND(I177*H177,2)</f>
        <v>0</v>
      </c>
      <c r="K177" s="235"/>
      <c r="L177" s="45"/>
      <c r="M177" s="236" t="s">
        <v>1</v>
      </c>
      <c r="N177" s="237" t="s">
        <v>45</v>
      </c>
      <c r="O177" s="92"/>
      <c r="P177" s="238">
        <f>O177*H177</f>
        <v>0</v>
      </c>
      <c r="Q177" s="238">
        <v>0</v>
      </c>
      <c r="R177" s="238">
        <f>Q177*H177</f>
        <v>0</v>
      </c>
      <c r="S177" s="238">
        <v>0</v>
      </c>
      <c r="T177" s="23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40" t="s">
        <v>219</v>
      </c>
      <c r="AT177" s="240" t="s">
        <v>215</v>
      </c>
      <c r="AU177" s="240" t="s">
        <v>89</v>
      </c>
      <c r="AY177" s="18" t="s">
        <v>213</v>
      </c>
      <c r="BE177" s="241">
        <f>IF(N177="základní",J177,0)</f>
        <v>0</v>
      </c>
      <c r="BF177" s="241">
        <f>IF(N177="snížená",J177,0)</f>
        <v>0</v>
      </c>
      <c r="BG177" s="241">
        <f>IF(N177="zákl. přenesená",J177,0)</f>
        <v>0</v>
      </c>
      <c r="BH177" s="241">
        <f>IF(N177="sníž. přenesená",J177,0)</f>
        <v>0</v>
      </c>
      <c r="BI177" s="241">
        <f>IF(N177="nulová",J177,0)</f>
        <v>0</v>
      </c>
      <c r="BJ177" s="18" t="s">
        <v>21</v>
      </c>
      <c r="BK177" s="241">
        <f>ROUND(I177*H177,2)</f>
        <v>0</v>
      </c>
      <c r="BL177" s="18" t="s">
        <v>219</v>
      </c>
      <c r="BM177" s="240" t="s">
        <v>601</v>
      </c>
    </row>
    <row r="178" spans="1:63" s="12" customFormat="1" ht="22.8" customHeight="1">
      <c r="A178" s="12"/>
      <c r="B178" s="212"/>
      <c r="C178" s="213"/>
      <c r="D178" s="214" t="s">
        <v>79</v>
      </c>
      <c r="E178" s="226" t="s">
        <v>4301</v>
      </c>
      <c r="F178" s="226" t="s">
        <v>6112</v>
      </c>
      <c r="G178" s="213"/>
      <c r="H178" s="213"/>
      <c r="I178" s="216"/>
      <c r="J178" s="227">
        <f>BK178</f>
        <v>0</v>
      </c>
      <c r="K178" s="213"/>
      <c r="L178" s="218"/>
      <c r="M178" s="219"/>
      <c r="N178" s="220"/>
      <c r="O178" s="220"/>
      <c r="P178" s="221">
        <f>P179</f>
        <v>0</v>
      </c>
      <c r="Q178" s="220"/>
      <c r="R178" s="221">
        <f>R179</f>
        <v>0</v>
      </c>
      <c r="S178" s="220"/>
      <c r="T178" s="222">
        <f>T179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23" t="s">
        <v>21</v>
      </c>
      <c r="AT178" s="224" t="s">
        <v>79</v>
      </c>
      <c r="AU178" s="224" t="s">
        <v>21</v>
      </c>
      <c r="AY178" s="223" t="s">
        <v>213</v>
      </c>
      <c r="BK178" s="225">
        <f>BK179</f>
        <v>0</v>
      </c>
    </row>
    <row r="179" spans="1:65" s="2" customFormat="1" ht="33" customHeight="1">
      <c r="A179" s="39"/>
      <c r="B179" s="40"/>
      <c r="C179" s="228" t="s">
        <v>409</v>
      </c>
      <c r="D179" s="228" t="s">
        <v>215</v>
      </c>
      <c r="E179" s="229" t="s">
        <v>6113</v>
      </c>
      <c r="F179" s="230" t="s">
        <v>6114</v>
      </c>
      <c r="G179" s="231" t="s">
        <v>990</v>
      </c>
      <c r="H179" s="232">
        <v>1</v>
      </c>
      <c r="I179" s="233"/>
      <c r="J179" s="234">
        <f>ROUND(I179*H179,2)</f>
        <v>0</v>
      </c>
      <c r="K179" s="235"/>
      <c r="L179" s="45"/>
      <c r="M179" s="236" t="s">
        <v>1</v>
      </c>
      <c r="N179" s="237" t="s">
        <v>45</v>
      </c>
      <c r="O179" s="92"/>
      <c r="P179" s="238">
        <f>O179*H179</f>
        <v>0</v>
      </c>
      <c r="Q179" s="238">
        <v>0</v>
      </c>
      <c r="R179" s="238">
        <f>Q179*H179</f>
        <v>0</v>
      </c>
      <c r="S179" s="238">
        <v>0</v>
      </c>
      <c r="T179" s="23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40" t="s">
        <v>219</v>
      </c>
      <c r="AT179" s="240" t="s">
        <v>215</v>
      </c>
      <c r="AU179" s="240" t="s">
        <v>89</v>
      </c>
      <c r="AY179" s="18" t="s">
        <v>213</v>
      </c>
      <c r="BE179" s="241">
        <f>IF(N179="základní",J179,0)</f>
        <v>0</v>
      </c>
      <c r="BF179" s="241">
        <f>IF(N179="snížená",J179,0)</f>
        <v>0</v>
      </c>
      <c r="BG179" s="241">
        <f>IF(N179="zákl. přenesená",J179,0)</f>
        <v>0</v>
      </c>
      <c r="BH179" s="241">
        <f>IF(N179="sníž. přenesená",J179,0)</f>
        <v>0</v>
      </c>
      <c r="BI179" s="241">
        <f>IF(N179="nulová",J179,0)</f>
        <v>0</v>
      </c>
      <c r="BJ179" s="18" t="s">
        <v>21</v>
      </c>
      <c r="BK179" s="241">
        <f>ROUND(I179*H179,2)</f>
        <v>0</v>
      </c>
      <c r="BL179" s="18" t="s">
        <v>219</v>
      </c>
      <c r="BM179" s="240" t="s">
        <v>610</v>
      </c>
    </row>
    <row r="180" spans="1:63" s="12" customFormat="1" ht="22.8" customHeight="1">
      <c r="A180" s="12"/>
      <c r="B180" s="212"/>
      <c r="C180" s="213"/>
      <c r="D180" s="214" t="s">
        <v>79</v>
      </c>
      <c r="E180" s="226" t="s">
        <v>4437</v>
      </c>
      <c r="F180" s="226" t="s">
        <v>6115</v>
      </c>
      <c r="G180" s="213"/>
      <c r="H180" s="213"/>
      <c r="I180" s="216"/>
      <c r="J180" s="227">
        <f>BK180</f>
        <v>0</v>
      </c>
      <c r="K180" s="213"/>
      <c r="L180" s="218"/>
      <c r="M180" s="219"/>
      <c r="N180" s="220"/>
      <c r="O180" s="220"/>
      <c r="P180" s="221">
        <f>P181</f>
        <v>0</v>
      </c>
      <c r="Q180" s="220"/>
      <c r="R180" s="221">
        <f>R181</f>
        <v>0</v>
      </c>
      <c r="S180" s="220"/>
      <c r="T180" s="222">
        <f>T181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23" t="s">
        <v>21</v>
      </c>
      <c r="AT180" s="224" t="s">
        <v>79</v>
      </c>
      <c r="AU180" s="224" t="s">
        <v>21</v>
      </c>
      <c r="AY180" s="223" t="s">
        <v>213</v>
      </c>
      <c r="BK180" s="225">
        <f>BK181</f>
        <v>0</v>
      </c>
    </row>
    <row r="181" spans="1:65" s="2" customFormat="1" ht="33" customHeight="1">
      <c r="A181" s="39"/>
      <c r="B181" s="40"/>
      <c r="C181" s="228" t="s">
        <v>413</v>
      </c>
      <c r="D181" s="228" t="s">
        <v>215</v>
      </c>
      <c r="E181" s="229" t="s">
        <v>6116</v>
      </c>
      <c r="F181" s="230" t="s">
        <v>6117</v>
      </c>
      <c r="G181" s="231" t="s">
        <v>3162</v>
      </c>
      <c r="H181" s="232">
        <v>2</v>
      </c>
      <c r="I181" s="233"/>
      <c r="J181" s="234">
        <f>ROUND(I181*H181,2)</f>
        <v>0</v>
      </c>
      <c r="K181" s="235"/>
      <c r="L181" s="45"/>
      <c r="M181" s="236" t="s">
        <v>1</v>
      </c>
      <c r="N181" s="237" t="s">
        <v>45</v>
      </c>
      <c r="O181" s="92"/>
      <c r="P181" s="238">
        <f>O181*H181</f>
        <v>0</v>
      </c>
      <c r="Q181" s="238">
        <v>0</v>
      </c>
      <c r="R181" s="238">
        <f>Q181*H181</f>
        <v>0</v>
      </c>
      <c r="S181" s="238">
        <v>0</v>
      </c>
      <c r="T181" s="23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40" t="s">
        <v>219</v>
      </c>
      <c r="AT181" s="240" t="s">
        <v>215</v>
      </c>
      <c r="AU181" s="240" t="s">
        <v>89</v>
      </c>
      <c r="AY181" s="18" t="s">
        <v>213</v>
      </c>
      <c r="BE181" s="241">
        <f>IF(N181="základní",J181,0)</f>
        <v>0</v>
      </c>
      <c r="BF181" s="241">
        <f>IF(N181="snížená",J181,0)</f>
        <v>0</v>
      </c>
      <c r="BG181" s="241">
        <f>IF(N181="zákl. přenesená",J181,0)</f>
        <v>0</v>
      </c>
      <c r="BH181" s="241">
        <f>IF(N181="sníž. přenesená",J181,0)</f>
        <v>0</v>
      </c>
      <c r="BI181" s="241">
        <f>IF(N181="nulová",J181,0)</f>
        <v>0</v>
      </c>
      <c r="BJ181" s="18" t="s">
        <v>21</v>
      </c>
      <c r="BK181" s="241">
        <f>ROUND(I181*H181,2)</f>
        <v>0</v>
      </c>
      <c r="BL181" s="18" t="s">
        <v>219</v>
      </c>
      <c r="BM181" s="240" t="s">
        <v>618</v>
      </c>
    </row>
    <row r="182" spans="1:63" s="12" customFormat="1" ht="22.8" customHeight="1">
      <c r="A182" s="12"/>
      <c r="B182" s="212"/>
      <c r="C182" s="213"/>
      <c r="D182" s="214" t="s">
        <v>79</v>
      </c>
      <c r="E182" s="226" t="s">
        <v>4445</v>
      </c>
      <c r="F182" s="226" t="s">
        <v>6118</v>
      </c>
      <c r="G182" s="213"/>
      <c r="H182" s="213"/>
      <c r="I182" s="216"/>
      <c r="J182" s="227">
        <f>BK182</f>
        <v>0</v>
      </c>
      <c r="K182" s="213"/>
      <c r="L182" s="218"/>
      <c r="M182" s="219"/>
      <c r="N182" s="220"/>
      <c r="O182" s="220"/>
      <c r="P182" s="221">
        <f>P183</f>
        <v>0</v>
      </c>
      <c r="Q182" s="220"/>
      <c r="R182" s="221">
        <f>R183</f>
        <v>0</v>
      </c>
      <c r="S182" s="220"/>
      <c r="T182" s="222">
        <f>T183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23" t="s">
        <v>21</v>
      </c>
      <c r="AT182" s="224" t="s">
        <v>79</v>
      </c>
      <c r="AU182" s="224" t="s">
        <v>21</v>
      </c>
      <c r="AY182" s="223" t="s">
        <v>213</v>
      </c>
      <c r="BK182" s="225">
        <f>BK183</f>
        <v>0</v>
      </c>
    </row>
    <row r="183" spans="1:65" s="2" customFormat="1" ht="66.75" customHeight="1">
      <c r="A183" s="39"/>
      <c r="B183" s="40"/>
      <c r="C183" s="228" t="s">
        <v>418</v>
      </c>
      <c r="D183" s="228" t="s">
        <v>215</v>
      </c>
      <c r="E183" s="229" t="s">
        <v>6119</v>
      </c>
      <c r="F183" s="230" t="s">
        <v>6120</v>
      </c>
      <c r="G183" s="231" t="s">
        <v>3162</v>
      </c>
      <c r="H183" s="232">
        <v>2</v>
      </c>
      <c r="I183" s="233"/>
      <c r="J183" s="234">
        <f>ROUND(I183*H183,2)</f>
        <v>0</v>
      </c>
      <c r="K183" s="235"/>
      <c r="L183" s="45"/>
      <c r="M183" s="236" t="s">
        <v>1</v>
      </c>
      <c r="N183" s="237" t="s">
        <v>45</v>
      </c>
      <c r="O183" s="92"/>
      <c r="P183" s="238">
        <f>O183*H183</f>
        <v>0</v>
      </c>
      <c r="Q183" s="238">
        <v>0</v>
      </c>
      <c r="R183" s="238">
        <f>Q183*H183</f>
        <v>0</v>
      </c>
      <c r="S183" s="238">
        <v>0</v>
      </c>
      <c r="T183" s="23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40" t="s">
        <v>219</v>
      </c>
      <c r="AT183" s="240" t="s">
        <v>215</v>
      </c>
      <c r="AU183" s="240" t="s">
        <v>89</v>
      </c>
      <c r="AY183" s="18" t="s">
        <v>213</v>
      </c>
      <c r="BE183" s="241">
        <f>IF(N183="základní",J183,0)</f>
        <v>0</v>
      </c>
      <c r="BF183" s="241">
        <f>IF(N183="snížená",J183,0)</f>
        <v>0</v>
      </c>
      <c r="BG183" s="241">
        <f>IF(N183="zákl. přenesená",J183,0)</f>
        <v>0</v>
      </c>
      <c r="BH183" s="241">
        <f>IF(N183="sníž. přenesená",J183,0)</f>
        <v>0</v>
      </c>
      <c r="BI183" s="241">
        <f>IF(N183="nulová",J183,0)</f>
        <v>0</v>
      </c>
      <c r="BJ183" s="18" t="s">
        <v>21</v>
      </c>
      <c r="BK183" s="241">
        <f>ROUND(I183*H183,2)</f>
        <v>0</v>
      </c>
      <c r="BL183" s="18" t="s">
        <v>219</v>
      </c>
      <c r="BM183" s="240" t="s">
        <v>629</v>
      </c>
    </row>
    <row r="184" spans="1:63" s="12" customFormat="1" ht="22.8" customHeight="1">
      <c r="A184" s="12"/>
      <c r="B184" s="212"/>
      <c r="C184" s="213"/>
      <c r="D184" s="214" t="s">
        <v>79</v>
      </c>
      <c r="E184" s="226" t="s">
        <v>4451</v>
      </c>
      <c r="F184" s="226" t="s">
        <v>6121</v>
      </c>
      <c r="G184" s="213"/>
      <c r="H184" s="213"/>
      <c r="I184" s="216"/>
      <c r="J184" s="227">
        <f>BK184</f>
        <v>0</v>
      </c>
      <c r="K184" s="213"/>
      <c r="L184" s="218"/>
      <c r="M184" s="219"/>
      <c r="N184" s="220"/>
      <c r="O184" s="220"/>
      <c r="P184" s="221">
        <f>SUM(P185:P195)</f>
        <v>0</v>
      </c>
      <c r="Q184" s="220"/>
      <c r="R184" s="221">
        <f>SUM(R185:R195)</f>
        <v>0</v>
      </c>
      <c r="S184" s="220"/>
      <c r="T184" s="222">
        <f>SUM(T185:T195)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23" t="s">
        <v>21</v>
      </c>
      <c r="AT184" s="224" t="s">
        <v>79</v>
      </c>
      <c r="AU184" s="224" t="s">
        <v>21</v>
      </c>
      <c r="AY184" s="223" t="s">
        <v>213</v>
      </c>
      <c r="BK184" s="225">
        <f>SUM(BK185:BK195)</f>
        <v>0</v>
      </c>
    </row>
    <row r="185" spans="1:65" s="2" customFormat="1" ht="16.5" customHeight="1">
      <c r="A185" s="39"/>
      <c r="B185" s="40"/>
      <c r="C185" s="228" t="s">
        <v>425</v>
      </c>
      <c r="D185" s="228" t="s">
        <v>215</v>
      </c>
      <c r="E185" s="229" t="s">
        <v>6122</v>
      </c>
      <c r="F185" s="230" t="s">
        <v>6123</v>
      </c>
      <c r="G185" s="231" t="s">
        <v>3162</v>
      </c>
      <c r="H185" s="232">
        <v>1</v>
      </c>
      <c r="I185" s="233"/>
      <c r="J185" s="234">
        <f>ROUND(I185*H185,2)</f>
        <v>0</v>
      </c>
      <c r="K185" s="235"/>
      <c r="L185" s="45"/>
      <c r="M185" s="236" t="s">
        <v>1</v>
      </c>
      <c r="N185" s="237" t="s">
        <v>45</v>
      </c>
      <c r="O185" s="92"/>
      <c r="P185" s="238">
        <f>O185*H185</f>
        <v>0</v>
      </c>
      <c r="Q185" s="238">
        <v>0</v>
      </c>
      <c r="R185" s="238">
        <f>Q185*H185</f>
        <v>0</v>
      </c>
      <c r="S185" s="238">
        <v>0</v>
      </c>
      <c r="T185" s="23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40" t="s">
        <v>219</v>
      </c>
      <c r="AT185" s="240" t="s">
        <v>215</v>
      </c>
      <c r="AU185" s="240" t="s">
        <v>89</v>
      </c>
      <c r="AY185" s="18" t="s">
        <v>213</v>
      </c>
      <c r="BE185" s="241">
        <f>IF(N185="základní",J185,0)</f>
        <v>0</v>
      </c>
      <c r="BF185" s="241">
        <f>IF(N185="snížená",J185,0)</f>
        <v>0</v>
      </c>
      <c r="BG185" s="241">
        <f>IF(N185="zákl. přenesená",J185,0)</f>
        <v>0</v>
      </c>
      <c r="BH185" s="241">
        <f>IF(N185="sníž. přenesená",J185,0)</f>
        <v>0</v>
      </c>
      <c r="BI185" s="241">
        <f>IF(N185="nulová",J185,0)</f>
        <v>0</v>
      </c>
      <c r="BJ185" s="18" t="s">
        <v>21</v>
      </c>
      <c r="BK185" s="241">
        <f>ROUND(I185*H185,2)</f>
        <v>0</v>
      </c>
      <c r="BL185" s="18" t="s">
        <v>219</v>
      </c>
      <c r="BM185" s="240" t="s">
        <v>639</v>
      </c>
    </row>
    <row r="186" spans="1:65" s="2" customFormat="1" ht="16.5" customHeight="1">
      <c r="A186" s="39"/>
      <c r="B186" s="40"/>
      <c r="C186" s="228" t="s">
        <v>430</v>
      </c>
      <c r="D186" s="228" t="s">
        <v>215</v>
      </c>
      <c r="E186" s="229" t="s">
        <v>6124</v>
      </c>
      <c r="F186" s="230" t="s">
        <v>6125</v>
      </c>
      <c r="G186" s="231" t="s">
        <v>3162</v>
      </c>
      <c r="H186" s="232">
        <v>12</v>
      </c>
      <c r="I186" s="233"/>
      <c r="J186" s="234">
        <f>ROUND(I186*H186,2)</f>
        <v>0</v>
      </c>
      <c r="K186" s="235"/>
      <c r="L186" s="45"/>
      <c r="M186" s="236" t="s">
        <v>1</v>
      </c>
      <c r="N186" s="237" t="s">
        <v>45</v>
      </c>
      <c r="O186" s="92"/>
      <c r="P186" s="238">
        <f>O186*H186</f>
        <v>0</v>
      </c>
      <c r="Q186" s="238">
        <v>0</v>
      </c>
      <c r="R186" s="238">
        <f>Q186*H186</f>
        <v>0</v>
      </c>
      <c r="S186" s="238">
        <v>0</v>
      </c>
      <c r="T186" s="23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40" t="s">
        <v>219</v>
      </c>
      <c r="AT186" s="240" t="s">
        <v>215</v>
      </c>
      <c r="AU186" s="240" t="s">
        <v>89</v>
      </c>
      <c r="AY186" s="18" t="s">
        <v>213</v>
      </c>
      <c r="BE186" s="241">
        <f>IF(N186="základní",J186,0)</f>
        <v>0</v>
      </c>
      <c r="BF186" s="241">
        <f>IF(N186="snížená",J186,0)</f>
        <v>0</v>
      </c>
      <c r="BG186" s="241">
        <f>IF(N186="zákl. přenesená",J186,0)</f>
        <v>0</v>
      </c>
      <c r="BH186" s="241">
        <f>IF(N186="sníž. přenesená",J186,0)</f>
        <v>0</v>
      </c>
      <c r="BI186" s="241">
        <f>IF(N186="nulová",J186,0)</f>
        <v>0</v>
      </c>
      <c r="BJ186" s="18" t="s">
        <v>21</v>
      </c>
      <c r="BK186" s="241">
        <f>ROUND(I186*H186,2)</f>
        <v>0</v>
      </c>
      <c r="BL186" s="18" t="s">
        <v>219</v>
      </c>
      <c r="BM186" s="240" t="s">
        <v>649</v>
      </c>
    </row>
    <row r="187" spans="1:65" s="2" customFormat="1" ht="16.5" customHeight="1">
      <c r="A187" s="39"/>
      <c r="B187" s="40"/>
      <c r="C187" s="228" t="s">
        <v>435</v>
      </c>
      <c r="D187" s="228" t="s">
        <v>215</v>
      </c>
      <c r="E187" s="229" t="s">
        <v>6126</v>
      </c>
      <c r="F187" s="230" t="s">
        <v>6127</v>
      </c>
      <c r="G187" s="231" t="s">
        <v>3162</v>
      </c>
      <c r="H187" s="232">
        <v>10</v>
      </c>
      <c r="I187" s="233"/>
      <c r="J187" s="234">
        <f>ROUND(I187*H187,2)</f>
        <v>0</v>
      </c>
      <c r="K187" s="235"/>
      <c r="L187" s="45"/>
      <c r="M187" s="236" t="s">
        <v>1</v>
      </c>
      <c r="N187" s="237" t="s">
        <v>45</v>
      </c>
      <c r="O187" s="92"/>
      <c r="P187" s="238">
        <f>O187*H187</f>
        <v>0</v>
      </c>
      <c r="Q187" s="238">
        <v>0</v>
      </c>
      <c r="R187" s="238">
        <f>Q187*H187</f>
        <v>0</v>
      </c>
      <c r="S187" s="238">
        <v>0</v>
      </c>
      <c r="T187" s="23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40" t="s">
        <v>219</v>
      </c>
      <c r="AT187" s="240" t="s">
        <v>215</v>
      </c>
      <c r="AU187" s="240" t="s">
        <v>89</v>
      </c>
      <c r="AY187" s="18" t="s">
        <v>213</v>
      </c>
      <c r="BE187" s="241">
        <f>IF(N187="základní",J187,0)</f>
        <v>0</v>
      </c>
      <c r="BF187" s="241">
        <f>IF(N187="snížená",J187,0)</f>
        <v>0</v>
      </c>
      <c r="BG187" s="241">
        <f>IF(N187="zákl. přenesená",J187,0)</f>
        <v>0</v>
      </c>
      <c r="BH187" s="241">
        <f>IF(N187="sníž. přenesená",J187,0)</f>
        <v>0</v>
      </c>
      <c r="BI187" s="241">
        <f>IF(N187="nulová",J187,0)</f>
        <v>0</v>
      </c>
      <c r="BJ187" s="18" t="s">
        <v>21</v>
      </c>
      <c r="BK187" s="241">
        <f>ROUND(I187*H187,2)</f>
        <v>0</v>
      </c>
      <c r="BL187" s="18" t="s">
        <v>219</v>
      </c>
      <c r="BM187" s="240" t="s">
        <v>659</v>
      </c>
    </row>
    <row r="188" spans="1:65" s="2" customFormat="1" ht="16.5" customHeight="1">
      <c r="A188" s="39"/>
      <c r="B188" s="40"/>
      <c r="C188" s="228" t="s">
        <v>447</v>
      </c>
      <c r="D188" s="228" t="s">
        <v>215</v>
      </c>
      <c r="E188" s="229" t="s">
        <v>6128</v>
      </c>
      <c r="F188" s="230" t="s">
        <v>6129</v>
      </c>
      <c r="G188" s="231" t="s">
        <v>3162</v>
      </c>
      <c r="H188" s="232">
        <v>5</v>
      </c>
      <c r="I188" s="233"/>
      <c r="J188" s="234">
        <f>ROUND(I188*H188,2)</f>
        <v>0</v>
      </c>
      <c r="K188" s="235"/>
      <c r="L188" s="45"/>
      <c r="M188" s="236" t="s">
        <v>1</v>
      </c>
      <c r="N188" s="237" t="s">
        <v>45</v>
      </c>
      <c r="O188" s="92"/>
      <c r="P188" s="238">
        <f>O188*H188</f>
        <v>0</v>
      </c>
      <c r="Q188" s="238">
        <v>0</v>
      </c>
      <c r="R188" s="238">
        <f>Q188*H188</f>
        <v>0</v>
      </c>
      <c r="S188" s="238">
        <v>0</v>
      </c>
      <c r="T188" s="23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40" t="s">
        <v>219</v>
      </c>
      <c r="AT188" s="240" t="s">
        <v>215</v>
      </c>
      <c r="AU188" s="240" t="s">
        <v>89</v>
      </c>
      <c r="AY188" s="18" t="s">
        <v>213</v>
      </c>
      <c r="BE188" s="241">
        <f>IF(N188="základní",J188,0)</f>
        <v>0</v>
      </c>
      <c r="BF188" s="241">
        <f>IF(N188="snížená",J188,0)</f>
        <v>0</v>
      </c>
      <c r="BG188" s="241">
        <f>IF(N188="zákl. přenesená",J188,0)</f>
        <v>0</v>
      </c>
      <c r="BH188" s="241">
        <f>IF(N188="sníž. přenesená",J188,0)</f>
        <v>0</v>
      </c>
      <c r="BI188" s="241">
        <f>IF(N188="nulová",J188,0)</f>
        <v>0</v>
      </c>
      <c r="BJ188" s="18" t="s">
        <v>21</v>
      </c>
      <c r="BK188" s="241">
        <f>ROUND(I188*H188,2)</f>
        <v>0</v>
      </c>
      <c r="BL188" s="18" t="s">
        <v>219</v>
      </c>
      <c r="BM188" s="240" t="s">
        <v>670</v>
      </c>
    </row>
    <row r="189" spans="1:65" s="2" customFormat="1" ht="16.5" customHeight="1">
      <c r="A189" s="39"/>
      <c r="B189" s="40"/>
      <c r="C189" s="228" t="s">
        <v>456</v>
      </c>
      <c r="D189" s="228" t="s">
        <v>215</v>
      </c>
      <c r="E189" s="229" t="s">
        <v>6130</v>
      </c>
      <c r="F189" s="230" t="s">
        <v>6131</v>
      </c>
      <c r="G189" s="231" t="s">
        <v>3162</v>
      </c>
      <c r="H189" s="232">
        <v>11</v>
      </c>
      <c r="I189" s="233"/>
      <c r="J189" s="234">
        <f>ROUND(I189*H189,2)</f>
        <v>0</v>
      </c>
      <c r="K189" s="235"/>
      <c r="L189" s="45"/>
      <c r="M189" s="236" t="s">
        <v>1</v>
      </c>
      <c r="N189" s="237" t="s">
        <v>45</v>
      </c>
      <c r="O189" s="92"/>
      <c r="P189" s="238">
        <f>O189*H189</f>
        <v>0</v>
      </c>
      <c r="Q189" s="238">
        <v>0</v>
      </c>
      <c r="R189" s="238">
        <f>Q189*H189</f>
        <v>0</v>
      </c>
      <c r="S189" s="238">
        <v>0</v>
      </c>
      <c r="T189" s="23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40" t="s">
        <v>219</v>
      </c>
      <c r="AT189" s="240" t="s">
        <v>215</v>
      </c>
      <c r="AU189" s="240" t="s">
        <v>89</v>
      </c>
      <c r="AY189" s="18" t="s">
        <v>213</v>
      </c>
      <c r="BE189" s="241">
        <f>IF(N189="základní",J189,0)</f>
        <v>0</v>
      </c>
      <c r="BF189" s="241">
        <f>IF(N189="snížená",J189,0)</f>
        <v>0</v>
      </c>
      <c r="BG189" s="241">
        <f>IF(N189="zákl. přenesená",J189,0)</f>
        <v>0</v>
      </c>
      <c r="BH189" s="241">
        <f>IF(N189="sníž. přenesená",J189,0)</f>
        <v>0</v>
      </c>
      <c r="BI189" s="241">
        <f>IF(N189="nulová",J189,0)</f>
        <v>0</v>
      </c>
      <c r="BJ189" s="18" t="s">
        <v>21</v>
      </c>
      <c r="BK189" s="241">
        <f>ROUND(I189*H189,2)</f>
        <v>0</v>
      </c>
      <c r="BL189" s="18" t="s">
        <v>219</v>
      </c>
      <c r="BM189" s="240" t="s">
        <v>678</v>
      </c>
    </row>
    <row r="190" spans="1:65" s="2" customFormat="1" ht="16.5" customHeight="1">
      <c r="A190" s="39"/>
      <c r="B190" s="40"/>
      <c r="C190" s="228" t="s">
        <v>461</v>
      </c>
      <c r="D190" s="228" t="s">
        <v>215</v>
      </c>
      <c r="E190" s="229" t="s">
        <v>6132</v>
      </c>
      <c r="F190" s="230" t="s">
        <v>6133</v>
      </c>
      <c r="G190" s="231" t="s">
        <v>3162</v>
      </c>
      <c r="H190" s="232">
        <v>4</v>
      </c>
      <c r="I190" s="233"/>
      <c r="J190" s="234">
        <f>ROUND(I190*H190,2)</f>
        <v>0</v>
      </c>
      <c r="K190" s="235"/>
      <c r="L190" s="45"/>
      <c r="M190" s="236" t="s">
        <v>1</v>
      </c>
      <c r="N190" s="237" t="s">
        <v>45</v>
      </c>
      <c r="O190" s="92"/>
      <c r="P190" s="238">
        <f>O190*H190</f>
        <v>0</v>
      </c>
      <c r="Q190" s="238">
        <v>0</v>
      </c>
      <c r="R190" s="238">
        <f>Q190*H190</f>
        <v>0</v>
      </c>
      <c r="S190" s="238">
        <v>0</v>
      </c>
      <c r="T190" s="23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40" t="s">
        <v>219</v>
      </c>
      <c r="AT190" s="240" t="s">
        <v>215</v>
      </c>
      <c r="AU190" s="240" t="s">
        <v>89</v>
      </c>
      <c r="AY190" s="18" t="s">
        <v>213</v>
      </c>
      <c r="BE190" s="241">
        <f>IF(N190="základní",J190,0)</f>
        <v>0</v>
      </c>
      <c r="BF190" s="241">
        <f>IF(N190="snížená",J190,0)</f>
        <v>0</v>
      </c>
      <c r="BG190" s="241">
        <f>IF(N190="zákl. přenesená",J190,0)</f>
        <v>0</v>
      </c>
      <c r="BH190" s="241">
        <f>IF(N190="sníž. přenesená",J190,0)</f>
        <v>0</v>
      </c>
      <c r="BI190" s="241">
        <f>IF(N190="nulová",J190,0)</f>
        <v>0</v>
      </c>
      <c r="BJ190" s="18" t="s">
        <v>21</v>
      </c>
      <c r="BK190" s="241">
        <f>ROUND(I190*H190,2)</f>
        <v>0</v>
      </c>
      <c r="BL190" s="18" t="s">
        <v>219</v>
      </c>
      <c r="BM190" s="240" t="s">
        <v>686</v>
      </c>
    </row>
    <row r="191" spans="1:65" s="2" customFormat="1" ht="16.5" customHeight="1">
      <c r="A191" s="39"/>
      <c r="B191" s="40"/>
      <c r="C191" s="228" t="s">
        <v>467</v>
      </c>
      <c r="D191" s="228" t="s">
        <v>215</v>
      </c>
      <c r="E191" s="229" t="s">
        <v>6134</v>
      </c>
      <c r="F191" s="230" t="s">
        <v>6135</v>
      </c>
      <c r="G191" s="231" t="s">
        <v>3162</v>
      </c>
      <c r="H191" s="232">
        <v>1</v>
      </c>
      <c r="I191" s="233"/>
      <c r="J191" s="234">
        <f>ROUND(I191*H191,2)</f>
        <v>0</v>
      </c>
      <c r="K191" s="235"/>
      <c r="L191" s="45"/>
      <c r="M191" s="236" t="s">
        <v>1</v>
      </c>
      <c r="N191" s="237" t="s">
        <v>45</v>
      </c>
      <c r="O191" s="92"/>
      <c r="P191" s="238">
        <f>O191*H191</f>
        <v>0</v>
      </c>
      <c r="Q191" s="238">
        <v>0</v>
      </c>
      <c r="R191" s="238">
        <f>Q191*H191</f>
        <v>0</v>
      </c>
      <c r="S191" s="238">
        <v>0</v>
      </c>
      <c r="T191" s="23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40" t="s">
        <v>219</v>
      </c>
      <c r="AT191" s="240" t="s">
        <v>215</v>
      </c>
      <c r="AU191" s="240" t="s">
        <v>89</v>
      </c>
      <c r="AY191" s="18" t="s">
        <v>213</v>
      </c>
      <c r="BE191" s="241">
        <f>IF(N191="základní",J191,0)</f>
        <v>0</v>
      </c>
      <c r="BF191" s="241">
        <f>IF(N191="snížená",J191,0)</f>
        <v>0</v>
      </c>
      <c r="BG191" s="241">
        <f>IF(N191="zákl. přenesená",J191,0)</f>
        <v>0</v>
      </c>
      <c r="BH191" s="241">
        <f>IF(N191="sníž. přenesená",J191,0)</f>
        <v>0</v>
      </c>
      <c r="BI191" s="241">
        <f>IF(N191="nulová",J191,0)</f>
        <v>0</v>
      </c>
      <c r="BJ191" s="18" t="s">
        <v>21</v>
      </c>
      <c r="BK191" s="241">
        <f>ROUND(I191*H191,2)</f>
        <v>0</v>
      </c>
      <c r="BL191" s="18" t="s">
        <v>219</v>
      </c>
      <c r="BM191" s="240" t="s">
        <v>695</v>
      </c>
    </row>
    <row r="192" spans="1:65" s="2" customFormat="1" ht="16.5" customHeight="1">
      <c r="A192" s="39"/>
      <c r="B192" s="40"/>
      <c r="C192" s="228" t="s">
        <v>473</v>
      </c>
      <c r="D192" s="228" t="s">
        <v>215</v>
      </c>
      <c r="E192" s="229" t="s">
        <v>6136</v>
      </c>
      <c r="F192" s="230" t="s">
        <v>6137</v>
      </c>
      <c r="G192" s="231" t="s">
        <v>3162</v>
      </c>
      <c r="H192" s="232">
        <v>14</v>
      </c>
      <c r="I192" s="233"/>
      <c r="J192" s="234">
        <f>ROUND(I192*H192,2)</f>
        <v>0</v>
      </c>
      <c r="K192" s="235"/>
      <c r="L192" s="45"/>
      <c r="M192" s="236" t="s">
        <v>1</v>
      </c>
      <c r="N192" s="237" t="s">
        <v>45</v>
      </c>
      <c r="O192" s="92"/>
      <c r="P192" s="238">
        <f>O192*H192</f>
        <v>0</v>
      </c>
      <c r="Q192" s="238">
        <v>0</v>
      </c>
      <c r="R192" s="238">
        <f>Q192*H192</f>
        <v>0</v>
      </c>
      <c r="S192" s="238">
        <v>0</v>
      </c>
      <c r="T192" s="23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40" t="s">
        <v>219</v>
      </c>
      <c r="AT192" s="240" t="s">
        <v>215</v>
      </c>
      <c r="AU192" s="240" t="s">
        <v>89</v>
      </c>
      <c r="AY192" s="18" t="s">
        <v>213</v>
      </c>
      <c r="BE192" s="241">
        <f>IF(N192="základní",J192,0)</f>
        <v>0</v>
      </c>
      <c r="BF192" s="241">
        <f>IF(N192="snížená",J192,0)</f>
        <v>0</v>
      </c>
      <c r="BG192" s="241">
        <f>IF(N192="zákl. přenesená",J192,0)</f>
        <v>0</v>
      </c>
      <c r="BH192" s="241">
        <f>IF(N192="sníž. přenesená",J192,0)</f>
        <v>0</v>
      </c>
      <c r="BI192" s="241">
        <f>IF(N192="nulová",J192,0)</f>
        <v>0</v>
      </c>
      <c r="BJ192" s="18" t="s">
        <v>21</v>
      </c>
      <c r="BK192" s="241">
        <f>ROUND(I192*H192,2)</f>
        <v>0</v>
      </c>
      <c r="BL192" s="18" t="s">
        <v>219</v>
      </c>
      <c r="BM192" s="240" t="s">
        <v>706</v>
      </c>
    </row>
    <row r="193" spans="1:65" s="2" customFormat="1" ht="16.5" customHeight="1">
      <c r="A193" s="39"/>
      <c r="B193" s="40"/>
      <c r="C193" s="228" t="s">
        <v>479</v>
      </c>
      <c r="D193" s="228" t="s">
        <v>215</v>
      </c>
      <c r="E193" s="229" t="s">
        <v>6138</v>
      </c>
      <c r="F193" s="230" t="s">
        <v>6139</v>
      </c>
      <c r="G193" s="231" t="s">
        <v>3162</v>
      </c>
      <c r="H193" s="232">
        <v>8</v>
      </c>
      <c r="I193" s="233"/>
      <c r="J193" s="234">
        <f>ROUND(I193*H193,2)</f>
        <v>0</v>
      </c>
      <c r="K193" s="235"/>
      <c r="L193" s="45"/>
      <c r="M193" s="236" t="s">
        <v>1</v>
      </c>
      <c r="N193" s="237" t="s">
        <v>45</v>
      </c>
      <c r="O193" s="92"/>
      <c r="P193" s="238">
        <f>O193*H193</f>
        <v>0</v>
      </c>
      <c r="Q193" s="238">
        <v>0</v>
      </c>
      <c r="R193" s="238">
        <f>Q193*H193</f>
        <v>0</v>
      </c>
      <c r="S193" s="238">
        <v>0</v>
      </c>
      <c r="T193" s="239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40" t="s">
        <v>219</v>
      </c>
      <c r="AT193" s="240" t="s">
        <v>215</v>
      </c>
      <c r="AU193" s="240" t="s">
        <v>89</v>
      </c>
      <c r="AY193" s="18" t="s">
        <v>213</v>
      </c>
      <c r="BE193" s="241">
        <f>IF(N193="základní",J193,0)</f>
        <v>0</v>
      </c>
      <c r="BF193" s="241">
        <f>IF(N193="snížená",J193,0)</f>
        <v>0</v>
      </c>
      <c r="BG193" s="241">
        <f>IF(N193="zákl. přenesená",J193,0)</f>
        <v>0</v>
      </c>
      <c r="BH193" s="241">
        <f>IF(N193="sníž. přenesená",J193,0)</f>
        <v>0</v>
      </c>
      <c r="BI193" s="241">
        <f>IF(N193="nulová",J193,0)</f>
        <v>0</v>
      </c>
      <c r="BJ193" s="18" t="s">
        <v>21</v>
      </c>
      <c r="BK193" s="241">
        <f>ROUND(I193*H193,2)</f>
        <v>0</v>
      </c>
      <c r="BL193" s="18" t="s">
        <v>219</v>
      </c>
      <c r="BM193" s="240" t="s">
        <v>716</v>
      </c>
    </row>
    <row r="194" spans="1:65" s="2" customFormat="1" ht="16.5" customHeight="1">
      <c r="A194" s="39"/>
      <c r="B194" s="40"/>
      <c r="C194" s="228" t="s">
        <v>485</v>
      </c>
      <c r="D194" s="228" t="s">
        <v>215</v>
      </c>
      <c r="E194" s="229" t="s">
        <v>6140</v>
      </c>
      <c r="F194" s="230" t="s">
        <v>6141</v>
      </c>
      <c r="G194" s="231" t="s">
        <v>3162</v>
      </c>
      <c r="H194" s="232">
        <v>10</v>
      </c>
      <c r="I194" s="233"/>
      <c r="J194" s="234">
        <f>ROUND(I194*H194,2)</f>
        <v>0</v>
      </c>
      <c r="K194" s="235"/>
      <c r="L194" s="45"/>
      <c r="M194" s="236" t="s">
        <v>1</v>
      </c>
      <c r="N194" s="237" t="s">
        <v>45</v>
      </c>
      <c r="O194" s="92"/>
      <c r="P194" s="238">
        <f>O194*H194</f>
        <v>0</v>
      </c>
      <c r="Q194" s="238">
        <v>0</v>
      </c>
      <c r="R194" s="238">
        <f>Q194*H194</f>
        <v>0</v>
      </c>
      <c r="S194" s="238">
        <v>0</v>
      </c>
      <c r="T194" s="239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40" t="s">
        <v>219</v>
      </c>
      <c r="AT194" s="240" t="s">
        <v>215</v>
      </c>
      <c r="AU194" s="240" t="s">
        <v>89</v>
      </c>
      <c r="AY194" s="18" t="s">
        <v>213</v>
      </c>
      <c r="BE194" s="241">
        <f>IF(N194="základní",J194,0)</f>
        <v>0</v>
      </c>
      <c r="BF194" s="241">
        <f>IF(N194="snížená",J194,0)</f>
        <v>0</v>
      </c>
      <c r="BG194" s="241">
        <f>IF(N194="zákl. přenesená",J194,0)</f>
        <v>0</v>
      </c>
      <c r="BH194" s="241">
        <f>IF(N194="sníž. přenesená",J194,0)</f>
        <v>0</v>
      </c>
      <c r="BI194" s="241">
        <f>IF(N194="nulová",J194,0)</f>
        <v>0</v>
      </c>
      <c r="BJ194" s="18" t="s">
        <v>21</v>
      </c>
      <c r="BK194" s="241">
        <f>ROUND(I194*H194,2)</f>
        <v>0</v>
      </c>
      <c r="BL194" s="18" t="s">
        <v>219</v>
      </c>
      <c r="BM194" s="240" t="s">
        <v>727</v>
      </c>
    </row>
    <row r="195" spans="1:65" s="2" customFormat="1" ht="16.5" customHeight="1">
      <c r="A195" s="39"/>
      <c r="B195" s="40"/>
      <c r="C195" s="228" t="s">
        <v>490</v>
      </c>
      <c r="D195" s="228" t="s">
        <v>215</v>
      </c>
      <c r="E195" s="229" t="s">
        <v>6142</v>
      </c>
      <c r="F195" s="230" t="s">
        <v>6143</v>
      </c>
      <c r="G195" s="231" t="s">
        <v>3162</v>
      </c>
      <c r="H195" s="232">
        <v>1</v>
      </c>
      <c r="I195" s="233"/>
      <c r="J195" s="234">
        <f>ROUND(I195*H195,2)</f>
        <v>0</v>
      </c>
      <c r="K195" s="235"/>
      <c r="L195" s="45"/>
      <c r="M195" s="236" t="s">
        <v>1</v>
      </c>
      <c r="N195" s="237" t="s">
        <v>45</v>
      </c>
      <c r="O195" s="92"/>
      <c r="P195" s="238">
        <f>O195*H195</f>
        <v>0</v>
      </c>
      <c r="Q195" s="238">
        <v>0</v>
      </c>
      <c r="R195" s="238">
        <f>Q195*H195</f>
        <v>0</v>
      </c>
      <c r="S195" s="238">
        <v>0</v>
      </c>
      <c r="T195" s="23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40" t="s">
        <v>219</v>
      </c>
      <c r="AT195" s="240" t="s">
        <v>215</v>
      </c>
      <c r="AU195" s="240" t="s">
        <v>89</v>
      </c>
      <c r="AY195" s="18" t="s">
        <v>213</v>
      </c>
      <c r="BE195" s="241">
        <f>IF(N195="základní",J195,0)</f>
        <v>0</v>
      </c>
      <c r="BF195" s="241">
        <f>IF(N195="snížená",J195,0)</f>
        <v>0</v>
      </c>
      <c r="BG195" s="241">
        <f>IF(N195="zákl. přenesená",J195,0)</f>
        <v>0</v>
      </c>
      <c r="BH195" s="241">
        <f>IF(N195="sníž. přenesená",J195,0)</f>
        <v>0</v>
      </c>
      <c r="BI195" s="241">
        <f>IF(N195="nulová",J195,0)</f>
        <v>0</v>
      </c>
      <c r="BJ195" s="18" t="s">
        <v>21</v>
      </c>
      <c r="BK195" s="241">
        <f>ROUND(I195*H195,2)</f>
        <v>0</v>
      </c>
      <c r="BL195" s="18" t="s">
        <v>219</v>
      </c>
      <c r="BM195" s="240" t="s">
        <v>27</v>
      </c>
    </row>
    <row r="196" spans="1:63" s="12" customFormat="1" ht="22.8" customHeight="1">
      <c r="A196" s="12"/>
      <c r="B196" s="212"/>
      <c r="C196" s="213"/>
      <c r="D196" s="214" t="s">
        <v>79</v>
      </c>
      <c r="E196" s="226" t="s">
        <v>4459</v>
      </c>
      <c r="F196" s="226" t="s">
        <v>4624</v>
      </c>
      <c r="G196" s="213"/>
      <c r="H196" s="213"/>
      <c r="I196" s="216"/>
      <c r="J196" s="227">
        <f>BK196</f>
        <v>0</v>
      </c>
      <c r="K196" s="213"/>
      <c r="L196" s="218"/>
      <c r="M196" s="219"/>
      <c r="N196" s="220"/>
      <c r="O196" s="220"/>
      <c r="P196" s="221">
        <f>SUM(P197:P204)</f>
        <v>0</v>
      </c>
      <c r="Q196" s="220"/>
      <c r="R196" s="221">
        <f>SUM(R197:R204)</f>
        <v>0</v>
      </c>
      <c r="S196" s="220"/>
      <c r="T196" s="222">
        <f>SUM(T197:T204)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23" t="s">
        <v>21</v>
      </c>
      <c r="AT196" s="224" t="s">
        <v>79</v>
      </c>
      <c r="AU196" s="224" t="s">
        <v>21</v>
      </c>
      <c r="AY196" s="223" t="s">
        <v>213</v>
      </c>
      <c r="BK196" s="225">
        <f>SUM(BK197:BK204)</f>
        <v>0</v>
      </c>
    </row>
    <row r="197" spans="1:65" s="2" customFormat="1" ht="16.5" customHeight="1">
      <c r="A197" s="39"/>
      <c r="B197" s="40"/>
      <c r="C197" s="228" t="s">
        <v>495</v>
      </c>
      <c r="D197" s="228" t="s">
        <v>215</v>
      </c>
      <c r="E197" s="229" t="s">
        <v>6144</v>
      </c>
      <c r="F197" s="230" t="s">
        <v>6145</v>
      </c>
      <c r="G197" s="231" t="s">
        <v>3162</v>
      </c>
      <c r="H197" s="232">
        <v>3</v>
      </c>
      <c r="I197" s="233"/>
      <c r="J197" s="234">
        <f>ROUND(I197*H197,2)</f>
        <v>0</v>
      </c>
      <c r="K197" s="235"/>
      <c r="L197" s="45"/>
      <c r="M197" s="236" t="s">
        <v>1</v>
      </c>
      <c r="N197" s="237" t="s">
        <v>45</v>
      </c>
      <c r="O197" s="92"/>
      <c r="P197" s="238">
        <f>O197*H197</f>
        <v>0</v>
      </c>
      <c r="Q197" s="238">
        <v>0</v>
      </c>
      <c r="R197" s="238">
        <f>Q197*H197</f>
        <v>0</v>
      </c>
      <c r="S197" s="238">
        <v>0</v>
      </c>
      <c r="T197" s="23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40" t="s">
        <v>219</v>
      </c>
      <c r="AT197" s="240" t="s">
        <v>215</v>
      </c>
      <c r="AU197" s="240" t="s">
        <v>89</v>
      </c>
      <c r="AY197" s="18" t="s">
        <v>213</v>
      </c>
      <c r="BE197" s="241">
        <f>IF(N197="základní",J197,0)</f>
        <v>0</v>
      </c>
      <c r="BF197" s="241">
        <f>IF(N197="snížená",J197,0)</f>
        <v>0</v>
      </c>
      <c r="BG197" s="241">
        <f>IF(N197="zákl. přenesená",J197,0)</f>
        <v>0</v>
      </c>
      <c r="BH197" s="241">
        <f>IF(N197="sníž. přenesená",J197,0)</f>
        <v>0</v>
      </c>
      <c r="BI197" s="241">
        <f>IF(N197="nulová",J197,0)</f>
        <v>0</v>
      </c>
      <c r="BJ197" s="18" t="s">
        <v>21</v>
      </c>
      <c r="BK197" s="241">
        <f>ROUND(I197*H197,2)</f>
        <v>0</v>
      </c>
      <c r="BL197" s="18" t="s">
        <v>219</v>
      </c>
      <c r="BM197" s="240" t="s">
        <v>762</v>
      </c>
    </row>
    <row r="198" spans="1:65" s="2" customFormat="1" ht="16.5" customHeight="1">
      <c r="A198" s="39"/>
      <c r="B198" s="40"/>
      <c r="C198" s="228" t="s">
        <v>500</v>
      </c>
      <c r="D198" s="228" t="s">
        <v>215</v>
      </c>
      <c r="E198" s="229" t="s">
        <v>6146</v>
      </c>
      <c r="F198" s="230" t="s">
        <v>6147</v>
      </c>
      <c r="G198" s="231" t="s">
        <v>3162</v>
      </c>
      <c r="H198" s="232">
        <v>1</v>
      </c>
      <c r="I198" s="233"/>
      <c r="J198" s="234">
        <f>ROUND(I198*H198,2)</f>
        <v>0</v>
      </c>
      <c r="K198" s="235"/>
      <c r="L198" s="45"/>
      <c r="M198" s="236" t="s">
        <v>1</v>
      </c>
      <c r="N198" s="237" t="s">
        <v>45</v>
      </c>
      <c r="O198" s="92"/>
      <c r="P198" s="238">
        <f>O198*H198</f>
        <v>0</v>
      </c>
      <c r="Q198" s="238">
        <v>0</v>
      </c>
      <c r="R198" s="238">
        <f>Q198*H198</f>
        <v>0</v>
      </c>
      <c r="S198" s="238">
        <v>0</v>
      </c>
      <c r="T198" s="239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40" t="s">
        <v>219</v>
      </c>
      <c r="AT198" s="240" t="s">
        <v>215</v>
      </c>
      <c r="AU198" s="240" t="s">
        <v>89</v>
      </c>
      <c r="AY198" s="18" t="s">
        <v>213</v>
      </c>
      <c r="BE198" s="241">
        <f>IF(N198="základní",J198,0)</f>
        <v>0</v>
      </c>
      <c r="BF198" s="241">
        <f>IF(N198="snížená",J198,0)</f>
        <v>0</v>
      </c>
      <c r="BG198" s="241">
        <f>IF(N198="zákl. přenesená",J198,0)</f>
        <v>0</v>
      </c>
      <c r="BH198" s="241">
        <f>IF(N198="sníž. přenesená",J198,0)</f>
        <v>0</v>
      </c>
      <c r="BI198" s="241">
        <f>IF(N198="nulová",J198,0)</f>
        <v>0</v>
      </c>
      <c r="BJ198" s="18" t="s">
        <v>21</v>
      </c>
      <c r="BK198" s="241">
        <f>ROUND(I198*H198,2)</f>
        <v>0</v>
      </c>
      <c r="BL198" s="18" t="s">
        <v>219</v>
      </c>
      <c r="BM198" s="240" t="s">
        <v>837</v>
      </c>
    </row>
    <row r="199" spans="1:65" s="2" customFormat="1" ht="16.5" customHeight="1">
      <c r="A199" s="39"/>
      <c r="B199" s="40"/>
      <c r="C199" s="228" t="s">
        <v>505</v>
      </c>
      <c r="D199" s="228" t="s">
        <v>215</v>
      </c>
      <c r="E199" s="229" t="s">
        <v>6148</v>
      </c>
      <c r="F199" s="230" t="s">
        <v>6149</v>
      </c>
      <c r="G199" s="231" t="s">
        <v>3162</v>
      </c>
      <c r="H199" s="232">
        <v>8</v>
      </c>
      <c r="I199" s="233"/>
      <c r="J199" s="234">
        <f>ROUND(I199*H199,2)</f>
        <v>0</v>
      </c>
      <c r="K199" s="235"/>
      <c r="L199" s="45"/>
      <c r="M199" s="236" t="s">
        <v>1</v>
      </c>
      <c r="N199" s="237" t="s">
        <v>45</v>
      </c>
      <c r="O199" s="92"/>
      <c r="P199" s="238">
        <f>O199*H199</f>
        <v>0</v>
      </c>
      <c r="Q199" s="238">
        <v>0</v>
      </c>
      <c r="R199" s="238">
        <f>Q199*H199</f>
        <v>0</v>
      </c>
      <c r="S199" s="238">
        <v>0</v>
      </c>
      <c r="T199" s="239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40" t="s">
        <v>219</v>
      </c>
      <c r="AT199" s="240" t="s">
        <v>215</v>
      </c>
      <c r="AU199" s="240" t="s">
        <v>89</v>
      </c>
      <c r="AY199" s="18" t="s">
        <v>213</v>
      </c>
      <c r="BE199" s="241">
        <f>IF(N199="základní",J199,0)</f>
        <v>0</v>
      </c>
      <c r="BF199" s="241">
        <f>IF(N199="snížená",J199,0)</f>
        <v>0</v>
      </c>
      <c r="BG199" s="241">
        <f>IF(N199="zákl. přenesená",J199,0)</f>
        <v>0</v>
      </c>
      <c r="BH199" s="241">
        <f>IF(N199="sníž. přenesená",J199,0)</f>
        <v>0</v>
      </c>
      <c r="BI199" s="241">
        <f>IF(N199="nulová",J199,0)</f>
        <v>0</v>
      </c>
      <c r="BJ199" s="18" t="s">
        <v>21</v>
      </c>
      <c r="BK199" s="241">
        <f>ROUND(I199*H199,2)</f>
        <v>0</v>
      </c>
      <c r="BL199" s="18" t="s">
        <v>219</v>
      </c>
      <c r="BM199" s="240" t="s">
        <v>863</v>
      </c>
    </row>
    <row r="200" spans="1:65" s="2" customFormat="1" ht="16.5" customHeight="1">
      <c r="A200" s="39"/>
      <c r="B200" s="40"/>
      <c r="C200" s="228" t="s">
        <v>510</v>
      </c>
      <c r="D200" s="228" t="s">
        <v>215</v>
      </c>
      <c r="E200" s="229" t="s">
        <v>6150</v>
      </c>
      <c r="F200" s="230" t="s">
        <v>6151</v>
      </c>
      <c r="G200" s="231" t="s">
        <v>3162</v>
      </c>
      <c r="H200" s="232">
        <v>1</v>
      </c>
      <c r="I200" s="233"/>
      <c r="J200" s="234">
        <f>ROUND(I200*H200,2)</f>
        <v>0</v>
      </c>
      <c r="K200" s="235"/>
      <c r="L200" s="45"/>
      <c r="M200" s="236" t="s">
        <v>1</v>
      </c>
      <c r="N200" s="237" t="s">
        <v>45</v>
      </c>
      <c r="O200" s="92"/>
      <c r="P200" s="238">
        <f>O200*H200</f>
        <v>0</v>
      </c>
      <c r="Q200" s="238">
        <v>0</v>
      </c>
      <c r="R200" s="238">
        <f>Q200*H200</f>
        <v>0</v>
      </c>
      <c r="S200" s="238">
        <v>0</v>
      </c>
      <c r="T200" s="239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40" t="s">
        <v>219</v>
      </c>
      <c r="AT200" s="240" t="s">
        <v>215</v>
      </c>
      <c r="AU200" s="240" t="s">
        <v>89</v>
      </c>
      <c r="AY200" s="18" t="s">
        <v>213</v>
      </c>
      <c r="BE200" s="241">
        <f>IF(N200="základní",J200,0)</f>
        <v>0</v>
      </c>
      <c r="BF200" s="241">
        <f>IF(N200="snížená",J200,0)</f>
        <v>0</v>
      </c>
      <c r="BG200" s="241">
        <f>IF(N200="zákl. přenesená",J200,0)</f>
        <v>0</v>
      </c>
      <c r="BH200" s="241">
        <f>IF(N200="sníž. přenesená",J200,0)</f>
        <v>0</v>
      </c>
      <c r="BI200" s="241">
        <f>IF(N200="nulová",J200,0)</f>
        <v>0</v>
      </c>
      <c r="BJ200" s="18" t="s">
        <v>21</v>
      </c>
      <c r="BK200" s="241">
        <f>ROUND(I200*H200,2)</f>
        <v>0</v>
      </c>
      <c r="BL200" s="18" t="s">
        <v>219</v>
      </c>
      <c r="BM200" s="240" t="s">
        <v>882</v>
      </c>
    </row>
    <row r="201" spans="1:65" s="2" customFormat="1" ht="16.5" customHeight="1">
      <c r="A201" s="39"/>
      <c r="B201" s="40"/>
      <c r="C201" s="228" t="s">
        <v>518</v>
      </c>
      <c r="D201" s="228" t="s">
        <v>215</v>
      </c>
      <c r="E201" s="229" t="s">
        <v>6152</v>
      </c>
      <c r="F201" s="230" t="s">
        <v>6153</v>
      </c>
      <c r="G201" s="231" t="s">
        <v>3162</v>
      </c>
      <c r="H201" s="232">
        <v>2</v>
      </c>
      <c r="I201" s="233"/>
      <c r="J201" s="234">
        <f>ROUND(I201*H201,2)</f>
        <v>0</v>
      </c>
      <c r="K201" s="235"/>
      <c r="L201" s="45"/>
      <c r="M201" s="236" t="s">
        <v>1</v>
      </c>
      <c r="N201" s="237" t="s">
        <v>45</v>
      </c>
      <c r="O201" s="92"/>
      <c r="P201" s="238">
        <f>O201*H201</f>
        <v>0</v>
      </c>
      <c r="Q201" s="238">
        <v>0</v>
      </c>
      <c r="R201" s="238">
        <f>Q201*H201</f>
        <v>0</v>
      </c>
      <c r="S201" s="238">
        <v>0</v>
      </c>
      <c r="T201" s="239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40" t="s">
        <v>219</v>
      </c>
      <c r="AT201" s="240" t="s">
        <v>215</v>
      </c>
      <c r="AU201" s="240" t="s">
        <v>89</v>
      </c>
      <c r="AY201" s="18" t="s">
        <v>213</v>
      </c>
      <c r="BE201" s="241">
        <f>IF(N201="základní",J201,0)</f>
        <v>0</v>
      </c>
      <c r="BF201" s="241">
        <f>IF(N201="snížená",J201,0)</f>
        <v>0</v>
      </c>
      <c r="BG201" s="241">
        <f>IF(N201="zákl. přenesená",J201,0)</f>
        <v>0</v>
      </c>
      <c r="BH201" s="241">
        <f>IF(N201="sníž. přenesená",J201,0)</f>
        <v>0</v>
      </c>
      <c r="BI201" s="241">
        <f>IF(N201="nulová",J201,0)</f>
        <v>0</v>
      </c>
      <c r="BJ201" s="18" t="s">
        <v>21</v>
      </c>
      <c r="BK201" s="241">
        <f>ROUND(I201*H201,2)</f>
        <v>0</v>
      </c>
      <c r="BL201" s="18" t="s">
        <v>219</v>
      </c>
      <c r="BM201" s="240" t="s">
        <v>900</v>
      </c>
    </row>
    <row r="202" spans="1:65" s="2" customFormat="1" ht="16.5" customHeight="1">
      <c r="A202" s="39"/>
      <c r="B202" s="40"/>
      <c r="C202" s="228" t="s">
        <v>523</v>
      </c>
      <c r="D202" s="228" t="s">
        <v>215</v>
      </c>
      <c r="E202" s="229" t="s">
        <v>6154</v>
      </c>
      <c r="F202" s="230" t="s">
        <v>6155</v>
      </c>
      <c r="G202" s="231" t="s">
        <v>3162</v>
      </c>
      <c r="H202" s="232">
        <v>10</v>
      </c>
      <c r="I202" s="233"/>
      <c r="J202" s="234">
        <f>ROUND(I202*H202,2)</f>
        <v>0</v>
      </c>
      <c r="K202" s="235"/>
      <c r="L202" s="45"/>
      <c r="M202" s="236" t="s">
        <v>1</v>
      </c>
      <c r="N202" s="237" t="s">
        <v>45</v>
      </c>
      <c r="O202" s="92"/>
      <c r="P202" s="238">
        <f>O202*H202</f>
        <v>0</v>
      </c>
      <c r="Q202" s="238">
        <v>0</v>
      </c>
      <c r="R202" s="238">
        <f>Q202*H202</f>
        <v>0</v>
      </c>
      <c r="S202" s="238">
        <v>0</v>
      </c>
      <c r="T202" s="239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40" t="s">
        <v>219</v>
      </c>
      <c r="AT202" s="240" t="s">
        <v>215</v>
      </c>
      <c r="AU202" s="240" t="s">
        <v>89</v>
      </c>
      <c r="AY202" s="18" t="s">
        <v>213</v>
      </c>
      <c r="BE202" s="241">
        <f>IF(N202="základní",J202,0)</f>
        <v>0</v>
      </c>
      <c r="BF202" s="241">
        <f>IF(N202="snížená",J202,0)</f>
        <v>0</v>
      </c>
      <c r="BG202" s="241">
        <f>IF(N202="zákl. přenesená",J202,0)</f>
        <v>0</v>
      </c>
      <c r="BH202" s="241">
        <f>IF(N202="sníž. přenesená",J202,0)</f>
        <v>0</v>
      </c>
      <c r="BI202" s="241">
        <f>IF(N202="nulová",J202,0)</f>
        <v>0</v>
      </c>
      <c r="BJ202" s="18" t="s">
        <v>21</v>
      </c>
      <c r="BK202" s="241">
        <f>ROUND(I202*H202,2)</f>
        <v>0</v>
      </c>
      <c r="BL202" s="18" t="s">
        <v>219</v>
      </c>
      <c r="BM202" s="240" t="s">
        <v>926</v>
      </c>
    </row>
    <row r="203" spans="1:65" s="2" customFormat="1" ht="16.5" customHeight="1">
      <c r="A203" s="39"/>
      <c r="B203" s="40"/>
      <c r="C203" s="228" t="s">
        <v>528</v>
      </c>
      <c r="D203" s="228" t="s">
        <v>215</v>
      </c>
      <c r="E203" s="229" t="s">
        <v>6156</v>
      </c>
      <c r="F203" s="230" t="s">
        <v>6157</v>
      </c>
      <c r="G203" s="231" t="s">
        <v>3162</v>
      </c>
      <c r="H203" s="232">
        <v>11</v>
      </c>
      <c r="I203" s="233"/>
      <c r="J203" s="234">
        <f>ROUND(I203*H203,2)</f>
        <v>0</v>
      </c>
      <c r="K203" s="235"/>
      <c r="L203" s="45"/>
      <c r="M203" s="236" t="s">
        <v>1</v>
      </c>
      <c r="N203" s="237" t="s">
        <v>45</v>
      </c>
      <c r="O203" s="92"/>
      <c r="P203" s="238">
        <f>O203*H203</f>
        <v>0</v>
      </c>
      <c r="Q203" s="238">
        <v>0</v>
      </c>
      <c r="R203" s="238">
        <f>Q203*H203</f>
        <v>0</v>
      </c>
      <c r="S203" s="238">
        <v>0</v>
      </c>
      <c r="T203" s="239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40" t="s">
        <v>219</v>
      </c>
      <c r="AT203" s="240" t="s">
        <v>215</v>
      </c>
      <c r="AU203" s="240" t="s">
        <v>89</v>
      </c>
      <c r="AY203" s="18" t="s">
        <v>213</v>
      </c>
      <c r="BE203" s="241">
        <f>IF(N203="základní",J203,0)</f>
        <v>0</v>
      </c>
      <c r="BF203" s="241">
        <f>IF(N203="snížená",J203,0)</f>
        <v>0</v>
      </c>
      <c r="BG203" s="241">
        <f>IF(N203="zákl. přenesená",J203,0)</f>
        <v>0</v>
      </c>
      <c r="BH203" s="241">
        <f>IF(N203="sníž. přenesená",J203,0)</f>
        <v>0</v>
      </c>
      <c r="BI203" s="241">
        <f>IF(N203="nulová",J203,0)</f>
        <v>0</v>
      </c>
      <c r="BJ203" s="18" t="s">
        <v>21</v>
      </c>
      <c r="BK203" s="241">
        <f>ROUND(I203*H203,2)</f>
        <v>0</v>
      </c>
      <c r="BL203" s="18" t="s">
        <v>219</v>
      </c>
      <c r="BM203" s="240" t="s">
        <v>942</v>
      </c>
    </row>
    <row r="204" spans="1:65" s="2" customFormat="1" ht="16.5" customHeight="1">
      <c r="A204" s="39"/>
      <c r="B204" s="40"/>
      <c r="C204" s="228" t="s">
        <v>533</v>
      </c>
      <c r="D204" s="228" t="s">
        <v>215</v>
      </c>
      <c r="E204" s="229" t="s">
        <v>6158</v>
      </c>
      <c r="F204" s="230" t="s">
        <v>6159</v>
      </c>
      <c r="G204" s="231" t="s">
        <v>3162</v>
      </c>
      <c r="H204" s="232">
        <v>2</v>
      </c>
      <c r="I204" s="233"/>
      <c r="J204" s="234">
        <f>ROUND(I204*H204,2)</f>
        <v>0</v>
      </c>
      <c r="K204" s="235"/>
      <c r="L204" s="45"/>
      <c r="M204" s="236" t="s">
        <v>1</v>
      </c>
      <c r="N204" s="237" t="s">
        <v>45</v>
      </c>
      <c r="O204" s="92"/>
      <c r="P204" s="238">
        <f>O204*H204</f>
        <v>0</v>
      </c>
      <c r="Q204" s="238">
        <v>0</v>
      </c>
      <c r="R204" s="238">
        <f>Q204*H204</f>
        <v>0</v>
      </c>
      <c r="S204" s="238">
        <v>0</v>
      </c>
      <c r="T204" s="239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40" t="s">
        <v>219</v>
      </c>
      <c r="AT204" s="240" t="s">
        <v>215</v>
      </c>
      <c r="AU204" s="240" t="s">
        <v>89</v>
      </c>
      <c r="AY204" s="18" t="s">
        <v>213</v>
      </c>
      <c r="BE204" s="241">
        <f>IF(N204="základní",J204,0)</f>
        <v>0</v>
      </c>
      <c r="BF204" s="241">
        <f>IF(N204="snížená",J204,0)</f>
        <v>0</v>
      </c>
      <c r="BG204" s="241">
        <f>IF(N204="zákl. přenesená",J204,0)</f>
        <v>0</v>
      </c>
      <c r="BH204" s="241">
        <f>IF(N204="sníž. přenesená",J204,0)</f>
        <v>0</v>
      </c>
      <c r="BI204" s="241">
        <f>IF(N204="nulová",J204,0)</f>
        <v>0</v>
      </c>
      <c r="BJ204" s="18" t="s">
        <v>21</v>
      </c>
      <c r="BK204" s="241">
        <f>ROUND(I204*H204,2)</f>
        <v>0</v>
      </c>
      <c r="BL204" s="18" t="s">
        <v>219</v>
      </c>
      <c r="BM204" s="240" t="s">
        <v>952</v>
      </c>
    </row>
    <row r="205" spans="1:63" s="12" customFormat="1" ht="25.9" customHeight="1">
      <c r="A205" s="12"/>
      <c r="B205" s="212"/>
      <c r="C205" s="213"/>
      <c r="D205" s="214" t="s">
        <v>79</v>
      </c>
      <c r="E205" s="215" t="s">
        <v>4467</v>
      </c>
      <c r="F205" s="215" t="s">
        <v>6160</v>
      </c>
      <c r="G205" s="213"/>
      <c r="H205" s="213"/>
      <c r="I205" s="216"/>
      <c r="J205" s="217">
        <f>BK205</f>
        <v>0</v>
      </c>
      <c r="K205" s="213"/>
      <c r="L205" s="218"/>
      <c r="M205" s="219"/>
      <c r="N205" s="220"/>
      <c r="O205" s="220"/>
      <c r="P205" s="221">
        <f>SUM(P206:P212)</f>
        <v>0</v>
      </c>
      <c r="Q205" s="220"/>
      <c r="R205" s="221">
        <f>SUM(R206:R212)</f>
        <v>0</v>
      </c>
      <c r="S205" s="220"/>
      <c r="T205" s="222">
        <f>SUM(T206:T212)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23" t="s">
        <v>21</v>
      </c>
      <c r="AT205" s="224" t="s">
        <v>79</v>
      </c>
      <c r="AU205" s="224" t="s">
        <v>80</v>
      </c>
      <c r="AY205" s="223" t="s">
        <v>213</v>
      </c>
      <c r="BK205" s="225">
        <f>SUM(BK206:BK212)</f>
        <v>0</v>
      </c>
    </row>
    <row r="206" spans="1:65" s="2" customFormat="1" ht="44.25" customHeight="1">
      <c r="A206" s="39"/>
      <c r="B206" s="40"/>
      <c r="C206" s="228" t="s">
        <v>537</v>
      </c>
      <c r="D206" s="228" t="s">
        <v>215</v>
      </c>
      <c r="E206" s="229" t="s">
        <v>6161</v>
      </c>
      <c r="F206" s="230" t="s">
        <v>6162</v>
      </c>
      <c r="G206" s="231" t="s">
        <v>3162</v>
      </c>
      <c r="H206" s="232">
        <v>4</v>
      </c>
      <c r="I206" s="233"/>
      <c r="J206" s="234">
        <f>ROUND(I206*H206,2)</f>
        <v>0</v>
      </c>
      <c r="K206" s="235"/>
      <c r="L206" s="45"/>
      <c r="M206" s="236" t="s">
        <v>1</v>
      </c>
      <c r="N206" s="237" t="s">
        <v>45</v>
      </c>
      <c r="O206" s="92"/>
      <c r="P206" s="238">
        <f>O206*H206</f>
        <v>0</v>
      </c>
      <c r="Q206" s="238">
        <v>0</v>
      </c>
      <c r="R206" s="238">
        <f>Q206*H206</f>
        <v>0</v>
      </c>
      <c r="S206" s="238">
        <v>0</v>
      </c>
      <c r="T206" s="23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40" t="s">
        <v>219</v>
      </c>
      <c r="AT206" s="240" t="s">
        <v>215</v>
      </c>
      <c r="AU206" s="240" t="s">
        <v>21</v>
      </c>
      <c r="AY206" s="18" t="s">
        <v>213</v>
      </c>
      <c r="BE206" s="241">
        <f>IF(N206="základní",J206,0)</f>
        <v>0</v>
      </c>
      <c r="BF206" s="241">
        <f>IF(N206="snížená",J206,0)</f>
        <v>0</v>
      </c>
      <c r="BG206" s="241">
        <f>IF(N206="zákl. přenesená",J206,0)</f>
        <v>0</v>
      </c>
      <c r="BH206" s="241">
        <f>IF(N206="sníž. přenesená",J206,0)</f>
        <v>0</v>
      </c>
      <c r="BI206" s="241">
        <f>IF(N206="nulová",J206,0)</f>
        <v>0</v>
      </c>
      <c r="BJ206" s="18" t="s">
        <v>21</v>
      </c>
      <c r="BK206" s="241">
        <f>ROUND(I206*H206,2)</f>
        <v>0</v>
      </c>
      <c r="BL206" s="18" t="s">
        <v>219</v>
      </c>
      <c r="BM206" s="240" t="s">
        <v>969</v>
      </c>
    </row>
    <row r="207" spans="1:65" s="2" customFormat="1" ht="44.25" customHeight="1">
      <c r="A207" s="39"/>
      <c r="B207" s="40"/>
      <c r="C207" s="228" t="s">
        <v>542</v>
      </c>
      <c r="D207" s="228" t="s">
        <v>215</v>
      </c>
      <c r="E207" s="229" t="s">
        <v>6163</v>
      </c>
      <c r="F207" s="230" t="s">
        <v>6164</v>
      </c>
      <c r="G207" s="231" t="s">
        <v>3162</v>
      </c>
      <c r="H207" s="232">
        <v>1</v>
      </c>
      <c r="I207" s="233"/>
      <c r="J207" s="234">
        <f>ROUND(I207*H207,2)</f>
        <v>0</v>
      </c>
      <c r="K207" s="235"/>
      <c r="L207" s="45"/>
      <c r="M207" s="236" t="s">
        <v>1</v>
      </c>
      <c r="N207" s="237" t="s">
        <v>45</v>
      </c>
      <c r="O207" s="92"/>
      <c r="P207" s="238">
        <f>O207*H207</f>
        <v>0</v>
      </c>
      <c r="Q207" s="238">
        <v>0</v>
      </c>
      <c r="R207" s="238">
        <f>Q207*H207</f>
        <v>0</v>
      </c>
      <c r="S207" s="238">
        <v>0</v>
      </c>
      <c r="T207" s="239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40" t="s">
        <v>219</v>
      </c>
      <c r="AT207" s="240" t="s">
        <v>215</v>
      </c>
      <c r="AU207" s="240" t="s">
        <v>21</v>
      </c>
      <c r="AY207" s="18" t="s">
        <v>213</v>
      </c>
      <c r="BE207" s="241">
        <f>IF(N207="základní",J207,0)</f>
        <v>0</v>
      </c>
      <c r="BF207" s="241">
        <f>IF(N207="snížená",J207,0)</f>
        <v>0</v>
      </c>
      <c r="BG207" s="241">
        <f>IF(N207="zákl. přenesená",J207,0)</f>
        <v>0</v>
      </c>
      <c r="BH207" s="241">
        <f>IF(N207="sníž. přenesená",J207,0)</f>
        <v>0</v>
      </c>
      <c r="BI207" s="241">
        <f>IF(N207="nulová",J207,0)</f>
        <v>0</v>
      </c>
      <c r="BJ207" s="18" t="s">
        <v>21</v>
      </c>
      <c r="BK207" s="241">
        <f>ROUND(I207*H207,2)</f>
        <v>0</v>
      </c>
      <c r="BL207" s="18" t="s">
        <v>219</v>
      </c>
      <c r="BM207" s="240" t="s">
        <v>982</v>
      </c>
    </row>
    <row r="208" spans="1:65" s="2" customFormat="1" ht="21.75" customHeight="1">
      <c r="A208" s="39"/>
      <c r="B208" s="40"/>
      <c r="C208" s="228" t="s">
        <v>548</v>
      </c>
      <c r="D208" s="228" t="s">
        <v>215</v>
      </c>
      <c r="E208" s="229" t="s">
        <v>6165</v>
      </c>
      <c r="F208" s="230" t="s">
        <v>6166</v>
      </c>
      <c r="G208" s="231" t="s">
        <v>3162</v>
      </c>
      <c r="H208" s="232">
        <v>1</v>
      </c>
      <c r="I208" s="233"/>
      <c r="J208" s="234">
        <f>ROUND(I208*H208,2)</f>
        <v>0</v>
      </c>
      <c r="K208" s="235"/>
      <c r="L208" s="45"/>
      <c r="M208" s="236" t="s">
        <v>1</v>
      </c>
      <c r="N208" s="237" t="s">
        <v>45</v>
      </c>
      <c r="O208" s="92"/>
      <c r="P208" s="238">
        <f>O208*H208</f>
        <v>0</v>
      </c>
      <c r="Q208" s="238">
        <v>0</v>
      </c>
      <c r="R208" s="238">
        <f>Q208*H208</f>
        <v>0</v>
      </c>
      <c r="S208" s="238">
        <v>0</v>
      </c>
      <c r="T208" s="239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40" t="s">
        <v>219</v>
      </c>
      <c r="AT208" s="240" t="s">
        <v>215</v>
      </c>
      <c r="AU208" s="240" t="s">
        <v>21</v>
      </c>
      <c r="AY208" s="18" t="s">
        <v>213</v>
      </c>
      <c r="BE208" s="241">
        <f>IF(N208="základní",J208,0)</f>
        <v>0</v>
      </c>
      <c r="BF208" s="241">
        <f>IF(N208="snížená",J208,0)</f>
        <v>0</v>
      </c>
      <c r="BG208" s="241">
        <f>IF(N208="zákl. přenesená",J208,0)</f>
        <v>0</v>
      </c>
      <c r="BH208" s="241">
        <f>IF(N208="sníž. přenesená",J208,0)</f>
        <v>0</v>
      </c>
      <c r="BI208" s="241">
        <f>IF(N208="nulová",J208,0)</f>
        <v>0</v>
      </c>
      <c r="BJ208" s="18" t="s">
        <v>21</v>
      </c>
      <c r="BK208" s="241">
        <f>ROUND(I208*H208,2)</f>
        <v>0</v>
      </c>
      <c r="BL208" s="18" t="s">
        <v>219</v>
      </c>
      <c r="BM208" s="240" t="s">
        <v>993</v>
      </c>
    </row>
    <row r="209" spans="1:65" s="2" customFormat="1" ht="21.75" customHeight="1">
      <c r="A209" s="39"/>
      <c r="B209" s="40"/>
      <c r="C209" s="228" t="s">
        <v>553</v>
      </c>
      <c r="D209" s="228" t="s">
        <v>215</v>
      </c>
      <c r="E209" s="229" t="s">
        <v>6167</v>
      </c>
      <c r="F209" s="230" t="s">
        <v>6168</v>
      </c>
      <c r="G209" s="231" t="s">
        <v>3162</v>
      </c>
      <c r="H209" s="232">
        <v>2</v>
      </c>
      <c r="I209" s="233"/>
      <c r="J209" s="234">
        <f>ROUND(I209*H209,2)</f>
        <v>0</v>
      </c>
      <c r="K209" s="235"/>
      <c r="L209" s="45"/>
      <c r="M209" s="236" t="s">
        <v>1</v>
      </c>
      <c r="N209" s="237" t="s">
        <v>45</v>
      </c>
      <c r="O209" s="92"/>
      <c r="P209" s="238">
        <f>O209*H209</f>
        <v>0</v>
      </c>
      <c r="Q209" s="238">
        <v>0</v>
      </c>
      <c r="R209" s="238">
        <f>Q209*H209</f>
        <v>0</v>
      </c>
      <c r="S209" s="238">
        <v>0</v>
      </c>
      <c r="T209" s="239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40" t="s">
        <v>219</v>
      </c>
      <c r="AT209" s="240" t="s">
        <v>215</v>
      </c>
      <c r="AU209" s="240" t="s">
        <v>21</v>
      </c>
      <c r="AY209" s="18" t="s">
        <v>213</v>
      </c>
      <c r="BE209" s="241">
        <f>IF(N209="základní",J209,0)</f>
        <v>0</v>
      </c>
      <c r="BF209" s="241">
        <f>IF(N209="snížená",J209,0)</f>
        <v>0</v>
      </c>
      <c r="BG209" s="241">
        <f>IF(N209="zákl. přenesená",J209,0)</f>
        <v>0</v>
      </c>
      <c r="BH209" s="241">
        <f>IF(N209="sníž. přenesená",J209,0)</f>
        <v>0</v>
      </c>
      <c r="BI209" s="241">
        <f>IF(N209="nulová",J209,0)</f>
        <v>0</v>
      </c>
      <c r="BJ209" s="18" t="s">
        <v>21</v>
      </c>
      <c r="BK209" s="241">
        <f>ROUND(I209*H209,2)</f>
        <v>0</v>
      </c>
      <c r="BL209" s="18" t="s">
        <v>219</v>
      </c>
      <c r="BM209" s="240" t="s">
        <v>1003</v>
      </c>
    </row>
    <row r="210" spans="1:65" s="2" customFormat="1" ht="21.75" customHeight="1">
      <c r="A210" s="39"/>
      <c r="B210" s="40"/>
      <c r="C210" s="228" t="s">
        <v>557</v>
      </c>
      <c r="D210" s="228" t="s">
        <v>215</v>
      </c>
      <c r="E210" s="229" t="s">
        <v>6169</v>
      </c>
      <c r="F210" s="230" t="s">
        <v>6170</v>
      </c>
      <c r="G210" s="231" t="s">
        <v>3162</v>
      </c>
      <c r="H210" s="232">
        <v>1</v>
      </c>
      <c r="I210" s="233"/>
      <c r="J210" s="234">
        <f>ROUND(I210*H210,2)</f>
        <v>0</v>
      </c>
      <c r="K210" s="235"/>
      <c r="L210" s="45"/>
      <c r="M210" s="236" t="s">
        <v>1</v>
      </c>
      <c r="N210" s="237" t="s">
        <v>45</v>
      </c>
      <c r="O210" s="92"/>
      <c r="P210" s="238">
        <f>O210*H210</f>
        <v>0</v>
      </c>
      <c r="Q210" s="238">
        <v>0</v>
      </c>
      <c r="R210" s="238">
        <f>Q210*H210</f>
        <v>0</v>
      </c>
      <c r="S210" s="238">
        <v>0</v>
      </c>
      <c r="T210" s="239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40" t="s">
        <v>219</v>
      </c>
      <c r="AT210" s="240" t="s">
        <v>215</v>
      </c>
      <c r="AU210" s="240" t="s">
        <v>21</v>
      </c>
      <c r="AY210" s="18" t="s">
        <v>213</v>
      </c>
      <c r="BE210" s="241">
        <f>IF(N210="základní",J210,0)</f>
        <v>0</v>
      </c>
      <c r="BF210" s="241">
        <f>IF(N210="snížená",J210,0)</f>
        <v>0</v>
      </c>
      <c r="BG210" s="241">
        <f>IF(N210="zákl. přenesená",J210,0)</f>
        <v>0</v>
      </c>
      <c r="BH210" s="241">
        <f>IF(N210="sníž. přenesená",J210,0)</f>
        <v>0</v>
      </c>
      <c r="BI210" s="241">
        <f>IF(N210="nulová",J210,0)</f>
        <v>0</v>
      </c>
      <c r="BJ210" s="18" t="s">
        <v>21</v>
      </c>
      <c r="BK210" s="241">
        <f>ROUND(I210*H210,2)</f>
        <v>0</v>
      </c>
      <c r="BL210" s="18" t="s">
        <v>219</v>
      </c>
      <c r="BM210" s="240" t="s">
        <v>1030</v>
      </c>
    </row>
    <row r="211" spans="1:65" s="2" customFormat="1" ht="21.75" customHeight="1">
      <c r="A211" s="39"/>
      <c r="B211" s="40"/>
      <c r="C211" s="228" t="s">
        <v>562</v>
      </c>
      <c r="D211" s="228" t="s">
        <v>215</v>
      </c>
      <c r="E211" s="229" t="s">
        <v>6171</v>
      </c>
      <c r="F211" s="230" t="s">
        <v>6172</v>
      </c>
      <c r="G211" s="231" t="s">
        <v>3162</v>
      </c>
      <c r="H211" s="232">
        <v>1</v>
      </c>
      <c r="I211" s="233"/>
      <c r="J211" s="234">
        <f>ROUND(I211*H211,2)</f>
        <v>0</v>
      </c>
      <c r="K211" s="235"/>
      <c r="L211" s="45"/>
      <c r="M211" s="236" t="s">
        <v>1</v>
      </c>
      <c r="N211" s="237" t="s">
        <v>45</v>
      </c>
      <c r="O211" s="92"/>
      <c r="P211" s="238">
        <f>O211*H211</f>
        <v>0</v>
      </c>
      <c r="Q211" s="238">
        <v>0</v>
      </c>
      <c r="R211" s="238">
        <f>Q211*H211</f>
        <v>0</v>
      </c>
      <c r="S211" s="238">
        <v>0</v>
      </c>
      <c r="T211" s="239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40" t="s">
        <v>219</v>
      </c>
      <c r="AT211" s="240" t="s">
        <v>215</v>
      </c>
      <c r="AU211" s="240" t="s">
        <v>21</v>
      </c>
      <c r="AY211" s="18" t="s">
        <v>213</v>
      </c>
      <c r="BE211" s="241">
        <f>IF(N211="základní",J211,0)</f>
        <v>0</v>
      </c>
      <c r="BF211" s="241">
        <f>IF(N211="snížená",J211,0)</f>
        <v>0</v>
      </c>
      <c r="BG211" s="241">
        <f>IF(N211="zákl. přenesená",J211,0)</f>
        <v>0</v>
      </c>
      <c r="BH211" s="241">
        <f>IF(N211="sníž. přenesená",J211,0)</f>
        <v>0</v>
      </c>
      <c r="BI211" s="241">
        <f>IF(N211="nulová",J211,0)</f>
        <v>0</v>
      </c>
      <c r="BJ211" s="18" t="s">
        <v>21</v>
      </c>
      <c r="BK211" s="241">
        <f>ROUND(I211*H211,2)</f>
        <v>0</v>
      </c>
      <c r="BL211" s="18" t="s">
        <v>219</v>
      </c>
      <c r="BM211" s="240" t="s">
        <v>590</v>
      </c>
    </row>
    <row r="212" spans="1:65" s="2" customFormat="1" ht="66.75" customHeight="1">
      <c r="A212" s="39"/>
      <c r="B212" s="40"/>
      <c r="C212" s="228" t="s">
        <v>567</v>
      </c>
      <c r="D212" s="228" t="s">
        <v>215</v>
      </c>
      <c r="E212" s="229" t="s">
        <v>6173</v>
      </c>
      <c r="F212" s="230" t="s">
        <v>6174</v>
      </c>
      <c r="G212" s="231" t="s">
        <v>4398</v>
      </c>
      <c r="H212" s="232">
        <v>16</v>
      </c>
      <c r="I212" s="233"/>
      <c r="J212" s="234">
        <f>ROUND(I212*H212,2)</f>
        <v>0</v>
      </c>
      <c r="K212" s="235"/>
      <c r="L212" s="45"/>
      <c r="M212" s="236" t="s">
        <v>1</v>
      </c>
      <c r="N212" s="237" t="s">
        <v>45</v>
      </c>
      <c r="O212" s="92"/>
      <c r="P212" s="238">
        <f>O212*H212</f>
        <v>0</v>
      </c>
      <c r="Q212" s="238">
        <v>0</v>
      </c>
      <c r="R212" s="238">
        <f>Q212*H212</f>
        <v>0</v>
      </c>
      <c r="S212" s="238">
        <v>0</v>
      </c>
      <c r="T212" s="239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40" t="s">
        <v>219</v>
      </c>
      <c r="AT212" s="240" t="s">
        <v>215</v>
      </c>
      <c r="AU212" s="240" t="s">
        <v>21</v>
      </c>
      <c r="AY212" s="18" t="s">
        <v>213</v>
      </c>
      <c r="BE212" s="241">
        <f>IF(N212="základní",J212,0)</f>
        <v>0</v>
      </c>
      <c r="BF212" s="241">
        <f>IF(N212="snížená",J212,0)</f>
        <v>0</v>
      </c>
      <c r="BG212" s="241">
        <f>IF(N212="zákl. přenesená",J212,0)</f>
        <v>0</v>
      </c>
      <c r="BH212" s="241">
        <f>IF(N212="sníž. přenesená",J212,0)</f>
        <v>0</v>
      </c>
      <c r="BI212" s="241">
        <f>IF(N212="nulová",J212,0)</f>
        <v>0</v>
      </c>
      <c r="BJ212" s="18" t="s">
        <v>21</v>
      </c>
      <c r="BK212" s="241">
        <f>ROUND(I212*H212,2)</f>
        <v>0</v>
      </c>
      <c r="BL212" s="18" t="s">
        <v>219</v>
      </c>
      <c r="BM212" s="240" t="s">
        <v>1052</v>
      </c>
    </row>
    <row r="213" spans="1:63" s="12" customFormat="1" ht="25.9" customHeight="1">
      <c r="A213" s="12"/>
      <c r="B213" s="212"/>
      <c r="C213" s="213"/>
      <c r="D213" s="214" t="s">
        <v>79</v>
      </c>
      <c r="E213" s="215" t="s">
        <v>4479</v>
      </c>
      <c r="F213" s="215" t="s">
        <v>6175</v>
      </c>
      <c r="G213" s="213"/>
      <c r="H213" s="213"/>
      <c r="I213" s="216"/>
      <c r="J213" s="217">
        <f>BK213</f>
        <v>0</v>
      </c>
      <c r="K213" s="213"/>
      <c r="L213" s="218"/>
      <c r="M213" s="219"/>
      <c r="N213" s="220"/>
      <c r="O213" s="220"/>
      <c r="P213" s="221">
        <f>SUM(P214:P222)</f>
        <v>0</v>
      </c>
      <c r="Q213" s="220"/>
      <c r="R213" s="221">
        <f>SUM(R214:R222)</f>
        <v>0</v>
      </c>
      <c r="S213" s="220"/>
      <c r="T213" s="222">
        <f>SUM(T214:T222)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23" t="s">
        <v>21</v>
      </c>
      <c r="AT213" s="224" t="s">
        <v>79</v>
      </c>
      <c r="AU213" s="224" t="s">
        <v>80</v>
      </c>
      <c r="AY213" s="223" t="s">
        <v>213</v>
      </c>
      <c r="BK213" s="225">
        <f>SUM(BK214:BK222)</f>
        <v>0</v>
      </c>
    </row>
    <row r="214" spans="1:65" s="2" customFormat="1" ht="33" customHeight="1">
      <c r="A214" s="39"/>
      <c r="B214" s="40"/>
      <c r="C214" s="228" t="s">
        <v>571</v>
      </c>
      <c r="D214" s="228" t="s">
        <v>215</v>
      </c>
      <c r="E214" s="229" t="s">
        <v>6176</v>
      </c>
      <c r="F214" s="230" t="s">
        <v>6177</v>
      </c>
      <c r="G214" s="231" t="s">
        <v>990</v>
      </c>
      <c r="H214" s="232">
        <v>1</v>
      </c>
      <c r="I214" s="233"/>
      <c r="J214" s="234">
        <f>ROUND(I214*H214,2)</f>
        <v>0</v>
      </c>
      <c r="K214" s="235"/>
      <c r="L214" s="45"/>
      <c r="M214" s="236" t="s">
        <v>1</v>
      </c>
      <c r="N214" s="237" t="s">
        <v>45</v>
      </c>
      <c r="O214" s="92"/>
      <c r="P214" s="238">
        <f>O214*H214</f>
        <v>0</v>
      </c>
      <c r="Q214" s="238">
        <v>0</v>
      </c>
      <c r="R214" s="238">
        <f>Q214*H214</f>
        <v>0</v>
      </c>
      <c r="S214" s="238">
        <v>0</v>
      </c>
      <c r="T214" s="239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40" t="s">
        <v>219</v>
      </c>
      <c r="AT214" s="240" t="s">
        <v>215</v>
      </c>
      <c r="AU214" s="240" t="s">
        <v>21</v>
      </c>
      <c r="AY214" s="18" t="s">
        <v>213</v>
      </c>
      <c r="BE214" s="241">
        <f>IF(N214="základní",J214,0)</f>
        <v>0</v>
      </c>
      <c r="BF214" s="241">
        <f>IF(N214="snížená",J214,0)</f>
        <v>0</v>
      </c>
      <c r="BG214" s="241">
        <f>IF(N214="zákl. přenesená",J214,0)</f>
        <v>0</v>
      </c>
      <c r="BH214" s="241">
        <f>IF(N214="sníž. přenesená",J214,0)</f>
        <v>0</v>
      </c>
      <c r="BI214" s="241">
        <f>IF(N214="nulová",J214,0)</f>
        <v>0</v>
      </c>
      <c r="BJ214" s="18" t="s">
        <v>21</v>
      </c>
      <c r="BK214" s="241">
        <f>ROUND(I214*H214,2)</f>
        <v>0</v>
      </c>
      <c r="BL214" s="18" t="s">
        <v>219</v>
      </c>
      <c r="BM214" s="240" t="s">
        <v>1064</v>
      </c>
    </row>
    <row r="215" spans="1:65" s="2" customFormat="1" ht="16.5" customHeight="1">
      <c r="A215" s="39"/>
      <c r="B215" s="40"/>
      <c r="C215" s="228" t="s">
        <v>576</v>
      </c>
      <c r="D215" s="228" t="s">
        <v>215</v>
      </c>
      <c r="E215" s="229" t="s">
        <v>6178</v>
      </c>
      <c r="F215" s="230" t="s">
        <v>6179</v>
      </c>
      <c r="G215" s="231" t="s">
        <v>990</v>
      </c>
      <c r="H215" s="232">
        <v>1</v>
      </c>
      <c r="I215" s="233"/>
      <c r="J215" s="234">
        <f>ROUND(I215*H215,2)</f>
        <v>0</v>
      </c>
      <c r="K215" s="235"/>
      <c r="L215" s="45"/>
      <c r="M215" s="236" t="s">
        <v>1</v>
      </c>
      <c r="N215" s="237" t="s">
        <v>45</v>
      </c>
      <c r="O215" s="92"/>
      <c r="P215" s="238">
        <f>O215*H215</f>
        <v>0</v>
      </c>
      <c r="Q215" s="238">
        <v>0</v>
      </c>
      <c r="R215" s="238">
        <f>Q215*H215</f>
        <v>0</v>
      </c>
      <c r="S215" s="238">
        <v>0</v>
      </c>
      <c r="T215" s="239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40" t="s">
        <v>219</v>
      </c>
      <c r="AT215" s="240" t="s">
        <v>215</v>
      </c>
      <c r="AU215" s="240" t="s">
        <v>21</v>
      </c>
      <c r="AY215" s="18" t="s">
        <v>213</v>
      </c>
      <c r="BE215" s="241">
        <f>IF(N215="základní",J215,0)</f>
        <v>0</v>
      </c>
      <c r="BF215" s="241">
        <f>IF(N215="snížená",J215,0)</f>
        <v>0</v>
      </c>
      <c r="BG215" s="241">
        <f>IF(N215="zákl. přenesená",J215,0)</f>
        <v>0</v>
      </c>
      <c r="BH215" s="241">
        <f>IF(N215="sníž. přenesená",J215,0)</f>
        <v>0</v>
      </c>
      <c r="BI215" s="241">
        <f>IF(N215="nulová",J215,0)</f>
        <v>0</v>
      </c>
      <c r="BJ215" s="18" t="s">
        <v>21</v>
      </c>
      <c r="BK215" s="241">
        <f>ROUND(I215*H215,2)</f>
        <v>0</v>
      </c>
      <c r="BL215" s="18" t="s">
        <v>219</v>
      </c>
      <c r="BM215" s="240" t="s">
        <v>1075</v>
      </c>
    </row>
    <row r="216" spans="1:65" s="2" customFormat="1" ht="16.5" customHeight="1">
      <c r="A216" s="39"/>
      <c r="B216" s="40"/>
      <c r="C216" s="228" t="s">
        <v>581</v>
      </c>
      <c r="D216" s="228" t="s">
        <v>215</v>
      </c>
      <c r="E216" s="229" t="s">
        <v>6180</v>
      </c>
      <c r="F216" s="230" t="s">
        <v>6181</v>
      </c>
      <c r="G216" s="231" t="s">
        <v>990</v>
      </c>
      <c r="H216" s="232">
        <v>1</v>
      </c>
      <c r="I216" s="233"/>
      <c r="J216" s="234">
        <f>ROUND(I216*H216,2)</f>
        <v>0</v>
      </c>
      <c r="K216" s="235"/>
      <c r="L216" s="45"/>
      <c r="M216" s="236" t="s">
        <v>1</v>
      </c>
      <c r="N216" s="237" t="s">
        <v>45</v>
      </c>
      <c r="O216" s="92"/>
      <c r="P216" s="238">
        <f>O216*H216</f>
        <v>0</v>
      </c>
      <c r="Q216" s="238">
        <v>0</v>
      </c>
      <c r="R216" s="238">
        <f>Q216*H216</f>
        <v>0</v>
      </c>
      <c r="S216" s="238">
        <v>0</v>
      </c>
      <c r="T216" s="239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40" t="s">
        <v>219</v>
      </c>
      <c r="AT216" s="240" t="s">
        <v>215</v>
      </c>
      <c r="AU216" s="240" t="s">
        <v>21</v>
      </c>
      <c r="AY216" s="18" t="s">
        <v>213</v>
      </c>
      <c r="BE216" s="241">
        <f>IF(N216="základní",J216,0)</f>
        <v>0</v>
      </c>
      <c r="BF216" s="241">
        <f>IF(N216="snížená",J216,0)</f>
        <v>0</v>
      </c>
      <c r="BG216" s="241">
        <f>IF(N216="zákl. přenesená",J216,0)</f>
        <v>0</v>
      </c>
      <c r="BH216" s="241">
        <f>IF(N216="sníž. přenesená",J216,0)</f>
        <v>0</v>
      </c>
      <c r="BI216" s="241">
        <f>IF(N216="nulová",J216,0)</f>
        <v>0</v>
      </c>
      <c r="BJ216" s="18" t="s">
        <v>21</v>
      </c>
      <c r="BK216" s="241">
        <f>ROUND(I216*H216,2)</f>
        <v>0</v>
      </c>
      <c r="BL216" s="18" t="s">
        <v>219</v>
      </c>
      <c r="BM216" s="240" t="s">
        <v>1085</v>
      </c>
    </row>
    <row r="217" spans="1:65" s="2" customFormat="1" ht="44.25" customHeight="1">
      <c r="A217" s="39"/>
      <c r="B217" s="40"/>
      <c r="C217" s="228" t="s">
        <v>586</v>
      </c>
      <c r="D217" s="228" t="s">
        <v>215</v>
      </c>
      <c r="E217" s="229" t="s">
        <v>6182</v>
      </c>
      <c r="F217" s="230" t="s">
        <v>6183</v>
      </c>
      <c r="G217" s="231" t="s">
        <v>990</v>
      </c>
      <c r="H217" s="232">
        <v>1</v>
      </c>
      <c r="I217" s="233"/>
      <c r="J217" s="234">
        <f>ROUND(I217*H217,2)</f>
        <v>0</v>
      </c>
      <c r="K217" s="235"/>
      <c r="L217" s="45"/>
      <c r="M217" s="236" t="s">
        <v>1</v>
      </c>
      <c r="N217" s="237" t="s">
        <v>45</v>
      </c>
      <c r="O217" s="92"/>
      <c r="P217" s="238">
        <f>O217*H217</f>
        <v>0</v>
      </c>
      <c r="Q217" s="238">
        <v>0</v>
      </c>
      <c r="R217" s="238">
        <f>Q217*H217</f>
        <v>0</v>
      </c>
      <c r="S217" s="238">
        <v>0</v>
      </c>
      <c r="T217" s="239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40" t="s">
        <v>219</v>
      </c>
      <c r="AT217" s="240" t="s">
        <v>215</v>
      </c>
      <c r="AU217" s="240" t="s">
        <v>21</v>
      </c>
      <c r="AY217" s="18" t="s">
        <v>213</v>
      </c>
      <c r="BE217" s="241">
        <f>IF(N217="základní",J217,0)</f>
        <v>0</v>
      </c>
      <c r="BF217" s="241">
        <f>IF(N217="snížená",J217,0)</f>
        <v>0</v>
      </c>
      <c r="BG217" s="241">
        <f>IF(N217="zákl. přenesená",J217,0)</f>
        <v>0</v>
      </c>
      <c r="BH217" s="241">
        <f>IF(N217="sníž. přenesená",J217,0)</f>
        <v>0</v>
      </c>
      <c r="BI217" s="241">
        <f>IF(N217="nulová",J217,0)</f>
        <v>0</v>
      </c>
      <c r="BJ217" s="18" t="s">
        <v>21</v>
      </c>
      <c r="BK217" s="241">
        <f>ROUND(I217*H217,2)</f>
        <v>0</v>
      </c>
      <c r="BL217" s="18" t="s">
        <v>219</v>
      </c>
      <c r="BM217" s="240" t="s">
        <v>1095</v>
      </c>
    </row>
    <row r="218" spans="1:65" s="2" customFormat="1" ht="33" customHeight="1">
      <c r="A218" s="39"/>
      <c r="B218" s="40"/>
      <c r="C218" s="228" t="s">
        <v>591</v>
      </c>
      <c r="D218" s="228" t="s">
        <v>215</v>
      </c>
      <c r="E218" s="229" t="s">
        <v>6184</v>
      </c>
      <c r="F218" s="230" t="s">
        <v>4909</v>
      </c>
      <c r="G218" s="231" t="s">
        <v>990</v>
      </c>
      <c r="H218" s="232">
        <v>1</v>
      </c>
      <c r="I218" s="233"/>
      <c r="J218" s="234">
        <f>ROUND(I218*H218,2)</f>
        <v>0</v>
      </c>
      <c r="K218" s="235"/>
      <c r="L218" s="45"/>
      <c r="M218" s="236" t="s">
        <v>1</v>
      </c>
      <c r="N218" s="237" t="s">
        <v>45</v>
      </c>
      <c r="O218" s="92"/>
      <c r="P218" s="238">
        <f>O218*H218</f>
        <v>0</v>
      </c>
      <c r="Q218" s="238">
        <v>0</v>
      </c>
      <c r="R218" s="238">
        <f>Q218*H218</f>
        <v>0</v>
      </c>
      <c r="S218" s="238">
        <v>0</v>
      </c>
      <c r="T218" s="239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40" t="s">
        <v>219</v>
      </c>
      <c r="AT218" s="240" t="s">
        <v>215</v>
      </c>
      <c r="AU218" s="240" t="s">
        <v>21</v>
      </c>
      <c r="AY218" s="18" t="s">
        <v>213</v>
      </c>
      <c r="BE218" s="241">
        <f>IF(N218="základní",J218,0)</f>
        <v>0</v>
      </c>
      <c r="BF218" s="241">
        <f>IF(N218="snížená",J218,0)</f>
        <v>0</v>
      </c>
      <c r="BG218" s="241">
        <f>IF(N218="zákl. přenesená",J218,0)</f>
        <v>0</v>
      </c>
      <c r="BH218" s="241">
        <f>IF(N218="sníž. přenesená",J218,0)</f>
        <v>0</v>
      </c>
      <c r="BI218" s="241">
        <f>IF(N218="nulová",J218,0)</f>
        <v>0</v>
      </c>
      <c r="BJ218" s="18" t="s">
        <v>21</v>
      </c>
      <c r="BK218" s="241">
        <f>ROUND(I218*H218,2)</f>
        <v>0</v>
      </c>
      <c r="BL218" s="18" t="s">
        <v>219</v>
      </c>
      <c r="BM218" s="240" t="s">
        <v>1105</v>
      </c>
    </row>
    <row r="219" spans="1:65" s="2" customFormat="1" ht="21.75" customHeight="1">
      <c r="A219" s="39"/>
      <c r="B219" s="40"/>
      <c r="C219" s="228" t="s">
        <v>595</v>
      </c>
      <c r="D219" s="228" t="s">
        <v>215</v>
      </c>
      <c r="E219" s="229" t="s">
        <v>6185</v>
      </c>
      <c r="F219" s="230" t="s">
        <v>6186</v>
      </c>
      <c r="G219" s="231" t="s">
        <v>990</v>
      </c>
      <c r="H219" s="232">
        <v>1</v>
      </c>
      <c r="I219" s="233"/>
      <c r="J219" s="234">
        <f>ROUND(I219*H219,2)</f>
        <v>0</v>
      </c>
      <c r="K219" s="235"/>
      <c r="L219" s="45"/>
      <c r="M219" s="236" t="s">
        <v>1</v>
      </c>
      <c r="N219" s="237" t="s">
        <v>45</v>
      </c>
      <c r="O219" s="92"/>
      <c r="P219" s="238">
        <f>O219*H219</f>
        <v>0</v>
      </c>
      <c r="Q219" s="238">
        <v>0</v>
      </c>
      <c r="R219" s="238">
        <f>Q219*H219</f>
        <v>0</v>
      </c>
      <c r="S219" s="238">
        <v>0</v>
      </c>
      <c r="T219" s="239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40" t="s">
        <v>219</v>
      </c>
      <c r="AT219" s="240" t="s">
        <v>215</v>
      </c>
      <c r="AU219" s="240" t="s">
        <v>21</v>
      </c>
      <c r="AY219" s="18" t="s">
        <v>213</v>
      </c>
      <c r="BE219" s="241">
        <f>IF(N219="základní",J219,0)</f>
        <v>0</v>
      </c>
      <c r="BF219" s="241">
        <f>IF(N219="snížená",J219,0)</f>
        <v>0</v>
      </c>
      <c r="BG219" s="241">
        <f>IF(N219="zákl. přenesená",J219,0)</f>
        <v>0</v>
      </c>
      <c r="BH219" s="241">
        <f>IF(N219="sníž. přenesená",J219,0)</f>
        <v>0</v>
      </c>
      <c r="BI219" s="241">
        <f>IF(N219="nulová",J219,0)</f>
        <v>0</v>
      </c>
      <c r="BJ219" s="18" t="s">
        <v>21</v>
      </c>
      <c r="BK219" s="241">
        <f>ROUND(I219*H219,2)</f>
        <v>0</v>
      </c>
      <c r="BL219" s="18" t="s">
        <v>219</v>
      </c>
      <c r="BM219" s="240" t="s">
        <v>1117</v>
      </c>
    </row>
    <row r="220" spans="1:65" s="2" customFormat="1" ht="16.5" customHeight="1">
      <c r="A220" s="39"/>
      <c r="B220" s="40"/>
      <c r="C220" s="228" t="s">
        <v>601</v>
      </c>
      <c r="D220" s="228" t="s">
        <v>215</v>
      </c>
      <c r="E220" s="229" t="s">
        <v>6187</v>
      </c>
      <c r="F220" s="230" t="s">
        <v>4912</v>
      </c>
      <c r="G220" s="231" t="s">
        <v>990</v>
      </c>
      <c r="H220" s="232">
        <v>1</v>
      </c>
      <c r="I220" s="233"/>
      <c r="J220" s="234">
        <f>ROUND(I220*H220,2)</f>
        <v>0</v>
      </c>
      <c r="K220" s="235"/>
      <c r="L220" s="45"/>
      <c r="M220" s="236" t="s">
        <v>1</v>
      </c>
      <c r="N220" s="237" t="s">
        <v>45</v>
      </c>
      <c r="O220" s="92"/>
      <c r="P220" s="238">
        <f>O220*H220</f>
        <v>0</v>
      </c>
      <c r="Q220" s="238">
        <v>0</v>
      </c>
      <c r="R220" s="238">
        <f>Q220*H220</f>
        <v>0</v>
      </c>
      <c r="S220" s="238">
        <v>0</v>
      </c>
      <c r="T220" s="239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40" t="s">
        <v>219</v>
      </c>
      <c r="AT220" s="240" t="s">
        <v>215</v>
      </c>
      <c r="AU220" s="240" t="s">
        <v>21</v>
      </c>
      <c r="AY220" s="18" t="s">
        <v>213</v>
      </c>
      <c r="BE220" s="241">
        <f>IF(N220="základní",J220,0)</f>
        <v>0</v>
      </c>
      <c r="BF220" s="241">
        <f>IF(N220="snížená",J220,0)</f>
        <v>0</v>
      </c>
      <c r="BG220" s="241">
        <f>IF(N220="zákl. přenesená",J220,0)</f>
        <v>0</v>
      </c>
      <c r="BH220" s="241">
        <f>IF(N220="sníž. přenesená",J220,0)</f>
        <v>0</v>
      </c>
      <c r="BI220" s="241">
        <f>IF(N220="nulová",J220,0)</f>
        <v>0</v>
      </c>
      <c r="BJ220" s="18" t="s">
        <v>21</v>
      </c>
      <c r="BK220" s="241">
        <f>ROUND(I220*H220,2)</f>
        <v>0</v>
      </c>
      <c r="BL220" s="18" t="s">
        <v>219</v>
      </c>
      <c r="BM220" s="240" t="s">
        <v>1131</v>
      </c>
    </row>
    <row r="221" spans="1:65" s="2" customFormat="1" ht="16.5" customHeight="1">
      <c r="A221" s="39"/>
      <c r="B221" s="40"/>
      <c r="C221" s="228" t="s">
        <v>606</v>
      </c>
      <c r="D221" s="228" t="s">
        <v>215</v>
      </c>
      <c r="E221" s="229" t="s">
        <v>6188</v>
      </c>
      <c r="F221" s="230" t="s">
        <v>6189</v>
      </c>
      <c r="G221" s="231" t="s">
        <v>990</v>
      </c>
      <c r="H221" s="232">
        <v>1</v>
      </c>
      <c r="I221" s="233"/>
      <c r="J221" s="234">
        <f>ROUND(I221*H221,2)</f>
        <v>0</v>
      </c>
      <c r="K221" s="235"/>
      <c r="L221" s="45"/>
      <c r="M221" s="236" t="s">
        <v>1</v>
      </c>
      <c r="N221" s="237" t="s">
        <v>45</v>
      </c>
      <c r="O221" s="92"/>
      <c r="P221" s="238">
        <f>O221*H221</f>
        <v>0</v>
      </c>
      <c r="Q221" s="238">
        <v>0</v>
      </c>
      <c r="R221" s="238">
        <f>Q221*H221</f>
        <v>0</v>
      </c>
      <c r="S221" s="238">
        <v>0</v>
      </c>
      <c r="T221" s="239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40" t="s">
        <v>219</v>
      </c>
      <c r="AT221" s="240" t="s">
        <v>215</v>
      </c>
      <c r="AU221" s="240" t="s">
        <v>21</v>
      </c>
      <c r="AY221" s="18" t="s">
        <v>213</v>
      </c>
      <c r="BE221" s="241">
        <f>IF(N221="základní",J221,0)</f>
        <v>0</v>
      </c>
      <c r="BF221" s="241">
        <f>IF(N221="snížená",J221,0)</f>
        <v>0</v>
      </c>
      <c r="BG221" s="241">
        <f>IF(N221="zákl. přenesená",J221,0)</f>
        <v>0</v>
      </c>
      <c r="BH221" s="241">
        <f>IF(N221="sníž. přenesená",J221,0)</f>
        <v>0</v>
      </c>
      <c r="BI221" s="241">
        <f>IF(N221="nulová",J221,0)</f>
        <v>0</v>
      </c>
      <c r="BJ221" s="18" t="s">
        <v>21</v>
      </c>
      <c r="BK221" s="241">
        <f>ROUND(I221*H221,2)</f>
        <v>0</v>
      </c>
      <c r="BL221" s="18" t="s">
        <v>219</v>
      </c>
      <c r="BM221" s="240" t="s">
        <v>1141</v>
      </c>
    </row>
    <row r="222" spans="1:65" s="2" customFormat="1" ht="16.5" customHeight="1">
      <c r="A222" s="39"/>
      <c r="B222" s="40"/>
      <c r="C222" s="228" t="s">
        <v>610</v>
      </c>
      <c r="D222" s="228" t="s">
        <v>215</v>
      </c>
      <c r="E222" s="229" t="s">
        <v>6190</v>
      </c>
      <c r="F222" s="230" t="s">
        <v>4918</v>
      </c>
      <c r="G222" s="231" t="s">
        <v>990</v>
      </c>
      <c r="H222" s="232">
        <v>1</v>
      </c>
      <c r="I222" s="233"/>
      <c r="J222" s="234">
        <f>ROUND(I222*H222,2)</f>
        <v>0</v>
      </c>
      <c r="K222" s="235"/>
      <c r="L222" s="45"/>
      <c r="M222" s="301" t="s">
        <v>1</v>
      </c>
      <c r="N222" s="302" t="s">
        <v>45</v>
      </c>
      <c r="O222" s="303"/>
      <c r="P222" s="304">
        <f>O222*H222</f>
        <v>0</v>
      </c>
      <c r="Q222" s="304">
        <v>0</v>
      </c>
      <c r="R222" s="304">
        <f>Q222*H222</f>
        <v>0</v>
      </c>
      <c r="S222" s="304">
        <v>0</v>
      </c>
      <c r="T222" s="305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40" t="s">
        <v>219</v>
      </c>
      <c r="AT222" s="240" t="s">
        <v>215</v>
      </c>
      <c r="AU222" s="240" t="s">
        <v>21</v>
      </c>
      <c r="AY222" s="18" t="s">
        <v>213</v>
      </c>
      <c r="BE222" s="241">
        <f>IF(N222="základní",J222,0)</f>
        <v>0</v>
      </c>
      <c r="BF222" s="241">
        <f>IF(N222="snížená",J222,0)</f>
        <v>0</v>
      </c>
      <c r="BG222" s="241">
        <f>IF(N222="zákl. přenesená",J222,0)</f>
        <v>0</v>
      </c>
      <c r="BH222" s="241">
        <f>IF(N222="sníž. přenesená",J222,0)</f>
        <v>0</v>
      </c>
      <c r="BI222" s="241">
        <f>IF(N222="nulová",J222,0)</f>
        <v>0</v>
      </c>
      <c r="BJ222" s="18" t="s">
        <v>21</v>
      </c>
      <c r="BK222" s="241">
        <f>ROUND(I222*H222,2)</f>
        <v>0</v>
      </c>
      <c r="BL222" s="18" t="s">
        <v>219</v>
      </c>
      <c r="BM222" s="240" t="s">
        <v>1152</v>
      </c>
    </row>
    <row r="223" spans="1:31" s="2" customFormat="1" ht="6.95" customHeight="1">
      <c r="A223" s="39"/>
      <c r="B223" s="67"/>
      <c r="C223" s="68"/>
      <c r="D223" s="68"/>
      <c r="E223" s="68"/>
      <c r="F223" s="68"/>
      <c r="G223" s="68"/>
      <c r="H223" s="68"/>
      <c r="I223" s="68"/>
      <c r="J223" s="68"/>
      <c r="K223" s="68"/>
      <c r="L223" s="45"/>
      <c r="M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</row>
  </sheetData>
  <sheetProtection password="CC35" sheet="1" objects="1" scenarios="1" formatColumns="0" formatRows="0" autoFilter="0"/>
  <autoFilter ref="C131:K222"/>
  <mergeCells count="9">
    <mergeCell ref="E7:H7"/>
    <mergeCell ref="E9:H9"/>
    <mergeCell ref="E18:H18"/>
    <mergeCell ref="E27:H27"/>
    <mergeCell ref="E85:H85"/>
    <mergeCell ref="E87:H87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95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2:12" s="1" customFormat="1" ht="12" customHeight="1">
      <c r="B8" s="21"/>
      <c r="D8" s="151" t="s">
        <v>159</v>
      </c>
      <c r="L8" s="21"/>
    </row>
    <row r="9" spans="1:31" s="2" customFormat="1" ht="16.5" customHeight="1">
      <c r="A9" s="39"/>
      <c r="B9" s="45"/>
      <c r="C9" s="39"/>
      <c r="D9" s="39"/>
      <c r="E9" s="152" t="s">
        <v>3024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3025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3026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19</v>
      </c>
      <c r="E13" s="39"/>
      <c r="F13" s="142" t="s">
        <v>1</v>
      </c>
      <c r="G13" s="39"/>
      <c r="H13" s="39"/>
      <c r="I13" s="151" t="s">
        <v>20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22</v>
      </c>
      <c r="E14" s="39"/>
      <c r="F14" s="142" t="s">
        <v>3027</v>
      </c>
      <c r="G14" s="39"/>
      <c r="H14" s="39"/>
      <c r="I14" s="151" t="s">
        <v>24</v>
      </c>
      <c r="J14" s="154" t="str">
        <f>'Rekapitulace stavby'!AN8</f>
        <v>3. 3. 2021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28</v>
      </c>
      <c r="E16" s="39"/>
      <c r="F16" s="39"/>
      <c r="G16" s="39"/>
      <c r="H16" s="39"/>
      <c r="I16" s="151" t="s">
        <v>29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3028</v>
      </c>
      <c r="F17" s="39"/>
      <c r="G17" s="39"/>
      <c r="H17" s="39"/>
      <c r="I17" s="151" t="s">
        <v>31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32</v>
      </c>
      <c r="E19" s="39"/>
      <c r="F19" s="39"/>
      <c r="G19" s="39"/>
      <c r="H19" s="39"/>
      <c r="I19" s="151" t="s">
        <v>29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31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34</v>
      </c>
      <c r="E22" s="39"/>
      <c r="F22" s="39"/>
      <c r="G22" s="39"/>
      <c r="H22" s="39"/>
      <c r="I22" s="151" t="s">
        <v>29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3029</v>
      </c>
      <c r="F23" s="39"/>
      <c r="G23" s="39"/>
      <c r="H23" s="39"/>
      <c r="I23" s="151" t="s">
        <v>31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37</v>
      </c>
      <c r="E25" s="39"/>
      <c r="F25" s="39"/>
      <c r="G25" s="39"/>
      <c r="H25" s="39"/>
      <c r="I25" s="151" t="s">
        <v>29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3030</v>
      </c>
      <c r="F26" s="39"/>
      <c r="G26" s="39"/>
      <c r="H26" s="39"/>
      <c r="I26" s="151" t="s">
        <v>31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39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40</v>
      </c>
      <c r="E32" s="39"/>
      <c r="F32" s="39"/>
      <c r="G32" s="39"/>
      <c r="H32" s="39"/>
      <c r="I32" s="39"/>
      <c r="J32" s="161">
        <f>ROUND(J122,2)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42</v>
      </c>
      <c r="G34" s="39"/>
      <c r="H34" s="39"/>
      <c r="I34" s="162" t="s">
        <v>41</v>
      </c>
      <c r="J34" s="162" t="s">
        <v>43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44</v>
      </c>
      <c r="E35" s="151" t="s">
        <v>45</v>
      </c>
      <c r="F35" s="164">
        <f>ROUND((SUM(BE122:BE208)),2)</f>
        <v>0</v>
      </c>
      <c r="G35" s="39"/>
      <c r="H35" s="39"/>
      <c r="I35" s="165">
        <v>0.21</v>
      </c>
      <c r="J35" s="164">
        <f>ROUND(((SUM(BE122:BE208))*I35),2)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46</v>
      </c>
      <c r="F36" s="164">
        <f>ROUND((SUM(BF122:BF208)),2)</f>
        <v>0</v>
      </c>
      <c r="G36" s="39"/>
      <c r="H36" s="39"/>
      <c r="I36" s="165">
        <v>0.15</v>
      </c>
      <c r="J36" s="164">
        <f>ROUND(((SUM(BF122:BF208))*I36),2)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47</v>
      </c>
      <c r="F37" s="164">
        <f>ROUND((SUM(BG122:BG208)),2)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48</v>
      </c>
      <c r="F38" s="164">
        <f>ROUND((SUM(BH122:BH208)),2)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49</v>
      </c>
      <c r="F39" s="164">
        <f>ROUND((SUM(BI122:BI208)),2)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50</v>
      </c>
      <c r="E41" s="168"/>
      <c r="F41" s="168"/>
      <c r="G41" s="169" t="s">
        <v>51</v>
      </c>
      <c r="H41" s="170" t="s">
        <v>52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53</v>
      </c>
      <c r="E50" s="174"/>
      <c r="F50" s="174"/>
      <c r="G50" s="173" t="s">
        <v>54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55</v>
      </c>
      <c r="E61" s="176"/>
      <c r="F61" s="177" t="s">
        <v>56</v>
      </c>
      <c r="G61" s="175" t="s">
        <v>55</v>
      </c>
      <c r="H61" s="176"/>
      <c r="I61" s="176"/>
      <c r="J61" s="178" t="s">
        <v>56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57</v>
      </c>
      <c r="E65" s="179"/>
      <c r="F65" s="179"/>
      <c r="G65" s="173" t="s">
        <v>58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55</v>
      </c>
      <c r="E76" s="176"/>
      <c r="F76" s="177" t="s">
        <v>56</v>
      </c>
      <c r="G76" s="175" t="s">
        <v>55</v>
      </c>
      <c r="H76" s="176"/>
      <c r="I76" s="176"/>
      <c r="J76" s="178" t="s">
        <v>56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159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3024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3025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D.1.4.ZT - Zdravotechnika -kanalizace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22</v>
      </c>
      <c r="D91" s="41"/>
      <c r="E91" s="41"/>
      <c r="F91" s="28" t="str">
        <f>F14</f>
        <v>MN Dvůr Králové n. L.</v>
      </c>
      <c r="G91" s="41"/>
      <c r="H91" s="41"/>
      <c r="I91" s="33" t="s">
        <v>24</v>
      </c>
      <c r="J91" s="80" t="str">
        <f>IF(J14="","",J14)</f>
        <v>3. 3. 2021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28</v>
      </c>
      <c r="D93" s="41"/>
      <c r="E93" s="41"/>
      <c r="F93" s="28" t="str">
        <f>E17</f>
        <v>Královéhradecký kraj, Pivovarské nám. HK</v>
      </c>
      <c r="G93" s="41"/>
      <c r="H93" s="41"/>
      <c r="I93" s="33" t="s">
        <v>34</v>
      </c>
      <c r="J93" s="37" t="str">
        <f>E23</f>
        <v>Sanit Studio, s.r.o.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32</v>
      </c>
      <c r="D94" s="41"/>
      <c r="E94" s="41"/>
      <c r="F94" s="28" t="str">
        <f>IF(E20="","",E20)</f>
        <v>Vyplň údaj</v>
      </c>
      <c r="G94" s="41"/>
      <c r="H94" s="41"/>
      <c r="I94" s="33" t="s">
        <v>37</v>
      </c>
      <c r="J94" s="37" t="str">
        <f>E26</f>
        <v>Ing. Jana Křížková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163</v>
      </c>
      <c r="D96" s="186"/>
      <c r="E96" s="186"/>
      <c r="F96" s="186"/>
      <c r="G96" s="186"/>
      <c r="H96" s="186"/>
      <c r="I96" s="186"/>
      <c r="J96" s="187" t="s">
        <v>164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165</v>
      </c>
      <c r="D98" s="41"/>
      <c r="E98" s="41"/>
      <c r="F98" s="41"/>
      <c r="G98" s="41"/>
      <c r="H98" s="41"/>
      <c r="I98" s="41"/>
      <c r="J98" s="111">
        <f>J122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166</v>
      </c>
    </row>
    <row r="99" spans="1:31" s="9" customFormat="1" ht="24.95" customHeight="1">
      <c r="A99" s="9"/>
      <c r="B99" s="189"/>
      <c r="C99" s="190"/>
      <c r="D99" s="191" t="s">
        <v>177</v>
      </c>
      <c r="E99" s="192"/>
      <c r="F99" s="192"/>
      <c r="G99" s="192"/>
      <c r="H99" s="192"/>
      <c r="I99" s="192"/>
      <c r="J99" s="193">
        <f>J123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3031</v>
      </c>
      <c r="E100" s="197"/>
      <c r="F100" s="197"/>
      <c r="G100" s="197"/>
      <c r="H100" s="197"/>
      <c r="I100" s="197"/>
      <c r="J100" s="198">
        <f>J124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198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184" t="str">
        <f>E7</f>
        <v>NÁSTAVBA OPER. SÁLŮ A STERILIZACE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2:12" s="1" customFormat="1" ht="12" customHeight="1">
      <c r="B111" s="22"/>
      <c r="C111" s="33" t="s">
        <v>159</v>
      </c>
      <c r="D111" s="23"/>
      <c r="E111" s="23"/>
      <c r="F111" s="23"/>
      <c r="G111" s="23"/>
      <c r="H111" s="23"/>
      <c r="I111" s="23"/>
      <c r="J111" s="23"/>
      <c r="K111" s="23"/>
      <c r="L111" s="21"/>
    </row>
    <row r="112" spans="1:31" s="2" customFormat="1" ht="16.5" customHeight="1">
      <c r="A112" s="39"/>
      <c r="B112" s="40"/>
      <c r="C112" s="41"/>
      <c r="D112" s="41"/>
      <c r="E112" s="184" t="s">
        <v>3024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3025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E11</f>
        <v>D.1.4.ZT - Zdravotechnika -kanalizace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22</v>
      </c>
      <c r="D116" s="41"/>
      <c r="E116" s="41"/>
      <c r="F116" s="28" t="str">
        <f>F14</f>
        <v>MN Dvůr Králové n. L.</v>
      </c>
      <c r="G116" s="41"/>
      <c r="H116" s="41"/>
      <c r="I116" s="33" t="s">
        <v>24</v>
      </c>
      <c r="J116" s="80" t="str">
        <f>IF(J14="","",J14)</f>
        <v>3. 3. 2021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28</v>
      </c>
      <c r="D118" s="41"/>
      <c r="E118" s="41"/>
      <c r="F118" s="28" t="str">
        <f>E17</f>
        <v>Královéhradecký kraj, Pivovarské nám. HK</v>
      </c>
      <c r="G118" s="41"/>
      <c r="H118" s="41"/>
      <c r="I118" s="33" t="s">
        <v>34</v>
      </c>
      <c r="J118" s="37" t="str">
        <f>E23</f>
        <v>Sanit Studio, s.r.o.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32</v>
      </c>
      <c r="D119" s="41"/>
      <c r="E119" s="41"/>
      <c r="F119" s="28" t="str">
        <f>IF(E20="","",E20)</f>
        <v>Vyplň údaj</v>
      </c>
      <c r="G119" s="41"/>
      <c r="H119" s="41"/>
      <c r="I119" s="33" t="s">
        <v>37</v>
      </c>
      <c r="J119" s="37" t="str">
        <f>E26</f>
        <v>Ing. Jana Křížková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200"/>
      <c r="B121" s="201"/>
      <c r="C121" s="202" t="s">
        <v>199</v>
      </c>
      <c r="D121" s="203" t="s">
        <v>65</v>
      </c>
      <c r="E121" s="203" t="s">
        <v>61</v>
      </c>
      <c r="F121" s="203" t="s">
        <v>62</v>
      </c>
      <c r="G121" s="203" t="s">
        <v>200</v>
      </c>
      <c r="H121" s="203" t="s">
        <v>201</v>
      </c>
      <c r="I121" s="203" t="s">
        <v>202</v>
      </c>
      <c r="J121" s="204" t="s">
        <v>164</v>
      </c>
      <c r="K121" s="205" t="s">
        <v>203</v>
      </c>
      <c r="L121" s="206"/>
      <c r="M121" s="101" t="s">
        <v>1</v>
      </c>
      <c r="N121" s="102" t="s">
        <v>44</v>
      </c>
      <c r="O121" s="102" t="s">
        <v>204</v>
      </c>
      <c r="P121" s="102" t="s">
        <v>205</v>
      </c>
      <c r="Q121" s="102" t="s">
        <v>206</v>
      </c>
      <c r="R121" s="102" t="s">
        <v>207</v>
      </c>
      <c r="S121" s="102" t="s">
        <v>208</v>
      </c>
      <c r="T121" s="103" t="s">
        <v>209</v>
      </c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</row>
    <row r="122" spans="1:63" s="2" customFormat="1" ht="22.8" customHeight="1">
      <c r="A122" s="39"/>
      <c r="B122" s="40"/>
      <c r="C122" s="108" t="s">
        <v>210</v>
      </c>
      <c r="D122" s="41"/>
      <c r="E122" s="41"/>
      <c r="F122" s="41"/>
      <c r="G122" s="41"/>
      <c r="H122" s="41"/>
      <c r="I122" s="41"/>
      <c r="J122" s="207">
        <f>BK122</f>
        <v>0</v>
      </c>
      <c r="K122" s="41"/>
      <c r="L122" s="45"/>
      <c r="M122" s="104"/>
      <c r="N122" s="208"/>
      <c r="O122" s="105"/>
      <c r="P122" s="209">
        <f>P123</f>
        <v>0</v>
      </c>
      <c r="Q122" s="105"/>
      <c r="R122" s="209">
        <f>R123</f>
        <v>38.62484500000001</v>
      </c>
      <c r="S122" s="105"/>
      <c r="T122" s="210">
        <f>T123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79</v>
      </c>
      <c r="AU122" s="18" t="s">
        <v>166</v>
      </c>
      <c r="BK122" s="211">
        <f>BK123</f>
        <v>0</v>
      </c>
    </row>
    <row r="123" spans="1:63" s="12" customFormat="1" ht="25.9" customHeight="1">
      <c r="A123" s="12"/>
      <c r="B123" s="212"/>
      <c r="C123" s="213"/>
      <c r="D123" s="214" t="s">
        <v>79</v>
      </c>
      <c r="E123" s="215" t="s">
        <v>1548</v>
      </c>
      <c r="F123" s="215" t="s">
        <v>1549</v>
      </c>
      <c r="G123" s="213"/>
      <c r="H123" s="213"/>
      <c r="I123" s="216"/>
      <c r="J123" s="217">
        <f>BK123</f>
        <v>0</v>
      </c>
      <c r="K123" s="213"/>
      <c r="L123" s="218"/>
      <c r="M123" s="219"/>
      <c r="N123" s="220"/>
      <c r="O123" s="220"/>
      <c r="P123" s="221">
        <f>P124</f>
        <v>0</v>
      </c>
      <c r="Q123" s="220"/>
      <c r="R123" s="221">
        <f>R124</f>
        <v>38.62484500000001</v>
      </c>
      <c r="S123" s="220"/>
      <c r="T123" s="222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3" t="s">
        <v>89</v>
      </c>
      <c r="AT123" s="224" t="s">
        <v>79</v>
      </c>
      <c r="AU123" s="224" t="s">
        <v>80</v>
      </c>
      <c r="AY123" s="223" t="s">
        <v>213</v>
      </c>
      <c r="BK123" s="225">
        <f>BK124</f>
        <v>0</v>
      </c>
    </row>
    <row r="124" spans="1:63" s="12" customFormat="1" ht="22.8" customHeight="1">
      <c r="A124" s="12"/>
      <c r="B124" s="212"/>
      <c r="C124" s="213"/>
      <c r="D124" s="214" t="s">
        <v>79</v>
      </c>
      <c r="E124" s="226" t="s">
        <v>3032</v>
      </c>
      <c r="F124" s="226" t="s">
        <v>3033</v>
      </c>
      <c r="G124" s="213"/>
      <c r="H124" s="213"/>
      <c r="I124" s="216"/>
      <c r="J124" s="227">
        <f>BK124</f>
        <v>0</v>
      </c>
      <c r="K124" s="213"/>
      <c r="L124" s="218"/>
      <c r="M124" s="219"/>
      <c r="N124" s="220"/>
      <c r="O124" s="220"/>
      <c r="P124" s="221">
        <f>SUM(P125:P208)</f>
        <v>0</v>
      </c>
      <c r="Q124" s="220"/>
      <c r="R124" s="221">
        <f>SUM(R125:R208)</f>
        <v>38.62484500000001</v>
      </c>
      <c r="S124" s="220"/>
      <c r="T124" s="222">
        <f>SUM(T125:T208)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3" t="s">
        <v>89</v>
      </c>
      <c r="AT124" s="224" t="s">
        <v>79</v>
      </c>
      <c r="AU124" s="224" t="s">
        <v>21</v>
      </c>
      <c r="AY124" s="223" t="s">
        <v>213</v>
      </c>
      <c r="BK124" s="225">
        <f>SUM(BK125:BK208)</f>
        <v>0</v>
      </c>
    </row>
    <row r="125" spans="1:65" s="2" customFormat="1" ht="44.25" customHeight="1">
      <c r="A125" s="39"/>
      <c r="B125" s="40"/>
      <c r="C125" s="228" t="s">
        <v>21</v>
      </c>
      <c r="D125" s="228" t="s">
        <v>215</v>
      </c>
      <c r="E125" s="229" t="s">
        <v>3034</v>
      </c>
      <c r="F125" s="230" t="s">
        <v>3035</v>
      </c>
      <c r="G125" s="231" t="s">
        <v>218</v>
      </c>
      <c r="H125" s="232">
        <v>21.12</v>
      </c>
      <c r="I125" s="233"/>
      <c r="J125" s="234">
        <f>ROUND(I125*H125,2)</f>
        <v>0</v>
      </c>
      <c r="K125" s="235"/>
      <c r="L125" s="45"/>
      <c r="M125" s="236" t="s">
        <v>1</v>
      </c>
      <c r="N125" s="237" t="s">
        <v>45</v>
      </c>
      <c r="O125" s="92"/>
      <c r="P125" s="238">
        <f>O125*H125</f>
        <v>0</v>
      </c>
      <c r="Q125" s="238">
        <v>1.8</v>
      </c>
      <c r="R125" s="238">
        <f>Q125*H125</f>
        <v>38.016000000000005</v>
      </c>
      <c r="S125" s="238">
        <v>0</v>
      </c>
      <c r="T125" s="23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0" t="s">
        <v>301</v>
      </c>
      <c r="AT125" s="240" t="s">
        <v>215</v>
      </c>
      <c r="AU125" s="240" t="s">
        <v>89</v>
      </c>
      <c r="AY125" s="18" t="s">
        <v>213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8" t="s">
        <v>21</v>
      </c>
      <c r="BK125" s="241">
        <f>ROUND(I125*H125,2)</f>
        <v>0</v>
      </c>
      <c r="BL125" s="18" t="s">
        <v>301</v>
      </c>
      <c r="BM125" s="240" t="s">
        <v>3036</v>
      </c>
    </row>
    <row r="126" spans="1:51" s="13" customFormat="1" ht="12">
      <c r="A126" s="13"/>
      <c r="B126" s="242"/>
      <c r="C126" s="243"/>
      <c r="D126" s="244" t="s">
        <v>221</v>
      </c>
      <c r="E126" s="245" t="s">
        <v>1</v>
      </c>
      <c r="F126" s="246" t="s">
        <v>3037</v>
      </c>
      <c r="G126" s="243"/>
      <c r="H126" s="247">
        <v>21.12</v>
      </c>
      <c r="I126" s="248"/>
      <c r="J126" s="243"/>
      <c r="K126" s="243"/>
      <c r="L126" s="249"/>
      <c r="M126" s="250"/>
      <c r="N126" s="251"/>
      <c r="O126" s="251"/>
      <c r="P126" s="251"/>
      <c r="Q126" s="251"/>
      <c r="R126" s="251"/>
      <c r="S126" s="251"/>
      <c r="T126" s="252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53" t="s">
        <v>221</v>
      </c>
      <c r="AU126" s="253" t="s">
        <v>89</v>
      </c>
      <c r="AV126" s="13" t="s">
        <v>89</v>
      </c>
      <c r="AW126" s="13" t="s">
        <v>36</v>
      </c>
      <c r="AX126" s="13" t="s">
        <v>21</v>
      </c>
      <c r="AY126" s="253" t="s">
        <v>213</v>
      </c>
    </row>
    <row r="127" spans="1:65" s="2" customFormat="1" ht="21.75" customHeight="1">
      <c r="A127" s="39"/>
      <c r="B127" s="40"/>
      <c r="C127" s="228" t="s">
        <v>89</v>
      </c>
      <c r="D127" s="228" t="s">
        <v>215</v>
      </c>
      <c r="E127" s="229" t="s">
        <v>3038</v>
      </c>
      <c r="F127" s="230" t="s">
        <v>3039</v>
      </c>
      <c r="G127" s="231" t="s">
        <v>371</v>
      </c>
      <c r="H127" s="232">
        <v>1</v>
      </c>
      <c r="I127" s="233"/>
      <c r="J127" s="234">
        <f>ROUND(I127*H127,2)</f>
        <v>0</v>
      </c>
      <c r="K127" s="235"/>
      <c r="L127" s="45"/>
      <c r="M127" s="236" t="s">
        <v>1</v>
      </c>
      <c r="N127" s="237" t="s">
        <v>45</v>
      </c>
      <c r="O127" s="92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0" t="s">
        <v>301</v>
      </c>
      <c r="AT127" s="240" t="s">
        <v>215</v>
      </c>
      <c r="AU127" s="240" t="s">
        <v>89</v>
      </c>
      <c r="AY127" s="18" t="s">
        <v>213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8" t="s">
        <v>21</v>
      </c>
      <c r="BK127" s="241">
        <f>ROUND(I127*H127,2)</f>
        <v>0</v>
      </c>
      <c r="BL127" s="18" t="s">
        <v>301</v>
      </c>
      <c r="BM127" s="240" t="s">
        <v>3040</v>
      </c>
    </row>
    <row r="128" spans="1:51" s="13" customFormat="1" ht="12">
      <c r="A128" s="13"/>
      <c r="B128" s="242"/>
      <c r="C128" s="243"/>
      <c r="D128" s="244" t="s">
        <v>221</v>
      </c>
      <c r="E128" s="245" t="s">
        <v>1</v>
      </c>
      <c r="F128" s="246" t="s">
        <v>3041</v>
      </c>
      <c r="G128" s="243"/>
      <c r="H128" s="247">
        <v>1</v>
      </c>
      <c r="I128" s="248"/>
      <c r="J128" s="243"/>
      <c r="K128" s="243"/>
      <c r="L128" s="249"/>
      <c r="M128" s="250"/>
      <c r="N128" s="251"/>
      <c r="O128" s="251"/>
      <c r="P128" s="251"/>
      <c r="Q128" s="251"/>
      <c r="R128" s="251"/>
      <c r="S128" s="251"/>
      <c r="T128" s="25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53" t="s">
        <v>221</v>
      </c>
      <c r="AU128" s="253" t="s">
        <v>89</v>
      </c>
      <c r="AV128" s="13" t="s">
        <v>89</v>
      </c>
      <c r="AW128" s="13" t="s">
        <v>36</v>
      </c>
      <c r="AX128" s="13" t="s">
        <v>21</v>
      </c>
      <c r="AY128" s="253" t="s">
        <v>213</v>
      </c>
    </row>
    <row r="129" spans="1:65" s="2" customFormat="1" ht="21.75" customHeight="1">
      <c r="A129" s="39"/>
      <c r="B129" s="40"/>
      <c r="C129" s="228" t="s">
        <v>231</v>
      </c>
      <c r="D129" s="228" t="s">
        <v>215</v>
      </c>
      <c r="E129" s="229" t="s">
        <v>3042</v>
      </c>
      <c r="F129" s="230" t="s">
        <v>3043</v>
      </c>
      <c r="G129" s="231" t="s">
        <v>371</v>
      </c>
      <c r="H129" s="232">
        <v>1</v>
      </c>
      <c r="I129" s="233"/>
      <c r="J129" s="234">
        <f>ROUND(I129*H129,2)</f>
        <v>0</v>
      </c>
      <c r="K129" s="235"/>
      <c r="L129" s="45"/>
      <c r="M129" s="236" t="s">
        <v>1</v>
      </c>
      <c r="N129" s="237" t="s">
        <v>45</v>
      </c>
      <c r="O129" s="92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0" t="s">
        <v>301</v>
      </c>
      <c r="AT129" s="240" t="s">
        <v>215</v>
      </c>
      <c r="AU129" s="240" t="s">
        <v>89</v>
      </c>
      <c r="AY129" s="18" t="s">
        <v>213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8" t="s">
        <v>21</v>
      </c>
      <c r="BK129" s="241">
        <f>ROUND(I129*H129,2)</f>
        <v>0</v>
      </c>
      <c r="BL129" s="18" t="s">
        <v>301</v>
      </c>
      <c r="BM129" s="240" t="s">
        <v>3044</v>
      </c>
    </row>
    <row r="130" spans="1:51" s="13" customFormat="1" ht="12">
      <c r="A130" s="13"/>
      <c r="B130" s="242"/>
      <c r="C130" s="243"/>
      <c r="D130" s="244" t="s">
        <v>221</v>
      </c>
      <c r="E130" s="245" t="s">
        <v>1</v>
      </c>
      <c r="F130" s="246" t="s">
        <v>3045</v>
      </c>
      <c r="G130" s="243"/>
      <c r="H130" s="247">
        <v>1</v>
      </c>
      <c r="I130" s="248"/>
      <c r="J130" s="243"/>
      <c r="K130" s="243"/>
      <c r="L130" s="249"/>
      <c r="M130" s="250"/>
      <c r="N130" s="251"/>
      <c r="O130" s="251"/>
      <c r="P130" s="251"/>
      <c r="Q130" s="251"/>
      <c r="R130" s="251"/>
      <c r="S130" s="251"/>
      <c r="T130" s="25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3" t="s">
        <v>221</v>
      </c>
      <c r="AU130" s="253" t="s">
        <v>89</v>
      </c>
      <c r="AV130" s="13" t="s">
        <v>89</v>
      </c>
      <c r="AW130" s="13" t="s">
        <v>36</v>
      </c>
      <c r="AX130" s="13" t="s">
        <v>21</v>
      </c>
      <c r="AY130" s="253" t="s">
        <v>213</v>
      </c>
    </row>
    <row r="131" spans="1:65" s="2" customFormat="1" ht="21.75" customHeight="1">
      <c r="A131" s="39"/>
      <c r="B131" s="40"/>
      <c r="C131" s="228" t="s">
        <v>219</v>
      </c>
      <c r="D131" s="228" t="s">
        <v>215</v>
      </c>
      <c r="E131" s="229" t="s">
        <v>3046</v>
      </c>
      <c r="F131" s="230" t="s">
        <v>3047</v>
      </c>
      <c r="G131" s="231" t="s">
        <v>371</v>
      </c>
      <c r="H131" s="232">
        <v>1</v>
      </c>
      <c r="I131" s="233"/>
      <c r="J131" s="234">
        <f>ROUND(I131*H131,2)</f>
        <v>0</v>
      </c>
      <c r="K131" s="235"/>
      <c r="L131" s="45"/>
      <c r="M131" s="236" t="s">
        <v>1</v>
      </c>
      <c r="N131" s="237" t="s">
        <v>45</v>
      </c>
      <c r="O131" s="92"/>
      <c r="P131" s="238">
        <f>O131*H131</f>
        <v>0</v>
      </c>
      <c r="Q131" s="238">
        <v>0.00179</v>
      </c>
      <c r="R131" s="238">
        <f>Q131*H131</f>
        <v>0.00179</v>
      </c>
      <c r="S131" s="238">
        <v>0</v>
      </c>
      <c r="T131" s="23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0" t="s">
        <v>301</v>
      </c>
      <c r="AT131" s="240" t="s">
        <v>215</v>
      </c>
      <c r="AU131" s="240" t="s">
        <v>89</v>
      </c>
      <c r="AY131" s="18" t="s">
        <v>213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8" t="s">
        <v>21</v>
      </c>
      <c r="BK131" s="241">
        <f>ROUND(I131*H131,2)</f>
        <v>0</v>
      </c>
      <c r="BL131" s="18" t="s">
        <v>301</v>
      </c>
      <c r="BM131" s="240" t="s">
        <v>3048</v>
      </c>
    </row>
    <row r="132" spans="1:65" s="2" customFormat="1" ht="21.75" customHeight="1">
      <c r="A132" s="39"/>
      <c r="B132" s="40"/>
      <c r="C132" s="228" t="s">
        <v>241</v>
      </c>
      <c r="D132" s="228" t="s">
        <v>215</v>
      </c>
      <c r="E132" s="229" t="s">
        <v>3049</v>
      </c>
      <c r="F132" s="230" t="s">
        <v>3050</v>
      </c>
      <c r="G132" s="231" t="s">
        <v>371</v>
      </c>
      <c r="H132" s="232">
        <v>1</v>
      </c>
      <c r="I132" s="233"/>
      <c r="J132" s="234">
        <f>ROUND(I132*H132,2)</f>
        <v>0</v>
      </c>
      <c r="K132" s="235"/>
      <c r="L132" s="45"/>
      <c r="M132" s="236" t="s">
        <v>1</v>
      </c>
      <c r="N132" s="237" t="s">
        <v>45</v>
      </c>
      <c r="O132" s="92"/>
      <c r="P132" s="238">
        <f>O132*H132</f>
        <v>0</v>
      </c>
      <c r="Q132" s="238">
        <v>0.00352</v>
      </c>
      <c r="R132" s="238">
        <f>Q132*H132</f>
        <v>0.00352</v>
      </c>
      <c r="S132" s="238">
        <v>0</v>
      </c>
      <c r="T132" s="23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0" t="s">
        <v>301</v>
      </c>
      <c r="AT132" s="240" t="s">
        <v>215</v>
      </c>
      <c r="AU132" s="240" t="s">
        <v>89</v>
      </c>
      <c r="AY132" s="18" t="s">
        <v>213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8" t="s">
        <v>21</v>
      </c>
      <c r="BK132" s="241">
        <f>ROUND(I132*H132,2)</f>
        <v>0</v>
      </c>
      <c r="BL132" s="18" t="s">
        <v>301</v>
      </c>
      <c r="BM132" s="240" t="s">
        <v>3051</v>
      </c>
    </row>
    <row r="133" spans="1:51" s="13" customFormat="1" ht="12">
      <c r="A133" s="13"/>
      <c r="B133" s="242"/>
      <c r="C133" s="243"/>
      <c r="D133" s="244" t="s">
        <v>221</v>
      </c>
      <c r="E133" s="245" t="s">
        <v>1</v>
      </c>
      <c r="F133" s="246" t="s">
        <v>3045</v>
      </c>
      <c r="G133" s="243"/>
      <c r="H133" s="247">
        <v>1</v>
      </c>
      <c r="I133" s="248"/>
      <c r="J133" s="243"/>
      <c r="K133" s="243"/>
      <c r="L133" s="249"/>
      <c r="M133" s="250"/>
      <c r="N133" s="251"/>
      <c r="O133" s="251"/>
      <c r="P133" s="251"/>
      <c r="Q133" s="251"/>
      <c r="R133" s="251"/>
      <c r="S133" s="251"/>
      <c r="T133" s="25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3" t="s">
        <v>221</v>
      </c>
      <c r="AU133" s="253" t="s">
        <v>89</v>
      </c>
      <c r="AV133" s="13" t="s">
        <v>89</v>
      </c>
      <c r="AW133" s="13" t="s">
        <v>36</v>
      </c>
      <c r="AX133" s="13" t="s">
        <v>21</v>
      </c>
      <c r="AY133" s="253" t="s">
        <v>213</v>
      </c>
    </row>
    <row r="134" spans="1:65" s="2" customFormat="1" ht="21.75" customHeight="1">
      <c r="A134" s="39"/>
      <c r="B134" s="40"/>
      <c r="C134" s="228" t="s">
        <v>247</v>
      </c>
      <c r="D134" s="228" t="s">
        <v>215</v>
      </c>
      <c r="E134" s="229" t="s">
        <v>3052</v>
      </c>
      <c r="F134" s="230" t="s">
        <v>3053</v>
      </c>
      <c r="G134" s="231" t="s">
        <v>371</v>
      </c>
      <c r="H134" s="232">
        <v>1</v>
      </c>
      <c r="I134" s="233"/>
      <c r="J134" s="234">
        <f>ROUND(I134*H134,2)</f>
        <v>0</v>
      </c>
      <c r="K134" s="235"/>
      <c r="L134" s="45"/>
      <c r="M134" s="236" t="s">
        <v>1</v>
      </c>
      <c r="N134" s="237" t="s">
        <v>45</v>
      </c>
      <c r="O134" s="92"/>
      <c r="P134" s="238">
        <f>O134*H134</f>
        <v>0</v>
      </c>
      <c r="Q134" s="238">
        <v>0.00031</v>
      </c>
      <c r="R134" s="238">
        <f>Q134*H134</f>
        <v>0.00031</v>
      </c>
      <c r="S134" s="238">
        <v>0</v>
      </c>
      <c r="T134" s="23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0" t="s">
        <v>301</v>
      </c>
      <c r="AT134" s="240" t="s">
        <v>215</v>
      </c>
      <c r="AU134" s="240" t="s">
        <v>89</v>
      </c>
      <c r="AY134" s="18" t="s">
        <v>213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8" t="s">
        <v>21</v>
      </c>
      <c r="BK134" s="241">
        <f>ROUND(I134*H134,2)</f>
        <v>0</v>
      </c>
      <c r="BL134" s="18" t="s">
        <v>301</v>
      </c>
      <c r="BM134" s="240" t="s">
        <v>3054</v>
      </c>
    </row>
    <row r="135" spans="1:51" s="13" customFormat="1" ht="12">
      <c r="A135" s="13"/>
      <c r="B135" s="242"/>
      <c r="C135" s="243"/>
      <c r="D135" s="244" t="s">
        <v>221</v>
      </c>
      <c r="E135" s="245" t="s">
        <v>1</v>
      </c>
      <c r="F135" s="246" t="s">
        <v>3041</v>
      </c>
      <c r="G135" s="243"/>
      <c r="H135" s="247">
        <v>1</v>
      </c>
      <c r="I135" s="248"/>
      <c r="J135" s="243"/>
      <c r="K135" s="243"/>
      <c r="L135" s="249"/>
      <c r="M135" s="250"/>
      <c r="N135" s="251"/>
      <c r="O135" s="251"/>
      <c r="P135" s="251"/>
      <c r="Q135" s="251"/>
      <c r="R135" s="251"/>
      <c r="S135" s="251"/>
      <c r="T135" s="25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3" t="s">
        <v>221</v>
      </c>
      <c r="AU135" s="253" t="s">
        <v>89</v>
      </c>
      <c r="AV135" s="13" t="s">
        <v>89</v>
      </c>
      <c r="AW135" s="13" t="s">
        <v>36</v>
      </c>
      <c r="AX135" s="13" t="s">
        <v>21</v>
      </c>
      <c r="AY135" s="253" t="s">
        <v>213</v>
      </c>
    </row>
    <row r="136" spans="1:65" s="2" customFormat="1" ht="21.75" customHeight="1">
      <c r="A136" s="39"/>
      <c r="B136" s="40"/>
      <c r="C136" s="228" t="s">
        <v>252</v>
      </c>
      <c r="D136" s="228" t="s">
        <v>215</v>
      </c>
      <c r="E136" s="229" t="s">
        <v>3055</v>
      </c>
      <c r="F136" s="230" t="s">
        <v>3056</v>
      </c>
      <c r="G136" s="231" t="s">
        <v>371</v>
      </c>
      <c r="H136" s="232">
        <v>2</v>
      </c>
      <c r="I136" s="233"/>
      <c r="J136" s="234">
        <f>ROUND(I136*H136,2)</f>
        <v>0</v>
      </c>
      <c r="K136" s="235"/>
      <c r="L136" s="45"/>
      <c r="M136" s="236" t="s">
        <v>1</v>
      </c>
      <c r="N136" s="237" t="s">
        <v>45</v>
      </c>
      <c r="O136" s="92"/>
      <c r="P136" s="238">
        <f>O136*H136</f>
        <v>0</v>
      </c>
      <c r="Q136" s="238">
        <v>0.00052</v>
      </c>
      <c r="R136" s="238">
        <f>Q136*H136</f>
        <v>0.00104</v>
      </c>
      <c r="S136" s="238">
        <v>0</v>
      </c>
      <c r="T136" s="23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0" t="s">
        <v>301</v>
      </c>
      <c r="AT136" s="240" t="s">
        <v>215</v>
      </c>
      <c r="AU136" s="240" t="s">
        <v>89</v>
      </c>
      <c r="AY136" s="18" t="s">
        <v>213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8" t="s">
        <v>21</v>
      </c>
      <c r="BK136" s="241">
        <f>ROUND(I136*H136,2)</f>
        <v>0</v>
      </c>
      <c r="BL136" s="18" t="s">
        <v>301</v>
      </c>
      <c r="BM136" s="240" t="s">
        <v>3057</v>
      </c>
    </row>
    <row r="137" spans="1:65" s="2" customFormat="1" ht="21.75" customHeight="1">
      <c r="A137" s="39"/>
      <c r="B137" s="40"/>
      <c r="C137" s="228" t="s">
        <v>257</v>
      </c>
      <c r="D137" s="228" t="s">
        <v>215</v>
      </c>
      <c r="E137" s="229" t="s">
        <v>3058</v>
      </c>
      <c r="F137" s="230" t="s">
        <v>3059</v>
      </c>
      <c r="G137" s="231" t="s">
        <v>371</v>
      </c>
      <c r="H137" s="232">
        <v>9</v>
      </c>
      <c r="I137" s="233"/>
      <c r="J137" s="234">
        <f>ROUND(I137*H137,2)</f>
        <v>0</v>
      </c>
      <c r="K137" s="235"/>
      <c r="L137" s="45"/>
      <c r="M137" s="236" t="s">
        <v>1</v>
      </c>
      <c r="N137" s="237" t="s">
        <v>45</v>
      </c>
      <c r="O137" s="92"/>
      <c r="P137" s="238">
        <f>O137*H137</f>
        <v>0</v>
      </c>
      <c r="Q137" s="238">
        <v>0.001</v>
      </c>
      <c r="R137" s="238">
        <f>Q137*H137</f>
        <v>0.009000000000000001</v>
      </c>
      <c r="S137" s="238">
        <v>0</v>
      </c>
      <c r="T137" s="23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0" t="s">
        <v>301</v>
      </c>
      <c r="AT137" s="240" t="s">
        <v>215</v>
      </c>
      <c r="AU137" s="240" t="s">
        <v>89</v>
      </c>
      <c r="AY137" s="18" t="s">
        <v>213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8" t="s">
        <v>21</v>
      </c>
      <c r="BK137" s="241">
        <f>ROUND(I137*H137,2)</f>
        <v>0</v>
      </c>
      <c r="BL137" s="18" t="s">
        <v>301</v>
      </c>
      <c r="BM137" s="240" t="s">
        <v>3060</v>
      </c>
    </row>
    <row r="138" spans="1:65" s="2" customFormat="1" ht="21.75" customHeight="1">
      <c r="A138" s="39"/>
      <c r="B138" s="40"/>
      <c r="C138" s="228" t="s">
        <v>262</v>
      </c>
      <c r="D138" s="228" t="s">
        <v>215</v>
      </c>
      <c r="E138" s="229" t="s">
        <v>3061</v>
      </c>
      <c r="F138" s="230" t="s">
        <v>3062</v>
      </c>
      <c r="G138" s="231" t="s">
        <v>371</v>
      </c>
      <c r="H138" s="232">
        <v>2</v>
      </c>
      <c r="I138" s="233"/>
      <c r="J138" s="234">
        <f>ROUND(I138*H138,2)</f>
        <v>0</v>
      </c>
      <c r="K138" s="235"/>
      <c r="L138" s="45"/>
      <c r="M138" s="236" t="s">
        <v>1</v>
      </c>
      <c r="N138" s="237" t="s">
        <v>45</v>
      </c>
      <c r="O138" s="92"/>
      <c r="P138" s="238">
        <f>O138*H138</f>
        <v>0</v>
      </c>
      <c r="Q138" s="238">
        <v>0.00129</v>
      </c>
      <c r="R138" s="238">
        <f>Q138*H138</f>
        <v>0.00258</v>
      </c>
      <c r="S138" s="238">
        <v>0</v>
      </c>
      <c r="T138" s="23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0" t="s">
        <v>301</v>
      </c>
      <c r="AT138" s="240" t="s">
        <v>215</v>
      </c>
      <c r="AU138" s="240" t="s">
        <v>89</v>
      </c>
      <c r="AY138" s="18" t="s">
        <v>213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8" t="s">
        <v>21</v>
      </c>
      <c r="BK138" s="241">
        <f>ROUND(I138*H138,2)</f>
        <v>0</v>
      </c>
      <c r="BL138" s="18" t="s">
        <v>301</v>
      </c>
      <c r="BM138" s="240" t="s">
        <v>3063</v>
      </c>
    </row>
    <row r="139" spans="1:65" s="2" customFormat="1" ht="16.5" customHeight="1">
      <c r="A139" s="39"/>
      <c r="B139" s="40"/>
      <c r="C139" s="228" t="s">
        <v>26</v>
      </c>
      <c r="D139" s="228" t="s">
        <v>215</v>
      </c>
      <c r="E139" s="229" t="s">
        <v>3064</v>
      </c>
      <c r="F139" s="230" t="s">
        <v>3065</v>
      </c>
      <c r="G139" s="231" t="s">
        <v>470</v>
      </c>
      <c r="H139" s="232">
        <v>17</v>
      </c>
      <c r="I139" s="233"/>
      <c r="J139" s="234">
        <f>ROUND(I139*H139,2)</f>
        <v>0</v>
      </c>
      <c r="K139" s="235"/>
      <c r="L139" s="45"/>
      <c r="M139" s="236" t="s">
        <v>1</v>
      </c>
      <c r="N139" s="237" t="s">
        <v>45</v>
      </c>
      <c r="O139" s="92"/>
      <c r="P139" s="238">
        <f>O139*H139</f>
        <v>0</v>
      </c>
      <c r="Q139" s="238">
        <v>0.00191</v>
      </c>
      <c r="R139" s="238">
        <f>Q139*H139</f>
        <v>0.03247</v>
      </c>
      <c r="S139" s="238">
        <v>0</v>
      </c>
      <c r="T139" s="23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0" t="s">
        <v>301</v>
      </c>
      <c r="AT139" s="240" t="s">
        <v>215</v>
      </c>
      <c r="AU139" s="240" t="s">
        <v>89</v>
      </c>
      <c r="AY139" s="18" t="s">
        <v>213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8" t="s">
        <v>21</v>
      </c>
      <c r="BK139" s="241">
        <f>ROUND(I139*H139,2)</f>
        <v>0</v>
      </c>
      <c r="BL139" s="18" t="s">
        <v>301</v>
      </c>
      <c r="BM139" s="240" t="s">
        <v>3066</v>
      </c>
    </row>
    <row r="140" spans="1:51" s="13" customFormat="1" ht="12">
      <c r="A140" s="13"/>
      <c r="B140" s="242"/>
      <c r="C140" s="243"/>
      <c r="D140" s="244" t="s">
        <v>221</v>
      </c>
      <c r="E140" s="245" t="s">
        <v>1</v>
      </c>
      <c r="F140" s="246" t="s">
        <v>3067</v>
      </c>
      <c r="G140" s="243"/>
      <c r="H140" s="247">
        <v>17</v>
      </c>
      <c r="I140" s="248"/>
      <c r="J140" s="243"/>
      <c r="K140" s="243"/>
      <c r="L140" s="249"/>
      <c r="M140" s="250"/>
      <c r="N140" s="251"/>
      <c r="O140" s="251"/>
      <c r="P140" s="251"/>
      <c r="Q140" s="251"/>
      <c r="R140" s="251"/>
      <c r="S140" s="251"/>
      <c r="T140" s="25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3" t="s">
        <v>221</v>
      </c>
      <c r="AU140" s="253" t="s">
        <v>89</v>
      </c>
      <c r="AV140" s="13" t="s">
        <v>89</v>
      </c>
      <c r="AW140" s="13" t="s">
        <v>36</v>
      </c>
      <c r="AX140" s="13" t="s">
        <v>21</v>
      </c>
      <c r="AY140" s="253" t="s">
        <v>213</v>
      </c>
    </row>
    <row r="141" spans="1:65" s="2" customFormat="1" ht="21.75" customHeight="1">
      <c r="A141" s="39"/>
      <c r="B141" s="40"/>
      <c r="C141" s="228" t="s">
        <v>271</v>
      </c>
      <c r="D141" s="228" t="s">
        <v>215</v>
      </c>
      <c r="E141" s="229" t="s">
        <v>3068</v>
      </c>
      <c r="F141" s="230" t="s">
        <v>3069</v>
      </c>
      <c r="G141" s="231" t="s">
        <v>470</v>
      </c>
      <c r="H141" s="232">
        <v>89.5</v>
      </c>
      <c r="I141" s="233"/>
      <c r="J141" s="234">
        <f>ROUND(I141*H141,2)</f>
        <v>0</v>
      </c>
      <c r="K141" s="235"/>
      <c r="L141" s="45"/>
      <c r="M141" s="236" t="s">
        <v>1</v>
      </c>
      <c r="N141" s="237" t="s">
        <v>45</v>
      </c>
      <c r="O141" s="92"/>
      <c r="P141" s="238">
        <f>O141*H141</f>
        <v>0</v>
      </c>
      <c r="Q141" s="238">
        <v>0.00059</v>
      </c>
      <c r="R141" s="238">
        <f>Q141*H141</f>
        <v>0.052805000000000005</v>
      </c>
      <c r="S141" s="238">
        <v>0</v>
      </c>
      <c r="T141" s="23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0" t="s">
        <v>301</v>
      </c>
      <c r="AT141" s="240" t="s">
        <v>215</v>
      </c>
      <c r="AU141" s="240" t="s">
        <v>89</v>
      </c>
      <c r="AY141" s="18" t="s">
        <v>213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8" t="s">
        <v>21</v>
      </c>
      <c r="BK141" s="241">
        <f>ROUND(I141*H141,2)</f>
        <v>0</v>
      </c>
      <c r="BL141" s="18" t="s">
        <v>301</v>
      </c>
      <c r="BM141" s="240" t="s">
        <v>3070</v>
      </c>
    </row>
    <row r="142" spans="1:51" s="13" customFormat="1" ht="12">
      <c r="A142" s="13"/>
      <c r="B142" s="242"/>
      <c r="C142" s="243"/>
      <c r="D142" s="244" t="s">
        <v>221</v>
      </c>
      <c r="E142" s="245" t="s">
        <v>1</v>
      </c>
      <c r="F142" s="246" t="s">
        <v>3071</v>
      </c>
      <c r="G142" s="243"/>
      <c r="H142" s="247">
        <v>11</v>
      </c>
      <c r="I142" s="248"/>
      <c r="J142" s="243"/>
      <c r="K142" s="243"/>
      <c r="L142" s="249"/>
      <c r="M142" s="250"/>
      <c r="N142" s="251"/>
      <c r="O142" s="251"/>
      <c r="P142" s="251"/>
      <c r="Q142" s="251"/>
      <c r="R142" s="251"/>
      <c r="S142" s="251"/>
      <c r="T142" s="25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3" t="s">
        <v>221</v>
      </c>
      <c r="AU142" s="253" t="s">
        <v>89</v>
      </c>
      <c r="AV142" s="13" t="s">
        <v>89</v>
      </c>
      <c r="AW142" s="13" t="s">
        <v>36</v>
      </c>
      <c r="AX142" s="13" t="s">
        <v>80</v>
      </c>
      <c r="AY142" s="253" t="s">
        <v>213</v>
      </c>
    </row>
    <row r="143" spans="1:51" s="13" customFormat="1" ht="12">
      <c r="A143" s="13"/>
      <c r="B143" s="242"/>
      <c r="C143" s="243"/>
      <c r="D143" s="244" t="s">
        <v>221</v>
      </c>
      <c r="E143" s="245" t="s">
        <v>1</v>
      </c>
      <c r="F143" s="246" t="s">
        <v>3072</v>
      </c>
      <c r="G143" s="243"/>
      <c r="H143" s="247">
        <v>36.5</v>
      </c>
      <c r="I143" s="248"/>
      <c r="J143" s="243"/>
      <c r="K143" s="243"/>
      <c r="L143" s="249"/>
      <c r="M143" s="250"/>
      <c r="N143" s="251"/>
      <c r="O143" s="251"/>
      <c r="P143" s="251"/>
      <c r="Q143" s="251"/>
      <c r="R143" s="251"/>
      <c r="S143" s="251"/>
      <c r="T143" s="25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3" t="s">
        <v>221</v>
      </c>
      <c r="AU143" s="253" t="s">
        <v>89</v>
      </c>
      <c r="AV143" s="13" t="s">
        <v>89</v>
      </c>
      <c r="AW143" s="13" t="s">
        <v>36</v>
      </c>
      <c r="AX143" s="13" t="s">
        <v>80</v>
      </c>
      <c r="AY143" s="253" t="s">
        <v>213</v>
      </c>
    </row>
    <row r="144" spans="1:51" s="13" customFormat="1" ht="12">
      <c r="A144" s="13"/>
      <c r="B144" s="242"/>
      <c r="C144" s="243"/>
      <c r="D144" s="244" t="s">
        <v>221</v>
      </c>
      <c r="E144" s="245" t="s">
        <v>1</v>
      </c>
      <c r="F144" s="246" t="s">
        <v>3073</v>
      </c>
      <c r="G144" s="243"/>
      <c r="H144" s="247">
        <v>42</v>
      </c>
      <c r="I144" s="248"/>
      <c r="J144" s="243"/>
      <c r="K144" s="243"/>
      <c r="L144" s="249"/>
      <c r="M144" s="250"/>
      <c r="N144" s="251"/>
      <c r="O144" s="251"/>
      <c r="P144" s="251"/>
      <c r="Q144" s="251"/>
      <c r="R144" s="251"/>
      <c r="S144" s="251"/>
      <c r="T144" s="25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3" t="s">
        <v>221</v>
      </c>
      <c r="AU144" s="253" t="s">
        <v>89</v>
      </c>
      <c r="AV144" s="13" t="s">
        <v>89</v>
      </c>
      <c r="AW144" s="13" t="s">
        <v>36</v>
      </c>
      <c r="AX144" s="13" t="s">
        <v>80</v>
      </c>
      <c r="AY144" s="253" t="s">
        <v>213</v>
      </c>
    </row>
    <row r="145" spans="1:51" s="14" customFormat="1" ht="12">
      <c r="A145" s="14"/>
      <c r="B145" s="254"/>
      <c r="C145" s="255"/>
      <c r="D145" s="244" t="s">
        <v>221</v>
      </c>
      <c r="E145" s="256" t="s">
        <v>1</v>
      </c>
      <c r="F145" s="257" t="s">
        <v>224</v>
      </c>
      <c r="G145" s="255"/>
      <c r="H145" s="258">
        <v>89.5</v>
      </c>
      <c r="I145" s="259"/>
      <c r="J145" s="255"/>
      <c r="K145" s="255"/>
      <c r="L145" s="260"/>
      <c r="M145" s="261"/>
      <c r="N145" s="262"/>
      <c r="O145" s="262"/>
      <c r="P145" s="262"/>
      <c r="Q145" s="262"/>
      <c r="R145" s="262"/>
      <c r="S145" s="262"/>
      <c r="T145" s="263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64" t="s">
        <v>221</v>
      </c>
      <c r="AU145" s="264" t="s">
        <v>89</v>
      </c>
      <c r="AV145" s="14" t="s">
        <v>219</v>
      </c>
      <c r="AW145" s="14" t="s">
        <v>36</v>
      </c>
      <c r="AX145" s="14" t="s">
        <v>21</v>
      </c>
      <c r="AY145" s="264" t="s">
        <v>213</v>
      </c>
    </row>
    <row r="146" spans="1:65" s="2" customFormat="1" ht="21.75" customHeight="1">
      <c r="A146" s="39"/>
      <c r="B146" s="40"/>
      <c r="C146" s="228" t="s">
        <v>276</v>
      </c>
      <c r="D146" s="228" t="s">
        <v>215</v>
      </c>
      <c r="E146" s="229" t="s">
        <v>3074</v>
      </c>
      <c r="F146" s="230" t="s">
        <v>3075</v>
      </c>
      <c r="G146" s="231" t="s">
        <v>470</v>
      </c>
      <c r="H146" s="232">
        <v>81</v>
      </c>
      <c r="I146" s="233"/>
      <c r="J146" s="234">
        <f>ROUND(I146*H146,2)</f>
        <v>0</v>
      </c>
      <c r="K146" s="235"/>
      <c r="L146" s="45"/>
      <c r="M146" s="236" t="s">
        <v>1</v>
      </c>
      <c r="N146" s="237" t="s">
        <v>45</v>
      </c>
      <c r="O146" s="92"/>
      <c r="P146" s="238">
        <f>O146*H146</f>
        <v>0</v>
      </c>
      <c r="Q146" s="238">
        <v>0.00201</v>
      </c>
      <c r="R146" s="238">
        <f>Q146*H146</f>
        <v>0.16281</v>
      </c>
      <c r="S146" s="238">
        <v>0</v>
      </c>
      <c r="T146" s="23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0" t="s">
        <v>301</v>
      </c>
      <c r="AT146" s="240" t="s">
        <v>215</v>
      </c>
      <c r="AU146" s="240" t="s">
        <v>89</v>
      </c>
      <c r="AY146" s="18" t="s">
        <v>213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8" t="s">
        <v>21</v>
      </c>
      <c r="BK146" s="241">
        <f>ROUND(I146*H146,2)</f>
        <v>0</v>
      </c>
      <c r="BL146" s="18" t="s">
        <v>301</v>
      </c>
      <c r="BM146" s="240" t="s">
        <v>3076</v>
      </c>
    </row>
    <row r="147" spans="1:51" s="13" customFormat="1" ht="12">
      <c r="A147" s="13"/>
      <c r="B147" s="242"/>
      <c r="C147" s="243"/>
      <c r="D147" s="244" t="s">
        <v>221</v>
      </c>
      <c r="E147" s="245" t="s">
        <v>1</v>
      </c>
      <c r="F147" s="246" t="s">
        <v>3077</v>
      </c>
      <c r="G147" s="243"/>
      <c r="H147" s="247">
        <v>6.5</v>
      </c>
      <c r="I147" s="248"/>
      <c r="J147" s="243"/>
      <c r="K147" s="243"/>
      <c r="L147" s="249"/>
      <c r="M147" s="250"/>
      <c r="N147" s="251"/>
      <c r="O147" s="251"/>
      <c r="P147" s="251"/>
      <c r="Q147" s="251"/>
      <c r="R147" s="251"/>
      <c r="S147" s="251"/>
      <c r="T147" s="25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3" t="s">
        <v>221</v>
      </c>
      <c r="AU147" s="253" t="s">
        <v>89</v>
      </c>
      <c r="AV147" s="13" t="s">
        <v>89</v>
      </c>
      <c r="AW147" s="13" t="s">
        <v>36</v>
      </c>
      <c r="AX147" s="13" t="s">
        <v>80</v>
      </c>
      <c r="AY147" s="253" t="s">
        <v>213</v>
      </c>
    </row>
    <row r="148" spans="1:51" s="13" customFormat="1" ht="12">
      <c r="A148" s="13"/>
      <c r="B148" s="242"/>
      <c r="C148" s="243"/>
      <c r="D148" s="244" t="s">
        <v>221</v>
      </c>
      <c r="E148" s="245" t="s">
        <v>1</v>
      </c>
      <c r="F148" s="246" t="s">
        <v>3078</v>
      </c>
      <c r="G148" s="243"/>
      <c r="H148" s="247">
        <v>35.5</v>
      </c>
      <c r="I148" s="248"/>
      <c r="J148" s="243"/>
      <c r="K148" s="243"/>
      <c r="L148" s="249"/>
      <c r="M148" s="250"/>
      <c r="N148" s="251"/>
      <c r="O148" s="251"/>
      <c r="P148" s="251"/>
      <c r="Q148" s="251"/>
      <c r="R148" s="251"/>
      <c r="S148" s="251"/>
      <c r="T148" s="25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3" t="s">
        <v>221</v>
      </c>
      <c r="AU148" s="253" t="s">
        <v>89</v>
      </c>
      <c r="AV148" s="13" t="s">
        <v>89</v>
      </c>
      <c r="AW148" s="13" t="s">
        <v>36</v>
      </c>
      <c r="AX148" s="13" t="s">
        <v>80</v>
      </c>
      <c r="AY148" s="253" t="s">
        <v>213</v>
      </c>
    </row>
    <row r="149" spans="1:51" s="13" customFormat="1" ht="12">
      <c r="A149" s="13"/>
      <c r="B149" s="242"/>
      <c r="C149" s="243"/>
      <c r="D149" s="244" t="s">
        <v>221</v>
      </c>
      <c r="E149" s="245" t="s">
        <v>1</v>
      </c>
      <c r="F149" s="246" t="s">
        <v>3079</v>
      </c>
      <c r="G149" s="243"/>
      <c r="H149" s="247">
        <v>39</v>
      </c>
      <c r="I149" s="248"/>
      <c r="J149" s="243"/>
      <c r="K149" s="243"/>
      <c r="L149" s="249"/>
      <c r="M149" s="250"/>
      <c r="N149" s="251"/>
      <c r="O149" s="251"/>
      <c r="P149" s="251"/>
      <c r="Q149" s="251"/>
      <c r="R149" s="251"/>
      <c r="S149" s="251"/>
      <c r="T149" s="25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3" t="s">
        <v>221</v>
      </c>
      <c r="AU149" s="253" t="s">
        <v>89</v>
      </c>
      <c r="AV149" s="13" t="s">
        <v>89</v>
      </c>
      <c r="AW149" s="13" t="s">
        <v>36</v>
      </c>
      <c r="AX149" s="13" t="s">
        <v>80</v>
      </c>
      <c r="AY149" s="253" t="s">
        <v>213</v>
      </c>
    </row>
    <row r="150" spans="1:51" s="14" customFormat="1" ht="12">
      <c r="A150" s="14"/>
      <c r="B150" s="254"/>
      <c r="C150" s="255"/>
      <c r="D150" s="244" t="s">
        <v>221</v>
      </c>
      <c r="E150" s="256" t="s">
        <v>1</v>
      </c>
      <c r="F150" s="257" t="s">
        <v>224</v>
      </c>
      <c r="G150" s="255"/>
      <c r="H150" s="258">
        <v>81</v>
      </c>
      <c r="I150" s="259"/>
      <c r="J150" s="255"/>
      <c r="K150" s="255"/>
      <c r="L150" s="260"/>
      <c r="M150" s="261"/>
      <c r="N150" s="262"/>
      <c r="O150" s="262"/>
      <c r="P150" s="262"/>
      <c r="Q150" s="262"/>
      <c r="R150" s="262"/>
      <c r="S150" s="262"/>
      <c r="T150" s="263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4" t="s">
        <v>221</v>
      </c>
      <c r="AU150" s="264" t="s">
        <v>89</v>
      </c>
      <c r="AV150" s="14" t="s">
        <v>219</v>
      </c>
      <c r="AW150" s="14" t="s">
        <v>36</v>
      </c>
      <c r="AX150" s="14" t="s">
        <v>21</v>
      </c>
      <c r="AY150" s="264" t="s">
        <v>213</v>
      </c>
    </row>
    <row r="151" spans="1:65" s="2" customFormat="1" ht="21.75" customHeight="1">
      <c r="A151" s="39"/>
      <c r="B151" s="40"/>
      <c r="C151" s="228" t="s">
        <v>282</v>
      </c>
      <c r="D151" s="228" t="s">
        <v>215</v>
      </c>
      <c r="E151" s="229" t="s">
        <v>3080</v>
      </c>
      <c r="F151" s="230" t="s">
        <v>3081</v>
      </c>
      <c r="G151" s="231" t="s">
        <v>470</v>
      </c>
      <c r="H151" s="232">
        <v>14.5</v>
      </c>
      <c r="I151" s="233"/>
      <c r="J151" s="234">
        <f>ROUND(I151*H151,2)</f>
        <v>0</v>
      </c>
      <c r="K151" s="235"/>
      <c r="L151" s="45"/>
      <c r="M151" s="236" t="s">
        <v>1</v>
      </c>
      <c r="N151" s="237" t="s">
        <v>45</v>
      </c>
      <c r="O151" s="92"/>
      <c r="P151" s="238">
        <f>O151*H151</f>
        <v>0</v>
      </c>
      <c r="Q151" s="238">
        <v>0.00041</v>
      </c>
      <c r="R151" s="238">
        <f>Q151*H151</f>
        <v>0.005945</v>
      </c>
      <c r="S151" s="238">
        <v>0</v>
      </c>
      <c r="T151" s="23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0" t="s">
        <v>301</v>
      </c>
      <c r="AT151" s="240" t="s">
        <v>215</v>
      </c>
      <c r="AU151" s="240" t="s">
        <v>89</v>
      </c>
      <c r="AY151" s="18" t="s">
        <v>213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8" t="s">
        <v>21</v>
      </c>
      <c r="BK151" s="241">
        <f>ROUND(I151*H151,2)</f>
        <v>0</v>
      </c>
      <c r="BL151" s="18" t="s">
        <v>301</v>
      </c>
      <c r="BM151" s="240" t="s">
        <v>3082</v>
      </c>
    </row>
    <row r="152" spans="1:51" s="13" customFormat="1" ht="12">
      <c r="A152" s="13"/>
      <c r="B152" s="242"/>
      <c r="C152" s="243"/>
      <c r="D152" s="244" t="s">
        <v>221</v>
      </c>
      <c r="E152" s="245" t="s">
        <v>1</v>
      </c>
      <c r="F152" s="246" t="s">
        <v>3083</v>
      </c>
      <c r="G152" s="243"/>
      <c r="H152" s="247">
        <v>11.5</v>
      </c>
      <c r="I152" s="248"/>
      <c r="J152" s="243"/>
      <c r="K152" s="243"/>
      <c r="L152" s="249"/>
      <c r="M152" s="250"/>
      <c r="N152" s="251"/>
      <c r="O152" s="251"/>
      <c r="P152" s="251"/>
      <c r="Q152" s="251"/>
      <c r="R152" s="251"/>
      <c r="S152" s="251"/>
      <c r="T152" s="25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3" t="s">
        <v>221</v>
      </c>
      <c r="AU152" s="253" t="s">
        <v>89</v>
      </c>
      <c r="AV152" s="13" t="s">
        <v>89</v>
      </c>
      <c r="AW152" s="13" t="s">
        <v>36</v>
      </c>
      <c r="AX152" s="13" t="s">
        <v>80</v>
      </c>
      <c r="AY152" s="253" t="s">
        <v>213</v>
      </c>
    </row>
    <row r="153" spans="1:51" s="13" customFormat="1" ht="12">
      <c r="A153" s="13"/>
      <c r="B153" s="242"/>
      <c r="C153" s="243"/>
      <c r="D153" s="244" t="s">
        <v>221</v>
      </c>
      <c r="E153" s="245" t="s">
        <v>1</v>
      </c>
      <c r="F153" s="246" t="s">
        <v>3084</v>
      </c>
      <c r="G153" s="243"/>
      <c r="H153" s="247">
        <v>3</v>
      </c>
      <c r="I153" s="248"/>
      <c r="J153" s="243"/>
      <c r="K153" s="243"/>
      <c r="L153" s="249"/>
      <c r="M153" s="250"/>
      <c r="N153" s="251"/>
      <c r="O153" s="251"/>
      <c r="P153" s="251"/>
      <c r="Q153" s="251"/>
      <c r="R153" s="251"/>
      <c r="S153" s="251"/>
      <c r="T153" s="25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3" t="s">
        <v>221</v>
      </c>
      <c r="AU153" s="253" t="s">
        <v>89</v>
      </c>
      <c r="AV153" s="13" t="s">
        <v>89</v>
      </c>
      <c r="AW153" s="13" t="s">
        <v>36</v>
      </c>
      <c r="AX153" s="13" t="s">
        <v>80</v>
      </c>
      <c r="AY153" s="253" t="s">
        <v>213</v>
      </c>
    </row>
    <row r="154" spans="1:51" s="14" customFormat="1" ht="12">
      <c r="A154" s="14"/>
      <c r="B154" s="254"/>
      <c r="C154" s="255"/>
      <c r="D154" s="244" t="s">
        <v>221</v>
      </c>
      <c r="E154" s="256" t="s">
        <v>1</v>
      </c>
      <c r="F154" s="257" t="s">
        <v>224</v>
      </c>
      <c r="G154" s="255"/>
      <c r="H154" s="258">
        <v>14.5</v>
      </c>
      <c r="I154" s="259"/>
      <c r="J154" s="255"/>
      <c r="K154" s="255"/>
      <c r="L154" s="260"/>
      <c r="M154" s="261"/>
      <c r="N154" s="262"/>
      <c r="O154" s="262"/>
      <c r="P154" s="262"/>
      <c r="Q154" s="262"/>
      <c r="R154" s="262"/>
      <c r="S154" s="262"/>
      <c r="T154" s="263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4" t="s">
        <v>221</v>
      </c>
      <c r="AU154" s="264" t="s">
        <v>89</v>
      </c>
      <c r="AV154" s="14" t="s">
        <v>219</v>
      </c>
      <c r="AW154" s="14" t="s">
        <v>36</v>
      </c>
      <c r="AX154" s="14" t="s">
        <v>21</v>
      </c>
      <c r="AY154" s="264" t="s">
        <v>213</v>
      </c>
    </row>
    <row r="155" spans="1:65" s="2" customFormat="1" ht="21.75" customHeight="1">
      <c r="A155" s="39"/>
      <c r="B155" s="40"/>
      <c r="C155" s="228" t="s">
        <v>291</v>
      </c>
      <c r="D155" s="228" t="s">
        <v>215</v>
      </c>
      <c r="E155" s="229" t="s">
        <v>3085</v>
      </c>
      <c r="F155" s="230" t="s">
        <v>3086</v>
      </c>
      <c r="G155" s="231" t="s">
        <v>470</v>
      </c>
      <c r="H155" s="232">
        <v>47.5</v>
      </c>
      <c r="I155" s="233"/>
      <c r="J155" s="234">
        <f>ROUND(I155*H155,2)</f>
        <v>0</v>
      </c>
      <c r="K155" s="235"/>
      <c r="L155" s="45"/>
      <c r="M155" s="236" t="s">
        <v>1</v>
      </c>
      <c r="N155" s="237" t="s">
        <v>45</v>
      </c>
      <c r="O155" s="92"/>
      <c r="P155" s="238">
        <f>O155*H155</f>
        <v>0</v>
      </c>
      <c r="Q155" s="238">
        <v>0.00048</v>
      </c>
      <c r="R155" s="238">
        <f>Q155*H155</f>
        <v>0.0228</v>
      </c>
      <c r="S155" s="238">
        <v>0</v>
      </c>
      <c r="T155" s="23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0" t="s">
        <v>301</v>
      </c>
      <c r="AT155" s="240" t="s">
        <v>215</v>
      </c>
      <c r="AU155" s="240" t="s">
        <v>89</v>
      </c>
      <c r="AY155" s="18" t="s">
        <v>213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8" t="s">
        <v>21</v>
      </c>
      <c r="BK155" s="241">
        <f>ROUND(I155*H155,2)</f>
        <v>0</v>
      </c>
      <c r="BL155" s="18" t="s">
        <v>301</v>
      </c>
      <c r="BM155" s="240" t="s">
        <v>3087</v>
      </c>
    </row>
    <row r="156" spans="1:51" s="13" customFormat="1" ht="12">
      <c r="A156" s="13"/>
      <c r="B156" s="242"/>
      <c r="C156" s="243"/>
      <c r="D156" s="244" t="s">
        <v>221</v>
      </c>
      <c r="E156" s="245" t="s">
        <v>1</v>
      </c>
      <c r="F156" s="246" t="s">
        <v>3088</v>
      </c>
      <c r="G156" s="243"/>
      <c r="H156" s="247">
        <v>13.5</v>
      </c>
      <c r="I156" s="248"/>
      <c r="J156" s="243"/>
      <c r="K156" s="243"/>
      <c r="L156" s="249"/>
      <c r="M156" s="250"/>
      <c r="N156" s="251"/>
      <c r="O156" s="251"/>
      <c r="P156" s="251"/>
      <c r="Q156" s="251"/>
      <c r="R156" s="251"/>
      <c r="S156" s="251"/>
      <c r="T156" s="25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3" t="s">
        <v>221</v>
      </c>
      <c r="AU156" s="253" t="s">
        <v>89</v>
      </c>
      <c r="AV156" s="13" t="s">
        <v>89</v>
      </c>
      <c r="AW156" s="13" t="s">
        <v>36</v>
      </c>
      <c r="AX156" s="13" t="s">
        <v>80</v>
      </c>
      <c r="AY156" s="253" t="s">
        <v>213</v>
      </c>
    </row>
    <row r="157" spans="1:51" s="13" customFormat="1" ht="12">
      <c r="A157" s="13"/>
      <c r="B157" s="242"/>
      <c r="C157" s="243"/>
      <c r="D157" s="244" t="s">
        <v>221</v>
      </c>
      <c r="E157" s="245" t="s">
        <v>1</v>
      </c>
      <c r="F157" s="246" t="s">
        <v>3089</v>
      </c>
      <c r="G157" s="243"/>
      <c r="H157" s="247">
        <v>34</v>
      </c>
      <c r="I157" s="248"/>
      <c r="J157" s="243"/>
      <c r="K157" s="243"/>
      <c r="L157" s="249"/>
      <c r="M157" s="250"/>
      <c r="N157" s="251"/>
      <c r="O157" s="251"/>
      <c r="P157" s="251"/>
      <c r="Q157" s="251"/>
      <c r="R157" s="251"/>
      <c r="S157" s="251"/>
      <c r="T157" s="25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3" t="s">
        <v>221</v>
      </c>
      <c r="AU157" s="253" t="s">
        <v>89</v>
      </c>
      <c r="AV157" s="13" t="s">
        <v>89</v>
      </c>
      <c r="AW157" s="13" t="s">
        <v>36</v>
      </c>
      <c r="AX157" s="13" t="s">
        <v>80</v>
      </c>
      <c r="AY157" s="253" t="s">
        <v>213</v>
      </c>
    </row>
    <row r="158" spans="1:51" s="14" customFormat="1" ht="12">
      <c r="A158" s="14"/>
      <c r="B158" s="254"/>
      <c r="C158" s="255"/>
      <c r="D158" s="244" t="s">
        <v>221</v>
      </c>
      <c r="E158" s="256" t="s">
        <v>1</v>
      </c>
      <c r="F158" s="257" t="s">
        <v>224</v>
      </c>
      <c r="G158" s="255"/>
      <c r="H158" s="258">
        <v>47.5</v>
      </c>
      <c r="I158" s="259"/>
      <c r="J158" s="255"/>
      <c r="K158" s="255"/>
      <c r="L158" s="260"/>
      <c r="M158" s="261"/>
      <c r="N158" s="262"/>
      <c r="O158" s="262"/>
      <c r="P158" s="262"/>
      <c r="Q158" s="262"/>
      <c r="R158" s="262"/>
      <c r="S158" s="262"/>
      <c r="T158" s="263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4" t="s">
        <v>221</v>
      </c>
      <c r="AU158" s="264" t="s">
        <v>89</v>
      </c>
      <c r="AV158" s="14" t="s">
        <v>219</v>
      </c>
      <c r="AW158" s="14" t="s">
        <v>36</v>
      </c>
      <c r="AX158" s="14" t="s">
        <v>21</v>
      </c>
      <c r="AY158" s="264" t="s">
        <v>213</v>
      </c>
    </row>
    <row r="159" spans="1:65" s="2" customFormat="1" ht="21.75" customHeight="1">
      <c r="A159" s="39"/>
      <c r="B159" s="40"/>
      <c r="C159" s="228" t="s">
        <v>8</v>
      </c>
      <c r="D159" s="228" t="s">
        <v>215</v>
      </c>
      <c r="E159" s="229" t="s">
        <v>3090</v>
      </c>
      <c r="F159" s="230" t="s">
        <v>3091</v>
      </c>
      <c r="G159" s="231" t="s">
        <v>470</v>
      </c>
      <c r="H159" s="232">
        <v>1</v>
      </c>
      <c r="I159" s="233"/>
      <c r="J159" s="234">
        <f>ROUND(I159*H159,2)</f>
        <v>0</v>
      </c>
      <c r="K159" s="235"/>
      <c r="L159" s="45"/>
      <c r="M159" s="236" t="s">
        <v>1</v>
      </c>
      <c r="N159" s="237" t="s">
        <v>45</v>
      </c>
      <c r="O159" s="92"/>
      <c r="P159" s="238">
        <f>O159*H159</f>
        <v>0</v>
      </c>
      <c r="Q159" s="238">
        <v>0.00071</v>
      </c>
      <c r="R159" s="238">
        <f>Q159*H159</f>
        <v>0.00071</v>
      </c>
      <c r="S159" s="238">
        <v>0</v>
      </c>
      <c r="T159" s="23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0" t="s">
        <v>301</v>
      </c>
      <c r="AT159" s="240" t="s">
        <v>215</v>
      </c>
      <c r="AU159" s="240" t="s">
        <v>89</v>
      </c>
      <c r="AY159" s="18" t="s">
        <v>213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8" t="s">
        <v>21</v>
      </c>
      <c r="BK159" s="241">
        <f>ROUND(I159*H159,2)</f>
        <v>0</v>
      </c>
      <c r="BL159" s="18" t="s">
        <v>301</v>
      </c>
      <c r="BM159" s="240" t="s">
        <v>3092</v>
      </c>
    </row>
    <row r="160" spans="1:51" s="13" customFormat="1" ht="12">
      <c r="A160" s="13"/>
      <c r="B160" s="242"/>
      <c r="C160" s="243"/>
      <c r="D160" s="244" t="s">
        <v>221</v>
      </c>
      <c r="E160" s="245" t="s">
        <v>1</v>
      </c>
      <c r="F160" s="246" t="s">
        <v>3093</v>
      </c>
      <c r="G160" s="243"/>
      <c r="H160" s="247">
        <v>1</v>
      </c>
      <c r="I160" s="248"/>
      <c r="J160" s="243"/>
      <c r="K160" s="243"/>
      <c r="L160" s="249"/>
      <c r="M160" s="250"/>
      <c r="N160" s="251"/>
      <c r="O160" s="251"/>
      <c r="P160" s="251"/>
      <c r="Q160" s="251"/>
      <c r="R160" s="251"/>
      <c r="S160" s="251"/>
      <c r="T160" s="25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3" t="s">
        <v>221</v>
      </c>
      <c r="AU160" s="253" t="s">
        <v>89</v>
      </c>
      <c r="AV160" s="13" t="s">
        <v>89</v>
      </c>
      <c r="AW160" s="13" t="s">
        <v>36</v>
      </c>
      <c r="AX160" s="13" t="s">
        <v>21</v>
      </c>
      <c r="AY160" s="253" t="s">
        <v>213</v>
      </c>
    </row>
    <row r="161" spans="1:65" s="2" customFormat="1" ht="21.75" customHeight="1">
      <c r="A161" s="39"/>
      <c r="B161" s="40"/>
      <c r="C161" s="228" t="s">
        <v>301</v>
      </c>
      <c r="D161" s="228" t="s">
        <v>215</v>
      </c>
      <c r="E161" s="229" t="s">
        <v>3094</v>
      </c>
      <c r="F161" s="230" t="s">
        <v>3095</v>
      </c>
      <c r="G161" s="231" t="s">
        <v>470</v>
      </c>
      <c r="H161" s="232">
        <v>2</v>
      </c>
      <c r="I161" s="233"/>
      <c r="J161" s="234">
        <f>ROUND(I161*H161,2)</f>
        <v>0</v>
      </c>
      <c r="K161" s="235"/>
      <c r="L161" s="45"/>
      <c r="M161" s="236" t="s">
        <v>1</v>
      </c>
      <c r="N161" s="237" t="s">
        <v>45</v>
      </c>
      <c r="O161" s="92"/>
      <c r="P161" s="238">
        <f>O161*H161</f>
        <v>0</v>
      </c>
      <c r="Q161" s="238">
        <v>0.00224</v>
      </c>
      <c r="R161" s="238">
        <f>Q161*H161</f>
        <v>0.00448</v>
      </c>
      <c r="S161" s="238">
        <v>0</v>
      </c>
      <c r="T161" s="23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0" t="s">
        <v>301</v>
      </c>
      <c r="AT161" s="240" t="s">
        <v>215</v>
      </c>
      <c r="AU161" s="240" t="s">
        <v>89</v>
      </c>
      <c r="AY161" s="18" t="s">
        <v>213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8" t="s">
        <v>21</v>
      </c>
      <c r="BK161" s="241">
        <f>ROUND(I161*H161,2)</f>
        <v>0</v>
      </c>
      <c r="BL161" s="18" t="s">
        <v>301</v>
      </c>
      <c r="BM161" s="240" t="s">
        <v>3096</v>
      </c>
    </row>
    <row r="162" spans="1:51" s="13" customFormat="1" ht="12">
      <c r="A162" s="13"/>
      <c r="B162" s="242"/>
      <c r="C162" s="243"/>
      <c r="D162" s="244" t="s">
        <v>221</v>
      </c>
      <c r="E162" s="245" t="s">
        <v>1</v>
      </c>
      <c r="F162" s="246" t="s">
        <v>3097</v>
      </c>
      <c r="G162" s="243"/>
      <c r="H162" s="247">
        <v>2</v>
      </c>
      <c r="I162" s="248"/>
      <c r="J162" s="243"/>
      <c r="K162" s="243"/>
      <c r="L162" s="249"/>
      <c r="M162" s="250"/>
      <c r="N162" s="251"/>
      <c r="O162" s="251"/>
      <c r="P162" s="251"/>
      <c r="Q162" s="251"/>
      <c r="R162" s="251"/>
      <c r="S162" s="251"/>
      <c r="T162" s="25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3" t="s">
        <v>221</v>
      </c>
      <c r="AU162" s="253" t="s">
        <v>89</v>
      </c>
      <c r="AV162" s="13" t="s">
        <v>89</v>
      </c>
      <c r="AW162" s="13" t="s">
        <v>36</v>
      </c>
      <c r="AX162" s="13" t="s">
        <v>21</v>
      </c>
      <c r="AY162" s="253" t="s">
        <v>213</v>
      </c>
    </row>
    <row r="163" spans="1:65" s="2" customFormat="1" ht="16.5" customHeight="1">
      <c r="A163" s="39"/>
      <c r="B163" s="40"/>
      <c r="C163" s="228" t="s">
        <v>307</v>
      </c>
      <c r="D163" s="228" t="s">
        <v>215</v>
      </c>
      <c r="E163" s="229" t="s">
        <v>3098</v>
      </c>
      <c r="F163" s="230" t="s">
        <v>3099</v>
      </c>
      <c r="G163" s="231" t="s">
        <v>470</v>
      </c>
      <c r="H163" s="232">
        <v>27.5</v>
      </c>
      <c r="I163" s="233"/>
      <c r="J163" s="234">
        <f>ROUND(I163*H163,2)</f>
        <v>0</v>
      </c>
      <c r="K163" s="235"/>
      <c r="L163" s="45"/>
      <c r="M163" s="236" t="s">
        <v>1</v>
      </c>
      <c r="N163" s="237" t="s">
        <v>45</v>
      </c>
      <c r="O163" s="92"/>
      <c r="P163" s="238">
        <f>O163*H163</f>
        <v>0</v>
      </c>
      <c r="Q163" s="238">
        <v>0.00056</v>
      </c>
      <c r="R163" s="238">
        <f>Q163*H163</f>
        <v>0.015399999999999999</v>
      </c>
      <c r="S163" s="238">
        <v>0</v>
      </c>
      <c r="T163" s="23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0" t="s">
        <v>301</v>
      </c>
      <c r="AT163" s="240" t="s">
        <v>215</v>
      </c>
      <c r="AU163" s="240" t="s">
        <v>89</v>
      </c>
      <c r="AY163" s="18" t="s">
        <v>213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8" t="s">
        <v>21</v>
      </c>
      <c r="BK163" s="241">
        <f>ROUND(I163*H163,2)</f>
        <v>0</v>
      </c>
      <c r="BL163" s="18" t="s">
        <v>301</v>
      </c>
      <c r="BM163" s="240" t="s">
        <v>3100</v>
      </c>
    </row>
    <row r="164" spans="1:51" s="13" customFormat="1" ht="12">
      <c r="A164" s="13"/>
      <c r="B164" s="242"/>
      <c r="C164" s="243"/>
      <c r="D164" s="244" t="s">
        <v>221</v>
      </c>
      <c r="E164" s="245" t="s">
        <v>1</v>
      </c>
      <c r="F164" s="246" t="s">
        <v>3101</v>
      </c>
      <c r="G164" s="243"/>
      <c r="H164" s="247">
        <v>3</v>
      </c>
      <c r="I164" s="248"/>
      <c r="J164" s="243"/>
      <c r="K164" s="243"/>
      <c r="L164" s="249"/>
      <c r="M164" s="250"/>
      <c r="N164" s="251"/>
      <c r="O164" s="251"/>
      <c r="P164" s="251"/>
      <c r="Q164" s="251"/>
      <c r="R164" s="251"/>
      <c r="S164" s="251"/>
      <c r="T164" s="25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3" t="s">
        <v>221</v>
      </c>
      <c r="AU164" s="253" t="s">
        <v>89</v>
      </c>
      <c r="AV164" s="13" t="s">
        <v>89</v>
      </c>
      <c r="AW164" s="13" t="s">
        <v>36</v>
      </c>
      <c r="AX164" s="13" t="s">
        <v>80</v>
      </c>
      <c r="AY164" s="253" t="s">
        <v>213</v>
      </c>
    </row>
    <row r="165" spans="1:51" s="13" customFormat="1" ht="12">
      <c r="A165" s="13"/>
      <c r="B165" s="242"/>
      <c r="C165" s="243"/>
      <c r="D165" s="244" t="s">
        <v>221</v>
      </c>
      <c r="E165" s="245" t="s">
        <v>1</v>
      </c>
      <c r="F165" s="246" t="s">
        <v>3102</v>
      </c>
      <c r="G165" s="243"/>
      <c r="H165" s="247">
        <v>24.5</v>
      </c>
      <c r="I165" s="248"/>
      <c r="J165" s="243"/>
      <c r="K165" s="243"/>
      <c r="L165" s="249"/>
      <c r="M165" s="250"/>
      <c r="N165" s="251"/>
      <c r="O165" s="251"/>
      <c r="P165" s="251"/>
      <c r="Q165" s="251"/>
      <c r="R165" s="251"/>
      <c r="S165" s="251"/>
      <c r="T165" s="25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3" t="s">
        <v>221</v>
      </c>
      <c r="AU165" s="253" t="s">
        <v>89</v>
      </c>
      <c r="AV165" s="13" t="s">
        <v>89</v>
      </c>
      <c r="AW165" s="13" t="s">
        <v>36</v>
      </c>
      <c r="AX165" s="13" t="s">
        <v>80</v>
      </c>
      <c r="AY165" s="253" t="s">
        <v>213</v>
      </c>
    </row>
    <row r="166" spans="1:51" s="14" customFormat="1" ht="12">
      <c r="A166" s="14"/>
      <c r="B166" s="254"/>
      <c r="C166" s="255"/>
      <c r="D166" s="244" t="s">
        <v>221</v>
      </c>
      <c r="E166" s="256" t="s">
        <v>1</v>
      </c>
      <c r="F166" s="257" t="s">
        <v>224</v>
      </c>
      <c r="G166" s="255"/>
      <c r="H166" s="258">
        <v>27.5</v>
      </c>
      <c r="I166" s="259"/>
      <c r="J166" s="255"/>
      <c r="K166" s="255"/>
      <c r="L166" s="260"/>
      <c r="M166" s="261"/>
      <c r="N166" s="262"/>
      <c r="O166" s="262"/>
      <c r="P166" s="262"/>
      <c r="Q166" s="262"/>
      <c r="R166" s="262"/>
      <c r="S166" s="262"/>
      <c r="T166" s="263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64" t="s">
        <v>221</v>
      </c>
      <c r="AU166" s="264" t="s">
        <v>89</v>
      </c>
      <c r="AV166" s="14" t="s">
        <v>219</v>
      </c>
      <c r="AW166" s="14" t="s">
        <v>36</v>
      </c>
      <c r="AX166" s="14" t="s">
        <v>21</v>
      </c>
      <c r="AY166" s="264" t="s">
        <v>213</v>
      </c>
    </row>
    <row r="167" spans="1:65" s="2" customFormat="1" ht="21.75" customHeight="1">
      <c r="A167" s="39"/>
      <c r="B167" s="40"/>
      <c r="C167" s="228" t="s">
        <v>312</v>
      </c>
      <c r="D167" s="228" t="s">
        <v>215</v>
      </c>
      <c r="E167" s="229" t="s">
        <v>3103</v>
      </c>
      <c r="F167" s="230" t="s">
        <v>3104</v>
      </c>
      <c r="G167" s="231" t="s">
        <v>470</v>
      </c>
      <c r="H167" s="232">
        <v>49</v>
      </c>
      <c r="I167" s="233"/>
      <c r="J167" s="234">
        <f>ROUND(I167*H167,2)</f>
        <v>0</v>
      </c>
      <c r="K167" s="235"/>
      <c r="L167" s="45"/>
      <c r="M167" s="236" t="s">
        <v>1</v>
      </c>
      <c r="N167" s="237" t="s">
        <v>45</v>
      </c>
      <c r="O167" s="92"/>
      <c r="P167" s="238">
        <f>O167*H167</f>
        <v>0</v>
      </c>
      <c r="Q167" s="238">
        <v>0.00193</v>
      </c>
      <c r="R167" s="238">
        <f>Q167*H167</f>
        <v>0.09457</v>
      </c>
      <c r="S167" s="238">
        <v>0</v>
      </c>
      <c r="T167" s="23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0" t="s">
        <v>301</v>
      </c>
      <c r="AT167" s="240" t="s">
        <v>215</v>
      </c>
      <c r="AU167" s="240" t="s">
        <v>89</v>
      </c>
      <c r="AY167" s="18" t="s">
        <v>213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18" t="s">
        <v>21</v>
      </c>
      <c r="BK167" s="241">
        <f>ROUND(I167*H167,2)</f>
        <v>0</v>
      </c>
      <c r="BL167" s="18" t="s">
        <v>301</v>
      </c>
      <c r="BM167" s="240" t="s">
        <v>3105</v>
      </c>
    </row>
    <row r="168" spans="1:51" s="13" customFormat="1" ht="12">
      <c r="A168" s="13"/>
      <c r="B168" s="242"/>
      <c r="C168" s="243"/>
      <c r="D168" s="244" t="s">
        <v>221</v>
      </c>
      <c r="E168" s="245" t="s">
        <v>1</v>
      </c>
      <c r="F168" s="246" t="s">
        <v>3106</v>
      </c>
      <c r="G168" s="243"/>
      <c r="H168" s="247">
        <v>9</v>
      </c>
      <c r="I168" s="248"/>
      <c r="J168" s="243"/>
      <c r="K168" s="243"/>
      <c r="L168" s="249"/>
      <c r="M168" s="250"/>
      <c r="N168" s="251"/>
      <c r="O168" s="251"/>
      <c r="P168" s="251"/>
      <c r="Q168" s="251"/>
      <c r="R168" s="251"/>
      <c r="S168" s="251"/>
      <c r="T168" s="25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3" t="s">
        <v>221</v>
      </c>
      <c r="AU168" s="253" t="s">
        <v>89</v>
      </c>
      <c r="AV168" s="13" t="s">
        <v>89</v>
      </c>
      <c r="AW168" s="13" t="s">
        <v>36</v>
      </c>
      <c r="AX168" s="13" t="s">
        <v>80</v>
      </c>
      <c r="AY168" s="253" t="s">
        <v>213</v>
      </c>
    </row>
    <row r="169" spans="1:51" s="13" customFormat="1" ht="12">
      <c r="A169" s="13"/>
      <c r="B169" s="242"/>
      <c r="C169" s="243"/>
      <c r="D169" s="244" t="s">
        <v>221</v>
      </c>
      <c r="E169" s="245" t="s">
        <v>1</v>
      </c>
      <c r="F169" s="246" t="s">
        <v>3107</v>
      </c>
      <c r="G169" s="243"/>
      <c r="H169" s="247">
        <v>27</v>
      </c>
      <c r="I169" s="248"/>
      <c r="J169" s="243"/>
      <c r="K169" s="243"/>
      <c r="L169" s="249"/>
      <c r="M169" s="250"/>
      <c r="N169" s="251"/>
      <c r="O169" s="251"/>
      <c r="P169" s="251"/>
      <c r="Q169" s="251"/>
      <c r="R169" s="251"/>
      <c r="S169" s="251"/>
      <c r="T169" s="25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3" t="s">
        <v>221</v>
      </c>
      <c r="AU169" s="253" t="s">
        <v>89</v>
      </c>
      <c r="AV169" s="13" t="s">
        <v>89</v>
      </c>
      <c r="AW169" s="13" t="s">
        <v>36</v>
      </c>
      <c r="AX169" s="13" t="s">
        <v>80</v>
      </c>
      <c r="AY169" s="253" t="s">
        <v>213</v>
      </c>
    </row>
    <row r="170" spans="1:51" s="13" customFormat="1" ht="12">
      <c r="A170" s="13"/>
      <c r="B170" s="242"/>
      <c r="C170" s="243"/>
      <c r="D170" s="244" t="s">
        <v>221</v>
      </c>
      <c r="E170" s="245" t="s">
        <v>1</v>
      </c>
      <c r="F170" s="246" t="s">
        <v>3108</v>
      </c>
      <c r="G170" s="243"/>
      <c r="H170" s="247">
        <v>13</v>
      </c>
      <c r="I170" s="248"/>
      <c r="J170" s="243"/>
      <c r="K170" s="243"/>
      <c r="L170" s="249"/>
      <c r="M170" s="250"/>
      <c r="N170" s="251"/>
      <c r="O170" s="251"/>
      <c r="P170" s="251"/>
      <c r="Q170" s="251"/>
      <c r="R170" s="251"/>
      <c r="S170" s="251"/>
      <c r="T170" s="25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3" t="s">
        <v>221</v>
      </c>
      <c r="AU170" s="253" t="s">
        <v>89</v>
      </c>
      <c r="AV170" s="13" t="s">
        <v>89</v>
      </c>
      <c r="AW170" s="13" t="s">
        <v>36</v>
      </c>
      <c r="AX170" s="13" t="s">
        <v>80</v>
      </c>
      <c r="AY170" s="253" t="s">
        <v>213</v>
      </c>
    </row>
    <row r="171" spans="1:51" s="14" customFormat="1" ht="12">
      <c r="A171" s="14"/>
      <c r="B171" s="254"/>
      <c r="C171" s="255"/>
      <c r="D171" s="244" t="s">
        <v>221</v>
      </c>
      <c r="E171" s="256" t="s">
        <v>1</v>
      </c>
      <c r="F171" s="257" t="s">
        <v>224</v>
      </c>
      <c r="G171" s="255"/>
      <c r="H171" s="258">
        <v>49</v>
      </c>
      <c r="I171" s="259"/>
      <c r="J171" s="255"/>
      <c r="K171" s="255"/>
      <c r="L171" s="260"/>
      <c r="M171" s="261"/>
      <c r="N171" s="262"/>
      <c r="O171" s="262"/>
      <c r="P171" s="262"/>
      <c r="Q171" s="262"/>
      <c r="R171" s="262"/>
      <c r="S171" s="262"/>
      <c r="T171" s="263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4" t="s">
        <v>221</v>
      </c>
      <c r="AU171" s="264" t="s">
        <v>89</v>
      </c>
      <c r="AV171" s="14" t="s">
        <v>219</v>
      </c>
      <c r="AW171" s="14" t="s">
        <v>36</v>
      </c>
      <c r="AX171" s="14" t="s">
        <v>21</v>
      </c>
      <c r="AY171" s="264" t="s">
        <v>213</v>
      </c>
    </row>
    <row r="172" spans="1:65" s="2" customFormat="1" ht="21.75" customHeight="1">
      <c r="A172" s="39"/>
      <c r="B172" s="40"/>
      <c r="C172" s="228" t="s">
        <v>317</v>
      </c>
      <c r="D172" s="228" t="s">
        <v>215</v>
      </c>
      <c r="E172" s="229" t="s">
        <v>3109</v>
      </c>
      <c r="F172" s="230" t="s">
        <v>3110</v>
      </c>
      <c r="G172" s="231" t="s">
        <v>470</v>
      </c>
      <c r="H172" s="232">
        <v>25.5</v>
      </c>
      <c r="I172" s="233"/>
      <c r="J172" s="234">
        <f>ROUND(I172*H172,2)</f>
        <v>0</v>
      </c>
      <c r="K172" s="235"/>
      <c r="L172" s="45"/>
      <c r="M172" s="236" t="s">
        <v>1</v>
      </c>
      <c r="N172" s="237" t="s">
        <v>45</v>
      </c>
      <c r="O172" s="92"/>
      <c r="P172" s="238">
        <f>O172*H172</f>
        <v>0</v>
      </c>
      <c r="Q172" s="238">
        <v>0.00139</v>
      </c>
      <c r="R172" s="238">
        <f>Q172*H172</f>
        <v>0.035445</v>
      </c>
      <c r="S172" s="238">
        <v>0</v>
      </c>
      <c r="T172" s="23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0" t="s">
        <v>301</v>
      </c>
      <c r="AT172" s="240" t="s">
        <v>215</v>
      </c>
      <c r="AU172" s="240" t="s">
        <v>89</v>
      </c>
      <c r="AY172" s="18" t="s">
        <v>213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8" t="s">
        <v>21</v>
      </c>
      <c r="BK172" s="241">
        <f>ROUND(I172*H172,2)</f>
        <v>0</v>
      </c>
      <c r="BL172" s="18" t="s">
        <v>301</v>
      </c>
      <c r="BM172" s="240" t="s">
        <v>3111</v>
      </c>
    </row>
    <row r="173" spans="1:51" s="13" customFormat="1" ht="12">
      <c r="A173" s="13"/>
      <c r="B173" s="242"/>
      <c r="C173" s="243"/>
      <c r="D173" s="244" t="s">
        <v>221</v>
      </c>
      <c r="E173" s="245" t="s">
        <v>1</v>
      </c>
      <c r="F173" s="246" t="s">
        <v>3112</v>
      </c>
      <c r="G173" s="243"/>
      <c r="H173" s="247">
        <v>1</v>
      </c>
      <c r="I173" s="248"/>
      <c r="J173" s="243"/>
      <c r="K173" s="243"/>
      <c r="L173" s="249"/>
      <c r="M173" s="250"/>
      <c r="N173" s="251"/>
      <c r="O173" s="251"/>
      <c r="P173" s="251"/>
      <c r="Q173" s="251"/>
      <c r="R173" s="251"/>
      <c r="S173" s="251"/>
      <c r="T173" s="25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3" t="s">
        <v>221</v>
      </c>
      <c r="AU173" s="253" t="s">
        <v>89</v>
      </c>
      <c r="AV173" s="13" t="s">
        <v>89</v>
      </c>
      <c r="AW173" s="13" t="s">
        <v>36</v>
      </c>
      <c r="AX173" s="13" t="s">
        <v>80</v>
      </c>
      <c r="AY173" s="253" t="s">
        <v>213</v>
      </c>
    </row>
    <row r="174" spans="1:51" s="13" customFormat="1" ht="12">
      <c r="A174" s="13"/>
      <c r="B174" s="242"/>
      <c r="C174" s="243"/>
      <c r="D174" s="244" t="s">
        <v>221</v>
      </c>
      <c r="E174" s="245" t="s">
        <v>1</v>
      </c>
      <c r="F174" s="246" t="s">
        <v>3113</v>
      </c>
      <c r="G174" s="243"/>
      <c r="H174" s="247">
        <v>18.5</v>
      </c>
      <c r="I174" s="248"/>
      <c r="J174" s="243"/>
      <c r="K174" s="243"/>
      <c r="L174" s="249"/>
      <c r="M174" s="250"/>
      <c r="N174" s="251"/>
      <c r="O174" s="251"/>
      <c r="P174" s="251"/>
      <c r="Q174" s="251"/>
      <c r="R174" s="251"/>
      <c r="S174" s="251"/>
      <c r="T174" s="25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3" t="s">
        <v>221</v>
      </c>
      <c r="AU174" s="253" t="s">
        <v>89</v>
      </c>
      <c r="AV174" s="13" t="s">
        <v>89</v>
      </c>
      <c r="AW174" s="13" t="s">
        <v>36</v>
      </c>
      <c r="AX174" s="13" t="s">
        <v>80</v>
      </c>
      <c r="AY174" s="253" t="s">
        <v>213</v>
      </c>
    </row>
    <row r="175" spans="1:51" s="13" customFormat="1" ht="12">
      <c r="A175" s="13"/>
      <c r="B175" s="242"/>
      <c r="C175" s="243"/>
      <c r="D175" s="244" t="s">
        <v>221</v>
      </c>
      <c r="E175" s="245" t="s">
        <v>1</v>
      </c>
      <c r="F175" s="246" t="s">
        <v>3114</v>
      </c>
      <c r="G175" s="243"/>
      <c r="H175" s="247">
        <v>6</v>
      </c>
      <c r="I175" s="248"/>
      <c r="J175" s="243"/>
      <c r="K175" s="243"/>
      <c r="L175" s="249"/>
      <c r="M175" s="250"/>
      <c r="N175" s="251"/>
      <c r="O175" s="251"/>
      <c r="P175" s="251"/>
      <c r="Q175" s="251"/>
      <c r="R175" s="251"/>
      <c r="S175" s="251"/>
      <c r="T175" s="25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3" t="s">
        <v>221</v>
      </c>
      <c r="AU175" s="253" t="s">
        <v>89</v>
      </c>
      <c r="AV175" s="13" t="s">
        <v>89</v>
      </c>
      <c r="AW175" s="13" t="s">
        <v>36</v>
      </c>
      <c r="AX175" s="13" t="s">
        <v>80</v>
      </c>
      <c r="AY175" s="253" t="s">
        <v>213</v>
      </c>
    </row>
    <row r="176" spans="1:51" s="14" customFormat="1" ht="12">
      <c r="A176" s="14"/>
      <c r="B176" s="254"/>
      <c r="C176" s="255"/>
      <c r="D176" s="244" t="s">
        <v>221</v>
      </c>
      <c r="E176" s="256" t="s">
        <v>1</v>
      </c>
      <c r="F176" s="257" t="s">
        <v>224</v>
      </c>
      <c r="G176" s="255"/>
      <c r="H176" s="258">
        <v>25.5</v>
      </c>
      <c r="I176" s="259"/>
      <c r="J176" s="255"/>
      <c r="K176" s="255"/>
      <c r="L176" s="260"/>
      <c r="M176" s="261"/>
      <c r="N176" s="262"/>
      <c r="O176" s="262"/>
      <c r="P176" s="262"/>
      <c r="Q176" s="262"/>
      <c r="R176" s="262"/>
      <c r="S176" s="262"/>
      <c r="T176" s="263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4" t="s">
        <v>221</v>
      </c>
      <c r="AU176" s="264" t="s">
        <v>89</v>
      </c>
      <c r="AV176" s="14" t="s">
        <v>219</v>
      </c>
      <c r="AW176" s="14" t="s">
        <v>36</v>
      </c>
      <c r="AX176" s="14" t="s">
        <v>21</v>
      </c>
      <c r="AY176" s="264" t="s">
        <v>213</v>
      </c>
    </row>
    <row r="177" spans="1:65" s="2" customFormat="1" ht="21.75" customHeight="1">
      <c r="A177" s="39"/>
      <c r="B177" s="40"/>
      <c r="C177" s="228" t="s">
        <v>322</v>
      </c>
      <c r="D177" s="228" t="s">
        <v>215</v>
      </c>
      <c r="E177" s="229" t="s">
        <v>3115</v>
      </c>
      <c r="F177" s="230" t="s">
        <v>3116</v>
      </c>
      <c r="G177" s="231" t="s">
        <v>470</v>
      </c>
      <c r="H177" s="232">
        <v>27</v>
      </c>
      <c r="I177" s="233"/>
      <c r="J177" s="234">
        <f>ROUND(I177*H177,2)</f>
        <v>0</v>
      </c>
      <c r="K177" s="235"/>
      <c r="L177" s="45"/>
      <c r="M177" s="236" t="s">
        <v>1</v>
      </c>
      <c r="N177" s="237" t="s">
        <v>45</v>
      </c>
      <c r="O177" s="92"/>
      <c r="P177" s="238">
        <f>O177*H177</f>
        <v>0</v>
      </c>
      <c r="Q177" s="238">
        <v>0.0006</v>
      </c>
      <c r="R177" s="238">
        <f>Q177*H177</f>
        <v>0.0162</v>
      </c>
      <c r="S177" s="238">
        <v>0</v>
      </c>
      <c r="T177" s="23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40" t="s">
        <v>301</v>
      </c>
      <c r="AT177" s="240" t="s">
        <v>215</v>
      </c>
      <c r="AU177" s="240" t="s">
        <v>89</v>
      </c>
      <c r="AY177" s="18" t="s">
        <v>213</v>
      </c>
      <c r="BE177" s="241">
        <f>IF(N177="základní",J177,0)</f>
        <v>0</v>
      </c>
      <c r="BF177" s="241">
        <f>IF(N177="snížená",J177,0)</f>
        <v>0</v>
      </c>
      <c r="BG177" s="241">
        <f>IF(N177="zákl. přenesená",J177,0)</f>
        <v>0</v>
      </c>
      <c r="BH177" s="241">
        <f>IF(N177="sníž. přenesená",J177,0)</f>
        <v>0</v>
      </c>
      <c r="BI177" s="241">
        <f>IF(N177="nulová",J177,0)</f>
        <v>0</v>
      </c>
      <c r="BJ177" s="18" t="s">
        <v>21</v>
      </c>
      <c r="BK177" s="241">
        <f>ROUND(I177*H177,2)</f>
        <v>0</v>
      </c>
      <c r="BL177" s="18" t="s">
        <v>301</v>
      </c>
      <c r="BM177" s="240" t="s">
        <v>3117</v>
      </c>
    </row>
    <row r="178" spans="1:65" s="2" customFormat="1" ht="21.75" customHeight="1">
      <c r="A178" s="39"/>
      <c r="B178" s="40"/>
      <c r="C178" s="228" t="s">
        <v>7</v>
      </c>
      <c r="D178" s="228" t="s">
        <v>215</v>
      </c>
      <c r="E178" s="229" t="s">
        <v>3118</v>
      </c>
      <c r="F178" s="230" t="s">
        <v>3119</v>
      </c>
      <c r="G178" s="231" t="s">
        <v>470</v>
      </c>
      <c r="H178" s="232">
        <v>49</v>
      </c>
      <c r="I178" s="233"/>
      <c r="J178" s="234">
        <f>ROUND(I178*H178,2)</f>
        <v>0</v>
      </c>
      <c r="K178" s="235"/>
      <c r="L178" s="45"/>
      <c r="M178" s="236" t="s">
        <v>1</v>
      </c>
      <c r="N178" s="237" t="s">
        <v>45</v>
      </c>
      <c r="O178" s="92"/>
      <c r="P178" s="238">
        <f>O178*H178</f>
        <v>0</v>
      </c>
      <c r="Q178" s="238">
        <v>0.0006</v>
      </c>
      <c r="R178" s="238">
        <f>Q178*H178</f>
        <v>0.0294</v>
      </c>
      <c r="S178" s="238">
        <v>0</v>
      </c>
      <c r="T178" s="23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40" t="s">
        <v>301</v>
      </c>
      <c r="AT178" s="240" t="s">
        <v>215</v>
      </c>
      <c r="AU178" s="240" t="s">
        <v>89</v>
      </c>
      <c r="AY178" s="18" t="s">
        <v>213</v>
      </c>
      <c r="BE178" s="241">
        <f>IF(N178="základní",J178,0)</f>
        <v>0</v>
      </c>
      <c r="BF178" s="241">
        <f>IF(N178="snížená",J178,0)</f>
        <v>0</v>
      </c>
      <c r="BG178" s="241">
        <f>IF(N178="zákl. přenesená",J178,0)</f>
        <v>0</v>
      </c>
      <c r="BH178" s="241">
        <f>IF(N178="sníž. přenesená",J178,0)</f>
        <v>0</v>
      </c>
      <c r="BI178" s="241">
        <f>IF(N178="nulová",J178,0)</f>
        <v>0</v>
      </c>
      <c r="BJ178" s="18" t="s">
        <v>21</v>
      </c>
      <c r="BK178" s="241">
        <f>ROUND(I178*H178,2)</f>
        <v>0</v>
      </c>
      <c r="BL178" s="18" t="s">
        <v>301</v>
      </c>
      <c r="BM178" s="240" t="s">
        <v>3120</v>
      </c>
    </row>
    <row r="179" spans="1:65" s="2" customFormat="1" ht="21.75" customHeight="1">
      <c r="A179" s="39"/>
      <c r="B179" s="40"/>
      <c r="C179" s="228" t="s">
        <v>332</v>
      </c>
      <c r="D179" s="228" t="s">
        <v>215</v>
      </c>
      <c r="E179" s="229" t="s">
        <v>3121</v>
      </c>
      <c r="F179" s="230" t="s">
        <v>3122</v>
      </c>
      <c r="G179" s="231" t="s">
        <v>470</v>
      </c>
      <c r="H179" s="232">
        <v>25</v>
      </c>
      <c r="I179" s="233"/>
      <c r="J179" s="234">
        <f>ROUND(I179*H179,2)</f>
        <v>0</v>
      </c>
      <c r="K179" s="235"/>
      <c r="L179" s="45"/>
      <c r="M179" s="236" t="s">
        <v>1</v>
      </c>
      <c r="N179" s="237" t="s">
        <v>45</v>
      </c>
      <c r="O179" s="92"/>
      <c r="P179" s="238">
        <f>O179*H179</f>
        <v>0</v>
      </c>
      <c r="Q179" s="238">
        <v>0.0006</v>
      </c>
      <c r="R179" s="238">
        <f>Q179*H179</f>
        <v>0.015</v>
      </c>
      <c r="S179" s="238">
        <v>0</v>
      </c>
      <c r="T179" s="23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40" t="s">
        <v>301</v>
      </c>
      <c r="AT179" s="240" t="s">
        <v>215</v>
      </c>
      <c r="AU179" s="240" t="s">
        <v>89</v>
      </c>
      <c r="AY179" s="18" t="s">
        <v>213</v>
      </c>
      <c r="BE179" s="241">
        <f>IF(N179="základní",J179,0)</f>
        <v>0</v>
      </c>
      <c r="BF179" s="241">
        <f>IF(N179="snížená",J179,0)</f>
        <v>0</v>
      </c>
      <c r="BG179" s="241">
        <f>IF(N179="zákl. přenesená",J179,0)</f>
        <v>0</v>
      </c>
      <c r="BH179" s="241">
        <f>IF(N179="sníž. přenesená",J179,0)</f>
        <v>0</v>
      </c>
      <c r="BI179" s="241">
        <f>IF(N179="nulová",J179,0)</f>
        <v>0</v>
      </c>
      <c r="BJ179" s="18" t="s">
        <v>21</v>
      </c>
      <c r="BK179" s="241">
        <f>ROUND(I179*H179,2)</f>
        <v>0</v>
      </c>
      <c r="BL179" s="18" t="s">
        <v>301</v>
      </c>
      <c r="BM179" s="240" t="s">
        <v>3123</v>
      </c>
    </row>
    <row r="180" spans="1:65" s="2" customFormat="1" ht="21.75" customHeight="1">
      <c r="A180" s="39"/>
      <c r="B180" s="40"/>
      <c r="C180" s="228" t="s">
        <v>337</v>
      </c>
      <c r="D180" s="228" t="s">
        <v>215</v>
      </c>
      <c r="E180" s="229" t="s">
        <v>3124</v>
      </c>
      <c r="F180" s="230" t="s">
        <v>3125</v>
      </c>
      <c r="G180" s="231" t="s">
        <v>371</v>
      </c>
      <c r="H180" s="232">
        <v>8</v>
      </c>
      <c r="I180" s="233"/>
      <c r="J180" s="234">
        <f>ROUND(I180*H180,2)</f>
        <v>0</v>
      </c>
      <c r="K180" s="235"/>
      <c r="L180" s="45"/>
      <c r="M180" s="236" t="s">
        <v>1</v>
      </c>
      <c r="N180" s="237" t="s">
        <v>45</v>
      </c>
      <c r="O180" s="92"/>
      <c r="P180" s="238">
        <f>O180*H180</f>
        <v>0</v>
      </c>
      <c r="Q180" s="238">
        <v>0</v>
      </c>
      <c r="R180" s="238">
        <f>Q180*H180</f>
        <v>0</v>
      </c>
      <c r="S180" s="238">
        <v>0</v>
      </c>
      <c r="T180" s="23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40" t="s">
        <v>301</v>
      </c>
      <c r="AT180" s="240" t="s">
        <v>215</v>
      </c>
      <c r="AU180" s="240" t="s">
        <v>89</v>
      </c>
      <c r="AY180" s="18" t="s">
        <v>213</v>
      </c>
      <c r="BE180" s="241">
        <f>IF(N180="základní",J180,0)</f>
        <v>0</v>
      </c>
      <c r="BF180" s="241">
        <f>IF(N180="snížená",J180,0)</f>
        <v>0</v>
      </c>
      <c r="BG180" s="241">
        <f>IF(N180="zákl. přenesená",J180,0)</f>
        <v>0</v>
      </c>
      <c r="BH180" s="241">
        <f>IF(N180="sníž. přenesená",J180,0)</f>
        <v>0</v>
      </c>
      <c r="BI180" s="241">
        <f>IF(N180="nulová",J180,0)</f>
        <v>0</v>
      </c>
      <c r="BJ180" s="18" t="s">
        <v>21</v>
      </c>
      <c r="BK180" s="241">
        <f>ROUND(I180*H180,2)</f>
        <v>0</v>
      </c>
      <c r="BL180" s="18" t="s">
        <v>301</v>
      </c>
      <c r="BM180" s="240" t="s">
        <v>3126</v>
      </c>
    </row>
    <row r="181" spans="1:51" s="13" customFormat="1" ht="12">
      <c r="A181" s="13"/>
      <c r="B181" s="242"/>
      <c r="C181" s="243"/>
      <c r="D181" s="244" t="s">
        <v>221</v>
      </c>
      <c r="E181" s="245" t="s">
        <v>1</v>
      </c>
      <c r="F181" s="246" t="s">
        <v>3127</v>
      </c>
      <c r="G181" s="243"/>
      <c r="H181" s="247">
        <v>8</v>
      </c>
      <c r="I181" s="248"/>
      <c r="J181" s="243"/>
      <c r="K181" s="243"/>
      <c r="L181" s="249"/>
      <c r="M181" s="250"/>
      <c r="N181" s="251"/>
      <c r="O181" s="251"/>
      <c r="P181" s="251"/>
      <c r="Q181" s="251"/>
      <c r="R181" s="251"/>
      <c r="S181" s="251"/>
      <c r="T181" s="25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3" t="s">
        <v>221</v>
      </c>
      <c r="AU181" s="253" t="s">
        <v>89</v>
      </c>
      <c r="AV181" s="13" t="s">
        <v>89</v>
      </c>
      <c r="AW181" s="13" t="s">
        <v>36</v>
      </c>
      <c r="AX181" s="13" t="s">
        <v>21</v>
      </c>
      <c r="AY181" s="253" t="s">
        <v>213</v>
      </c>
    </row>
    <row r="182" spans="1:65" s="2" customFormat="1" ht="21.75" customHeight="1">
      <c r="A182" s="39"/>
      <c r="B182" s="40"/>
      <c r="C182" s="228" t="s">
        <v>342</v>
      </c>
      <c r="D182" s="228" t="s">
        <v>215</v>
      </c>
      <c r="E182" s="229" t="s">
        <v>3128</v>
      </c>
      <c r="F182" s="230" t="s">
        <v>3129</v>
      </c>
      <c r="G182" s="231" t="s">
        <v>371</v>
      </c>
      <c r="H182" s="232">
        <v>16</v>
      </c>
      <c r="I182" s="233"/>
      <c r="J182" s="234">
        <f>ROUND(I182*H182,2)</f>
        <v>0</v>
      </c>
      <c r="K182" s="235"/>
      <c r="L182" s="45"/>
      <c r="M182" s="236" t="s">
        <v>1</v>
      </c>
      <c r="N182" s="237" t="s">
        <v>45</v>
      </c>
      <c r="O182" s="92"/>
      <c r="P182" s="238">
        <f>O182*H182</f>
        <v>0</v>
      </c>
      <c r="Q182" s="238">
        <v>0</v>
      </c>
      <c r="R182" s="238">
        <f>Q182*H182</f>
        <v>0</v>
      </c>
      <c r="S182" s="238">
        <v>0</v>
      </c>
      <c r="T182" s="23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40" t="s">
        <v>301</v>
      </c>
      <c r="AT182" s="240" t="s">
        <v>215</v>
      </c>
      <c r="AU182" s="240" t="s">
        <v>89</v>
      </c>
      <c r="AY182" s="18" t="s">
        <v>213</v>
      </c>
      <c r="BE182" s="241">
        <f>IF(N182="základní",J182,0)</f>
        <v>0</v>
      </c>
      <c r="BF182" s="241">
        <f>IF(N182="snížená",J182,0)</f>
        <v>0</v>
      </c>
      <c r="BG182" s="241">
        <f>IF(N182="zákl. přenesená",J182,0)</f>
        <v>0</v>
      </c>
      <c r="BH182" s="241">
        <f>IF(N182="sníž. přenesená",J182,0)</f>
        <v>0</v>
      </c>
      <c r="BI182" s="241">
        <f>IF(N182="nulová",J182,0)</f>
        <v>0</v>
      </c>
      <c r="BJ182" s="18" t="s">
        <v>21</v>
      </c>
      <c r="BK182" s="241">
        <f>ROUND(I182*H182,2)</f>
        <v>0</v>
      </c>
      <c r="BL182" s="18" t="s">
        <v>301</v>
      </c>
      <c r="BM182" s="240" t="s">
        <v>3130</v>
      </c>
    </row>
    <row r="183" spans="1:51" s="13" customFormat="1" ht="12">
      <c r="A183" s="13"/>
      <c r="B183" s="242"/>
      <c r="C183" s="243"/>
      <c r="D183" s="244" t="s">
        <v>221</v>
      </c>
      <c r="E183" s="245" t="s">
        <v>1</v>
      </c>
      <c r="F183" s="246" t="s">
        <v>3131</v>
      </c>
      <c r="G183" s="243"/>
      <c r="H183" s="247">
        <v>16</v>
      </c>
      <c r="I183" s="248"/>
      <c r="J183" s="243"/>
      <c r="K183" s="243"/>
      <c r="L183" s="249"/>
      <c r="M183" s="250"/>
      <c r="N183" s="251"/>
      <c r="O183" s="251"/>
      <c r="P183" s="251"/>
      <c r="Q183" s="251"/>
      <c r="R183" s="251"/>
      <c r="S183" s="251"/>
      <c r="T183" s="25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3" t="s">
        <v>221</v>
      </c>
      <c r="AU183" s="253" t="s">
        <v>89</v>
      </c>
      <c r="AV183" s="13" t="s">
        <v>89</v>
      </c>
      <c r="AW183" s="13" t="s">
        <v>36</v>
      </c>
      <c r="AX183" s="13" t="s">
        <v>21</v>
      </c>
      <c r="AY183" s="253" t="s">
        <v>213</v>
      </c>
    </row>
    <row r="184" spans="1:65" s="2" customFormat="1" ht="21.75" customHeight="1">
      <c r="A184" s="39"/>
      <c r="B184" s="40"/>
      <c r="C184" s="228" t="s">
        <v>347</v>
      </c>
      <c r="D184" s="228" t="s">
        <v>215</v>
      </c>
      <c r="E184" s="229" t="s">
        <v>3132</v>
      </c>
      <c r="F184" s="230" t="s">
        <v>3133</v>
      </c>
      <c r="G184" s="231" t="s">
        <v>371</v>
      </c>
      <c r="H184" s="232">
        <v>15</v>
      </c>
      <c r="I184" s="233"/>
      <c r="J184" s="234">
        <f>ROUND(I184*H184,2)</f>
        <v>0</v>
      </c>
      <c r="K184" s="235"/>
      <c r="L184" s="45"/>
      <c r="M184" s="236" t="s">
        <v>1</v>
      </c>
      <c r="N184" s="237" t="s">
        <v>45</v>
      </c>
      <c r="O184" s="92"/>
      <c r="P184" s="238">
        <f>O184*H184</f>
        <v>0</v>
      </c>
      <c r="Q184" s="238">
        <v>0</v>
      </c>
      <c r="R184" s="238">
        <f>Q184*H184</f>
        <v>0</v>
      </c>
      <c r="S184" s="238">
        <v>0</v>
      </c>
      <c r="T184" s="23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40" t="s">
        <v>301</v>
      </c>
      <c r="AT184" s="240" t="s">
        <v>215</v>
      </c>
      <c r="AU184" s="240" t="s">
        <v>89</v>
      </c>
      <c r="AY184" s="18" t="s">
        <v>213</v>
      </c>
      <c r="BE184" s="241">
        <f>IF(N184="základní",J184,0)</f>
        <v>0</v>
      </c>
      <c r="BF184" s="241">
        <f>IF(N184="snížená",J184,0)</f>
        <v>0</v>
      </c>
      <c r="BG184" s="241">
        <f>IF(N184="zákl. přenesená",J184,0)</f>
        <v>0</v>
      </c>
      <c r="BH184" s="241">
        <f>IF(N184="sníž. přenesená",J184,0)</f>
        <v>0</v>
      </c>
      <c r="BI184" s="241">
        <f>IF(N184="nulová",J184,0)</f>
        <v>0</v>
      </c>
      <c r="BJ184" s="18" t="s">
        <v>21</v>
      </c>
      <c r="BK184" s="241">
        <f>ROUND(I184*H184,2)</f>
        <v>0</v>
      </c>
      <c r="BL184" s="18" t="s">
        <v>301</v>
      </c>
      <c r="BM184" s="240" t="s">
        <v>3134</v>
      </c>
    </row>
    <row r="185" spans="1:51" s="13" customFormat="1" ht="12">
      <c r="A185" s="13"/>
      <c r="B185" s="242"/>
      <c r="C185" s="243"/>
      <c r="D185" s="244" t="s">
        <v>221</v>
      </c>
      <c r="E185" s="245" t="s">
        <v>1</v>
      </c>
      <c r="F185" s="246" t="s">
        <v>3135</v>
      </c>
      <c r="G185" s="243"/>
      <c r="H185" s="247">
        <v>15</v>
      </c>
      <c r="I185" s="248"/>
      <c r="J185" s="243"/>
      <c r="K185" s="243"/>
      <c r="L185" s="249"/>
      <c r="M185" s="250"/>
      <c r="N185" s="251"/>
      <c r="O185" s="251"/>
      <c r="P185" s="251"/>
      <c r="Q185" s="251"/>
      <c r="R185" s="251"/>
      <c r="S185" s="251"/>
      <c r="T185" s="25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3" t="s">
        <v>221</v>
      </c>
      <c r="AU185" s="253" t="s">
        <v>89</v>
      </c>
      <c r="AV185" s="13" t="s">
        <v>89</v>
      </c>
      <c r="AW185" s="13" t="s">
        <v>36</v>
      </c>
      <c r="AX185" s="13" t="s">
        <v>21</v>
      </c>
      <c r="AY185" s="253" t="s">
        <v>213</v>
      </c>
    </row>
    <row r="186" spans="1:65" s="2" customFormat="1" ht="21.75" customHeight="1">
      <c r="A186" s="39"/>
      <c r="B186" s="40"/>
      <c r="C186" s="228" t="s">
        <v>353</v>
      </c>
      <c r="D186" s="228" t="s">
        <v>215</v>
      </c>
      <c r="E186" s="229" t="s">
        <v>3136</v>
      </c>
      <c r="F186" s="230" t="s">
        <v>3137</v>
      </c>
      <c r="G186" s="231" t="s">
        <v>371</v>
      </c>
      <c r="H186" s="232">
        <v>3</v>
      </c>
      <c r="I186" s="233"/>
      <c r="J186" s="234">
        <f>ROUND(I186*H186,2)</f>
        <v>0</v>
      </c>
      <c r="K186" s="235"/>
      <c r="L186" s="45"/>
      <c r="M186" s="236" t="s">
        <v>1</v>
      </c>
      <c r="N186" s="237" t="s">
        <v>45</v>
      </c>
      <c r="O186" s="92"/>
      <c r="P186" s="238">
        <f>O186*H186</f>
        <v>0</v>
      </c>
      <c r="Q186" s="238">
        <v>0</v>
      </c>
      <c r="R186" s="238">
        <f>Q186*H186</f>
        <v>0</v>
      </c>
      <c r="S186" s="238">
        <v>0</v>
      </c>
      <c r="T186" s="23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40" t="s">
        <v>301</v>
      </c>
      <c r="AT186" s="240" t="s">
        <v>215</v>
      </c>
      <c r="AU186" s="240" t="s">
        <v>89</v>
      </c>
      <c r="AY186" s="18" t="s">
        <v>213</v>
      </c>
      <c r="BE186" s="241">
        <f>IF(N186="základní",J186,0)</f>
        <v>0</v>
      </c>
      <c r="BF186" s="241">
        <f>IF(N186="snížená",J186,0)</f>
        <v>0</v>
      </c>
      <c r="BG186" s="241">
        <f>IF(N186="zákl. přenesená",J186,0)</f>
        <v>0</v>
      </c>
      <c r="BH186" s="241">
        <f>IF(N186="sníž. přenesená",J186,0)</f>
        <v>0</v>
      </c>
      <c r="BI186" s="241">
        <f>IF(N186="nulová",J186,0)</f>
        <v>0</v>
      </c>
      <c r="BJ186" s="18" t="s">
        <v>21</v>
      </c>
      <c r="BK186" s="241">
        <f>ROUND(I186*H186,2)</f>
        <v>0</v>
      </c>
      <c r="BL186" s="18" t="s">
        <v>301</v>
      </c>
      <c r="BM186" s="240" t="s">
        <v>3138</v>
      </c>
    </row>
    <row r="187" spans="1:65" s="2" customFormat="1" ht="21.75" customHeight="1">
      <c r="A187" s="39"/>
      <c r="B187" s="40"/>
      <c r="C187" s="228" t="s">
        <v>358</v>
      </c>
      <c r="D187" s="228" t="s">
        <v>215</v>
      </c>
      <c r="E187" s="229" t="s">
        <v>3139</v>
      </c>
      <c r="F187" s="230" t="s">
        <v>3140</v>
      </c>
      <c r="G187" s="231" t="s">
        <v>371</v>
      </c>
      <c r="H187" s="232">
        <v>4</v>
      </c>
      <c r="I187" s="233"/>
      <c r="J187" s="234">
        <f>ROUND(I187*H187,2)</f>
        <v>0</v>
      </c>
      <c r="K187" s="235"/>
      <c r="L187" s="45"/>
      <c r="M187" s="236" t="s">
        <v>1</v>
      </c>
      <c r="N187" s="237" t="s">
        <v>45</v>
      </c>
      <c r="O187" s="92"/>
      <c r="P187" s="238">
        <f>O187*H187</f>
        <v>0</v>
      </c>
      <c r="Q187" s="238">
        <v>0</v>
      </c>
      <c r="R187" s="238">
        <f>Q187*H187</f>
        <v>0</v>
      </c>
      <c r="S187" s="238">
        <v>0</v>
      </c>
      <c r="T187" s="23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40" t="s">
        <v>301</v>
      </c>
      <c r="AT187" s="240" t="s">
        <v>215</v>
      </c>
      <c r="AU187" s="240" t="s">
        <v>89</v>
      </c>
      <c r="AY187" s="18" t="s">
        <v>213</v>
      </c>
      <c r="BE187" s="241">
        <f>IF(N187="základní",J187,0)</f>
        <v>0</v>
      </c>
      <c r="BF187" s="241">
        <f>IF(N187="snížená",J187,0)</f>
        <v>0</v>
      </c>
      <c r="BG187" s="241">
        <f>IF(N187="zákl. přenesená",J187,0)</f>
        <v>0</v>
      </c>
      <c r="BH187" s="241">
        <f>IF(N187="sníž. přenesená",J187,0)</f>
        <v>0</v>
      </c>
      <c r="BI187" s="241">
        <f>IF(N187="nulová",J187,0)</f>
        <v>0</v>
      </c>
      <c r="BJ187" s="18" t="s">
        <v>21</v>
      </c>
      <c r="BK187" s="241">
        <f>ROUND(I187*H187,2)</f>
        <v>0</v>
      </c>
      <c r="BL187" s="18" t="s">
        <v>301</v>
      </c>
      <c r="BM187" s="240" t="s">
        <v>3141</v>
      </c>
    </row>
    <row r="188" spans="1:65" s="2" customFormat="1" ht="44.25" customHeight="1">
      <c r="A188" s="39"/>
      <c r="B188" s="40"/>
      <c r="C188" s="228" t="s">
        <v>363</v>
      </c>
      <c r="D188" s="228" t="s">
        <v>215</v>
      </c>
      <c r="E188" s="229" t="s">
        <v>3142</v>
      </c>
      <c r="F188" s="230" t="s">
        <v>3143</v>
      </c>
      <c r="G188" s="231" t="s">
        <v>371</v>
      </c>
      <c r="H188" s="232">
        <v>5</v>
      </c>
      <c r="I188" s="233"/>
      <c r="J188" s="234">
        <f>ROUND(I188*H188,2)</f>
        <v>0</v>
      </c>
      <c r="K188" s="235"/>
      <c r="L188" s="45"/>
      <c r="M188" s="236" t="s">
        <v>1</v>
      </c>
      <c r="N188" s="237" t="s">
        <v>45</v>
      </c>
      <c r="O188" s="92"/>
      <c r="P188" s="238">
        <f>O188*H188</f>
        <v>0</v>
      </c>
      <c r="Q188" s="238">
        <v>0.00101</v>
      </c>
      <c r="R188" s="238">
        <f>Q188*H188</f>
        <v>0.005050000000000001</v>
      </c>
      <c r="S188" s="238">
        <v>0</v>
      </c>
      <c r="T188" s="23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40" t="s">
        <v>301</v>
      </c>
      <c r="AT188" s="240" t="s">
        <v>215</v>
      </c>
      <c r="AU188" s="240" t="s">
        <v>89</v>
      </c>
      <c r="AY188" s="18" t="s">
        <v>213</v>
      </c>
      <c r="BE188" s="241">
        <f>IF(N188="základní",J188,0)</f>
        <v>0</v>
      </c>
      <c r="BF188" s="241">
        <f>IF(N188="snížená",J188,0)</f>
        <v>0</v>
      </c>
      <c r="BG188" s="241">
        <f>IF(N188="zákl. přenesená",J188,0)</f>
        <v>0</v>
      </c>
      <c r="BH188" s="241">
        <f>IF(N188="sníž. přenesená",J188,0)</f>
        <v>0</v>
      </c>
      <c r="BI188" s="241">
        <f>IF(N188="nulová",J188,0)</f>
        <v>0</v>
      </c>
      <c r="BJ188" s="18" t="s">
        <v>21</v>
      </c>
      <c r="BK188" s="241">
        <f>ROUND(I188*H188,2)</f>
        <v>0</v>
      </c>
      <c r="BL188" s="18" t="s">
        <v>301</v>
      </c>
      <c r="BM188" s="240" t="s">
        <v>3144</v>
      </c>
    </row>
    <row r="189" spans="1:65" s="2" customFormat="1" ht="33" customHeight="1">
      <c r="A189" s="39"/>
      <c r="B189" s="40"/>
      <c r="C189" s="228" t="s">
        <v>368</v>
      </c>
      <c r="D189" s="228" t="s">
        <v>215</v>
      </c>
      <c r="E189" s="229" t="s">
        <v>3145</v>
      </c>
      <c r="F189" s="230" t="s">
        <v>3146</v>
      </c>
      <c r="G189" s="231" t="s">
        <v>371</v>
      </c>
      <c r="H189" s="232">
        <v>1</v>
      </c>
      <c r="I189" s="233"/>
      <c r="J189" s="234">
        <f>ROUND(I189*H189,2)</f>
        <v>0</v>
      </c>
      <c r="K189" s="235"/>
      <c r="L189" s="45"/>
      <c r="M189" s="236" t="s">
        <v>1</v>
      </c>
      <c r="N189" s="237" t="s">
        <v>45</v>
      </c>
      <c r="O189" s="92"/>
      <c r="P189" s="238">
        <f>O189*H189</f>
        <v>0</v>
      </c>
      <c r="Q189" s="238">
        <v>0.00148</v>
      </c>
      <c r="R189" s="238">
        <f>Q189*H189</f>
        <v>0.00148</v>
      </c>
      <c r="S189" s="238">
        <v>0</v>
      </c>
      <c r="T189" s="23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40" t="s">
        <v>301</v>
      </c>
      <c r="AT189" s="240" t="s">
        <v>215</v>
      </c>
      <c r="AU189" s="240" t="s">
        <v>89</v>
      </c>
      <c r="AY189" s="18" t="s">
        <v>213</v>
      </c>
      <c r="BE189" s="241">
        <f>IF(N189="základní",J189,0)</f>
        <v>0</v>
      </c>
      <c r="BF189" s="241">
        <f>IF(N189="snížená",J189,0)</f>
        <v>0</v>
      </c>
      <c r="BG189" s="241">
        <f>IF(N189="zákl. přenesená",J189,0)</f>
        <v>0</v>
      </c>
      <c r="BH189" s="241">
        <f>IF(N189="sníž. přenesená",J189,0)</f>
        <v>0</v>
      </c>
      <c r="BI189" s="241">
        <f>IF(N189="nulová",J189,0)</f>
        <v>0</v>
      </c>
      <c r="BJ189" s="18" t="s">
        <v>21</v>
      </c>
      <c r="BK189" s="241">
        <f>ROUND(I189*H189,2)</f>
        <v>0</v>
      </c>
      <c r="BL189" s="18" t="s">
        <v>301</v>
      </c>
      <c r="BM189" s="240" t="s">
        <v>3147</v>
      </c>
    </row>
    <row r="190" spans="1:65" s="2" customFormat="1" ht="66.75" customHeight="1">
      <c r="A190" s="39"/>
      <c r="B190" s="40"/>
      <c r="C190" s="228" t="s">
        <v>373</v>
      </c>
      <c r="D190" s="228" t="s">
        <v>215</v>
      </c>
      <c r="E190" s="229" t="s">
        <v>3148</v>
      </c>
      <c r="F190" s="230" t="s">
        <v>3149</v>
      </c>
      <c r="G190" s="231" t="s">
        <v>371</v>
      </c>
      <c r="H190" s="232">
        <v>4</v>
      </c>
      <c r="I190" s="233"/>
      <c r="J190" s="234">
        <f>ROUND(I190*H190,2)</f>
        <v>0</v>
      </c>
      <c r="K190" s="235"/>
      <c r="L190" s="45"/>
      <c r="M190" s="236" t="s">
        <v>1</v>
      </c>
      <c r="N190" s="237" t="s">
        <v>45</v>
      </c>
      <c r="O190" s="92"/>
      <c r="P190" s="238">
        <f>O190*H190</f>
        <v>0</v>
      </c>
      <c r="Q190" s="238">
        <v>0.00093</v>
      </c>
      <c r="R190" s="238">
        <f>Q190*H190</f>
        <v>0.00372</v>
      </c>
      <c r="S190" s="238">
        <v>0</v>
      </c>
      <c r="T190" s="23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40" t="s">
        <v>301</v>
      </c>
      <c r="AT190" s="240" t="s">
        <v>215</v>
      </c>
      <c r="AU190" s="240" t="s">
        <v>89</v>
      </c>
      <c r="AY190" s="18" t="s">
        <v>213</v>
      </c>
      <c r="BE190" s="241">
        <f>IF(N190="základní",J190,0)</f>
        <v>0</v>
      </c>
      <c r="BF190" s="241">
        <f>IF(N190="snížená",J190,0)</f>
        <v>0</v>
      </c>
      <c r="BG190" s="241">
        <f>IF(N190="zákl. přenesená",J190,0)</f>
        <v>0</v>
      </c>
      <c r="BH190" s="241">
        <f>IF(N190="sníž. přenesená",J190,0)</f>
        <v>0</v>
      </c>
      <c r="BI190" s="241">
        <f>IF(N190="nulová",J190,0)</f>
        <v>0</v>
      </c>
      <c r="BJ190" s="18" t="s">
        <v>21</v>
      </c>
      <c r="BK190" s="241">
        <f>ROUND(I190*H190,2)</f>
        <v>0</v>
      </c>
      <c r="BL190" s="18" t="s">
        <v>301</v>
      </c>
      <c r="BM190" s="240" t="s">
        <v>3150</v>
      </c>
    </row>
    <row r="191" spans="1:65" s="2" customFormat="1" ht="21.75" customHeight="1">
      <c r="A191" s="39"/>
      <c r="B191" s="40"/>
      <c r="C191" s="228" t="s">
        <v>378</v>
      </c>
      <c r="D191" s="228" t="s">
        <v>215</v>
      </c>
      <c r="E191" s="229" t="s">
        <v>3151</v>
      </c>
      <c r="F191" s="230" t="s">
        <v>3152</v>
      </c>
      <c r="G191" s="231" t="s">
        <v>371</v>
      </c>
      <c r="H191" s="232">
        <v>3</v>
      </c>
      <c r="I191" s="233"/>
      <c r="J191" s="234">
        <f>ROUND(I191*H191,2)</f>
        <v>0</v>
      </c>
      <c r="K191" s="235"/>
      <c r="L191" s="45"/>
      <c r="M191" s="236" t="s">
        <v>1</v>
      </c>
      <c r="N191" s="237" t="s">
        <v>45</v>
      </c>
      <c r="O191" s="92"/>
      <c r="P191" s="238">
        <f>O191*H191</f>
        <v>0</v>
      </c>
      <c r="Q191" s="238">
        <v>0.00535</v>
      </c>
      <c r="R191" s="238">
        <f>Q191*H191</f>
        <v>0.01605</v>
      </c>
      <c r="S191" s="238">
        <v>0</v>
      </c>
      <c r="T191" s="23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40" t="s">
        <v>301</v>
      </c>
      <c r="AT191" s="240" t="s">
        <v>215</v>
      </c>
      <c r="AU191" s="240" t="s">
        <v>89</v>
      </c>
      <c r="AY191" s="18" t="s">
        <v>213</v>
      </c>
      <c r="BE191" s="241">
        <f>IF(N191="základní",J191,0)</f>
        <v>0</v>
      </c>
      <c r="BF191" s="241">
        <f>IF(N191="snížená",J191,0)</f>
        <v>0</v>
      </c>
      <c r="BG191" s="241">
        <f>IF(N191="zákl. přenesená",J191,0)</f>
        <v>0</v>
      </c>
      <c r="BH191" s="241">
        <f>IF(N191="sníž. přenesená",J191,0)</f>
        <v>0</v>
      </c>
      <c r="BI191" s="241">
        <f>IF(N191="nulová",J191,0)</f>
        <v>0</v>
      </c>
      <c r="BJ191" s="18" t="s">
        <v>21</v>
      </c>
      <c r="BK191" s="241">
        <f>ROUND(I191*H191,2)</f>
        <v>0</v>
      </c>
      <c r="BL191" s="18" t="s">
        <v>301</v>
      </c>
      <c r="BM191" s="240" t="s">
        <v>3153</v>
      </c>
    </row>
    <row r="192" spans="1:65" s="2" customFormat="1" ht="55.5" customHeight="1">
      <c r="A192" s="39"/>
      <c r="B192" s="40"/>
      <c r="C192" s="228" t="s">
        <v>382</v>
      </c>
      <c r="D192" s="228" t="s">
        <v>215</v>
      </c>
      <c r="E192" s="229" t="s">
        <v>3154</v>
      </c>
      <c r="F192" s="230" t="s">
        <v>3155</v>
      </c>
      <c r="G192" s="231" t="s">
        <v>371</v>
      </c>
      <c r="H192" s="232">
        <v>1</v>
      </c>
      <c r="I192" s="233"/>
      <c r="J192" s="234">
        <f>ROUND(I192*H192,2)</f>
        <v>0</v>
      </c>
      <c r="K192" s="235"/>
      <c r="L192" s="45"/>
      <c r="M192" s="236" t="s">
        <v>1</v>
      </c>
      <c r="N192" s="237" t="s">
        <v>45</v>
      </c>
      <c r="O192" s="92"/>
      <c r="P192" s="238">
        <f>O192*H192</f>
        <v>0</v>
      </c>
      <c r="Q192" s="238">
        <v>0.00022</v>
      </c>
      <c r="R192" s="238">
        <f>Q192*H192</f>
        <v>0.00022</v>
      </c>
      <c r="S192" s="238">
        <v>0</v>
      </c>
      <c r="T192" s="23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40" t="s">
        <v>301</v>
      </c>
      <c r="AT192" s="240" t="s">
        <v>215</v>
      </c>
      <c r="AU192" s="240" t="s">
        <v>89</v>
      </c>
      <c r="AY192" s="18" t="s">
        <v>213</v>
      </c>
      <c r="BE192" s="241">
        <f>IF(N192="základní",J192,0)</f>
        <v>0</v>
      </c>
      <c r="BF192" s="241">
        <f>IF(N192="snížená",J192,0)</f>
        <v>0</v>
      </c>
      <c r="BG192" s="241">
        <f>IF(N192="zákl. přenesená",J192,0)</f>
        <v>0</v>
      </c>
      <c r="BH192" s="241">
        <f>IF(N192="sníž. přenesená",J192,0)</f>
        <v>0</v>
      </c>
      <c r="BI192" s="241">
        <f>IF(N192="nulová",J192,0)</f>
        <v>0</v>
      </c>
      <c r="BJ192" s="18" t="s">
        <v>21</v>
      </c>
      <c r="BK192" s="241">
        <f>ROUND(I192*H192,2)</f>
        <v>0</v>
      </c>
      <c r="BL192" s="18" t="s">
        <v>301</v>
      </c>
      <c r="BM192" s="240" t="s">
        <v>3156</v>
      </c>
    </row>
    <row r="193" spans="1:65" s="2" customFormat="1" ht="33" customHeight="1">
      <c r="A193" s="39"/>
      <c r="B193" s="40"/>
      <c r="C193" s="228" t="s">
        <v>387</v>
      </c>
      <c r="D193" s="228" t="s">
        <v>215</v>
      </c>
      <c r="E193" s="229" t="s">
        <v>3157</v>
      </c>
      <c r="F193" s="230" t="s">
        <v>3158</v>
      </c>
      <c r="G193" s="231" t="s">
        <v>371</v>
      </c>
      <c r="H193" s="232">
        <v>1</v>
      </c>
      <c r="I193" s="233"/>
      <c r="J193" s="234">
        <f>ROUND(I193*H193,2)</f>
        <v>0</v>
      </c>
      <c r="K193" s="235"/>
      <c r="L193" s="45"/>
      <c r="M193" s="236" t="s">
        <v>1</v>
      </c>
      <c r="N193" s="237" t="s">
        <v>45</v>
      </c>
      <c r="O193" s="92"/>
      <c r="P193" s="238">
        <f>O193*H193</f>
        <v>0</v>
      </c>
      <c r="Q193" s="238">
        <v>0.0005</v>
      </c>
      <c r="R193" s="238">
        <f>Q193*H193</f>
        <v>0.0005</v>
      </c>
      <c r="S193" s="238">
        <v>0</v>
      </c>
      <c r="T193" s="239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40" t="s">
        <v>301</v>
      </c>
      <c r="AT193" s="240" t="s">
        <v>215</v>
      </c>
      <c r="AU193" s="240" t="s">
        <v>89</v>
      </c>
      <c r="AY193" s="18" t="s">
        <v>213</v>
      </c>
      <c r="BE193" s="241">
        <f>IF(N193="základní",J193,0)</f>
        <v>0</v>
      </c>
      <c r="BF193" s="241">
        <f>IF(N193="snížená",J193,0)</f>
        <v>0</v>
      </c>
      <c r="BG193" s="241">
        <f>IF(N193="zákl. přenesená",J193,0)</f>
        <v>0</v>
      </c>
      <c r="BH193" s="241">
        <f>IF(N193="sníž. přenesená",J193,0)</f>
        <v>0</v>
      </c>
      <c r="BI193" s="241">
        <f>IF(N193="nulová",J193,0)</f>
        <v>0</v>
      </c>
      <c r="BJ193" s="18" t="s">
        <v>21</v>
      </c>
      <c r="BK193" s="241">
        <f>ROUND(I193*H193,2)</f>
        <v>0</v>
      </c>
      <c r="BL193" s="18" t="s">
        <v>301</v>
      </c>
      <c r="BM193" s="240" t="s">
        <v>3159</v>
      </c>
    </row>
    <row r="194" spans="1:65" s="2" customFormat="1" ht="55.5" customHeight="1">
      <c r="A194" s="39"/>
      <c r="B194" s="40"/>
      <c r="C194" s="228" t="s">
        <v>392</v>
      </c>
      <c r="D194" s="228" t="s">
        <v>215</v>
      </c>
      <c r="E194" s="229" t="s">
        <v>3160</v>
      </c>
      <c r="F194" s="230" t="s">
        <v>3161</v>
      </c>
      <c r="G194" s="231" t="s">
        <v>3162</v>
      </c>
      <c r="H194" s="232">
        <v>6</v>
      </c>
      <c r="I194" s="233"/>
      <c r="J194" s="234">
        <f>ROUND(I194*H194,2)</f>
        <v>0</v>
      </c>
      <c r="K194" s="235"/>
      <c r="L194" s="45"/>
      <c r="M194" s="236" t="s">
        <v>1</v>
      </c>
      <c r="N194" s="237" t="s">
        <v>45</v>
      </c>
      <c r="O194" s="92"/>
      <c r="P194" s="238">
        <f>O194*H194</f>
        <v>0</v>
      </c>
      <c r="Q194" s="238">
        <v>0.0023</v>
      </c>
      <c r="R194" s="238">
        <f>Q194*H194</f>
        <v>0.0138</v>
      </c>
      <c r="S194" s="238">
        <v>0</v>
      </c>
      <c r="T194" s="239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40" t="s">
        <v>301</v>
      </c>
      <c r="AT194" s="240" t="s">
        <v>215</v>
      </c>
      <c r="AU194" s="240" t="s">
        <v>89</v>
      </c>
      <c r="AY194" s="18" t="s">
        <v>213</v>
      </c>
      <c r="BE194" s="241">
        <f>IF(N194="základní",J194,0)</f>
        <v>0</v>
      </c>
      <c r="BF194" s="241">
        <f>IF(N194="snížená",J194,0)</f>
        <v>0</v>
      </c>
      <c r="BG194" s="241">
        <f>IF(N194="zákl. přenesená",J194,0)</f>
        <v>0</v>
      </c>
      <c r="BH194" s="241">
        <f>IF(N194="sníž. přenesená",J194,0)</f>
        <v>0</v>
      </c>
      <c r="BI194" s="241">
        <f>IF(N194="nulová",J194,0)</f>
        <v>0</v>
      </c>
      <c r="BJ194" s="18" t="s">
        <v>21</v>
      </c>
      <c r="BK194" s="241">
        <f>ROUND(I194*H194,2)</f>
        <v>0</v>
      </c>
      <c r="BL194" s="18" t="s">
        <v>301</v>
      </c>
      <c r="BM194" s="240" t="s">
        <v>3163</v>
      </c>
    </row>
    <row r="195" spans="1:65" s="2" customFormat="1" ht="21.75" customHeight="1">
      <c r="A195" s="39"/>
      <c r="B195" s="40"/>
      <c r="C195" s="275" t="s">
        <v>398</v>
      </c>
      <c r="D195" s="275" t="s">
        <v>292</v>
      </c>
      <c r="E195" s="276" t="s">
        <v>3164</v>
      </c>
      <c r="F195" s="277" t="s">
        <v>3165</v>
      </c>
      <c r="G195" s="278" t="s">
        <v>371</v>
      </c>
      <c r="H195" s="279">
        <v>2</v>
      </c>
      <c r="I195" s="280"/>
      <c r="J195" s="281">
        <f>ROUND(I195*H195,2)</f>
        <v>0</v>
      </c>
      <c r="K195" s="282"/>
      <c r="L195" s="283"/>
      <c r="M195" s="284" t="s">
        <v>1</v>
      </c>
      <c r="N195" s="285" t="s">
        <v>45</v>
      </c>
      <c r="O195" s="92"/>
      <c r="P195" s="238">
        <f>O195*H195</f>
        <v>0</v>
      </c>
      <c r="Q195" s="238">
        <v>9E-05</v>
      </c>
      <c r="R195" s="238">
        <f>Q195*H195</f>
        <v>0.00018</v>
      </c>
      <c r="S195" s="238">
        <v>0</v>
      </c>
      <c r="T195" s="23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40" t="s">
        <v>382</v>
      </c>
      <c r="AT195" s="240" t="s">
        <v>292</v>
      </c>
      <c r="AU195" s="240" t="s">
        <v>89</v>
      </c>
      <c r="AY195" s="18" t="s">
        <v>213</v>
      </c>
      <c r="BE195" s="241">
        <f>IF(N195="základní",J195,0)</f>
        <v>0</v>
      </c>
      <c r="BF195" s="241">
        <f>IF(N195="snížená",J195,0)</f>
        <v>0</v>
      </c>
      <c r="BG195" s="241">
        <f>IF(N195="zákl. přenesená",J195,0)</f>
        <v>0</v>
      </c>
      <c r="BH195" s="241">
        <f>IF(N195="sníž. přenesená",J195,0)</f>
        <v>0</v>
      </c>
      <c r="BI195" s="241">
        <f>IF(N195="nulová",J195,0)</f>
        <v>0</v>
      </c>
      <c r="BJ195" s="18" t="s">
        <v>21</v>
      </c>
      <c r="BK195" s="241">
        <f>ROUND(I195*H195,2)</f>
        <v>0</v>
      </c>
      <c r="BL195" s="18" t="s">
        <v>301</v>
      </c>
      <c r="BM195" s="240" t="s">
        <v>3166</v>
      </c>
    </row>
    <row r="196" spans="1:65" s="2" customFormat="1" ht="44.25" customHeight="1">
      <c r="A196" s="39"/>
      <c r="B196" s="40"/>
      <c r="C196" s="228" t="s">
        <v>404</v>
      </c>
      <c r="D196" s="228" t="s">
        <v>215</v>
      </c>
      <c r="E196" s="229" t="s">
        <v>3167</v>
      </c>
      <c r="F196" s="230" t="s">
        <v>3168</v>
      </c>
      <c r="G196" s="231" t="s">
        <v>371</v>
      </c>
      <c r="H196" s="232">
        <v>5</v>
      </c>
      <c r="I196" s="233"/>
      <c r="J196" s="234">
        <f>ROUND(I196*H196,2)</f>
        <v>0</v>
      </c>
      <c r="K196" s="235"/>
      <c r="L196" s="45"/>
      <c r="M196" s="236" t="s">
        <v>1</v>
      </c>
      <c r="N196" s="237" t="s">
        <v>45</v>
      </c>
      <c r="O196" s="92"/>
      <c r="P196" s="238">
        <f>O196*H196</f>
        <v>0</v>
      </c>
      <c r="Q196" s="238">
        <v>0.0034</v>
      </c>
      <c r="R196" s="238">
        <f>Q196*H196</f>
        <v>0.016999999999999998</v>
      </c>
      <c r="S196" s="238">
        <v>0</v>
      </c>
      <c r="T196" s="23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40" t="s">
        <v>301</v>
      </c>
      <c r="AT196" s="240" t="s">
        <v>215</v>
      </c>
      <c r="AU196" s="240" t="s">
        <v>89</v>
      </c>
      <c r="AY196" s="18" t="s">
        <v>213</v>
      </c>
      <c r="BE196" s="241">
        <f>IF(N196="základní",J196,0)</f>
        <v>0</v>
      </c>
      <c r="BF196" s="241">
        <f>IF(N196="snížená",J196,0)</f>
        <v>0</v>
      </c>
      <c r="BG196" s="241">
        <f>IF(N196="zákl. přenesená",J196,0)</f>
        <v>0</v>
      </c>
      <c r="BH196" s="241">
        <f>IF(N196="sníž. přenesená",J196,0)</f>
        <v>0</v>
      </c>
      <c r="BI196" s="241">
        <f>IF(N196="nulová",J196,0)</f>
        <v>0</v>
      </c>
      <c r="BJ196" s="18" t="s">
        <v>21</v>
      </c>
      <c r="BK196" s="241">
        <f>ROUND(I196*H196,2)</f>
        <v>0</v>
      </c>
      <c r="BL196" s="18" t="s">
        <v>301</v>
      </c>
      <c r="BM196" s="240" t="s">
        <v>3169</v>
      </c>
    </row>
    <row r="197" spans="1:65" s="2" customFormat="1" ht="66.75" customHeight="1">
      <c r="A197" s="39"/>
      <c r="B197" s="40"/>
      <c r="C197" s="228" t="s">
        <v>409</v>
      </c>
      <c r="D197" s="228" t="s">
        <v>215</v>
      </c>
      <c r="E197" s="229" t="s">
        <v>3170</v>
      </c>
      <c r="F197" s="230" t="s">
        <v>3171</v>
      </c>
      <c r="G197" s="231" t="s">
        <v>371</v>
      </c>
      <c r="H197" s="232">
        <v>2</v>
      </c>
      <c r="I197" s="233"/>
      <c r="J197" s="234">
        <f>ROUND(I197*H197,2)</f>
        <v>0</v>
      </c>
      <c r="K197" s="235"/>
      <c r="L197" s="45"/>
      <c r="M197" s="236" t="s">
        <v>1</v>
      </c>
      <c r="N197" s="237" t="s">
        <v>45</v>
      </c>
      <c r="O197" s="92"/>
      <c r="P197" s="238">
        <f>O197*H197</f>
        <v>0</v>
      </c>
      <c r="Q197" s="238">
        <v>0.00212</v>
      </c>
      <c r="R197" s="238">
        <f>Q197*H197</f>
        <v>0.00424</v>
      </c>
      <c r="S197" s="238">
        <v>0</v>
      </c>
      <c r="T197" s="23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40" t="s">
        <v>301</v>
      </c>
      <c r="AT197" s="240" t="s">
        <v>215</v>
      </c>
      <c r="AU197" s="240" t="s">
        <v>89</v>
      </c>
      <c r="AY197" s="18" t="s">
        <v>213</v>
      </c>
      <c r="BE197" s="241">
        <f>IF(N197="základní",J197,0)</f>
        <v>0</v>
      </c>
      <c r="BF197" s="241">
        <f>IF(N197="snížená",J197,0)</f>
        <v>0</v>
      </c>
      <c r="BG197" s="241">
        <f>IF(N197="zákl. přenesená",J197,0)</f>
        <v>0</v>
      </c>
      <c r="BH197" s="241">
        <f>IF(N197="sníž. přenesená",J197,0)</f>
        <v>0</v>
      </c>
      <c r="BI197" s="241">
        <f>IF(N197="nulová",J197,0)</f>
        <v>0</v>
      </c>
      <c r="BJ197" s="18" t="s">
        <v>21</v>
      </c>
      <c r="BK197" s="241">
        <f>ROUND(I197*H197,2)</f>
        <v>0</v>
      </c>
      <c r="BL197" s="18" t="s">
        <v>301</v>
      </c>
      <c r="BM197" s="240" t="s">
        <v>3172</v>
      </c>
    </row>
    <row r="198" spans="1:65" s="2" customFormat="1" ht="55.5" customHeight="1">
      <c r="A198" s="39"/>
      <c r="B198" s="40"/>
      <c r="C198" s="228" t="s">
        <v>413</v>
      </c>
      <c r="D198" s="228" t="s">
        <v>215</v>
      </c>
      <c r="E198" s="229" t="s">
        <v>3173</v>
      </c>
      <c r="F198" s="230" t="s">
        <v>3174</v>
      </c>
      <c r="G198" s="231" t="s">
        <v>371</v>
      </c>
      <c r="H198" s="232">
        <v>2</v>
      </c>
      <c r="I198" s="233"/>
      <c r="J198" s="234">
        <f>ROUND(I198*H198,2)</f>
        <v>0</v>
      </c>
      <c r="K198" s="235"/>
      <c r="L198" s="45"/>
      <c r="M198" s="236" t="s">
        <v>1</v>
      </c>
      <c r="N198" s="237" t="s">
        <v>45</v>
      </c>
      <c r="O198" s="92"/>
      <c r="P198" s="238">
        <f>O198*H198</f>
        <v>0</v>
      </c>
      <c r="Q198" s="238">
        <v>0.00212</v>
      </c>
      <c r="R198" s="238">
        <f>Q198*H198</f>
        <v>0.00424</v>
      </c>
      <c r="S198" s="238">
        <v>0</v>
      </c>
      <c r="T198" s="239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40" t="s">
        <v>301</v>
      </c>
      <c r="AT198" s="240" t="s">
        <v>215</v>
      </c>
      <c r="AU198" s="240" t="s">
        <v>89</v>
      </c>
      <c r="AY198" s="18" t="s">
        <v>213</v>
      </c>
      <c r="BE198" s="241">
        <f>IF(N198="základní",J198,0)</f>
        <v>0</v>
      </c>
      <c r="BF198" s="241">
        <f>IF(N198="snížená",J198,0)</f>
        <v>0</v>
      </c>
      <c r="BG198" s="241">
        <f>IF(N198="zákl. přenesená",J198,0)</f>
        <v>0</v>
      </c>
      <c r="BH198" s="241">
        <f>IF(N198="sníž. přenesená",J198,0)</f>
        <v>0</v>
      </c>
      <c r="BI198" s="241">
        <f>IF(N198="nulová",J198,0)</f>
        <v>0</v>
      </c>
      <c r="BJ198" s="18" t="s">
        <v>21</v>
      </c>
      <c r="BK198" s="241">
        <f>ROUND(I198*H198,2)</f>
        <v>0</v>
      </c>
      <c r="BL198" s="18" t="s">
        <v>301</v>
      </c>
      <c r="BM198" s="240" t="s">
        <v>3175</v>
      </c>
    </row>
    <row r="199" spans="1:65" s="2" customFormat="1" ht="21.75" customHeight="1">
      <c r="A199" s="39"/>
      <c r="B199" s="40"/>
      <c r="C199" s="228" t="s">
        <v>418</v>
      </c>
      <c r="D199" s="228" t="s">
        <v>215</v>
      </c>
      <c r="E199" s="229" t="s">
        <v>3176</v>
      </c>
      <c r="F199" s="230" t="s">
        <v>3177</v>
      </c>
      <c r="G199" s="231" t="s">
        <v>371</v>
      </c>
      <c r="H199" s="232">
        <v>1</v>
      </c>
      <c r="I199" s="233"/>
      <c r="J199" s="234">
        <f>ROUND(I199*H199,2)</f>
        <v>0</v>
      </c>
      <c r="K199" s="235"/>
      <c r="L199" s="45"/>
      <c r="M199" s="236" t="s">
        <v>1</v>
      </c>
      <c r="N199" s="237" t="s">
        <v>45</v>
      </c>
      <c r="O199" s="92"/>
      <c r="P199" s="238">
        <f>O199*H199</f>
        <v>0</v>
      </c>
      <c r="Q199" s="238">
        <v>0.0015</v>
      </c>
      <c r="R199" s="238">
        <f>Q199*H199</f>
        <v>0.0015</v>
      </c>
      <c r="S199" s="238">
        <v>0</v>
      </c>
      <c r="T199" s="239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40" t="s">
        <v>301</v>
      </c>
      <c r="AT199" s="240" t="s">
        <v>215</v>
      </c>
      <c r="AU199" s="240" t="s">
        <v>89</v>
      </c>
      <c r="AY199" s="18" t="s">
        <v>213</v>
      </c>
      <c r="BE199" s="241">
        <f>IF(N199="základní",J199,0)</f>
        <v>0</v>
      </c>
      <c r="BF199" s="241">
        <f>IF(N199="snížená",J199,0)</f>
        <v>0</v>
      </c>
      <c r="BG199" s="241">
        <f>IF(N199="zákl. přenesená",J199,0)</f>
        <v>0</v>
      </c>
      <c r="BH199" s="241">
        <f>IF(N199="sníž. přenesená",J199,0)</f>
        <v>0</v>
      </c>
      <c r="BI199" s="241">
        <f>IF(N199="nulová",J199,0)</f>
        <v>0</v>
      </c>
      <c r="BJ199" s="18" t="s">
        <v>21</v>
      </c>
      <c r="BK199" s="241">
        <f>ROUND(I199*H199,2)</f>
        <v>0</v>
      </c>
      <c r="BL199" s="18" t="s">
        <v>301</v>
      </c>
      <c r="BM199" s="240" t="s">
        <v>3178</v>
      </c>
    </row>
    <row r="200" spans="1:65" s="2" customFormat="1" ht="16.5" customHeight="1">
      <c r="A200" s="39"/>
      <c r="B200" s="40"/>
      <c r="C200" s="228" t="s">
        <v>425</v>
      </c>
      <c r="D200" s="228" t="s">
        <v>215</v>
      </c>
      <c r="E200" s="229" t="s">
        <v>3179</v>
      </c>
      <c r="F200" s="230" t="s">
        <v>3180</v>
      </c>
      <c r="G200" s="231" t="s">
        <v>371</v>
      </c>
      <c r="H200" s="232">
        <v>4</v>
      </c>
      <c r="I200" s="233"/>
      <c r="J200" s="234">
        <f>ROUND(I200*H200,2)</f>
        <v>0</v>
      </c>
      <c r="K200" s="235"/>
      <c r="L200" s="45"/>
      <c r="M200" s="236" t="s">
        <v>1</v>
      </c>
      <c r="N200" s="237" t="s">
        <v>45</v>
      </c>
      <c r="O200" s="92"/>
      <c r="P200" s="238">
        <f>O200*H200</f>
        <v>0</v>
      </c>
      <c r="Q200" s="238">
        <v>0.00029</v>
      </c>
      <c r="R200" s="238">
        <f>Q200*H200</f>
        <v>0.00116</v>
      </c>
      <c r="S200" s="238">
        <v>0</v>
      </c>
      <c r="T200" s="239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40" t="s">
        <v>301</v>
      </c>
      <c r="AT200" s="240" t="s">
        <v>215</v>
      </c>
      <c r="AU200" s="240" t="s">
        <v>89</v>
      </c>
      <c r="AY200" s="18" t="s">
        <v>213</v>
      </c>
      <c r="BE200" s="241">
        <f>IF(N200="základní",J200,0)</f>
        <v>0</v>
      </c>
      <c r="BF200" s="241">
        <f>IF(N200="snížená",J200,0)</f>
        <v>0</v>
      </c>
      <c r="BG200" s="241">
        <f>IF(N200="zákl. přenesená",J200,0)</f>
        <v>0</v>
      </c>
      <c r="BH200" s="241">
        <f>IF(N200="sníž. přenesená",J200,0)</f>
        <v>0</v>
      </c>
      <c r="BI200" s="241">
        <f>IF(N200="nulová",J200,0)</f>
        <v>0</v>
      </c>
      <c r="BJ200" s="18" t="s">
        <v>21</v>
      </c>
      <c r="BK200" s="241">
        <f>ROUND(I200*H200,2)</f>
        <v>0</v>
      </c>
      <c r="BL200" s="18" t="s">
        <v>301</v>
      </c>
      <c r="BM200" s="240" t="s">
        <v>3181</v>
      </c>
    </row>
    <row r="201" spans="1:65" s="2" customFormat="1" ht="33" customHeight="1">
      <c r="A201" s="39"/>
      <c r="B201" s="40"/>
      <c r="C201" s="228" t="s">
        <v>430</v>
      </c>
      <c r="D201" s="228" t="s">
        <v>215</v>
      </c>
      <c r="E201" s="229" t="s">
        <v>3182</v>
      </c>
      <c r="F201" s="230" t="s">
        <v>3183</v>
      </c>
      <c r="G201" s="231" t="s">
        <v>470</v>
      </c>
      <c r="H201" s="232">
        <v>8</v>
      </c>
      <c r="I201" s="233"/>
      <c r="J201" s="234">
        <f>ROUND(I201*H201,2)</f>
        <v>0</v>
      </c>
      <c r="K201" s="235"/>
      <c r="L201" s="45"/>
      <c r="M201" s="236" t="s">
        <v>1</v>
      </c>
      <c r="N201" s="237" t="s">
        <v>45</v>
      </c>
      <c r="O201" s="92"/>
      <c r="P201" s="238">
        <f>O201*H201</f>
        <v>0</v>
      </c>
      <c r="Q201" s="238">
        <v>0.00091</v>
      </c>
      <c r="R201" s="238">
        <f>Q201*H201</f>
        <v>0.00728</v>
      </c>
      <c r="S201" s="238">
        <v>0</v>
      </c>
      <c r="T201" s="239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40" t="s">
        <v>301</v>
      </c>
      <c r="AT201" s="240" t="s">
        <v>215</v>
      </c>
      <c r="AU201" s="240" t="s">
        <v>89</v>
      </c>
      <c r="AY201" s="18" t="s">
        <v>213</v>
      </c>
      <c r="BE201" s="241">
        <f>IF(N201="základní",J201,0)</f>
        <v>0</v>
      </c>
      <c r="BF201" s="241">
        <f>IF(N201="snížená",J201,0)</f>
        <v>0</v>
      </c>
      <c r="BG201" s="241">
        <f>IF(N201="zákl. přenesená",J201,0)</f>
        <v>0</v>
      </c>
      <c r="BH201" s="241">
        <f>IF(N201="sníž. přenesená",J201,0)</f>
        <v>0</v>
      </c>
      <c r="BI201" s="241">
        <f>IF(N201="nulová",J201,0)</f>
        <v>0</v>
      </c>
      <c r="BJ201" s="18" t="s">
        <v>21</v>
      </c>
      <c r="BK201" s="241">
        <f>ROUND(I201*H201,2)</f>
        <v>0</v>
      </c>
      <c r="BL201" s="18" t="s">
        <v>301</v>
      </c>
      <c r="BM201" s="240" t="s">
        <v>3184</v>
      </c>
    </row>
    <row r="202" spans="1:51" s="13" customFormat="1" ht="12">
      <c r="A202" s="13"/>
      <c r="B202" s="242"/>
      <c r="C202" s="243"/>
      <c r="D202" s="244" t="s">
        <v>221</v>
      </c>
      <c r="E202" s="245" t="s">
        <v>1</v>
      </c>
      <c r="F202" s="246" t="s">
        <v>3185</v>
      </c>
      <c r="G202" s="243"/>
      <c r="H202" s="247">
        <v>8</v>
      </c>
      <c r="I202" s="248"/>
      <c r="J202" s="243"/>
      <c r="K202" s="243"/>
      <c r="L202" s="249"/>
      <c r="M202" s="250"/>
      <c r="N202" s="251"/>
      <c r="O202" s="251"/>
      <c r="P202" s="251"/>
      <c r="Q202" s="251"/>
      <c r="R202" s="251"/>
      <c r="S202" s="251"/>
      <c r="T202" s="25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3" t="s">
        <v>221</v>
      </c>
      <c r="AU202" s="253" t="s">
        <v>89</v>
      </c>
      <c r="AV202" s="13" t="s">
        <v>89</v>
      </c>
      <c r="AW202" s="13" t="s">
        <v>36</v>
      </c>
      <c r="AX202" s="13" t="s">
        <v>21</v>
      </c>
      <c r="AY202" s="253" t="s">
        <v>213</v>
      </c>
    </row>
    <row r="203" spans="1:65" s="2" customFormat="1" ht="33" customHeight="1">
      <c r="A203" s="39"/>
      <c r="B203" s="40"/>
      <c r="C203" s="228" t="s">
        <v>435</v>
      </c>
      <c r="D203" s="228" t="s">
        <v>215</v>
      </c>
      <c r="E203" s="229" t="s">
        <v>3186</v>
      </c>
      <c r="F203" s="230" t="s">
        <v>3187</v>
      </c>
      <c r="G203" s="231" t="s">
        <v>470</v>
      </c>
      <c r="H203" s="232">
        <v>21</v>
      </c>
      <c r="I203" s="233"/>
      <c r="J203" s="234">
        <f>ROUND(I203*H203,2)</f>
        <v>0</v>
      </c>
      <c r="K203" s="235"/>
      <c r="L203" s="45"/>
      <c r="M203" s="236" t="s">
        <v>1</v>
      </c>
      <c r="N203" s="237" t="s">
        <v>45</v>
      </c>
      <c r="O203" s="92"/>
      <c r="P203" s="238">
        <f>O203*H203</f>
        <v>0</v>
      </c>
      <c r="Q203" s="238">
        <v>0.00119</v>
      </c>
      <c r="R203" s="238">
        <f>Q203*H203</f>
        <v>0.024990000000000002</v>
      </c>
      <c r="S203" s="238">
        <v>0</v>
      </c>
      <c r="T203" s="239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40" t="s">
        <v>301</v>
      </c>
      <c r="AT203" s="240" t="s">
        <v>215</v>
      </c>
      <c r="AU203" s="240" t="s">
        <v>89</v>
      </c>
      <c r="AY203" s="18" t="s">
        <v>213</v>
      </c>
      <c r="BE203" s="241">
        <f>IF(N203="základní",J203,0)</f>
        <v>0</v>
      </c>
      <c r="BF203" s="241">
        <f>IF(N203="snížená",J203,0)</f>
        <v>0</v>
      </c>
      <c r="BG203" s="241">
        <f>IF(N203="zákl. přenesená",J203,0)</f>
        <v>0</v>
      </c>
      <c r="BH203" s="241">
        <f>IF(N203="sníž. přenesená",J203,0)</f>
        <v>0</v>
      </c>
      <c r="BI203" s="241">
        <f>IF(N203="nulová",J203,0)</f>
        <v>0</v>
      </c>
      <c r="BJ203" s="18" t="s">
        <v>21</v>
      </c>
      <c r="BK203" s="241">
        <f>ROUND(I203*H203,2)</f>
        <v>0</v>
      </c>
      <c r="BL203" s="18" t="s">
        <v>301</v>
      </c>
      <c r="BM203" s="240" t="s">
        <v>3188</v>
      </c>
    </row>
    <row r="204" spans="1:51" s="13" customFormat="1" ht="12">
      <c r="A204" s="13"/>
      <c r="B204" s="242"/>
      <c r="C204" s="243"/>
      <c r="D204" s="244" t="s">
        <v>221</v>
      </c>
      <c r="E204" s="245" t="s">
        <v>1</v>
      </c>
      <c r="F204" s="246" t="s">
        <v>3189</v>
      </c>
      <c r="G204" s="243"/>
      <c r="H204" s="247">
        <v>21</v>
      </c>
      <c r="I204" s="248"/>
      <c r="J204" s="243"/>
      <c r="K204" s="243"/>
      <c r="L204" s="249"/>
      <c r="M204" s="250"/>
      <c r="N204" s="251"/>
      <c r="O204" s="251"/>
      <c r="P204" s="251"/>
      <c r="Q204" s="251"/>
      <c r="R204" s="251"/>
      <c r="S204" s="251"/>
      <c r="T204" s="25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3" t="s">
        <v>221</v>
      </c>
      <c r="AU204" s="253" t="s">
        <v>89</v>
      </c>
      <c r="AV204" s="13" t="s">
        <v>89</v>
      </c>
      <c r="AW204" s="13" t="s">
        <v>36</v>
      </c>
      <c r="AX204" s="13" t="s">
        <v>21</v>
      </c>
      <c r="AY204" s="253" t="s">
        <v>213</v>
      </c>
    </row>
    <row r="205" spans="1:65" s="2" customFormat="1" ht="44.25" customHeight="1">
      <c r="A205" s="39"/>
      <c r="B205" s="40"/>
      <c r="C205" s="228" t="s">
        <v>447</v>
      </c>
      <c r="D205" s="228" t="s">
        <v>215</v>
      </c>
      <c r="E205" s="229" t="s">
        <v>3190</v>
      </c>
      <c r="F205" s="230" t="s">
        <v>3191</v>
      </c>
      <c r="G205" s="231" t="s">
        <v>470</v>
      </c>
      <c r="H205" s="232">
        <v>8</v>
      </c>
      <c r="I205" s="233"/>
      <c r="J205" s="234">
        <f>ROUND(I205*H205,2)</f>
        <v>0</v>
      </c>
      <c r="K205" s="235"/>
      <c r="L205" s="45"/>
      <c r="M205" s="236" t="s">
        <v>1</v>
      </c>
      <c r="N205" s="237" t="s">
        <v>45</v>
      </c>
      <c r="O205" s="92"/>
      <c r="P205" s="238">
        <f>O205*H205</f>
        <v>0</v>
      </c>
      <c r="Q205" s="238">
        <v>4E-05</v>
      </c>
      <c r="R205" s="238">
        <f>Q205*H205</f>
        <v>0.00032</v>
      </c>
      <c r="S205" s="238">
        <v>0</v>
      </c>
      <c r="T205" s="239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40" t="s">
        <v>301</v>
      </c>
      <c r="AT205" s="240" t="s">
        <v>215</v>
      </c>
      <c r="AU205" s="240" t="s">
        <v>89</v>
      </c>
      <c r="AY205" s="18" t="s">
        <v>213</v>
      </c>
      <c r="BE205" s="241">
        <f>IF(N205="základní",J205,0)</f>
        <v>0</v>
      </c>
      <c r="BF205" s="241">
        <f>IF(N205="snížená",J205,0)</f>
        <v>0</v>
      </c>
      <c r="BG205" s="241">
        <f>IF(N205="zákl. přenesená",J205,0)</f>
        <v>0</v>
      </c>
      <c r="BH205" s="241">
        <f>IF(N205="sníž. přenesená",J205,0)</f>
        <v>0</v>
      </c>
      <c r="BI205" s="241">
        <f>IF(N205="nulová",J205,0)</f>
        <v>0</v>
      </c>
      <c r="BJ205" s="18" t="s">
        <v>21</v>
      </c>
      <c r="BK205" s="241">
        <f>ROUND(I205*H205,2)</f>
        <v>0</v>
      </c>
      <c r="BL205" s="18" t="s">
        <v>301</v>
      </c>
      <c r="BM205" s="240" t="s">
        <v>3192</v>
      </c>
    </row>
    <row r="206" spans="1:65" s="2" customFormat="1" ht="55.5" customHeight="1">
      <c r="A206" s="39"/>
      <c r="B206" s="40"/>
      <c r="C206" s="228" t="s">
        <v>456</v>
      </c>
      <c r="D206" s="228" t="s">
        <v>215</v>
      </c>
      <c r="E206" s="229" t="s">
        <v>3193</v>
      </c>
      <c r="F206" s="230" t="s">
        <v>3194</v>
      </c>
      <c r="G206" s="231" t="s">
        <v>470</v>
      </c>
      <c r="H206" s="232">
        <v>21</v>
      </c>
      <c r="I206" s="233"/>
      <c r="J206" s="234">
        <f>ROUND(I206*H206,2)</f>
        <v>0</v>
      </c>
      <c r="K206" s="235"/>
      <c r="L206" s="45"/>
      <c r="M206" s="236" t="s">
        <v>1</v>
      </c>
      <c r="N206" s="237" t="s">
        <v>45</v>
      </c>
      <c r="O206" s="92"/>
      <c r="P206" s="238">
        <f>O206*H206</f>
        <v>0</v>
      </c>
      <c r="Q206" s="238">
        <v>4E-05</v>
      </c>
      <c r="R206" s="238">
        <f>Q206*H206</f>
        <v>0.00084</v>
      </c>
      <c r="S206" s="238">
        <v>0</v>
      </c>
      <c r="T206" s="23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40" t="s">
        <v>301</v>
      </c>
      <c r="AT206" s="240" t="s">
        <v>215</v>
      </c>
      <c r="AU206" s="240" t="s">
        <v>89</v>
      </c>
      <c r="AY206" s="18" t="s">
        <v>213</v>
      </c>
      <c r="BE206" s="241">
        <f>IF(N206="základní",J206,0)</f>
        <v>0</v>
      </c>
      <c r="BF206" s="241">
        <f>IF(N206="snížená",J206,0)</f>
        <v>0</v>
      </c>
      <c r="BG206" s="241">
        <f>IF(N206="zákl. přenesená",J206,0)</f>
        <v>0</v>
      </c>
      <c r="BH206" s="241">
        <f>IF(N206="sníž. přenesená",J206,0)</f>
        <v>0</v>
      </c>
      <c r="BI206" s="241">
        <f>IF(N206="nulová",J206,0)</f>
        <v>0</v>
      </c>
      <c r="BJ206" s="18" t="s">
        <v>21</v>
      </c>
      <c r="BK206" s="241">
        <f>ROUND(I206*H206,2)</f>
        <v>0</v>
      </c>
      <c r="BL206" s="18" t="s">
        <v>301</v>
      </c>
      <c r="BM206" s="240" t="s">
        <v>3195</v>
      </c>
    </row>
    <row r="207" spans="1:65" s="2" customFormat="1" ht="21.75" customHeight="1">
      <c r="A207" s="39"/>
      <c r="B207" s="40"/>
      <c r="C207" s="228" t="s">
        <v>461</v>
      </c>
      <c r="D207" s="228" t="s">
        <v>215</v>
      </c>
      <c r="E207" s="229" t="s">
        <v>3196</v>
      </c>
      <c r="F207" s="230" t="s">
        <v>3197</v>
      </c>
      <c r="G207" s="231" t="s">
        <v>470</v>
      </c>
      <c r="H207" s="232">
        <v>17</v>
      </c>
      <c r="I207" s="233"/>
      <c r="J207" s="234">
        <f>ROUND(I207*H207,2)</f>
        <v>0</v>
      </c>
      <c r="K207" s="235"/>
      <c r="L207" s="45"/>
      <c r="M207" s="236" t="s">
        <v>1</v>
      </c>
      <c r="N207" s="237" t="s">
        <v>45</v>
      </c>
      <c r="O207" s="92"/>
      <c r="P207" s="238">
        <f>O207*H207</f>
        <v>0</v>
      </c>
      <c r="Q207" s="238">
        <v>0</v>
      </c>
      <c r="R207" s="238">
        <f>Q207*H207</f>
        <v>0</v>
      </c>
      <c r="S207" s="238">
        <v>0</v>
      </c>
      <c r="T207" s="239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40" t="s">
        <v>301</v>
      </c>
      <c r="AT207" s="240" t="s">
        <v>215</v>
      </c>
      <c r="AU207" s="240" t="s">
        <v>89</v>
      </c>
      <c r="AY207" s="18" t="s">
        <v>213</v>
      </c>
      <c r="BE207" s="241">
        <f>IF(N207="základní",J207,0)</f>
        <v>0</v>
      </c>
      <c r="BF207" s="241">
        <f>IF(N207="snížená",J207,0)</f>
        <v>0</v>
      </c>
      <c r="BG207" s="241">
        <f>IF(N207="zákl. přenesená",J207,0)</f>
        <v>0</v>
      </c>
      <c r="BH207" s="241">
        <f>IF(N207="sníž. přenesená",J207,0)</f>
        <v>0</v>
      </c>
      <c r="BI207" s="241">
        <f>IF(N207="nulová",J207,0)</f>
        <v>0</v>
      </c>
      <c r="BJ207" s="18" t="s">
        <v>21</v>
      </c>
      <c r="BK207" s="241">
        <f>ROUND(I207*H207,2)</f>
        <v>0</v>
      </c>
      <c r="BL207" s="18" t="s">
        <v>301</v>
      </c>
      <c r="BM207" s="240" t="s">
        <v>3198</v>
      </c>
    </row>
    <row r="208" spans="1:65" s="2" customFormat="1" ht="44.25" customHeight="1">
      <c r="A208" s="39"/>
      <c r="B208" s="40"/>
      <c r="C208" s="228" t="s">
        <v>467</v>
      </c>
      <c r="D208" s="228" t="s">
        <v>215</v>
      </c>
      <c r="E208" s="229" t="s">
        <v>3199</v>
      </c>
      <c r="F208" s="230" t="s">
        <v>3200</v>
      </c>
      <c r="G208" s="231" t="s">
        <v>1587</v>
      </c>
      <c r="H208" s="297"/>
      <c r="I208" s="233"/>
      <c r="J208" s="234">
        <f>ROUND(I208*H208,2)</f>
        <v>0</v>
      </c>
      <c r="K208" s="235"/>
      <c r="L208" s="45"/>
      <c r="M208" s="301" t="s">
        <v>1</v>
      </c>
      <c r="N208" s="302" t="s">
        <v>45</v>
      </c>
      <c r="O208" s="303"/>
      <c r="P208" s="304">
        <f>O208*H208</f>
        <v>0</v>
      </c>
      <c r="Q208" s="304">
        <v>0</v>
      </c>
      <c r="R208" s="304">
        <f>Q208*H208</f>
        <v>0</v>
      </c>
      <c r="S208" s="304">
        <v>0</v>
      </c>
      <c r="T208" s="305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40" t="s">
        <v>301</v>
      </c>
      <c r="AT208" s="240" t="s">
        <v>215</v>
      </c>
      <c r="AU208" s="240" t="s">
        <v>89</v>
      </c>
      <c r="AY208" s="18" t="s">
        <v>213</v>
      </c>
      <c r="BE208" s="241">
        <f>IF(N208="základní",J208,0)</f>
        <v>0</v>
      </c>
      <c r="BF208" s="241">
        <f>IF(N208="snížená",J208,0)</f>
        <v>0</v>
      </c>
      <c r="BG208" s="241">
        <f>IF(N208="zákl. přenesená",J208,0)</f>
        <v>0</v>
      </c>
      <c r="BH208" s="241">
        <f>IF(N208="sníž. přenesená",J208,0)</f>
        <v>0</v>
      </c>
      <c r="BI208" s="241">
        <f>IF(N208="nulová",J208,0)</f>
        <v>0</v>
      </c>
      <c r="BJ208" s="18" t="s">
        <v>21</v>
      </c>
      <c r="BK208" s="241">
        <f>ROUND(I208*H208,2)</f>
        <v>0</v>
      </c>
      <c r="BL208" s="18" t="s">
        <v>301</v>
      </c>
      <c r="BM208" s="240" t="s">
        <v>3201</v>
      </c>
    </row>
    <row r="209" spans="1:31" s="2" customFormat="1" ht="6.95" customHeight="1">
      <c r="A209" s="39"/>
      <c r="B209" s="67"/>
      <c r="C209" s="68"/>
      <c r="D209" s="68"/>
      <c r="E209" s="68"/>
      <c r="F209" s="68"/>
      <c r="G209" s="68"/>
      <c r="H209" s="68"/>
      <c r="I209" s="68"/>
      <c r="J209" s="68"/>
      <c r="K209" s="68"/>
      <c r="L209" s="45"/>
      <c r="M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</row>
  </sheetData>
  <sheetProtection password="CC35" sheet="1" objects="1" scenarios="1" formatColumns="0" formatRows="0" autoFilter="0"/>
  <autoFilter ref="C121:K20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98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2:12" s="1" customFormat="1" ht="12" customHeight="1">
      <c r="B8" s="21"/>
      <c r="D8" s="151" t="s">
        <v>159</v>
      </c>
      <c r="L8" s="21"/>
    </row>
    <row r="9" spans="1:31" s="2" customFormat="1" ht="16.5" customHeight="1">
      <c r="A9" s="39"/>
      <c r="B9" s="45"/>
      <c r="C9" s="39"/>
      <c r="D9" s="39"/>
      <c r="E9" s="152" t="s">
        <v>3024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3025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3202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19</v>
      </c>
      <c r="E13" s="39"/>
      <c r="F13" s="142" t="s">
        <v>1</v>
      </c>
      <c r="G13" s="39"/>
      <c r="H13" s="39"/>
      <c r="I13" s="151" t="s">
        <v>20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22</v>
      </c>
      <c r="E14" s="39"/>
      <c r="F14" s="142" t="s">
        <v>3027</v>
      </c>
      <c r="G14" s="39"/>
      <c r="H14" s="39"/>
      <c r="I14" s="151" t="s">
        <v>24</v>
      </c>
      <c r="J14" s="154" t="str">
        <f>'Rekapitulace stavby'!AN8</f>
        <v>3. 3. 2021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28</v>
      </c>
      <c r="E16" s="39"/>
      <c r="F16" s="39"/>
      <c r="G16" s="39"/>
      <c r="H16" s="39"/>
      <c r="I16" s="151" t="s">
        <v>29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3028</v>
      </c>
      <c r="F17" s="39"/>
      <c r="G17" s="39"/>
      <c r="H17" s="39"/>
      <c r="I17" s="151" t="s">
        <v>31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32</v>
      </c>
      <c r="E19" s="39"/>
      <c r="F19" s="39"/>
      <c r="G19" s="39"/>
      <c r="H19" s="39"/>
      <c r="I19" s="151" t="s">
        <v>29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31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34</v>
      </c>
      <c r="E22" s="39"/>
      <c r="F22" s="39"/>
      <c r="G22" s="39"/>
      <c r="H22" s="39"/>
      <c r="I22" s="151" t="s">
        <v>29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3029</v>
      </c>
      <c r="F23" s="39"/>
      <c r="G23" s="39"/>
      <c r="H23" s="39"/>
      <c r="I23" s="151" t="s">
        <v>31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37</v>
      </c>
      <c r="E25" s="39"/>
      <c r="F25" s="39"/>
      <c r="G25" s="39"/>
      <c r="H25" s="39"/>
      <c r="I25" s="151" t="s">
        <v>29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3030</v>
      </c>
      <c r="F26" s="39"/>
      <c r="G26" s="39"/>
      <c r="H26" s="39"/>
      <c r="I26" s="151" t="s">
        <v>31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39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40</v>
      </c>
      <c r="E32" s="39"/>
      <c r="F32" s="39"/>
      <c r="G32" s="39"/>
      <c r="H32" s="39"/>
      <c r="I32" s="39"/>
      <c r="J32" s="161">
        <f>ROUND(J125,2)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42</v>
      </c>
      <c r="G34" s="39"/>
      <c r="H34" s="39"/>
      <c r="I34" s="162" t="s">
        <v>41</v>
      </c>
      <c r="J34" s="162" t="s">
        <v>43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44</v>
      </c>
      <c r="E35" s="151" t="s">
        <v>45</v>
      </c>
      <c r="F35" s="164">
        <f>ROUND((SUM(BE125:BE253)),2)</f>
        <v>0</v>
      </c>
      <c r="G35" s="39"/>
      <c r="H35" s="39"/>
      <c r="I35" s="165">
        <v>0.21</v>
      </c>
      <c r="J35" s="164">
        <f>ROUND(((SUM(BE125:BE253))*I35),2)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46</v>
      </c>
      <c r="F36" s="164">
        <f>ROUND((SUM(BF125:BF253)),2)</f>
        <v>0</v>
      </c>
      <c r="G36" s="39"/>
      <c r="H36" s="39"/>
      <c r="I36" s="165">
        <v>0.15</v>
      </c>
      <c r="J36" s="164">
        <f>ROUND(((SUM(BF125:BF253))*I36),2)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47</v>
      </c>
      <c r="F37" s="164">
        <f>ROUND((SUM(BG125:BG253)),2)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48</v>
      </c>
      <c r="F38" s="164">
        <f>ROUND((SUM(BH125:BH253)),2)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49</v>
      </c>
      <c r="F39" s="164">
        <f>ROUND((SUM(BI125:BI253)),2)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50</v>
      </c>
      <c r="E41" s="168"/>
      <c r="F41" s="168"/>
      <c r="G41" s="169" t="s">
        <v>51</v>
      </c>
      <c r="H41" s="170" t="s">
        <v>52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53</v>
      </c>
      <c r="E50" s="174"/>
      <c r="F50" s="174"/>
      <c r="G50" s="173" t="s">
        <v>54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55</v>
      </c>
      <c r="E61" s="176"/>
      <c r="F61" s="177" t="s">
        <v>56</v>
      </c>
      <c r="G61" s="175" t="s">
        <v>55</v>
      </c>
      <c r="H61" s="176"/>
      <c r="I61" s="176"/>
      <c r="J61" s="178" t="s">
        <v>56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57</v>
      </c>
      <c r="E65" s="179"/>
      <c r="F65" s="179"/>
      <c r="G65" s="173" t="s">
        <v>58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55</v>
      </c>
      <c r="E76" s="176"/>
      <c r="F76" s="177" t="s">
        <v>56</v>
      </c>
      <c r="G76" s="175" t="s">
        <v>55</v>
      </c>
      <c r="H76" s="176"/>
      <c r="I76" s="176"/>
      <c r="J76" s="178" t="s">
        <v>56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159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3024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3025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D.1.4. ZT - Zdravotechnika - voda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22</v>
      </c>
      <c r="D91" s="41"/>
      <c r="E91" s="41"/>
      <c r="F91" s="28" t="str">
        <f>F14</f>
        <v>MN Dvůr Králové n. L.</v>
      </c>
      <c r="G91" s="41"/>
      <c r="H91" s="41"/>
      <c r="I91" s="33" t="s">
        <v>24</v>
      </c>
      <c r="J91" s="80" t="str">
        <f>IF(J14="","",J14)</f>
        <v>3. 3. 2021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28</v>
      </c>
      <c r="D93" s="41"/>
      <c r="E93" s="41"/>
      <c r="F93" s="28" t="str">
        <f>E17</f>
        <v>Královéhradecký kraj, Pivovarské nám. HK</v>
      </c>
      <c r="G93" s="41"/>
      <c r="H93" s="41"/>
      <c r="I93" s="33" t="s">
        <v>34</v>
      </c>
      <c r="J93" s="37" t="str">
        <f>E23</f>
        <v>Sanit Studio, s.r.o.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32</v>
      </c>
      <c r="D94" s="41"/>
      <c r="E94" s="41"/>
      <c r="F94" s="28" t="str">
        <f>IF(E20="","",E20)</f>
        <v>Vyplň údaj</v>
      </c>
      <c r="G94" s="41"/>
      <c r="H94" s="41"/>
      <c r="I94" s="33" t="s">
        <v>37</v>
      </c>
      <c r="J94" s="37" t="str">
        <f>E26</f>
        <v>Ing. Jana Křížková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163</v>
      </c>
      <c r="D96" s="186"/>
      <c r="E96" s="186"/>
      <c r="F96" s="186"/>
      <c r="G96" s="186"/>
      <c r="H96" s="186"/>
      <c r="I96" s="186"/>
      <c r="J96" s="187" t="s">
        <v>164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165</v>
      </c>
      <c r="D98" s="41"/>
      <c r="E98" s="41"/>
      <c r="F98" s="41"/>
      <c r="G98" s="41"/>
      <c r="H98" s="41"/>
      <c r="I98" s="41"/>
      <c r="J98" s="111">
        <f>J125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166</v>
      </c>
    </row>
    <row r="99" spans="1:31" s="9" customFormat="1" ht="24.95" customHeight="1">
      <c r="A99" s="9"/>
      <c r="B99" s="189"/>
      <c r="C99" s="190"/>
      <c r="D99" s="191" t="s">
        <v>177</v>
      </c>
      <c r="E99" s="192"/>
      <c r="F99" s="192"/>
      <c r="G99" s="192"/>
      <c r="H99" s="192"/>
      <c r="I99" s="192"/>
      <c r="J99" s="193">
        <f>J126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3203</v>
      </c>
      <c r="E100" s="197"/>
      <c r="F100" s="197"/>
      <c r="G100" s="197"/>
      <c r="H100" s="197"/>
      <c r="I100" s="197"/>
      <c r="J100" s="198">
        <f>J127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3204</v>
      </c>
      <c r="E101" s="197"/>
      <c r="F101" s="197"/>
      <c r="G101" s="197"/>
      <c r="H101" s="197"/>
      <c r="I101" s="197"/>
      <c r="J101" s="198">
        <f>J183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4"/>
      <c r="D102" s="196" t="s">
        <v>3205</v>
      </c>
      <c r="E102" s="197"/>
      <c r="F102" s="197"/>
      <c r="G102" s="197"/>
      <c r="H102" s="197"/>
      <c r="I102" s="197"/>
      <c r="J102" s="198">
        <f>J237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4"/>
      <c r="D103" s="196" t="s">
        <v>3206</v>
      </c>
      <c r="E103" s="197"/>
      <c r="F103" s="197"/>
      <c r="G103" s="197"/>
      <c r="H103" s="197"/>
      <c r="I103" s="197"/>
      <c r="J103" s="198">
        <f>J248</f>
        <v>0</v>
      </c>
      <c r="K103" s="13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pans="1:31" s="2" customFormat="1" ht="6.95" customHeight="1">
      <c r="A109" s="39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4.95" customHeight="1">
      <c r="A110" s="39"/>
      <c r="B110" s="40"/>
      <c r="C110" s="24" t="s">
        <v>198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16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184" t="str">
        <f>E7</f>
        <v>NÁSTAVBA OPER. SÁLŮ A STERILIZACE</v>
      </c>
      <c r="F113" s="33"/>
      <c r="G113" s="33"/>
      <c r="H113" s="33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2:12" s="1" customFormat="1" ht="12" customHeight="1">
      <c r="B114" s="22"/>
      <c r="C114" s="33" t="s">
        <v>159</v>
      </c>
      <c r="D114" s="23"/>
      <c r="E114" s="23"/>
      <c r="F114" s="23"/>
      <c r="G114" s="23"/>
      <c r="H114" s="23"/>
      <c r="I114" s="23"/>
      <c r="J114" s="23"/>
      <c r="K114" s="23"/>
      <c r="L114" s="21"/>
    </row>
    <row r="115" spans="1:31" s="2" customFormat="1" ht="16.5" customHeight="1">
      <c r="A115" s="39"/>
      <c r="B115" s="40"/>
      <c r="C115" s="41"/>
      <c r="D115" s="41"/>
      <c r="E115" s="184" t="s">
        <v>3024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3025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77" t="str">
        <f>E11</f>
        <v>D.1.4. ZT - Zdravotechnika - voda</v>
      </c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22</v>
      </c>
      <c r="D119" s="41"/>
      <c r="E119" s="41"/>
      <c r="F119" s="28" t="str">
        <f>F14</f>
        <v>MN Dvůr Králové n. L.</v>
      </c>
      <c r="G119" s="41"/>
      <c r="H119" s="41"/>
      <c r="I119" s="33" t="s">
        <v>24</v>
      </c>
      <c r="J119" s="80" t="str">
        <f>IF(J14="","",J14)</f>
        <v>3. 3. 2021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28</v>
      </c>
      <c r="D121" s="41"/>
      <c r="E121" s="41"/>
      <c r="F121" s="28" t="str">
        <f>E17</f>
        <v>Královéhradecký kraj, Pivovarské nám. HK</v>
      </c>
      <c r="G121" s="41"/>
      <c r="H121" s="41"/>
      <c r="I121" s="33" t="s">
        <v>34</v>
      </c>
      <c r="J121" s="37" t="str">
        <f>E23</f>
        <v>Sanit Studio, s.r.o.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32</v>
      </c>
      <c r="D122" s="41"/>
      <c r="E122" s="41"/>
      <c r="F122" s="28" t="str">
        <f>IF(E20="","",E20)</f>
        <v>Vyplň údaj</v>
      </c>
      <c r="G122" s="41"/>
      <c r="H122" s="41"/>
      <c r="I122" s="33" t="s">
        <v>37</v>
      </c>
      <c r="J122" s="37" t="str">
        <f>E26</f>
        <v>Ing. Jana Křížková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0.3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11" customFormat="1" ht="29.25" customHeight="1">
      <c r="A124" s="200"/>
      <c r="B124" s="201"/>
      <c r="C124" s="202" t="s">
        <v>199</v>
      </c>
      <c r="D124" s="203" t="s">
        <v>65</v>
      </c>
      <c r="E124" s="203" t="s">
        <v>61</v>
      </c>
      <c r="F124" s="203" t="s">
        <v>62</v>
      </c>
      <c r="G124" s="203" t="s">
        <v>200</v>
      </c>
      <c r="H124" s="203" t="s">
        <v>201</v>
      </c>
      <c r="I124" s="203" t="s">
        <v>202</v>
      </c>
      <c r="J124" s="204" t="s">
        <v>164</v>
      </c>
      <c r="K124" s="205" t="s">
        <v>203</v>
      </c>
      <c r="L124" s="206"/>
      <c r="M124" s="101" t="s">
        <v>1</v>
      </c>
      <c r="N124" s="102" t="s">
        <v>44</v>
      </c>
      <c r="O124" s="102" t="s">
        <v>204</v>
      </c>
      <c r="P124" s="102" t="s">
        <v>205</v>
      </c>
      <c r="Q124" s="102" t="s">
        <v>206</v>
      </c>
      <c r="R124" s="102" t="s">
        <v>207</v>
      </c>
      <c r="S124" s="102" t="s">
        <v>208</v>
      </c>
      <c r="T124" s="103" t="s">
        <v>209</v>
      </c>
      <c r="U124" s="200"/>
      <c r="V124" s="200"/>
      <c r="W124" s="200"/>
      <c r="X124" s="200"/>
      <c r="Y124" s="200"/>
      <c r="Z124" s="200"/>
      <c r="AA124" s="200"/>
      <c r="AB124" s="200"/>
      <c r="AC124" s="200"/>
      <c r="AD124" s="200"/>
      <c r="AE124" s="200"/>
    </row>
    <row r="125" spans="1:63" s="2" customFormat="1" ht="22.8" customHeight="1">
      <c r="A125" s="39"/>
      <c r="B125" s="40"/>
      <c r="C125" s="108" t="s">
        <v>210</v>
      </c>
      <c r="D125" s="41"/>
      <c r="E125" s="41"/>
      <c r="F125" s="41"/>
      <c r="G125" s="41"/>
      <c r="H125" s="41"/>
      <c r="I125" s="41"/>
      <c r="J125" s="207">
        <f>BK125</f>
        <v>0</v>
      </c>
      <c r="K125" s="41"/>
      <c r="L125" s="45"/>
      <c r="M125" s="104"/>
      <c r="N125" s="208"/>
      <c r="O125" s="105"/>
      <c r="P125" s="209">
        <f>P126</f>
        <v>0</v>
      </c>
      <c r="Q125" s="105"/>
      <c r="R125" s="209">
        <f>R126</f>
        <v>1.739415</v>
      </c>
      <c r="S125" s="105"/>
      <c r="T125" s="210">
        <f>T126</f>
        <v>0.09111000000000001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79</v>
      </c>
      <c r="AU125" s="18" t="s">
        <v>166</v>
      </c>
      <c r="BK125" s="211">
        <f>BK126</f>
        <v>0</v>
      </c>
    </row>
    <row r="126" spans="1:63" s="12" customFormat="1" ht="25.9" customHeight="1">
      <c r="A126" s="12"/>
      <c r="B126" s="212"/>
      <c r="C126" s="213"/>
      <c r="D126" s="214" t="s">
        <v>79</v>
      </c>
      <c r="E126" s="215" t="s">
        <v>1548</v>
      </c>
      <c r="F126" s="215" t="s">
        <v>1549</v>
      </c>
      <c r="G126" s="213"/>
      <c r="H126" s="213"/>
      <c r="I126" s="216"/>
      <c r="J126" s="217">
        <f>BK126</f>
        <v>0</v>
      </c>
      <c r="K126" s="213"/>
      <c r="L126" s="218"/>
      <c r="M126" s="219"/>
      <c r="N126" s="220"/>
      <c r="O126" s="220"/>
      <c r="P126" s="221">
        <f>P127+P183+P237+P248</f>
        <v>0</v>
      </c>
      <c r="Q126" s="220"/>
      <c r="R126" s="221">
        <f>R127+R183+R237+R248</f>
        <v>1.739415</v>
      </c>
      <c r="S126" s="220"/>
      <c r="T126" s="222">
        <f>T127+T183+T237+T248</f>
        <v>0.09111000000000001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3" t="s">
        <v>89</v>
      </c>
      <c r="AT126" s="224" t="s">
        <v>79</v>
      </c>
      <c r="AU126" s="224" t="s">
        <v>80</v>
      </c>
      <c r="AY126" s="223" t="s">
        <v>213</v>
      </c>
      <c r="BK126" s="225">
        <f>BK127+BK183+BK237+BK248</f>
        <v>0</v>
      </c>
    </row>
    <row r="127" spans="1:63" s="12" customFormat="1" ht="22.8" customHeight="1">
      <c r="A127" s="12"/>
      <c r="B127" s="212"/>
      <c r="C127" s="213"/>
      <c r="D127" s="214" t="s">
        <v>79</v>
      </c>
      <c r="E127" s="226" t="s">
        <v>3207</v>
      </c>
      <c r="F127" s="226" t="s">
        <v>3208</v>
      </c>
      <c r="G127" s="213"/>
      <c r="H127" s="213"/>
      <c r="I127" s="216"/>
      <c r="J127" s="227">
        <f>BK127</f>
        <v>0</v>
      </c>
      <c r="K127" s="213"/>
      <c r="L127" s="218"/>
      <c r="M127" s="219"/>
      <c r="N127" s="220"/>
      <c r="O127" s="220"/>
      <c r="P127" s="221">
        <f>SUM(P128:P182)</f>
        <v>0</v>
      </c>
      <c r="Q127" s="220"/>
      <c r="R127" s="221">
        <f>SUM(R128:R182)</f>
        <v>0.823645</v>
      </c>
      <c r="S127" s="220"/>
      <c r="T127" s="222">
        <f>SUM(T128:T182)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3" t="s">
        <v>89</v>
      </c>
      <c r="AT127" s="224" t="s">
        <v>79</v>
      </c>
      <c r="AU127" s="224" t="s">
        <v>21</v>
      </c>
      <c r="AY127" s="223" t="s">
        <v>213</v>
      </c>
      <c r="BK127" s="225">
        <f>SUM(BK128:BK182)</f>
        <v>0</v>
      </c>
    </row>
    <row r="128" spans="1:65" s="2" customFormat="1" ht="21.75" customHeight="1">
      <c r="A128" s="39"/>
      <c r="B128" s="40"/>
      <c r="C128" s="228" t="s">
        <v>21</v>
      </c>
      <c r="D128" s="228" t="s">
        <v>215</v>
      </c>
      <c r="E128" s="229" t="s">
        <v>3209</v>
      </c>
      <c r="F128" s="230" t="s">
        <v>3210</v>
      </c>
      <c r="G128" s="231" t="s">
        <v>470</v>
      </c>
      <c r="H128" s="232">
        <v>19</v>
      </c>
      <c r="I128" s="233"/>
      <c r="J128" s="234">
        <f>ROUND(I128*H128,2)</f>
        <v>0</v>
      </c>
      <c r="K128" s="235"/>
      <c r="L128" s="45"/>
      <c r="M128" s="236" t="s">
        <v>1</v>
      </c>
      <c r="N128" s="237" t="s">
        <v>45</v>
      </c>
      <c r="O128" s="92"/>
      <c r="P128" s="238">
        <f>O128*H128</f>
        <v>0</v>
      </c>
      <c r="Q128" s="238">
        <v>0.00309</v>
      </c>
      <c r="R128" s="238">
        <f>Q128*H128</f>
        <v>0.05871</v>
      </c>
      <c r="S128" s="238">
        <v>0</v>
      </c>
      <c r="T128" s="23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0" t="s">
        <v>301</v>
      </c>
      <c r="AT128" s="240" t="s">
        <v>215</v>
      </c>
      <c r="AU128" s="240" t="s">
        <v>89</v>
      </c>
      <c r="AY128" s="18" t="s">
        <v>213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8" t="s">
        <v>21</v>
      </c>
      <c r="BK128" s="241">
        <f>ROUND(I128*H128,2)</f>
        <v>0</v>
      </c>
      <c r="BL128" s="18" t="s">
        <v>301</v>
      </c>
      <c r="BM128" s="240" t="s">
        <v>3211</v>
      </c>
    </row>
    <row r="129" spans="1:65" s="2" customFormat="1" ht="21.75" customHeight="1">
      <c r="A129" s="39"/>
      <c r="B129" s="40"/>
      <c r="C129" s="228" t="s">
        <v>89</v>
      </c>
      <c r="D129" s="228" t="s">
        <v>215</v>
      </c>
      <c r="E129" s="229" t="s">
        <v>3212</v>
      </c>
      <c r="F129" s="230" t="s">
        <v>3213</v>
      </c>
      <c r="G129" s="231" t="s">
        <v>470</v>
      </c>
      <c r="H129" s="232">
        <v>11</v>
      </c>
      <c r="I129" s="233"/>
      <c r="J129" s="234">
        <f>ROUND(I129*H129,2)</f>
        <v>0</v>
      </c>
      <c r="K129" s="235"/>
      <c r="L129" s="45"/>
      <c r="M129" s="236" t="s">
        <v>1</v>
      </c>
      <c r="N129" s="237" t="s">
        <v>45</v>
      </c>
      <c r="O129" s="92"/>
      <c r="P129" s="238">
        <f>O129*H129</f>
        <v>0</v>
      </c>
      <c r="Q129" s="238">
        <v>0.00451</v>
      </c>
      <c r="R129" s="238">
        <f>Q129*H129</f>
        <v>0.04961</v>
      </c>
      <c r="S129" s="238">
        <v>0</v>
      </c>
      <c r="T129" s="23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0" t="s">
        <v>301</v>
      </c>
      <c r="AT129" s="240" t="s">
        <v>215</v>
      </c>
      <c r="AU129" s="240" t="s">
        <v>89</v>
      </c>
      <c r="AY129" s="18" t="s">
        <v>213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8" t="s">
        <v>21</v>
      </c>
      <c r="BK129" s="241">
        <f>ROUND(I129*H129,2)</f>
        <v>0</v>
      </c>
      <c r="BL129" s="18" t="s">
        <v>301</v>
      </c>
      <c r="BM129" s="240" t="s">
        <v>3214</v>
      </c>
    </row>
    <row r="130" spans="1:65" s="2" customFormat="1" ht="33" customHeight="1">
      <c r="A130" s="39"/>
      <c r="B130" s="40"/>
      <c r="C130" s="228" t="s">
        <v>231</v>
      </c>
      <c r="D130" s="228" t="s">
        <v>215</v>
      </c>
      <c r="E130" s="229" t="s">
        <v>3215</v>
      </c>
      <c r="F130" s="230" t="s">
        <v>3216</v>
      </c>
      <c r="G130" s="231" t="s">
        <v>371</v>
      </c>
      <c r="H130" s="232">
        <v>2</v>
      </c>
      <c r="I130" s="233"/>
      <c r="J130" s="234">
        <f>ROUND(I130*H130,2)</f>
        <v>0</v>
      </c>
      <c r="K130" s="235"/>
      <c r="L130" s="45"/>
      <c r="M130" s="236" t="s">
        <v>1</v>
      </c>
      <c r="N130" s="237" t="s">
        <v>45</v>
      </c>
      <c r="O130" s="92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0" t="s">
        <v>301</v>
      </c>
      <c r="AT130" s="240" t="s">
        <v>215</v>
      </c>
      <c r="AU130" s="240" t="s">
        <v>89</v>
      </c>
      <c r="AY130" s="18" t="s">
        <v>213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8" t="s">
        <v>21</v>
      </c>
      <c r="BK130" s="241">
        <f>ROUND(I130*H130,2)</f>
        <v>0</v>
      </c>
      <c r="BL130" s="18" t="s">
        <v>301</v>
      </c>
      <c r="BM130" s="240" t="s">
        <v>3217</v>
      </c>
    </row>
    <row r="131" spans="1:65" s="2" customFormat="1" ht="33" customHeight="1">
      <c r="A131" s="39"/>
      <c r="B131" s="40"/>
      <c r="C131" s="228" t="s">
        <v>219</v>
      </c>
      <c r="D131" s="228" t="s">
        <v>215</v>
      </c>
      <c r="E131" s="229" t="s">
        <v>3218</v>
      </c>
      <c r="F131" s="230" t="s">
        <v>3219</v>
      </c>
      <c r="G131" s="231" t="s">
        <v>371</v>
      </c>
      <c r="H131" s="232">
        <v>2</v>
      </c>
      <c r="I131" s="233"/>
      <c r="J131" s="234">
        <f>ROUND(I131*H131,2)</f>
        <v>0</v>
      </c>
      <c r="K131" s="235"/>
      <c r="L131" s="45"/>
      <c r="M131" s="236" t="s">
        <v>1</v>
      </c>
      <c r="N131" s="237" t="s">
        <v>45</v>
      </c>
      <c r="O131" s="92"/>
      <c r="P131" s="238">
        <f>O131*H131</f>
        <v>0</v>
      </c>
      <c r="Q131" s="238">
        <v>0.00081</v>
      </c>
      <c r="R131" s="238">
        <f>Q131*H131</f>
        <v>0.00162</v>
      </c>
      <c r="S131" s="238">
        <v>0</v>
      </c>
      <c r="T131" s="23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0" t="s">
        <v>301</v>
      </c>
      <c r="AT131" s="240" t="s">
        <v>215</v>
      </c>
      <c r="AU131" s="240" t="s">
        <v>89</v>
      </c>
      <c r="AY131" s="18" t="s">
        <v>213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8" t="s">
        <v>21</v>
      </c>
      <c r="BK131" s="241">
        <f>ROUND(I131*H131,2)</f>
        <v>0</v>
      </c>
      <c r="BL131" s="18" t="s">
        <v>301</v>
      </c>
      <c r="BM131" s="240" t="s">
        <v>3220</v>
      </c>
    </row>
    <row r="132" spans="1:65" s="2" customFormat="1" ht="33" customHeight="1">
      <c r="A132" s="39"/>
      <c r="B132" s="40"/>
      <c r="C132" s="228" t="s">
        <v>241</v>
      </c>
      <c r="D132" s="228" t="s">
        <v>215</v>
      </c>
      <c r="E132" s="229" t="s">
        <v>3221</v>
      </c>
      <c r="F132" s="230" t="s">
        <v>3222</v>
      </c>
      <c r="G132" s="231" t="s">
        <v>470</v>
      </c>
      <c r="H132" s="232">
        <v>156.5</v>
      </c>
      <c r="I132" s="233"/>
      <c r="J132" s="234">
        <f>ROUND(I132*H132,2)</f>
        <v>0</v>
      </c>
      <c r="K132" s="235"/>
      <c r="L132" s="45"/>
      <c r="M132" s="236" t="s">
        <v>1</v>
      </c>
      <c r="N132" s="237" t="s">
        <v>45</v>
      </c>
      <c r="O132" s="92"/>
      <c r="P132" s="238">
        <f>O132*H132</f>
        <v>0</v>
      </c>
      <c r="Q132" s="238">
        <v>0.00078</v>
      </c>
      <c r="R132" s="238">
        <f>Q132*H132</f>
        <v>0.12207</v>
      </c>
      <c r="S132" s="238">
        <v>0</v>
      </c>
      <c r="T132" s="23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0" t="s">
        <v>301</v>
      </c>
      <c r="AT132" s="240" t="s">
        <v>215</v>
      </c>
      <c r="AU132" s="240" t="s">
        <v>89</v>
      </c>
      <c r="AY132" s="18" t="s">
        <v>213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8" t="s">
        <v>21</v>
      </c>
      <c r="BK132" s="241">
        <f>ROUND(I132*H132,2)</f>
        <v>0</v>
      </c>
      <c r="BL132" s="18" t="s">
        <v>301</v>
      </c>
      <c r="BM132" s="240" t="s">
        <v>3223</v>
      </c>
    </row>
    <row r="133" spans="1:51" s="13" customFormat="1" ht="12">
      <c r="A133" s="13"/>
      <c r="B133" s="242"/>
      <c r="C133" s="243"/>
      <c r="D133" s="244" t="s">
        <v>221</v>
      </c>
      <c r="E133" s="245" t="s">
        <v>1</v>
      </c>
      <c r="F133" s="246" t="s">
        <v>3224</v>
      </c>
      <c r="G133" s="243"/>
      <c r="H133" s="247">
        <v>1</v>
      </c>
      <c r="I133" s="248"/>
      <c r="J133" s="243"/>
      <c r="K133" s="243"/>
      <c r="L133" s="249"/>
      <c r="M133" s="250"/>
      <c r="N133" s="251"/>
      <c r="O133" s="251"/>
      <c r="P133" s="251"/>
      <c r="Q133" s="251"/>
      <c r="R133" s="251"/>
      <c r="S133" s="251"/>
      <c r="T133" s="25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3" t="s">
        <v>221</v>
      </c>
      <c r="AU133" s="253" t="s">
        <v>89</v>
      </c>
      <c r="AV133" s="13" t="s">
        <v>89</v>
      </c>
      <c r="AW133" s="13" t="s">
        <v>36</v>
      </c>
      <c r="AX133" s="13" t="s">
        <v>80</v>
      </c>
      <c r="AY133" s="253" t="s">
        <v>213</v>
      </c>
    </row>
    <row r="134" spans="1:51" s="13" customFormat="1" ht="12">
      <c r="A134" s="13"/>
      <c r="B134" s="242"/>
      <c r="C134" s="243"/>
      <c r="D134" s="244" t="s">
        <v>221</v>
      </c>
      <c r="E134" s="245" t="s">
        <v>1</v>
      </c>
      <c r="F134" s="246" t="s">
        <v>3225</v>
      </c>
      <c r="G134" s="243"/>
      <c r="H134" s="247">
        <v>89.5</v>
      </c>
      <c r="I134" s="248"/>
      <c r="J134" s="243"/>
      <c r="K134" s="243"/>
      <c r="L134" s="249"/>
      <c r="M134" s="250"/>
      <c r="N134" s="251"/>
      <c r="O134" s="251"/>
      <c r="P134" s="251"/>
      <c r="Q134" s="251"/>
      <c r="R134" s="251"/>
      <c r="S134" s="251"/>
      <c r="T134" s="25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3" t="s">
        <v>221</v>
      </c>
      <c r="AU134" s="253" t="s">
        <v>89</v>
      </c>
      <c r="AV134" s="13" t="s">
        <v>89</v>
      </c>
      <c r="AW134" s="13" t="s">
        <v>36</v>
      </c>
      <c r="AX134" s="13" t="s">
        <v>80</v>
      </c>
      <c r="AY134" s="253" t="s">
        <v>213</v>
      </c>
    </row>
    <row r="135" spans="1:51" s="13" customFormat="1" ht="12">
      <c r="A135" s="13"/>
      <c r="B135" s="242"/>
      <c r="C135" s="243"/>
      <c r="D135" s="244" t="s">
        <v>221</v>
      </c>
      <c r="E135" s="245" t="s">
        <v>1</v>
      </c>
      <c r="F135" s="246" t="s">
        <v>3226</v>
      </c>
      <c r="G135" s="243"/>
      <c r="H135" s="247">
        <v>66</v>
      </c>
      <c r="I135" s="248"/>
      <c r="J135" s="243"/>
      <c r="K135" s="243"/>
      <c r="L135" s="249"/>
      <c r="M135" s="250"/>
      <c r="N135" s="251"/>
      <c r="O135" s="251"/>
      <c r="P135" s="251"/>
      <c r="Q135" s="251"/>
      <c r="R135" s="251"/>
      <c r="S135" s="251"/>
      <c r="T135" s="25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3" t="s">
        <v>221</v>
      </c>
      <c r="AU135" s="253" t="s">
        <v>89</v>
      </c>
      <c r="AV135" s="13" t="s">
        <v>89</v>
      </c>
      <c r="AW135" s="13" t="s">
        <v>36</v>
      </c>
      <c r="AX135" s="13" t="s">
        <v>80</v>
      </c>
      <c r="AY135" s="253" t="s">
        <v>213</v>
      </c>
    </row>
    <row r="136" spans="1:51" s="14" customFormat="1" ht="12">
      <c r="A136" s="14"/>
      <c r="B136" s="254"/>
      <c r="C136" s="255"/>
      <c r="D136" s="244" t="s">
        <v>221</v>
      </c>
      <c r="E136" s="256" t="s">
        <v>1</v>
      </c>
      <c r="F136" s="257" t="s">
        <v>224</v>
      </c>
      <c r="G136" s="255"/>
      <c r="H136" s="258">
        <v>156.5</v>
      </c>
      <c r="I136" s="259"/>
      <c r="J136" s="255"/>
      <c r="K136" s="255"/>
      <c r="L136" s="260"/>
      <c r="M136" s="261"/>
      <c r="N136" s="262"/>
      <c r="O136" s="262"/>
      <c r="P136" s="262"/>
      <c r="Q136" s="262"/>
      <c r="R136" s="262"/>
      <c r="S136" s="262"/>
      <c r="T136" s="263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64" t="s">
        <v>221</v>
      </c>
      <c r="AU136" s="264" t="s">
        <v>89</v>
      </c>
      <c r="AV136" s="14" t="s">
        <v>219</v>
      </c>
      <c r="AW136" s="14" t="s">
        <v>36</v>
      </c>
      <c r="AX136" s="14" t="s">
        <v>21</v>
      </c>
      <c r="AY136" s="264" t="s">
        <v>213</v>
      </c>
    </row>
    <row r="137" spans="1:65" s="2" customFormat="1" ht="33" customHeight="1">
      <c r="A137" s="39"/>
      <c r="B137" s="40"/>
      <c r="C137" s="228" t="s">
        <v>247</v>
      </c>
      <c r="D137" s="228" t="s">
        <v>215</v>
      </c>
      <c r="E137" s="229" t="s">
        <v>3227</v>
      </c>
      <c r="F137" s="230" t="s">
        <v>3228</v>
      </c>
      <c r="G137" s="231" t="s">
        <v>470</v>
      </c>
      <c r="H137" s="232">
        <v>139</v>
      </c>
      <c r="I137" s="233"/>
      <c r="J137" s="234">
        <f>ROUND(I137*H137,2)</f>
        <v>0</v>
      </c>
      <c r="K137" s="235"/>
      <c r="L137" s="45"/>
      <c r="M137" s="236" t="s">
        <v>1</v>
      </c>
      <c r="N137" s="237" t="s">
        <v>45</v>
      </c>
      <c r="O137" s="92"/>
      <c r="P137" s="238">
        <f>O137*H137</f>
        <v>0</v>
      </c>
      <c r="Q137" s="238">
        <v>0.00096</v>
      </c>
      <c r="R137" s="238">
        <f>Q137*H137</f>
        <v>0.13344</v>
      </c>
      <c r="S137" s="238">
        <v>0</v>
      </c>
      <c r="T137" s="23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0" t="s">
        <v>301</v>
      </c>
      <c r="AT137" s="240" t="s">
        <v>215</v>
      </c>
      <c r="AU137" s="240" t="s">
        <v>89</v>
      </c>
      <c r="AY137" s="18" t="s">
        <v>213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8" t="s">
        <v>21</v>
      </c>
      <c r="BK137" s="241">
        <f>ROUND(I137*H137,2)</f>
        <v>0</v>
      </c>
      <c r="BL137" s="18" t="s">
        <v>301</v>
      </c>
      <c r="BM137" s="240" t="s">
        <v>3229</v>
      </c>
    </row>
    <row r="138" spans="1:51" s="13" customFormat="1" ht="12">
      <c r="A138" s="13"/>
      <c r="B138" s="242"/>
      <c r="C138" s="243"/>
      <c r="D138" s="244" t="s">
        <v>221</v>
      </c>
      <c r="E138" s="245" t="s">
        <v>1</v>
      </c>
      <c r="F138" s="246" t="s">
        <v>3230</v>
      </c>
      <c r="G138" s="243"/>
      <c r="H138" s="247">
        <v>49</v>
      </c>
      <c r="I138" s="248"/>
      <c r="J138" s="243"/>
      <c r="K138" s="243"/>
      <c r="L138" s="249"/>
      <c r="M138" s="250"/>
      <c r="N138" s="251"/>
      <c r="O138" s="251"/>
      <c r="P138" s="251"/>
      <c r="Q138" s="251"/>
      <c r="R138" s="251"/>
      <c r="S138" s="251"/>
      <c r="T138" s="25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3" t="s">
        <v>221</v>
      </c>
      <c r="AU138" s="253" t="s">
        <v>89</v>
      </c>
      <c r="AV138" s="13" t="s">
        <v>89</v>
      </c>
      <c r="AW138" s="13" t="s">
        <v>36</v>
      </c>
      <c r="AX138" s="13" t="s">
        <v>80</v>
      </c>
      <c r="AY138" s="253" t="s">
        <v>213</v>
      </c>
    </row>
    <row r="139" spans="1:51" s="13" customFormat="1" ht="12">
      <c r="A139" s="13"/>
      <c r="B139" s="242"/>
      <c r="C139" s="243"/>
      <c r="D139" s="244" t="s">
        <v>221</v>
      </c>
      <c r="E139" s="245" t="s">
        <v>1</v>
      </c>
      <c r="F139" s="246" t="s">
        <v>3231</v>
      </c>
      <c r="G139" s="243"/>
      <c r="H139" s="247">
        <v>52.5</v>
      </c>
      <c r="I139" s="248"/>
      <c r="J139" s="243"/>
      <c r="K139" s="243"/>
      <c r="L139" s="249"/>
      <c r="M139" s="250"/>
      <c r="N139" s="251"/>
      <c r="O139" s="251"/>
      <c r="P139" s="251"/>
      <c r="Q139" s="251"/>
      <c r="R139" s="251"/>
      <c r="S139" s="251"/>
      <c r="T139" s="25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3" t="s">
        <v>221</v>
      </c>
      <c r="AU139" s="253" t="s">
        <v>89</v>
      </c>
      <c r="AV139" s="13" t="s">
        <v>89</v>
      </c>
      <c r="AW139" s="13" t="s">
        <v>36</v>
      </c>
      <c r="AX139" s="13" t="s">
        <v>80</v>
      </c>
      <c r="AY139" s="253" t="s">
        <v>213</v>
      </c>
    </row>
    <row r="140" spans="1:51" s="13" customFormat="1" ht="12">
      <c r="A140" s="13"/>
      <c r="B140" s="242"/>
      <c r="C140" s="243"/>
      <c r="D140" s="244" t="s">
        <v>221</v>
      </c>
      <c r="E140" s="245" t="s">
        <v>1</v>
      </c>
      <c r="F140" s="246" t="s">
        <v>3232</v>
      </c>
      <c r="G140" s="243"/>
      <c r="H140" s="247">
        <v>37.5</v>
      </c>
      <c r="I140" s="248"/>
      <c r="J140" s="243"/>
      <c r="K140" s="243"/>
      <c r="L140" s="249"/>
      <c r="M140" s="250"/>
      <c r="N140" s="251"/>
      <c r="O140" s="251"/>
      <c r="P140" s="251"/>
      <c r="Q140" s="251"/>
      <c r="R140" s="251"/>
      <c r="S140" s="251"/>
      <c r="T140" s="25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3" t="s">
        <v>221</v>
      </c>
      <c r="AU140" s="253" t="s">
        <v>89</v>
      </c>
      <c r="AV140" s="13" t="s">
        <v>89</v>
      </c>
      <c r="AW140" s="13" t="s">
        <v>36</v>
      </c>
      <c r="AX140" s="13" t="s">
        <v>80</v>
      </c>
      <c r="AY140" s="253" t="s">
        <v>213</v>
      </c>
    </row>
    <row r="141" spans="1:51" s="14" customFormat="1" ht="12">
      <c r="A141" s="14"/>
      <c r="B141" s="254"/>
      <c r="C141" s="255"/>
      <c r="D141" s="244" t="s">
        <v>221</v>
      </c>
      <c r="E141" s="256" t="s">
        <v>1</v>
      </c>
      <c r="F141" s="257" t="s">
        <v>224</v>
      </c>
      <c r="G141" s="255"/>
      <c r="H141" s="258">
        <v>139</v>
      </c>
      <c r="I141" s="259"/>
      <c r="J141" s="255"/>
      <c r="K141" s="255"/>
      <c r="L141" s="260"/>
      <c r="M141" s="261"/>
      <c r="N141" s="262"/>
      <c r="O141" s="262"/>
      <c r="P141" s="262"/>
      <c r="Q141" s="262"/>
      <c r="R141" s="262"/>
      <c r="S141" s="262"/>
      <c r="T141" s="263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4" t="s">
        <v>221</v>
      </c>
      <c r="AU141" s="264" t="s">
        <v>89</v>
      </c>
      <c r="AV141" s="14" t="s">
        <v>219</v>
      </c>
      <c r="AW141" s="14" t="s">
        <v>36</v>
      </c>
      <c r="AX141" s="14" t="s">
        <v>21</v>
      </c>
      <c r="AY141" s="264" t="s">
        <v>213</v>
      </c>
    </row>
    <row r="142" spans="1:65" s="2" customFormat="1" ht="33" customHeight="1">
      <c r="A142" s="39"/>
      <c r="B142" s="40"/>
      <c r="C142" s="228" t="s">
        <v>252</v>
      </c>
      <c r="D142" s="228" t="s">
        <v>215</v>
      </c>
      <c r="E142" s="229" t="s">
        <v>3233</v>
      </c>
      <c r="F142" s="230" t="s">
        <v>3234</v>
      </c>
      <c r="G142" s="231" t="s">
        <v>470</v>
      </c>
      <c r="H142" s="232">
        <v>34</v>
      </c>
      <c r="I142" s="233"/>
      <c r="J142" s="234">
        <f>ROUND(I142*H142,2)</f>
        <v>0</v>
      </c>
      <c r="K142" s="235"/>
      <c r="L142" s="45"/>
      <c r="M142" s="236" t="s">
        <v>1</v>
      </c>
      <c r="N142" s="237" t="s">
        <v>45</v>
      </c>
      <c r="O142" s="92"/>
      <c r="P142" s="238">
        <f>O142*H142</f>
        <v>0</v>
      </c>
      <c r="Q142" s="238">
        <v>0.00125</v>
      </c>
      <c r="R142" s="238">
        <f>Q142*H142</f>
        <v>0.0425</v>
      </c>
      <c r="S142" s="238">
        <v>0</v>
      </c>
      <c r="T142" s="23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0" t="s">
        <v>301</v>
      </c>
      <c r="AT142" s="240" t="s">
        <v>215</v>
      </c>
      <c r="AU142" s="240" t="s">
        <v>89</v>
      </c>
      <c r="AY142" s="18" t="s">
        <v>213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8" t="s">
        <v>21</v>
      </c>
      <c r="BK142" s="241">
        <f>ROUND(I142*H142,2)</f>
        <v>0</v>
      </c>
      <c r="BL142" s="18" t="s">
        <v>301</v>
      </c>
      <c r="BM142" s="240" t="s">
        <v>3235</v>
      </c>
    </row>
    <row r="143" spans="1:51" s="13" customFormat="1" ht="12">
      <c r="A143" s="13"/>
      <c r="B143" s="242"/>
      <c r="C143" s="243"/>
      <c r="D143" s="244" t="s">
        <v>221</v>
      </c>
      <c r="E143" s="245" t="s">
        <v>1</v>
      </c>
      <c r="F143" s="246" t="s">
        <v>3236</v>
      </c>
      <c r="G143" s="243"/>
      <c r="H143" s="247">
        <v>21.5</v>
      </c>
      <c r="I143" s="248"/>
      <c r="J143" s="243"/>
      <c r="K143" s="243"/>
      <c r="L143" s="249"/>
      <c r="M143" s="250"/>
      <c r="N143" s="251"/>
      <c r="O143" s="251"/>
      <c r="P143" s="251"/>
      <c r="Q143" s="251"/>
      <c r="R143" s="251"/>
      <c r="S143" s="251"/>
      <c r="T143" s="25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3" t="s">
        <v>221</v>
      </c>
      <c r="AU143" s="253" t="s">
        <v>89</v>
      </c>
      <c r="AV143" s="13" t="s">
        <v>89</v>
      </c>
      <c r="AW143" s="13" t="s">
        <v>36</v>
      </c>
      <c r="AX143" s="13" t="s">
        <v>80</v>
      </c>
      <c r="AY143" s="253" t="s">
        <v>213</v>
      </c>
    </row>
    <row r="144" spans="1:51" s="13" customFormat="1" ht="12">
      <c r="A144" s="13"/>
      <c r="B144" s="242"/>
      <c r="C144" s="243"/>
      <c r="D144" s="244" t="s">
        <v>221</v>
      </c>
      <c r="E144" s="245" t="s">
        <v>1</v>
      </c>
      <c r="F144" s="246" t="s">
        <v>3237</v>
      </c>
      <c r="G144" s="243"/>
      <c r="H144" s="247">
        <v>3.5</v>
      </c>
      <c r="I144" s="248"/>
      <c r="J144" s="243"/>
      <c r="K144" s="243"/>
      <c r="L144" s="249"/>
      <c r="M144" s="250"/>
      <c r="N144" s="251"/>
      <c r="O144" s="251"/>
      <c r="P144" s="251"/>
      <c r="Q144" s="251"/>
      <c r="R144" s="251"/>
      <c r="S144" s="251"/>
      <c r="T144" s="25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3" t="s">
        <v>221</v>
      </c>
      <c r="AU144" s="253" t="s">
        <v>89</v>
      </c>
      <c r="AV144" s="13" t="s">
        <v>89</v>
      </c>
      <c r="AW144" s="13" t="s">
        <v>36</v>
      </c>
      <c r="AX144" s="13" t="s">
        <v>80</v>
      </c>
      <c r="AY144" s="253" t="s">
        <v>213</v>
      </c>
    </row>
    <row r="145" spans="1:51" s="13" customFormat="1" ht="12">
      <c r="A145" s="13"/>
      <c r="B145" s="242"/>
      <c r="C145" s="243"/>
      <c r="D145" s="244" t="s">
        <v>221</v>
      </c>
      <c r="E145" s="245" t="s">
        <v>1</v>
      </c>
      <c r="F145" s="246" t="s">
        <v>3238</v>
      </c>
      <c r="G145" s="243"/>
      <c r="H145" s="247">
        <v>9</v>
      </c>
      <c r="I145" s="248"/>
      <c r="J145" s="243"/>
      <c r="K145" s="243"/>
      <c r="L145" s="249"/>
      <c r="M145" s="250"/>
      <c r="N145" s="251"/>
      <c r="O145" s="251"/>
      <c r="P145" s="251"/>
      <c r="Q145" s="251"/>
      <c r="R145" s="251"/>
      <c r="S145" s="251"/>
      <c r="T145" s="25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3" t="s">
        <v>221</v>
      </c>
      <c r="AU145" s="253" t="s">
        <v>89</v>
      </c>
      <c r="AV145" s="13" t="s">
        <v>89</v>
      </c>
      <c r="AW145" s="13" t="s">
        <v>36</v>
      </c>
      <c r="AX145" s="13" t="s">
        <v>80</v>
      </c>
      <c r="AY145" s="253" t="s">
        <v>213</v>
      </c>
    </row>
    <row r="146" spans="1:51" s="14" customFormat="1" ht="12">
      <c r="A146" s="14"/>
      <c r="B146" s="254"/>
      <c r="C146" s="255"/>
      <c r="D146" s="244" t="s">
        <v>221</v>
      </c>
      <c r="E146" s="256" t="s">
        <v>1</v>
      </c>
      <c r="F146" s="257" t="s">
        <v>224</v>
      </c>
      <c r="G146" s="255"/>
      <c r="H146" s="258">
        <v>34</v>
      </c>
      <c r="I146" s="259"/>
      <c r="J146" s="255"/>
      <c r="K146" s="255"/>
      <c r="L146" s="260"/>
      <c r="M146" s="261"/>
      <c r="N146" s="262"/>
      <c r="O146" s="262"/>
      <c r="P146" s="262"/>
      <c r="Q146" s="262"/>
      <c r="R146" s="262"/>
      <c r="S146" s="262"/>
      <c r="T146" s="263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4" t="s">
        <v>221</v>
      </c>
      <c r="AU146" s="264" t="s">
        <v>89</v>
      </c>
      <c r="AV146" s="14" t="s">
        <v>219</v>
      </c>
      <c r="AW146" s="14" t="s">
        <v>36</v>
      </c>
      <c r="AX146" s="14" t="s">
        <v>21</v>
      </c>
      <c r="AY146" s="264" t="s">
        <v>213</v>
      </c>
    </row>
    <row r="147" spans="1:65" s="2" customFormat="1" ht="55.5" customHeight="1">
      <c r="A147" s="39"/>
      <c r="B147" s="40"/>
      <c r="C147" s="228" t="s">
        <v>257</v>
      </c>
      <c r="D147" s="228" t="s">
        <v>215</v>
      </c>
      <c r="E147" s="229" t="s">
        <v>3239</v>
      </c>
      <c r="F147" s="230" t="s">
        <v>3240</v>
      </c>
      <c r="G147" s="231" t="s">
        <v>470</v>
      </c>
      <c r="H147" s="232">
        <v>131.5</v>
      </c>
      <c r="I147" s="233"/>
      <c r="J147" s="234">
        <f>ROUND(I147*H147,2)</f>
        <v>0</v>
      </c>
      <c r="K147" s="235"/>
      <c r="L147" s="45"/>
      <c r="M147" s="236" t="s">
        <v>1</v>
      </c>
      <c r="N147" s="237" t="s">
        <v>45</v>
      </c>
      <c r="O147" s="92"/>
      <c r="P147" s="238">
        <f>O147*H147</f>
        <v>0</v>
      </c>
      <c r="Q147" s="238">
        <v>7E-05</v>
      </c>
      <c r="R147" s="238">
        <f>Q147*H147</f>
        <v>0.009205</v>
      </c>
      <c r="S147" s="238">
        <v>0</v>
      </c>
      <c r="T147" s="23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0" t="s">
        <v>301</v>
      </c>
      <c r="AT147" s="240" t="s">
        <v>215</v>
      </c>
      <c r="AU147" s="240" t="s">
        <v>89</v>
      </c>
      <c r="AY147" s="18" t="s">
        <v>213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8" t="s">
        <v>21</v>
      </c>
      <c r="BK147" s="241">
        <f>ROUND(I147*H147,2)</f>
        <v>0</v>
      </c>
      <c r="BL147" s="18" t="s">
        <v>301</v>
      </c>
      <c r="BM147" s="240" t="s">
        <v>3241</v>
      </c>
    </row>
    <row r="148" spans="1:65" s="2" customFormat="1" ht="55.5" customHeight="1">
      <c r="A148" s="39"/>
      <c r="B148" s="40"/>
      <c r="C148" s="228" t="s">
        <v>262</v>
      </c>
      <c r="D148" s="228" t="s">
        <v>215</v>
      </c>
      <c r="E148" s="229" t="s">
        <v>3242</v>
      </c>
      <c r="F148" s="230" t="s">
        <v>3243</v>
      </c>
      <c r="G148" s="231" t="s">
        <v>470</v>
      </c>
      <c r="H148" s="232">
        <v>138</v>
      </c>
      <c r="I148" s="233"/>
      <c r="J148" s="234">
        <f>ROUND(I148*H148,2)</f>
        <v>0</v>
      </c>
      <c r="K148" s="235"/>
      <c r="L148" s="45"/>
      <c r="M148" s="236" t="s">
        <v>1</v>
      </c>
      <c r="N148" s="237" t="s">
        <v>45</v>
      </c>
      <c r="O148" s="92"/>
      <c r="P148" s="238">
        <f>O148*H148</f>
        <v>0</v>
      </c>
      <c r="Q148" s="238">
        <v>9E-05</v>
      </c>
      <c r="R148" s="238">
        <f>Q148*H148</f>
        <v>0.01242</v>
      </c>
      <c r="S148" s="238">
        <v>0</v>
      </c>
      <c r="T148" s="23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0" t="s">
        <v>301</v>
      </c>
      <c r="AT148" s="240" t="s">
        <v>215</v>
      </c>
      <c r="AU148" s="240" t="s">
        <v>89</v>
      </c>
      <c r="AY148" s="18" t="s">
        <v>213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8" t="s">
        <v>21</v>
      </c>
      <c r="BK148" s="241">
        <f>ROUND(I148*H148,2)</f>
        <v>0</v>
      </c>
      <c r="BL148" s="18" t="s">
        <v>301</v>
      </c>
      <c r="BM148" s="240" t="s">
        <v>3244</v>
      </c>
    </row>
    <row r="149" spans="1:51" s="13" customFormat="1" ht="12">
      <c r="A149" s="13"/>
      <c r="B149" s="242"/>
      <c r="C149" s="243"/>
      <c r="D149" s="244" t="s">
        <v>221</v>
      </c>
      <c r="E149" s="245" t="s">
        <v>1</v>
      </c>
      <c r="F149" s="246" t="s">
        <v>3245</v>
      </c>
      <c r="G149" s="243"/>
      <c r="H149" s="247">
        <v>138</v>
      </c>
      <c r="I149" s="248"/>
      <c r="J149" s="243"/>
      <c r="K149" s="243"/>
      <c r="L149" s="249"/>
      <c r="M149" s="250"/>
      <c r="N149" s="251"/>
      <c r="O149" s="251"/>
      <c r="P149" s="251"/>
      <c r="Q149" s="251"/>
      <c r="R149" s="251"/>
      <c r="S149" s="251"/>
      <c r="T149" s="25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3" t="s">
        <v>221</v>
      </c>
      <c r="AU149" s="253" t="s">
        <v>89</v>
      </c>
      <c r="AV149" s="13" t="s">
        <v>89</v>
      </c>
      <c r="AW149" s="13" t="s">
        <v>36</v>
      </c>
      <c r="AX149" s="13" t="s">
        <v>21</v>
      </c>
      <c r="AY149" s="253" t="s">
        <v>213</v>
      </c>
    </row>
    <row r="150" spans="1:65" s="2" customFormat="1" ht="55.5" customHeight="1">
      <c r="A150" s="39"/>
      <c r="B150" s="40"/>
      <c r="C150" s="228" t="s">
        <v>26</v>
      </c>
      <c r="D150" s="228" t="s">
        <v>215</v>
      </c>
      <c r="E150" s="229" t="s">
        <v>3246</v>
      </c>
      <c r="F150" s="230" t="s">
        <v>3247</v>
      </c>
      <c r="G150" s="231" t="s">
        <v>470</v>
      </c>
      <c r="H150" s="232">
        <v>25</v>
      </c>
      <c r="I150" s="233"/>
      <c r="J150" s="234">
        <f>ROUND(I150*H150,2)</f>
        <v>0</v>
      </c>
      <c r="K150" s="235"/>
      <c r="L150" s="45"/>
      <c r="M150" s="236" t="s">
        <v>1</v>
      </c>
      <c r="N150" s="237" t="s">
        <v>45</v>
      </c>
      <c r="O150" s="92"/>
      <c r="P150" s="238">
        <f>O150*H150</f>
        <v>0</v>
      </c>
      <c r="Q150" s="238">
        <v>0.00012</v>
      </c>
      <c r="R150" s="238">
        <f>Q150*H150</f>
        <v>0.003</v>
      </c>
      <c r="S150" s="238">
        <v>0</v>
      </c>
      <c r="T150" s="23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0" t="s">
        <v>301</v>
      </c>
      <c r="AT150" s="240" t="s">
        <v>215</v>
      </c>
      <c r="AU150" s="240" t="s">
        <v>89</v>
      </c>
      <c r="AY150" s="18" t="s">
        <v>213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8" t="s">
        <v>21</v>
      </c>
      <c r="BK150" s="241">
        <f>ROUND(I150*H150,2)</f>
        <v>0</v>
      </c>
      <c r="BL150" s="18" t="s">
        <v>301</v>
      </c>
      <c r="BM150" s="240" t="s">
        <v>3248</v>
      </c>
    </row>
    <row r="151" spans="1:65" s="2" customFormat="1" ht="55.5" customHeight="1">
      <c r="A151" s="39"/>
      <c r="B151" s="40"/>
      <c r="C151" s="228" t="s">
        <v>271</v>
      </c>
      <c r="D151" s="228" t="s">
        <v>215</v>
      </c>
      <c r="E151" s="229" t="s">
        <v>3249</v>
      </c>
      <c r="F151" s="230" t="s">
        <v>3250</v>
      </c>
      <c r="G151" s="231" t="s">
        <v>470</v>
      </c>
      <c r="H151" s="232">
        <v>35</v>
      </c>
      <c r="I151" s="233"/>
      <c r="J151" s="234">
        <f>ROUND(I151*H151,2)</f>
        <v>0</v>
      </c>
      <c r="K151" s="235"/>
      <c r="L151" s="45"/>
      <c r="M151" s="236" t="s">
        <v>1</v>
      </c>
      <c r="N151" s="237" t="s">
        <v>45</v>
      </c>
      <c r="O151" s="92"/>
      <c r="P151" s="238">
        <f>O151*H151</f>
        <v>0</v>
      </c>
      <c r="Q151" s="238">
        <v>0.00016</v>
      </c>
      <c r="R151" s="238">
        <f>Q151*H151</f>
        <v>0.005600000000000001</v>
      </c>
      <c r="S151" s="238">
        <v>0</v>
      </c>
      <c r="T151" s="23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0" t="s">
        <v>301</v>
      </c>
      <c r="AT151" s="240" t="s">
        <v>215</v>
      </c>
      <c r="AU151" s="240" t="s">
        <v>89</v>
      </c>
      <c r="AY151" s="18" t="s">
        <v>213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8" t="s">
        <v>21</v>
      </c>
      <c r="BK151" s="241">
        <f>ROUND(I151*H151,2)</f>
        <v>0</v>
      </c>
      <c r="BL151" s="18" t="s">
        <v>301</v>
      </c>
      <c r="BM151" s="240" t="s">
        <v>3251</v>
      </c>
    </row>
    <row r="152" spans="1:65" s="2" customFormat="1" ht="16.5" customHeight="1">
      <c r="A152" s="39"/>
      <c r="B152" s="40"/>
      <c r="C152" s="228" t="s">
        <v>276</v>
      </c>
      <c r="D152" s="228" t="s">
        <v>215</v>
      </c>
      <c r="E152" s="229" t="s">
        <v>3252</v>
      </c>
      <c r="F152" s="230" t="s">
        <v>3253</v>
      </c>
      <c r="G152" s="231" t="s">
        <v>470</v>
      </c>
      <c r="H152" s="232">
        <v>38</v>
      </c>
      <c r="I152" s="233"/>
      <c r="J152" s="234">
        <f>ROUND(I152*H152,2)</f>
        <v>0</v>
      </c>
      <c r="K152" s="235"/>
      <c r="L152" s="45"/>
      <c r="M152" s="236" t="s">
        <v>1</v>
      </c>
      <c r="N152" s="237" t="s">
        <v>45</v>
      </c>
      <c r="O152" s="92"/>
      <c r="P152" s="238">
        <f>O152*H152</f>
        <v>0</v>
      </c>
      <c r="Q152" s="238">
        <v>0.00162</v>
      </c>
      <c r="R152" s="238">
        <f>Q152*H152</f>
        <v>0.06156</v>
      </c>
      <c r="S152" s="238">
        <v>0</v>
      </c>
      <c r="T152" s="23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0" t="s">
        <v>301</v>
      </c>
      <c r="AT152" s="240" t="s">
        <v>215</v>
      </c>
      <c r="AU152" s="240" t="s">
        <v>89</v>
      </c>
      <c r="AY152" s="18" t="s">
        <v>213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8" t="s">
        <v>21</v>
      </c>
      <c r="BK152" s="241">
        <f>ROUND(I152*H152,2)</f>
        <v>0</v>
      </c>
      <c r="BL152" s="18" t="s">
        <v>301</v>
      </c>
      <c r="BM152" s="240" t="s">
        <v>3254</v>
      </c>
    </row>
    <row r="153" spans="1:51" s="13" customFormat="1" ht="12">
      <c r="A153" s="13"/>
      <c r="B153" s="242"/>
      <c r="C153" s="243"/>
      <c r="D153" s="244" t="s">
        <v>221</v>
      </c>
      <c r="E153" s="245" t="s">
        <v>1</v>
      </c>
      <c r="F153" s="246" t="s">
        <v>3255</v>
      </c>
      <c r="G153" s="243"/>
      <c r="H153" s="247">
        <v>38</v>
      </c>
      <c r="I153" s="248"/>
      <c r="J153" s="243"/>
      <c r="K153" s="243"/>
      <c r="L153" s="249"/>
      <c r="M153" s="250"/>
      <c r="N153" s="251"/>
      <c r="O153" s="251"/>
      <c r="P153" s="251"/>
      <c r="Q153" s="251"/>
      <c r="R153" s="251"/>
      <c r="S153" s="251"/>
      <c r="T153" s="25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3" t="s">
        <v>221</v>
      </c>
      <c r="AU153" s="253" t="s">
        <v>89</v>
      </c>
      <c r="AV153" s="13" t="s">
        <v>89</v>
      </c>
      <c r="AW153" s="13" t="s">
        <v>36</v>
      </c>
      <c r="AX153" s="13" t="s">
        <v>21</v>
      </c>
      <c r="AY153" s="253" t="s">
        <v>213</v>
      </c>
    </row>
    <row r="154" spans="1:65" s="2" customFormat="1" ht="16.5" customHeight="1">
      <c r="A154" s="39"/>
      <c r="B154" s="40"/>
      <c r="C154" s="228" t="s">
        <v>282</v>
      </c>
      <c r="D154" s="228" t="s">
        <v>215</v>
      </c>
      <c r="E154" s="229" t="s">
        <v>3256</v>
      </c>
      <c r="F154" s="230" t="s">
        <v>3257</v>
      </c>
      <c r="G154" s="231" t="s">
        <v>470</v>
      </c>
      <c r="H154" s="232">
        <v>60</v>
      </c>
      <c r="I154" s="233"/>
      <c r="J154" s="234">
        <f>ROUND(I154*H154,2)</f>
        <v>0</v>
      </c>
      <c r="K154" s="235"/>
      <c r="L154" s="45"/>
      <c r="M154" s="236" t="s">
        <v>1</v>
      </c>
      <c r="N154" s="237" t="s">
        <v>45</v>
      </c>
      <c r="O154" s="92"/>
      <c r="P154" s="238">
        <f>O154*H154</f>
        <v>0</v>
      </c>
      <c r="Q154" s="238">
        <v>0.00192</v>
      </c>
      <c r="R154" s="238">
        <f>Q154*H154</f>
        <v>0.1152</v>
      </c>
      <c r="S154" s="238">
        <v>0</v>
      </c>
      <c r="T154" s="23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0" t="s">
        <v>301</v>
      </c>
      <c r="AT154" s="240" t="s">
        <v>215</v>
      </c>
      <c r="AU154" s="240" t="s">
        <v>89</v>
      </c>
      <c r="AY154" s="18" t="s">
        <v>213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8" t="s">
        <v>21</v>
      </c>
      <c r="BK154" s="241">
        <f>ROUND(I154*H154,2)</f>
        <v>0</v>
      </c>
      <c r="BL154" s="18" t="s">
        <v>301</v>
      </c>
      <c r="BM154" s="240" t="s">
        <v>3258</v>
      </c>
    </row>
    <row r="155" spans="1:51" s="13" customFormat="1" ht="12">
      <c r="A155" s="13"/>
      <c r="B155" s="242"/>
      <c r="C155" s="243"/>
      <c r="D155" s="244" t="s">
        <v>221</v>
      </c>
      <c r="E155" s="245" t="s">
        <v>1</v>
      </c>
      <c r="F155" s="246" t="s">
        <v>3259</v>
      </c>
      <c r="G155" s="243"/>
      <c r="H155" s="247">
        <v>60</v>
      </c>
      <c r="I155" s="248"/>
      <c r="J155" s="243"/>
      <c r="K155" s="243"/>
      <c r="L155" s="249"/>
      <c r="M155" s="250"/>
      <c r="N155" s="251"/>
      <c r="O155" s="251"/>
      <c r="P155" s="251"/>
      <c r="Q155" s="251"/>
      <c r="R155" s="251"/>
      <c r="S155" s="251"/>
      <c r="T155" s="25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3" t="s">
        <v>221</v>
      </c>
      <c r="AU155" s="253" t="s">
        <v>89</v>
      </c>
      <c r="AV155" s="13" t="s">
        <v>89</v>
      </c>
      <c r="AW155" s="13" t="s">
        <v>36</v>
      </c>
      <c r="AX155" s="13" t="s">
        <v>21</v>
      </c>
      <c r="AY155" s="253" t="s">
        <v>213</v>
      </c>
    </row>
    <row r="156" spans="1:65" s="2" customFormat="1" ht="16.5" customHeight="1">
      <c r="A156" s="39"/>
      <c r="B156" s="40"/>
      <c r="C156" s="228" t="s">
        <v>291</v>
      </c>
      <c r="D156" s="228" t="s">
        <v>215</v>
      </c>
      <c r="E156" s="229" t="s">
        <v>3260</v>
      </c>
      <c r="F156" s="230" t="s">
        <v>3261</v>
      </c>
      <c r="G156" s="231" t="s">
        <v>470</v>
      </c>
      <c r="H156" s="232">
        <v>20</v>
      </c>
      <c r="I156" s="233"/>
      <c r="J156" s="234">
        <f>ROUND(I156*H156,2)</f>
        <v>0</v>
      </c>
      <c r="K156" s="235"/>
      <c r="L156" s="45"/>
      <c r="M156" s="236" t="s">
        <v>1</v>
      </c>
      <c r="N156" s="237" t="s">
        <v>45</v>
      </c>
      <c r="O156" s="92"/>
      <c r="P156" s="238">
        <f>O156*H156</f>
        <v>0</v>
      </c>
      <c r="Q156" s="238">
        <v>0.00242</v>
      </c>
      <c r="R156" s="238">
        <f>Q156*H156</f>
        <v>0.0484</v>
      </c>
      <c r="S156" s="238">
        <v>0</v>
      </c>
      <c r="T156" s="23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0" t="s">
        <v>301</v>
      </c>
      <c r="AT156" s="240" t="s">
        <v>215</v>
      </c>
      <c r="AU156" s="240" t="s">
        <v>89</v>
      </c>
      <c r="AY156" s="18" t="s">
        <v>213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8" t="s">
        <v>21</v>
      </c>
      <c r="BK156" s="241">
        <f>ROUND(I156*H156,2)</f>
        <v>0</v>
      </c>
      <c r="BL156" s="18" t="s">
        <v>301</v>
      </c>
      <c r="BM156" s="240" t="s">
        <v>3262</v>
      </c>
    </row>
    <row r="157" spans="1:51" s="13" customFormat="1" ht="12">
      <c r="A157" s="13"/>
      <c r="B157" s="242"/>
      <c r="C157" s="243"/>
      <c r="D157" s="244" t="s">
        <v>221</v>
      </c>
      <c r="E157" s="245" t="s">
        <v>1</v>
      </c>
      <c r="F157" s="246" t="s">
        <v>3263</v>
      </c>
      <c r="G157" s="243"/>
      <c r="H157" s="247">
        <v>20</v>
      </c>
      <c r="I157" s="248"/>
      <c r="J157" s="243"/>
      <c r="K157" s="243"/>
      <c r="L157" s="249"/>
      <c r="M157" s="250"/>
      <c r="N157" s="251"/>
      <c r="O157" s="251"/>
      <c r="P157" s="251"/>
      <c r="Q157" s="251"/>
      <c r="R157" s="251"/>
      <c r="S157" s="251"/>
      <c r="T157" s="25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3" t="s">
        <v>221</v>
      </c>
      <c r="AU157" s="253" t="s">
        <v>89</v>
      </c>
      <c r="AV157" s="13" t="s">
        <v>89</v>
      </c>
      <c r="AW157" s="13" t="s">
        <v>36</v>
      </c>
      <c r="AX157" s="13" t="s">
        <v>21</v>
      </c>
      <c r="AY157" s="253" t="s">
        <v>213</v>
      </c>
    </row>
    <row r="158" spans="1:65" s="2" customFormat="1" ht="21.75" customHeight="1">
      <c r="A158" s="39"/>
      <c r="B158" s="40"/>
      <c r="C158" s="228" t="s">
        <v>8</v>
      </c>
      <c r="D158" s="228" t="s">
        <v>215</v>
      </c>
      <c r="E158" s="229" t="s">
        <v>3264</v>
      </c>
      <c r="F158" s="230" t="s">
        <v>3265</v>
      </c>
      <c r="G158" s="231" t="s">
        <v>371</v>
      </c>
      <c r="H158" s="232">
        <v>74</v>
      </c>
      <c r="I158" s="233"/>
      <c r="J158" s="234">
        <f>ROUND(I158*H158,2)</f>
        <v>0</v>
      </c>
      <c r="K158" s="235"/>
      <c r="L158" s="45"/>
      <c r="M158" s="236" t="s">
        <v>1</v>
      </c>
      <c r="N158" s="237" t="s">
        <v>45</v>
      </c>
      <c r="O158" s="92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0" t="s">
        <v>301</v>
      </c>
      <c r="AT158" s="240" t="s">
        <v>215</v>
      </c>
      <c r="AU158" s="240" t="s">
        <v>89</v>
      </c>
      <c r="AY158" s="18" t="s">
        <v>213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8" t="s">
        <v>21</v>
      </c>
      <c r="BK158" s="241">
        <f>ROUND(I158*H158,2)</f>
        <v>0</v>
      </c>
      <c r="BL158" s="18" t="s">
        <v>301</v>
      </c>
      <c r="BM158" s="240" t="s">
        <v>3266</v>
      </c>
    </row>
    <row r="159" spans="1:65" s="2" customFormat="1" ht="21.75" customHeight="1">
      <c r="A159" s="39"/>
      <c r="B159" s="40"/>
      <c r="C159" s="228" t="s">
        <v>301</v>
      </c>
      <c r="D159" s="228" t="s">
        <v>215</v>
      </c>
      <c r="E159" s="229" t="s">
        <v>3267</v>
      </c>
      <c r="F159" s="230" t="s">
        <v>3268</v>
      </c>
      <c r="G159" s="231" t="s">
        <v>371</v>
      </c>
      <c r="H159" s="232">
        <v>16</v>
      </c>
      <c r="I159" s="233"/>
      <c r="J159" s="234">
        <f>ROUND(I159*H159,2)</f>
        <v>0</v>
      </c>
      <c r="K159" s="235"/>
      <c r="L159" s="45"/>
      <c r="M159" s="236" t="s">
        <v>1</v>
      </c>
      <c r="N159" s="237" t="s">
        <v>45</v>
      </c>
      <c r="O159" s="92"/>
      <c r="P159" s="238">
        <f>O159*H159</f>
        <v>0</v>
      </c>
      <c r="Q159" s="238">
        <v>0.00013</v>
      </c>
      <c r="R159" s="238">
        <f>Q159*H159</f>
        <v>0.00208</v>
      </c>
      <c r="S159" s="238">
        <v>0</v>
      </c>
      <c r="T159" s="23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0" t="s">
        <v>301</v>
      </c>
      <c r="AT159" s="240" t="s">
        <v>215</v>
      </c>
      <c r="AU159" s="240" t="s">
        <v>89</v>
      </c>
      <c r="AY159" s="18" t="s">
        <v>213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8" t="s">
        <v>21</v>
      </c>
      <c r="BK159" s="241">
        <f>ROUND(I159*H159,2)</f>
        <v>0</v>
      </c>
      <c r="BL159" s="18" t="s">
        <v>301</v>
      </c>
      <c r="BM159" s="240" t="s">
        <v>3269</v>
      </c>
    </row>
    <row r="160" spans="1:65" s="2" customFormat="1" ht="21.75" customHeight="1">
      <c r="A160" s="39"/>
      <c r="B160" s="40"/>
      <c r="C160" s="228" t="s">
        <v>307</v>
      </c>
      <c r="D160" s="228" t="s">
        <v>215</v>
      </c>
      <c r="E160" s="229" t="s">
        <v>3270</v>
      </c>
      <c r="F160" s="230" t="s">
        <v>3271</v>
      </c>
      <c r="G160" s="231" t="s">
        <v>3272</v>
      </c>
      <c r="H160" s="232">
        <v>29</v>
      </c>
      <c r="I160" s="233"/>
      <c r="J160" s="234">
        <f>ROUND(I160*H160,2)</f>
        <v>0</v>
      </c>
      <c r="K160" s="235"/>
      <c r="L160" s="45"/>
      <c r="M160" s="236" t="s">
        <v>1</v>
      </c>
      <c r="N160" s="237" t="s">
        <v>45</v>
      </c>
      <c r="O160" s="92"/>
      <c r="P160" s="238">
        <f>O160*H160</f>
        <v>0</v>
      </c>
      <c r="Q160" s="238">
        <v>0.00025</v>
      </c>
      <c r="R160" s="238">
        <f>Q160*H160</f>
        <v>0.00725</v>
      </c>
      <c r="S160" s="238">
        <v>0</v>
      </c>
      <c r="T160" s="23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0" t="s">
        <v>301</v>
      </c>
      <c r="AT160" s="240" t="s">
        <v>215</v>
      </c>
      <c r="AU160" s="240" t="s">
        <v>89</v>
      </c>
      <c r="AY160" s="18" t="s">
        <v>213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8" t="s">
        <v>21</v>
      </c>
      <c r="BK160" s="241">
        <f>ROUND(I160*H160,2)</f>
        <v>0</v>
      </c>
      <c r="BL160" s="18" t="s">
        <v>301</v>
      </c>
      <c r="BM160" s="240" t="s">
        <v>3273</v>
      </c>
    </row>
    <row r="161" spans="1:65" s="2" customFormat="1" ht="21.75" customHeight="1">
      <c r="A161" s="39"/>
      <c r="B161" s="40"/>
      <c r="C161" s="228" t="s">
        <v>312</v>
      </c>
      <c r="D161" s="228" t="s">
        <v>215</v>
      </c>
      <c r="E161" s="229" t="s">
        <v>3274</v>
      </c>
      <c r="F161" s="230" t="s">
        <v>3275</v>
      </c>
      <c r="G161" s="231" t="s">
        <v>371</v>
      </c>
      <c r="H161" s="232">
        <v>1</v>
      </c>
      <c r="I161" s="233"/>
      <c r="J161" s="234">
        <f>ROUND(I161*H161,2)</f>
        <v>0</v>
      </c>
      <c r="K161" s="235"/>
      <c r="L161" s="45"/>
      <c r="M161" s="236" t="s">
        <v>1</v>
      </c>
      <c r="N161" s="237" t="s">
        <v>45</v>
      </c>
      <c r="O161" s="92"/>
      <c r="P161" s="238">
        <f>O161*H161</f>
        <v>0</v>
      </c>
      <c r="Q161" s="238">
        <v>0.00035</v>
      </c>
      <c r="R161" s="238">
        <f>Q161*H161</f>
        <v>0.00035</v>
      </c>
      <c r="S161" s="238">
        <v>0</v>
      </c>
      <c r="T161" s="23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0" t="s">
        <v>301</v>
      </c>
      <c r="AT161" s="240" t="s">
        <v>215</v>
      </c>
      <c r="AU161" s="240" t="s">
        <v>89</v>
      </c>
      <c r="AY161" s="18" t="s">
        <v>213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8" t="s">
        <v>21</v>
      </c>
      <c r="BK161" s="241">
        <f>ROUND(I161*H161,2)</f>
        <v>0</v>
      </c>
      <c r="BL161" s="18" t="s">
        <v>301</v>
      </c>
      <c r="BM161" s="240" t="s">
        <v>3276</v>
      </c>
    </row>
    <row r="162" spans="1:65" s="2" customFormat="1" ht="16.5" customHeight="1">
      <c r="A162" s="39"/>
      <c r="B162" s="40"/>
      <c r="C162" s="228" t="s">
        <v>317</v>
      </c>
      <c r="D162" s="228" t="s">
        <v>215</v>
      </c>
      <c r="E162" s="229" t="s">
        <v>3277</v>
      </c>
      <c r="F162" s="230" t="s">
        <v>3278</v>
      </c>
      <c r="G162" s="231" t="s">
        <v>371</v>
      </c>
      <c r="H162" s="232">
        <v>1</v>
      </c>
      <c r="I162" s="233"/>
      <c r="J162" s="234">
        <f>ROUND(I162*H162,2)</f>
        <v>0</v>
      </c>
      <c r="K162" s="235"/>
      <c r="L162" s="45"/>
      <c r="M162" s="236" t="s">
        <v>1</v>
      </c>
      <c r="N162" s="237" t="s">
        <v>45</v>
      </c>
      <c r="O162" s="92"/>
      <c r="P162" s="238">
        <f>O162*H162</f>
        <v>0</v>
      </c>
      <c r="Q162" s="238">
        <v>0.00035</v>
      </c>
      <c r="R162" s="238">
        <f>Q162*H162</f>
        <v>0.00035</v>
      </c>
      <c r="S162" s="238">
        <v>0</v>
      </c>
      <c r="T162" s="23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0" t="s">
        <v>301</v>
      </c>
      <c r="AT162" s="240" t="s">
        <v>215</v>
      </c>
      <c r="AU162" s="240" t="s">
        <v>89</v>
      </c>
      <c r="AY162" s="18" t="s">
        <v>213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8" t="s">
        <v>21</v>
      </c>
      <c r="BK162" s="241">
        <f>ROUND(I162*H162,2)</f>
        <v>0</v>
      </c>
      <c r="BL162" s="18" t="s">
        <v>301</v>
      </c>
      <c r="BM162" s="240" t="s">
        <v>3279</v>
      </c>
    </row>
    <row r="163" spans="1:65" s="2" customFormat="1" ht="16.5" customHeight="1">
      <c r="A163" s="39"/>
      <c r="B163" s="40"/>
      <c r="C163" s="228" t="s">
        <v>322</v>
      </c>
      <c r="D163" s="228" t="s">
        <v>215</v>
      </c>
      <c r="E163" s="229" t="s">
        <v>3280</v>
      </c>
      <c r="F163" s="230" t="s">
        <v>3281</v>
      </c>
      <c r="G163" s="231" t="s">
        <v>371</v>
      </c>
      <c r="H163" s="232">
        <v>5</v>
      </c>
      <c r="I163" s="233"/>
      <c r="J163" s="234">
        <f>ROUND(I163*H163,2)</f>
        <v>0</v>
      </c>
      <c r="K163" s="235"/>
      <c r="L163" s="45"/>
      <c r="M163" s="236" t="s">
        <v>1</v>
      </c>
      <c r="N163" s="237" t="s">
        <v>45</v>
      </c>
      <c r="O163" s="92"/>
      <c r="P163" s="238">
        <f>O163*H163</f>
        <v>0</v>
      </c>
      <c r="Q163" s="238">
        <v>0.00057</v>
      </c>
      <c r="R163" s="238">
        <f>Q163*H163</f>
        <v>0.00285</v>
      </c>
      <c r="S163" s="238">
        <v>0</v>
      </c>
      <c r="T163" s="23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0" t="s">
        <v>301</v>
      </c>
      <c r="AT163" s="240" t="s">
        <v>215</v>
      </c>
      <c r="AU163" s="240" t="s">
        <v>89</v>
      </c>
      <c r="AY163" s="18" t="s">
        <v>213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8" t="s">
        <v>21</v>
      </c>
      <c r="BK163" s="241">
        <f>ROUND(I163*H163,2)</f>
        <v>0</v>
      </c>
      <c r="BL163" s="18" t="s">
        <v>301</v>
      </c>
      <c r="BM163" s="240" t="s">
        <v>3282</v>
      </c>
    </row>
    <row r="164" spans="1:65" s="2" customFormat="1" ht="21.75" customHeight="1">
      <c r="A164" s="39"/>
      <c r="B164" s="40"/>
      <c r="C164" s="228" t="s">
        <v>7</v>
      </c>
      <c r="D164" s="228" t="s">
        <v>215</v>
      </c>
      <c r="E164" s="229" t="s">
        <v>3283</v>
      </c>
      <c r="F164" s="230" t="s">
        <v>3284</v>
      </c>
      <c r="G164" s="231" t="s">
        <v>371</v>
      </c>
      <c r="H164" s="232">
        <v>8</v>
      </c>
      <c r="I164" s="233"/>
      <c r="J164" s="234">
        <f>ROUND(I164*H164,2)</f>
        <v>0</v>
      </c>
      <c r="K164" s="235"/>
      <c r="L164" s="45"/>
      <c r="M164" s="236" t="s">
        <v>1</v>
      </c>
      <c r="N164" s="237" t="s">
        <v>45</v>
      </c>
      <c r="O164" s="92"/>
      <c r="P164" s="238">
        <f>O164*H164</f>
        <v>0</v>
      </c>
      <c r="Q164" s="238">
        <v>0.00035</v>
      </c>
      <c r="R164" s="238">
        <f>Q164*H164</f>
        <v>0.0028</v>
      </c>
      <c r="S164" s="238">
        <v>0</v>
      </c>
      <c r="T164" s="23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0" t="s">
        <v>301</v>
      </c>
      <c r="AT164" s="240" t="s">
        <v>215</v>
      </c>
      <c r="AU164" s="240" t="s">
        <v>89</v>
      </c>
      <c r="AY164" s="18" t="s">
        <v>213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8" t="s">
        <v>21</v>
      </c>
      <c r="BK164" s="241">
        <f>ROUND(I164*H164,2)</f>
        <v>0</v>
      </c>
      <c r="BL164" s="18" t="s">
        <v>301</v>
      </c>
      <c r="BM164" s="240" t="s">
        <v>3285</v>
      </c>
    </row>
    <row r="165" spans="1:65" s="2" customFormat="1" ht="21.75" customHeight="1">
      <c r="A165" s="39"/>
      <c r="B165" s="40"/>
      <c r="C165" s="228" t="s">
        <v>332</v>
      </c>
      <c r="D165" s="228" t="s">
        <v>215</v>
      </c>
      <c r="E165" s="229" t="s">
        <v>3286</v>
      </c>
      <c r="F165" s="230" t="s">
        <v>3287</v>
      </c>
      <c r="G165" s="231" t="s">
        <v>371</v>
      </c>
      <c r="H165" s="232">
        <v>9</v>
      </c>
      <c r="I165" s="233"/>
      <c r="J165" s="234">
        <f>ROUND(I165*H165,2)</f>
        <v>0</v>
      </c>
      <c r="K165" s="235"/>
      <c r="L165" s="45"/>
      <c r="M165" s="236" t="s">
        <v>1</v>
      </c>
      <c r="N165" s="237" t="s">
        <v>45</v>
      </c>
      <c r="O165" s="92"/>
      <c r="P165" s="238">
        <f>O165*H165</f>
        <v>0</v>
      </c>
      <c r="Q165" s="238">
        <v>0.00057</v>
      </c>
      <c r="R165" s="238">
        <f>Q165*H165</f>
        <v>0.00513</v>
      </c>
      <c r="S165" s="238">
        <v>0</v>
      </c>
      <c r="T165" s="23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40" t="s">
        <v>301</v>
      </c>
      <c r="AT165" s="240" t="s">
        <v>215</v>
      </c>
      <c r="AU165" s="240" t="s">
        <v>89</v>
      </c>
      <c r="AY165" s="18" t="s">
        <v>213</v>
      </c>
      <c r="BE165" s="241">
        <f>IF(N165="základní",J165,0)</f>
        <v>0</v>
      </c>
      <c r="BF165" s="241">
        <f>IF(N165="snížená",J165,0)</f>
        <v>0</v>
      </c>
      <c r="BG165" s="241">
        <f>IF(N165="zákl. přenesená",J165,0)</f>
        <v>0</v>
      </c>
      <c r="BH165" s="241">
        <f>IF(N165="sníž. přenesená",J165,0)</f>
        <v>0</v>
      </c>
      <c r="BI165" s="241">
        <f>IF(N165="nulová",J165,0)</f>
        <v>0</v>
      </c>
      <c r="BJ165" s="18" t="s">
        <v>21</v>
      </c>
      <c r="BK165" s="241">
        <f>ROUND(I165*H165,2)</f>
        <v>0</v>
      </c>
      <c r="BL165" s="18" t="s">
        <v>301</v>
      </c>
      <c r="BM165" s="240" t="s">
        <v>3288</v>
      </c>
    </row>
    <row r="166" spans="1:65" s="2" customFormat="1" ht="21.75" customHeight="1">
      <c r="A166" s="39"/>
      <c r="B166" s="40"/>
      <c r="C166" s="228" t="s">
        <v>337</v>
      </c>
      <c r="D166" s="228" t="s">
        <v>215</v>
      </c>
      <c r="E166" s="229" t="s">
        <v>3289</v>
      </c>
      <c r="F166" s="230" t="s">
        <v>3290</v>
      </c>
      <c r="G166" s="231" t="s">
        <v>371</v>
      </c>
      <c r="H166" s="232">
        <v>2</v>
      </c>
      <c r="I166" s="233"/>
      <c r="J166" s="234">
        <f>ROUND(I166*H166,2)</f>
        <v>0</v>
      </c>
      <c r="K166" s="235"/>
      <c r="L166" s="45"/>
      <c r="M166" s="236" t="s">
        <v>1</v>
      </c>
      <c r="N166" s="237" t="s">
        <v>45</v>
      </c>
      <c r="O166" s="92"/>
      <c r="P166" s="238">
        <f>O166*H166</f>
        <v>0</v>
      </c>
      <c r="Q166" s="238">
        <v>0.00072</v>
      </c>
      <c r="R166" s="238">
        <f>Q166*H166</f>
        <v>0.00144</v>
      </c>
      <c r="S166" s="238">
        <v>0</v>
      </c>
      <c r="T166" s="23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0" t="s">
        <v>301</v>
      </c>
      <c r="AT166" s="240" t="s">
        <v>215</v>
      </c>
      <c r="AU166" s="240" t="s">
        <v>89</v>
      </c>
      <c r="AY166" s="18" t="s">
        <v>213</v>
      </c>
      <c r="BE166" s="241">
        <f>IF(N166="základní",J166,0)</f>
        <v>0</v>
      </c>
      <c r="BF166" s="241">
        <f>IF(N166="snížená",J166,0)</f>
        <v>0</v>
      </c>
      <c r="BG166" s="241">
        <f>IF(N166="zákl. přenesená",J166,0)</f>
        <v>0</v>
      </c>
      <c r="BH166" s="241">
        <f>IF(N166="sníž. přenesená",J166,0)</f>
        <v>0</v>
      </c>
      <c r="BI166" s="241">
        <f>IF(N166="nulová",J166,0)</f>
        <v>0</v>
      </c>
      <c r="BJ166" s="18" t="s">
        <v>21</v>
      </c>
      <c r="BK166" s="241">
        <f>ROUND(I166*H166,2)</f>
        <v>0</v>
      </c>
      <c r="BL166" s="18" t="s">
        <v>301</v>
      </c>
      <c r="BM166" s="240" t="s">
        <v>3291</v>
      </c>
    </row>
    <row r="167" spans="1:65" s="2" customFormat="1" ht="21.75" customHeight="1">
      <c r="A167" s="39"/>
      <c r="B167" s="40"/>
      <c r="C167" s="228" t="s">
        <v>342</v>
      </c>
      <c r="D167" s="228" t="s">
        <v>215</v>
      </c>
      <c r="E167" s="229" t="s">
        <v>3292</v>
      </c>
      <c r="F167" s="230" t="s">
        <v>3293</v>
      </c>
      <c r="G167" s="231" t="s">
        <v>371</v>
      </c>
      <c r="H167" s="232">
        <v>5</v>
      </c>
      <c r="I167" s="233"/>
      <c r="J167" s="234">
        <f>ROUND(I167*H167,2)</f>
        <v>0</v>
      </c>
      <c r="K167" s="235"/>
      <c r="L167" s="45"/>
      <c r="M167" s="236" t="s">
        <v>1</v>
      </c>
      <c r="N167" s="237" t="s">
        <v>45</v>
      </c>
      <c r="O167" s="92"/>
      <c r="P167" s="238">
        <f>O167*H167</f>
        <v>0</v>
      </c>
      <c r="Q167" s="238">
        <v>0.00017</v>
      </c>
      <c r="R167" s="238">
        <f>Q167*H167</f>
        <v>0.0008500000000000001</v>
      </c>
      <c r="S167" s="238">
        <v>0</v>
      </c>
      <c r="T167" s="23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0" t="s">
        <v>301</v>
      </c>
      <c r="AT167" s="240" t="s">
        <v>215</v>
      </c>
      <c r="AU167" s="240" t="s">
        <v>89</v>
      </c>
      <c r="AY167" s="18" t="s">
        <v>213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18" t="s">
        <v>21</v>
      </c>
      <c r="BK167" s="241">
        <f>ROUND(I167*H167,2)</f>
        <v>0</v>
      </c>
      <c r="BL167" s="18" t="s">
        <v>301</v>
      </c>
      <c r="BM167" s="240" t="s">
        <v>3294</v>
      </c>
    </row>
    <row r="168" spans="1:65" s="2" customFormat="1" ht="21.75" customHeight="1">
      <c r="A168" s="39"/>
      <c r="B168" s="40"/>
      <c r="C168" s="228" t="s">
        <v>347</v>
      </c>
      <c r="D168" s="228" t="s">
        <v>215</v>
      </c>
      <c r="E168" s="229" t="s">
        <v>3295</v>
      </c>
      <c r="F168" s="230" t="s">
        <v>3296</v>
      </c>
      <c r="G168" s="231" t="s">
        <v>371</v>
      </c>
      <c r="H168" s="232">
        <v>1</v>
      </c>
      <c r="I168" s="233"/>
      <c r="J168" s="234">
        <f>ROUND(I168*H168,2)</f>
        <v>0</v>
      </c>
      <c r="K168" s="235"/>
      <c r="L168" s="45"/>
      <c r="M168" s="236" t="s">
        <v>1</v>
      </c>
      <c r="N168" s="237" t="s">
        <v>45</v>
      </c>
      <c r="O168" s="92"/>
      <c r="P168" s="238">
        <f>O168*H168</f>
        <v>0</v>
      </c>
      <c r="Q168" s="238">
        <v>0.00016</v>
      </c>
      <c r="R168" s="238">
        <f>Q168*H168</f>
        <v>0.00016</v>
      </c>
      <c r="S168" s="238">
        <v>0</v>
      </c>
      <c r="T168" s="23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0" t="s">
        <v>301</v>
      </c>
      <c r="AT168" s="240" t="s">
        <v>215</v>
      </c>
      <c r="AU168" s="240" t="s">
        <v>89</v>
      </c>
      <c r="AY168" s="18" t="s">
        <v>213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8" t="s">
        <v>21</v>
      </c>
      <c r="BK168" s="241">
        <f>ROUND(I168*H168,2)</f>
        <v>0</v>
      </c>
      <c r="BL168" s="18" t="s">
        <v>301</v>
      </c>
      <c r="BM168" s="240" t="s">
        <v>3297</v>
      </c>
    </row>
    <row r="169" spans="1:65" s="2" customFormat="1" ht="21.75" customHeight="1">
      <c r="A169" s="39"/>
      <c r="B169" s="40"/>
      <c r="C169" s="228" t="s">
        <v>353</v>
      </c>
      <c r="D169" s="228" t="s">
        <v>215</v>
      </c>
      <c r="E169" s="229" t="s">
        <v>3298</v>
      </c>
      <c r="F169" s="230" t="s">
        <v>3299</v>
      </c>
      <c r="G169" s="231" t="s">
        <v>371</v>
      </c>
      <c r="H169" s="232">
        <v>3</v>
      </c>
      <c r="I169" s="233"/>
      <c r="J169" s="234">
        <f>ROUND(I169*H169,2)</f>
        <v>0</v>
      </c>
      <c r="K169" s="235"/>
      <c r="L169" s="45"/>
      <c r="M169" s="236" t="s">
        <v>1</v>
      </c>
      <c r="N169" s="237" t="s">
        <v>45</v>
      </c>
      <c r="O169" s="92"/>
      <c r="P169" s="238">
        <f>O169*H169</f>
        <v>0</v>
      </c>
      <c r="Q169" s="238">
        <v>0.00021</v>
      </c>
      <c r="R169" s="238">
        <f>Q169*H169</f>
        <v>0.00063</v>
      </c>
      <c r="S169" s="238">
        <v>0</v>
      </c>
      <c r="T169" s="23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40" t="s">
        <v>301</v>
      </c>
      <c r="AT169" s="240" t="s">
        <v>215</v>
      </c>
      <c r="AU169" s="240" t="s">
        <v>89</v>
      </c>
      <c r="AY169" s="18" t="s">
        <v>213</v>
      </c>
      <c r="BE169" s="241">
        <f>IF(N169="základní",J169,0)</f>
        <v>0</v>
      </c>
      <c r="BF169" s="241">
        <f>IF(N169="snížená",J169,0)</f>
        <v>0</v>
      </c>
      <c r="BG169" s="241">
        <f>IF(N169="zákl. přenesená",J169,0)</f>
        <v>0</v>
      </c>
      <c r="BH169" s="241">
        <f>IF(N169="sníž. přenesená",J169,0)</f>
        <v>0</v>
      </c>
      <c r="BI169" s="241">
        <f>IF(N169="nulová",J169,0)</f>
        <v>0</v>
      </c>
      <c r="BJ169" s="18" t="s">
        <v>21</v>
      </c>
      <c r="BK169" s="241">
        <f>ROUND(I169*H169,2)</f>
        <v>0</v>
      </c>
      <c r="BL169" s="18" t="s">
        <v>301</v>
      </c>
      <c r="BM169" s="240" t="s">
        <v>3300</v>
      </c>
    </row>
    <row r="170" spans="1:65" s="2" customFormat="1" ht="21.75" customHeight="1">
      <c r="A170" s="39"/>
      <c r="B170" s="40"/>
      <c r="C170" s="228" t="s">
        <v>358</v>
      </c>
      <c r="D170" s="228" t="s">
        <v>215</v>
      </c>
      <c r="E170" s="229" t="s">
        <v>3301</v>
      </c>
      <c r="F170" s="230" t="s">
        <v>3302</v>
      </c>
      <c r="G170" s="231" t="s">
        <v>371</v>
      </c>
      <c r="H170" s="232">
        <v>2</v>
      </c>
      <c r="I170" s="233"/>
      <c r="J170" s="234">
        <f>ROUND(I170*H170,2)</f>
        <v>0</v>
      </c>
      <c r="K170" s="235"/>
      <c r="L170" s="45"/>
      <c r="M170" s="236" t="s">
        <v>1</v>
      </c>
      <c r="N170" s="237" t="s">
        <v>45</v>
      </c>
      <c r="O170" s="92"/>
      <c r="P170" s="238">
        <f>O170*H170</f>
        <v>0</v>
      </c>
      <c r="Q170" s="238">
        <v>0.00034</v>
      </c>
      <c r="R170" s="238">
        <f>Q170*H170</f>
        <v>0.00068</v>
      </c>
      <c r="S170" s="238">
        <v>0</v>
      </c>
      <c r="T170" s="23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40" t="s">
        <v>301</v>
      </c>
      <c r="AT170" s="240" t="s">
        <v>215</v>
      </c>
      <c r="AU170" s="240" t="s">
        <v>89</v>
      </c>
      <c r="AY170" s="18" t="s">
        <v>213</v>
      </c>
      <c r="BE170" s="241">
        <f>IF(N170="základní",J170,0)</f>
        <v>0</v>
      </c>
      <c r="BF170" s="241">
        <f>IF(N170="snížená",J170,0)</f>
        <v>0</v>
      </c>
      <c r="BG170" s="241">
        <f>IF(N170="zákl. přenesená",J170,0)</f>
        <v>0</v>
      </c>
      <c r="BH170" s="241">
        <f>IF(N170="sníž. přenesená",J170,0)</f>
        <v>0</v>
      </c>
      <c r="BI170" s="241">
        <f>IF(N170="nulová",J170,0)</f>
        <v>0</v>
      </c>
      <c r="BJ170" s="18" t="s">
        <v>21</v>
      </c>
      <c r="BK170" s="241">
        <f>ROUND(I170*H170,2)</f>
        <v>0</v>
      </c>
      <c r="BL170" s="18" t="s">
        <v>301</v>
      </c>
      <c r="BM170" s="240" t="s">
        <v>3303</v>
      </c>
    </row>
    <row r="171" spans="1:65" s="2" customFormat="1" ht="21.75" customHeight="1">
      <c r="A171" s="39"/>
      <c r="B171" s="40"/>
      <c r="C171" s="228" t="s">
        <v>363</v>
      </c>
      <c r="D171" s="228" t="s">
        <v>215</v>
      </c>
      <c r="E171" s="229" t="s">
        <v>3304</v>
      </c>
      <c r="F171" s="230" t="s">
        <v>3305</v>
      </c>
      <c r="G171" s="231" t="s">
        <v>371</v>
      </c>
      <c r="H171" s="232">
        <v>5</v>
      </c>
      <c r="I171" s="233"/>
      <c r="J171" s="234">
        <f>ROUND(I171*H171,2)</f>
        <v>0</v>
      </c>
      <c r="K171" s="235"/>
      <c r="L171" s="45"/>
      <c r="M171" s="236" t="s">
        <v>1</v>
      </c>
      <c r="N171" s="237" t="s">
        <v>45</v>
      </c>
      <c r="O171" s="92"/>
      <c r="P171" s="238">
        <f>O171*H171</f>
        <v>0</v>
      </c>
      <c r="Q171" s="238">
        <v>0.00022</v>
      </c>
      <c r="R171" s="238">
        <f>Q171*H171</f>
        <v>0.0011</v>
      </c>
      <c r="S171" s="238">
        <v>0</v>
      </c>
      <c r="T171" s="23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40" t="s">
        <v>301</v>
      </c>
      <c r="AT171" s="240" t="s">
        <v>215</v>
      </c>
      <c r="AU171" s="240" t="s">
        <v>89</v>
      </c>
      <c r="AY171" s="18" t="s">
        <v>213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18" t="s">
        <v>21</v>
      </c>
      <c r="BK171" s="241">
        <f>ROUND(I171*H171,2)</f>
        <v>0</v>
      </c>
      <c r="BL171" s="18" t="s">
        <v>301</v>
      </c>
      <c r="BM171" s="240" t="s">
        <v>3306</v>
      </c>
    </row>
    <row r="172" spans="1:65" s="2" customFormat="1" ht="16.5" customHeight="1">
      <c r="A172" s="39"/>
      <c r="B172" s="40"/>
      <c r="C172" s="228" t="s">
        <v>368</v>
      </c>
      <c r="D172" s="228" t="s">
        <v>215</v>
      </c>
      <c r="E172" s="229" t="s">
        <v>3307</v>
      </c>
      <c r="F172" s="230" t="s">
        <v>3308</v>
      </c>
      <c r="G172" s="231" t="s">
        <v>371</v>
      </c>
      <c r="H172" s="232">
        <v>1</v>
      </c>
      <c r="I172" s="233"/>
      <c r="J172" s="234">
        <f>ROUND(I172*H172,2)</f>
        <v>0</v>
      </c>
      <c r="K172" s="235"/>
      <c r="L172" s="45"/>
      <c r="M172" s="236" t="s">
        <v>1</v>
      </c>
      <c r="N172" s="237" t="s">
        <v>45</v>
      </c>
      <c r="O172" s="92"/>
      <c r="P172" s="238">
        <f>O172*H172</f>
        <v>0</v>
      </c>
      <c r="Q172" s="238">
        <v>0.00062</v>
      </c>
      <c r="R172" s="238">
        <f>Q172*H172</f>
        <v>0.00062</v>
      </c>
      <c r="S172" s="238">
        <v>0</v>
      </c>
      <c r="T172" s="23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0" t="s">
        <v>301</v>
      </c>
      <c r="AT172" s="240" t="s">
        <v>215</v>
      </c>
      <c r="AU172" s="240" t="s">
        <v>89</v>
      </c>
      <c r="AY172" s="18" t="s">
        <v>213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8" t="s">
        <v>21</v>
      </c>
      <c r="BK172" s="241">
        <f>ROUND(I172*H172,2)</f>
        <v>0</v>
      </c>
      <c r="BL172" s="18" t="s">
        <v>301</v>
      </c>
      <c r="BM172" s="240" t="s">
        <v>3309</v>
      </c>
    </row>
    <row r="173" spans="1:65" s="2" customFormat="1" ht="21.75" customHeight="1">
      <c r="A173" s="39"/>
      <c r="B173" s="40"/>
      <c r="C173" s="228" t="s">
        <v>373</v>
      </c>
      <c r="D173" s="228" t="s">
        <v>215</v>
      </c>
      <c r="E173" s="229" t="s">
        <v>3310</v>
      </c>
      <c r="F173" s="230" t="s">
        <v>3311</v>
      </c>
      <c r="G173" s="231" t="s">
        <v>371</v>
      </c>
      <c r="H173" s="232">
        <v>1</v>
      </c>
      <c r="I173" s="233"/>
      <c r="J173" s="234">
        <f>ROUND(I173*H173,2)</f>
        <v>0</v>
      </c>
      <c r="K173" s="235"/>
      <c r="L173" s="45"/>
      <c r="M173" s="236" t="s">
        <v>1</v>
      </c>
      <c r="N173" s="237" t="s">
        <v>45</v>
      </c>
      <c r="O173" s="92"/>
      <c r="P173" s="238">
        <f>O173*H173</f>
        <v>0</v>
      </c>
      <c r="Q173" s="238">
        <v>0.00076</v>
      </c>
      <c r="R173" s="238">
        <f>Q173*H173</f>
        <v>0.00076</v>
      </c>
      <c r="S173" s="238">
        <v>0</v>
      </c>
      <c r="T173" s="23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40" t="s">
        <v>301</v>
      </c>
      <c r="AT173" s="240" t="s">
        <v>215</v>
      </c>
      <c r="AU173" s="240" t="s">
        <v>89</v>
      </c>
      <c r="AY173" s="18" t="s">
        <v>213</v>
      </c>
      <c r="BE173" s="241">
        <f>IF(N173="základní",J173,0)</f>
        <v>0</v>
      </c>
      <c r="BF173" s="241">
        <f>IF(N173="snížená",J173,0)</f>
        <v>0</v>
      </c>
      <c r="BG173" s="241">
        <f>IF(N173="zákl. přenesená",J173,0)</f>
        <v>0</v>
      </c>
      <c r="BH173" s="241">
        <f>IF(N173="sníž. přenesená",J173,0)</f>
        <v>0</v>
      </c>
      <c r="BI173" s="241">
        <f>IF(N173="nulová",J173,0)</f>
        <v>0</v>
      </c>
      <c r="BJ173" s="18" t="s">
        <v>21</v>
      </c>
      <c r="BK173" s="241">
        <f>ROUND(I173*H173,2)</f>
        <v>0</v>
      </c>
      <c r="BL173" s="18" t="s">
        <v>301</v>
      </c>
      <c r="BM173" s="240" t="s">
        <v>3312</v>
      </c>
    </row>
    <row r="174" spans="1:65" s="2" customFormat="1" ht="21.75" customHeight="1">
      <c r="A174" s="39"/>
      <c r="B174" s="40"/>
      <c r="C174" s="228" t="s">
        <v>378</v>
      </c>
      <c r="D174" s="228" t="s">
        <v>215</v>
      </c>
      <c r="E174" s="229" t="s">
        <v>3313</v>
      </c>
      <c r="F174" s="230" t="s">
        <v>3314</v>
      </c>
      <c r="G174" s="231" t="s">
        <v>371</v>
      </c>
      <c r="H174" s="232">
        <v>1</v>
      </c>
      <c r="I174" s="233"/>
      <c r="J174" s="234">
        <f>ROUND(I174*H174,2)</f>
        <v>0</v>
      </c>
      <c r="K174" s="235"/>
      <c r="L174" s="45"/>
      <c r="M174" s="236" t="s">
        <v>1</v>
      </c>
      <c r="N174" s="237" t="s">
        <v>45</v>
      </c>
      <c r="O174" s="92"/>
      <c r="P174" s="238">
        <f>O174*H174</f>
        <v>0</v>
      </c>
      <c r="Q174" s="238">
        <v>0.00075</v>
      </c>
      <c r="R174" s="238">
        <f>Q174*H174</f>
        <v>0.00075</v>
      </c>
      <c r="S174" s="238">
        <v>0</v>
      </c>
      <c r="T174" s="23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40" t="s">
        <v>301</v>
      </c>
      <c r="AT174" s="240" t="s">
        <v>215</v>
      </c>
      <c r="AU174" s="240" t="s">
        <v>89</v>
      </c>
      <c r="AY174" s="18" t="s">
        <v>213</v>
      </c>
      <c r="BE174" s="241">
        <f>IF(N174="základní",J174,0)</f>
        <v>0</v>
      </c>
      <c r="BF174" s="241">
        <f>IF(N174="snížená",J174,0)</f>
        <v>0</v>
      </c>
      <c r="BG174" s="241">
        <f>IF(N174="zákl. přenesená",J174,0)</f>
        <v>0</v>
      </c>
      <c r="BH174" s="241">
        <f>IF(N174="sníž. přenesená",J174,0)</f>
        <v>0</v>
      </c>
      <c r="BI174" s="241">
        <f>IF(N174="nulová",J174,0)</f>
        <v>0</v>
      </c>
      <c r="BJ174" s="18" t="s">
        <v>21</v>
      </c>
      <c r="BK174" s="241">
        <f>ROUND(I174*H174,2)</f>
        <v>0</v>
      </c>
      <c r="BL174" s="18" t="s">
        <v>301</v>
      </c>
      <c r="BM174" s="240" t="s">
        <v>3315</v>
      </c>
    </row>
    <row r="175" spans="1:65" s="2" customFormat="1" ht="21.75" customHeight="1">
      <c r="A175" s="39"/>
      <c r="B175" s="40"/>
      <c r="C175" s="228" t="s">
        <v>382</v>
      </c>
      <c r="D175" s="228" t="s">
        <v>215</v>
      </c>
      <c r="E175" s="229" t="s">
        <v>3316</v>
      </c>
      <c r="F175" s="230" t="s">
        <v>3317</v>
      </c>
      <c r="G175" s="231" t="s">
        <v>371</v>
      </c>
      <c r="H175" s="232">
        <v>1</v>
      </c>
      <c r="I175" s="233"/>
      <c r="J175" s="234">
        <f>ROUND(I175*H175,2)</f>
        <v>0</v>
      </c>
      <c r="K175" s="235"/>
      <c r="L175" s="45"/>
      <c r="M175" s="236" t="s">
        <v>1</v>
      </c>
      <c r="N175" s="237" t="s">
        <v>45</v>
      </c>
      <c r="O175" s="92"/>
      <c r="P175" s="238">
        <f>O175*H175</f>
        <v>0</v>
      </c>
      <c r="Q175" s="238">
        <v>0.00097</v>
      </c>
      <c r="R175" s="238">
        <f>Q175*H175</f>
        <v>0.00097</v>
      </c>
      <c r="S175" s="238">
        <v>0</v>
      </c>
      <c r="T175" s="23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40" t="s">
        <v>301</v>
      </c>
      <c r="AT175" s="240" t="s">
        <v>215</v>
      </c>
      <c r="AU175" s="240" t="s">
        <v>89</v>
      </c>
      <c r="AY175" s="18" t="s">
        <v>213</v>
      </c>
      <c r="BE175" s="241">
        <f>IF(N175="základní",J175,0)</f>
        <v>0</v>
      </c>
      <c r="BF175" s="241">
        <f>IF(N175="snížená",J175,0)</f>
        <v>0</v>
      </c>
      <c r="BG175" s="241">
        <f>IF(N175="zákl. přenesená",J175,0)</f>
        <v>0</v>
      </c>
      <c r="BH175" s="241">
        <f>IF(N175="sníž. přenesená",J175,0)</f>
        <v>0</v>
      </c>
      <c r="BI175" s="241">
        <f>IF(N175="nulová",J175,0)</f>
        <v>0</v>
      </c>
      <c r="BJ175" s="18" t="s">
        <v>21</v>
      </c>
      <c r="BK175" s="241">
        <f>ROUND(I175*H175,2)</f>
        <v>0</v>
      </c>
      <c r="BL175" s="18" t="s">
        <v>301</v>
      </c>
      <c r="BM175" s="240" t="s">
        <v>3318</v>
      </c>
    </row>
    <row r="176" spans="1:65" s="2" customFormat="1" ht="21.75" customHeight="1">
      <c r="A176" s="39"/>
      <c r="B176" s="40"/>
      <c r="C176" s="228" t="s">
        <v>387</v>
      </c>
      <c r="D176" s="228" t="s">
        <v>215</v>
      </c>
      <c r="E176" s="229" t="s">
        <v>3319</v>
      </c>
      <c r="F176" s="230" t="s">
        <v>3320</v>
      </c>
      <c r="G176" s="231" t="s">
        <v>371</v>
      </c>
      <c r="H176" s="232">
        <v>1</v>
      </c>
      <c r="I176" s="233"/>
      <c r="J176" s="234">
        <f>ROUND(I176*H176,2)</f>
        <v>0</v>
      </c>
      <c r="K176" s="235"/>
      <c r="L176" s="45"/>
      <c r="M176" s="236" t="s">
        <v>1</v>
      </c>
      <c r="N176" s="237" t="s">
        <v>45</v>
      </c>
      <c r="O176" s="92"/>
      <c r="P176" s="238">
        <f>O176*H176</f>
        <v>0</v>
      </c>
      <c r="Q176" s="238">
        <v>0.00123</v>
      </c>
      <c r="R176" s="238">
        <f>Q176*H176</f>
        <v>0.00123</v>
      </c>
      <c r="S176" s="238">
        <v>0</v>
      </c>
      <c r="T176" s="23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0" t="s">
        <v>301</v>
      </c>
      <c r="AT176" s="240" t="s">
        <v>215</v>
      </c>
      <c r="AU176" s="240" t="s">
        <v>89</v>
      </c>
      <c r="AY176" s="18" t="s">
        <v>213</v>
      </c>
      <c r="BE176" s="241">
        <f>IF(N176="základní",J176,0)</f>
        <v>0</v>
      </c>
      <c r="BF176" s="241">
        <f>IF(N176="snížená",J176,0)</f>
        <v>0</v>
      </c>
      <c r="BG176" s="241">
        <f>IF(N176="zákl. přenesená",J176,0)</f>
        <v>0</v>
      </c>
      <c r="BH176" s="241">
        <f>IF(N176="sníž. přenesená",J176,0)</f>
        <v>0</v>
      </c>
      <c r="BI176" s="241">
        <f>IF(N176="nulová",J176,0)</f>
        <v>0</v>
      </c>
      <c r="BJ176" s="18" t="s">
        <v>21</v>
      </c>
      <c r="BK176" s="241">
        <f>ROUND(I176*H176,2)</f>
        <v>0</v>
      </c>
      <c r="BL176" s="18" t="s">
        <v>301</v>
      </c>
      <c r="BM176" s="240" t="s">
        <v>3321</v>
      </c>
    </row>
    <row r="177" spans="1:65" s="2" customFormat="1" ht="33" customHeight="1">
      <c r="A177" s="39"/>
      <c r="B177" s="40"/>
      <c r="C177" s="228" t="s">
        <v>392</v>
      </c>
      <c r="D177" s="228" t="s">
        <v>215</v>
      </c>
      <c r="E177" s="229" t="s">
        <v>3322</v>
      </c>
      <c r="F177" s="230" t="s">
        <v>3323</v>
      </c>
      <c r="G177" s="231" t="s">
        <v>1307</v>
      </c>
      <c r="H177" s="232">
        <v>2</v>
      </c>
      <c r="I177" s="233"/>
      <c r="J177" s="234">
        <f>ROUND(I177*H177,2)</f>
        <v>0</v>
      </c>
      <c r="K177" s="235"/>
      <c r="L177" s="45"/>
      <c r="M177" s="236" t="s">
        <v>1</v>
      </c>
      <c r="N177" s="237" t="s">
        <v>45</v>
      </c>
      <c r="O177" s="92"/>
      <c r="P177" s="238">
        <f>O177*H177</f>
        <v>0</v>
      </c>
      <c r="Q177" s="238">
        <v>0.0292</v>
      </c>
      <c r="R177" s="238">
        <f>Q177*H177</f>
        <v>0.0584</v>
      </c>
      <c r="S177" s="238">
        <v>0</v>
      </c>
      <c r="T177" s="23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40" t="s">
        <v>301</v>
      </c>
      <c r="AT177" s="240" t="s">
        <v>215</v>
      </c>
      <c r="AU177" s="240" t="s">
        <v>89</v>
      </c>
      <c r="AY177" s="18" t="s">
        <v>213</v>
      </c>
      <c r="BE177" s="241">
        <f>IF(N177="základní",J177,0)</f>
        <v>0</v>
      </c>
      <c r="BF177" s="241">
        <f>IF(N177="snížená",J177,0)</f>
        <v>0</v>
      </c>
      <c r="BG177" s="241">
        <f>IF(N177="zákl. přenesená",J177,0)</f>
        <v>0</v>
      </c>
      <c r="BH177" s="241">
        <f>IF(N177="sníž. přenesená",J177,0)</f>
        <v>0</v>
      </c>
      <c r="BI177" s="241">
        <f>IF(N177="nulová",J177,0)</f>
        <v>0</v>
      </c>
      <c r="BJ177" s="18" t="s">
        <v>21</v>
      </c>
      <c r="BK177" s="241">
        <f>ROUND(I177*H177,2)</f>
        <v>0</v>
      </c>
      <c r="BL177" s="18" t="s">
        <v>301</v>
      </c>
      <c r="BM177" s="240" t="s">
        <v>3324</v>
      </c>
    </row>
    <row r="178" spans="1:65" s="2" customFormat="1" ht="21.75" customHeight="1">
      <c r="A178" s="39"/>
      <c r="B178" s="40"/>
      <c r="C178" s="228" t="s">
        <v>398</v>
      </c>
      <c r="D178" s="228" t="s">
        <v>215</v>
      </c>
      <c r="E178" s="229" t="s">
        <v>3325</v>
      </c>
      <c r="F178" s="230" t="s">
        <v>3326</v>
      </c>
      <c r="G178" s="231" t="s">
        <v>371</v>
      </c>
      <c r="H178" s="232">
        <v>1</v>
      </c>
      <c r="I178" s="233"/>
      <c r="J178" s="234">
        <f>ROUND(I178*H178,2)</f>
        <v>0</v>
      </c>
      <c r="K178" s="235"/>
      <c r="L178" s="45"/>
      <c r="M178" s="236" t="s">
        <v>1</v>
      </c>
      <c r="N178" s="237" t="s">
        <v>45</v>
      </c>
      <c r="O178" s="92"/>
      <c r="P178" s="238">
        <f>O178*H178</f>
        <v>0</v>
      </c>
      <c r="Q178" s="238">
        <v>1E-05</v>
      </c>
      <c r="R178" s="238">
        <f>Q178*H178</f>
        <v>1E-05</v>
      </c>
      <c r="S178" s="238">
        <v>0</v>
      </c>
      <c r="T178" s="23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40" t="s">
        <v>301</v>
      </c>
      <c r="AT178" s="240" t="s">
        <v>215</v>
      </c>
      <c r="AU178" s="240" t="s">
        <v>89</v>
      </c>
      <c r="AY178" s="18" t="s">
        <v>213</v>
      </c>
      <c r="BE178" s="241">
        <f>IF(N178="základní",J178,0)</f>
        <v>0</v>
      </c>
      <c r="BF178" s="241">
        <f>IF(N178="snížená",J178,0)</f>
        <v>0</v>
      </c>
      <c r="BG178" s="241">
        <f>IF(N178="zákl. přenesená",J178,0)</f>
        <v>0</v>
      </c>
      <c r="BH178" s="241">
        <f>IF(N178="sníž. přenesená",J178,0)</f>
        <v>0</v>
      </c>
      <c r="BI178" s="241">
        <f>IF(N178="nulová",J178,0)</f>
        <v>0</v>
      </c>
      <c r="BJ178" s="18" t="s">
        <v>21</v>
      </c>
      <c r="BK178" s="241">
        <f>ROUND(I178*H178,2)</f>
        <v>0</v>
      </c>
      <c r="BL178" s="18" t="s">
        <v>301</v>
      </c>
      <c r="BM178" s="240" t="s">
        <v>3327</v>
      </c>
    </row>
    <row r="179" spans="1:65" s="2" customFormat="1" ht="33" customHeight="1">
      <c r="A179" s="39"/>
      <c r="B179" s="40"/>
      <c r="C179" s="228" t="s">
        <v>404</v>
      </c>
      <c r="D179" s="228" t="s">
        <v>215</v>
      </c>
      <c r="E179" s="229" t="s">
        <v>3328</v>
      </c>
      <c r="F179" s="230" t="s">
        <v>3329</v>
      </c>
      <c r="G179" s="231" t="s">
        <v>470</v>
      </c>
      <c r="H179" s="232">
        <v>359.5</v>
      </c>
      <c r="I179" s="233"/>
      <c r="J179" s="234">
        <f>ROUND(I179*H179,2)</f>
        <v>0</v>
      </c>
      <c r="K179" s="235"/>
      <c r="L179" s="45"/>
      <c r="M179" s="236" t="s">
        <v>1</v>
      </c>
      <c r="N179" s="237" t="s">
        <v>45</v>
      </c>
      <c r="O179" s="92"/>
      <c r="P179" s="238">
        <f>O179*H179</f>
        <v>0</v>
      </c>
      <c r="Q179" s="238">
        <v>0.00019</v>
      </c>
      <c r="R179" s="238">
        <f>Q179*H179</f>
        <v>0.068305</v>
      </c>
      <c r="S179" s="238">
        <v>0</v>
      </c>
      <c r="T179" s="23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40" t="s">
        <v>301</v>
      </c>
      <c r="AT179" s="240" t="s">
        <v>215</v>
      </c>
      <c r="AU179" s="240" t="s">
        <v>89</v>
      </c>
      <c r="AY179" s="18" t="s">
        <v>213</v>
      </c>
      <c r="BE179" s="241">
        <f>IF(N179="základní",J179,0)</f>
        <v>0</v>
      </c>
      <c r="BF179" s="241">
        <f>IF(N179="snížená",J179,0)</f>
        <v>0</v>
      </c>
      <c r="BG179" s="241">
        <f>IF(N179="zákl. přenesená",J179,0)</f>
        <v>0</v>
      </c>
      <c r="BH179" s="241">
        <f>IF(N179="sníž. přenesená",J179,0)</f>
        <v>0</v>
      </c>
      <c r="BI179" s="241">
        <f>IF(N179="nulová",J179,0)</f>
        <v>0</v>
      </c>
      <c r="BJ179" s="18" t="s">
        <v>21</v>
      </c>
      <c r="BK179" s="241">
        <f>ROUND(I179*H179,2)</f>
        <v>0</v>
      </c>
      <c r="BL179" s="18" t="s">
        <v>301</v>
      </c>
      <c r="BM179" s="240" t="s">
        <v>3330</v>
      </c>
    </row>
    <row r="180" spans="1:51" s="13" customFormat="1" ht="12">
      <c r="A180" s="13"/>
      <c r="B180" s="242"/>
      <c r="C180" s="243"/>
      <c r="D180" s="244" t="s">
        <v>221</v>
      </c>
      <c r="E180" s="245" t="s">
        <v>1</v>
      </c>
      <c r="F180" s="246" t="s">
        <v>3331</v>
      </c>
      <c r="G180" s="243"/>
      <c r="H180" s="247">
        <v>359.5</v>
      </c>
      <c r="I180" s="248"/>
      <c r="J180" s="243"/>
      <c r="K180" s="243"/>
      <c r="L180" s="249"/>
      <c r="M180" s="250"/>
      <c r="N180" s="251"/>
      <c r="O180" s="251"/>
      <c r="P180" s="251"/>
      <c r="Q180" s="251"/>
      <c r="R180" s="251"/>
      <c r="S180" s="251"/>
      <c r="T180" s="25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3" t="s">
        <v>221</v>
      </c>
      <c r="AU180" s="253" t="s">
        <v>89</v>
      </c>
      <c r="AV180" s="13" t="s">
        <v>89</v>
      </c>
      <c r="AW180" s="13" t="s">
        <v>36</v>
      </c>
      <c r="AX180" s="13" t="s">
        <v>21</v>
      </c>
      <c r="AY180" s="253" t="s">
        <v>213</v>
      </c>
    </row>
    <row r="181" spans="1:65" s="2" customFormat="1" ht="33" customHeight="1">
      <c r="A181" s="39"/>
      <c r="B181" s="40"/>
      <c r="C181" s="228" t="s">
        <v>409</v>
      </c>
      <c r="D181" s="228" t="s">
        <v>215</v>
      </c>
      <c r="E181" s="229" t="s">
        <v>3332</v>
      </c>
      <c r="F181" s="230" t="s">
        <v>3333</v>
      </c>
      <c r="G181" s="231" t="s">
        <v>470</v>
      </c>
      <c r="H181" s="232">
        <v>359.5</v>
      </c>
      <c r="I181" s="233"/>
      <c r="J181" s="234">
        <f>ROUND(I181*H181,2)</f>
        <v>0</v>
      </c>
      <c r="K181" s="235"/>
      <c r="L181" s="45"/>
      <c r="M181" s="236" t="s">
        <v>1</v>
      </c>
      <c r="N181" s="237" t="s">
        <v>45</v>
      </c>
      <c r="O181" s="92"/>
      <c r="P181" s="238">
        <f>O181*H181</f>
        <v>0</v>
      </c>
      <c r="Q181" s="238">
        <v>1E-05</v>
      </c>
      <c r="R181" s="238">
        <f>Q181*H181</f>
        <v>0.003595</v>
      </c>
      <c r="S181" s="238">
        <v>0</v>
      </c>
      <c r="T181" s="23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40" t="s">
        <v>301</v>
      </c>
      <c r="AT181" s="240" t="s">
        <v>215</v>
      </c>
      <c r="AU181" s="240" t="s">
        <v>89</v>
      </c>
      <c r="AY181" s="18" t="s">
        <v>213</v>
      </c>
      <c r="BE181" s="241">
        <f>IF(N181="základní",J181,0)</f>
        <v>0</v>
      </c>
      <c r="BF181" s="241">
        <f>IF(N181="snížená",J181,0)</f>
        <v>0</v>
      </c>
      <c r="BG181" s="241">
        <f>IF(N181="zákl. přenesená",J181,0)</f>
        <v>0</v>
      </c>
      <c r="BH181" s="241">
        <f>IF(N181="sníž. přenesená",J181,0)</f>
        <v>0</v>
      </c>
      <c r="BI181" s="241">
        <f>IF(N181="nulová",J181,0)</f>
        <v>0</v>
      </c>
      <c r="BJ181" s="18" t="s">
        <v>21</v>
      </c>
      <c r="BK181" s="241">
        <f>ROUND(I181*H181,2)</f>
        <v>0</v>
      </c>
      <c r="BL181" s="18" t="s">
        <v>301</v>
      </c>
      <c r="BM181" s="240" t="s">
        <v>3334</v>
      </c>
    </row>
    <row r="182" spans="1:65" s="2" customFormat="1" ht="44.25" customHeight="1">
      <c r="A182" s="39"/>
      <c r="B182" s="40"/>
      <c r="C182" s="228" t="s">
        <v>413</v>
      </c>
      <c r="D182" s="228" t="s">
        <v>215</v>
      </c>
      <c r="E182" s="229" t="s">
        <v>3335</v>
      </c>
      <c r="F182" s="230" t="s">
        <v>3336</v>
      </c>
      <c r="G182" s="231" t="s">
        <v>1587</v>
      </c>
      <c r="H182" s="297"/>
      <c r="I182" s="233"/>
      <c r="J182" s="234">
        <f>ROUND(I182*H182,2)</f>
        <v>0</v>
      </c>
      <c r="K182" s="235"/>
      <c r="L182" s="45"/>
      <c r="M182" s="236" t="s">
        <v>1</v>
      </c>
      <c r="N182" s="237" t="s">
        <v>45</v>
      </c>
      <c r="O182" s="92"/>
      <c r="P182" s="238">
        <f>O182*H182</f>
        <v>0</v>
      </c>
      <c r="Q182" s="238">
        <v>0</v>
      </c>
      <c r="R182" s="238">
        <f>Q182*H182</f>
        <v>0</v>
      </c>
      <c r="S182" s="238">
        <v>0</v>
      </c>
      <c r="T182" s="23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40" t="s">
        <v>301</v>
      </c>
      <c r="AT182" s="240" t="s">
        <v>215</v>
      </c>
      <c r="AU182" s="240" t="s">
        <v>89</v>
      </c>
      <c r="AY182" s="18" t="s">
        <v>213</v>
      </c>
      <c r="BE182" s="241">
        <f>IF(N182="základní",J182,0)</f>
        <v>0</v>
      </c>
      <c r="BF182" s="241">
        <f>IF(N182="snížená",J182,0)</f>
        <v>0</v>
      </c>
      <c r="BG182" s="241">
        <f>IF(N182="zákl. přenesená",J182,0)</f>
        <v>0</v>
      </c>
      <c r="BH182" s="241">
        <f>IF(N182="sníž. přenesená",J182,0)</f>
        <v>0</v>
      </c>
      <c r="BI182" s="241">
        <f>IF(N182="nulová",J182,0)</f>
        <v>0</v>
      </c>
      <c r="BJ182" s="18" t="s">
        <v>21</v>
      </c>
      <c r="BK182" s="241">
        <f>ROUND(I182*H182,2)</f>
        <v>0</v>
      </c>
      <c r="BL182" s="18" t="s">
        <v>301</v>
      </c>
      <c r="BM182" s="240" t="s">
        <v>3337</v>
      </c>
    </row>
    <row r="183" spans="1:63" s="12" customFormat="1" ht="22.8" customHeight="1">
      <c r="A183" s="12"/>
      <c r="B183" s="212"/>
      <c r="C183" s="213"/>
      <c r="D183" s="214" t="s">
        <v>79</v>
      </c>
      <c r="E183" s="226" t="s">
        <v>3338</v>
      </c>
      <c r="F183" s="226" t="s">
        <v>3339</v>
      </c>
      <c r="G183" s="213"/>
      <c r="H183" s="213"/>
      <c r="I183" s="216"/>
      <c r="J183" s="227">
        <f>BK183</f>
        <v>0</v>
      </c>
      <c r="K183" s="213"/>
      <c r="L183" s="218"/>
      <c r="M183" s="219"/>
      <c r="N183" s="220"/>
      <c r="O183" s="220"/>
      <c r="P183" s="221">
        <f>SUM(P184:P236)</f>
        <v>0</v>
      </c>
      <c r="Q183" s="220"/>
      <c r="R183" s="221">
        <f>SUM(R184:R236)</f>
        <v>0.62747</v>
      </c>
      <c r="S183" s="220"/>
      <c r="T183" s="222">
        <f>SUM(T184:T236)</f>
        <v>0.09111000000000001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23" t="s">
        <v>89</v>
      </c>
      <c r="AT183" s="224" t="s">
        <v>79</v>
      </c>
      <c r="AU183" s="224" t="s">
        <v>21</v>
      </c>
      <c r="AY183" s="223" t="s">
        <v>213</v>
      </c>
      <c r="BK183" s="225">
        <f>SUM(BK184:BK236)</f>
        <v>0</v>
      </c>
    </row>
    <row r="184" spans="1:65" s="2" customFormat="1" ht="33" customHeight="1">
      <c r="A184" s="39"/>
      <c r="B184" s="40"/>
      <c r="C184" s="228" t="s">
        <v>418</v>
      </c>
      <c r="D184" s="228" t="s">
        <v>215</v>
      </c>
      <c r="E184" s="229" t="s">
        <v>3340</v>
      </c>
      <c r="F184" s="230" t="s">
        <v>3341</v>
      </c>
      <c r="G184" s="231" t="s">
        <v>1307</v>
      </c>
      <c r="H184" s="232">
        <v>3</v>
      </c>
      <c r="I184" s="233"/>
      <c r="J184" s="234">
        <f>ROUND(I184*H184,2)</f>
        <v>0</v>
      </c>
      <c r="K184" s="235"/>
      <c r="L184" s="45"/>
      <c r="M184" s="236" t="s">
        <v>1</v>
      </c>
      <c r="N184" s="237" t="s">
        <v>45</v>
      </c>
      <c r="O184" s="92"/>
      <c r="P184" s="238">
        <f>O184*H184</f>
        <v>0</v>
      </c>
      <c r="Q184" s="238">
        <v>0.01697</v>
      </c>
      <c r="R184" s="238">
        <f>Q184*H184</f>
        <v>0.05091</v>
      </c>
      <c r="S184" s="238">
        <v>0</v>
      </c>
      <c r="T184" s="23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40" t="s">
        <v>301</v>
      </c>
      <c r="AT184" s="240" t="s">
        <v>215</v>
      </c>
      <c r="AU184" s="240" t="s">
        <v>89</v>
      </c>
      <c r="AY184" s="18" t="s">
        <v>213</v>
      </c>
      <c r="BE184" s="241">
        <f>IF(N184="základní",J184,0)</f>
        <v>0</v>
      </c>
      <c r="BF184" s="241">
        <f>IF(N184="snížená",J184,0)</f>
        <v>0</v>
      </c>
      <c r="BG184" s="241">
        <f>IF(N184="zákl. přenesená",J184,0)</f>
        <v>0</v>
      </c>
      <c r="BH184" s="241">
        <f>IF(N184="sníž. přenesená",J184,0)</f>
        <v>0</v>
      </c>
      <c r="BI184" s="241">
        <f>IF(N184="nulová",J184,0)</f>
        <v>0</v>
      </c>
      <c r="BJ184" s="18" t="s">
        <v>21</v>
      </c>
      <c r="BK184" s="241">
        <f>ROUND(I184*H184,2)</f>
        <v>0</v>
      </c>
      <c r="BL184" s="18" t="s">
        <v>301</v>
      </c>
      <c r="BM184" s="240" t="s">
        <v>3342</v>
      </c>
    </row>
    <row r="185" spans="1:65" s="2" customFormat="1" ht="33" customHeight="1">
      <c r="A185" s="39"/>
      <c r="B185" s="40"/>
      <c r="C185" s="275" t="s">
        <v>425</v>
      </c>
      <c r="D185" s="275" t="s">
        <v>292</v>
      </c>
      <c r="E185" s="276" t="s">
        <v>3343</v>
      </c>
      <c r="F185" s="277" t="s">
        <v>3344</v>
      </c>
      <c r="G185" s="278" t="s">
        <v>371</v>
      </c>
      <c r="H185" s="279">
        <v>1</v>
      </c>
      <c r="I185" s="280"/>
      <c r="J185" s="281">
        <f>ROUND(I185*H185,2)</f>
        <v>0</v>
      </c>
      <c r="K185" s="282"/>
      <c r="L185" s="283"/>
      <c r="M185" s="284" t="s">
        <v>1</v>
      </c>
      <c r="N185" s="285" t="s">
        <v>45</v>
      </c>
      <c r="O185" s="92"/>
      <c r="P185" s="238">
        <f>O185*H185</f>
        <v>0</v>
      </c>
      <c r="Q185" s="238">
        <v>0.0259</v>
      </c>
      <c r="R185" s="238">
        <f>Q185*H185</f>
        <v>0.0259</v>
      </c>
      <c r="S185" s="238">
        <v>0</v>
      </c>
      <c r="T185" s="23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40" t="s">
        <v>382</v>
      </c>
      <c r="AT185" s="240" t="s">
        <v>292</v>
      </c>
      <c r="AU185" s="240" t="s">
        <v>89</v>
      </c>
      <c r="AY185" s="18" t="s">
        <v>213</v>
      </c>
      <c r="BE185" s="241">
        <f>IF(N185="základní",J185,0)</f>
        <v>0</v>
      </c>
      <c r="BF185" s="241">
        <f>IF(N185="snížená",J185,0)</f>
        <v>0</v>
      </c>
      <c r="BG185" s="241">
        <f>IF(N185="zákl. přenesená",J185,0)</f>
        <v>0</v>
      </c>
      <c r="BH185" s="241">
        <f>IF(N185="sníž. přenesená",J185,0)</f>
        <v>0</v>
      </c>
      <c r="BI185" s="241">
        <f>IF(N185="nulová",J185,0)</f>
        <v>0</v>
      </c>
      <c r="BJ185" s="18" t="s">
        <v>21</v>
      </c>
      <c r="BK185" s="241">
        <f>ROUND(I185*H185,2)</f>
        <v>0</v>
      </c>
      <c r="BL185" s="18" t="s">
        <v>301</v>
      </c>
      <c r="BM185" s="240" t="s">
        <v>3345</v>
      </c>
    </row>
    <row r="186" spans="1:65" s="2" customFormat="1" ht="16.5" customHeight="1">
      <c r="A186" s="39"/>
      <c r="B186" s="40"/>
      <c r="C186" s="228" t="s">
        <v>430</v>
      </c>
      <c r="D186" s="228" t="s">
        <v>215</v>
      </c>
      <c r="E186" s="229" t="s">
        <v>3346</v>
      </c>
      <c r="F186" s="230" t="s">
        <v>3347</v>
      </c>
      <c r="G186" s="231" t="s">
        <v>371</v>
      </c>
      <c r="H186" s="232">
        <v>2</v>
      </c>
      <c r="I186" s="233"/>
      <c r="J186" s="234">
        <f>ROUND(I186*H186,2)</f>
        <v>0</v>
      </c>
      <c r="K186" s="235"/>
      <c r="L186" s="45"/>
      <c r="M186" s="236" t="s">
        <v>1</v>
      </c>
      <c r="N186" s="237" t="s">
        <v>45</v>
      </c>
      <c r="O186" s="92"/>
      <c r="P186" s="238">
        <f>O186*H186</f>
        <v>0</v>
      </c>
      <c r="Q186" s="238">
        <v>0.01149</v>
      </c>
      <c r="R186" s="238">
        <f>Q186*H186</f>
        <v>0.02298</v>
      </c>
      <c r="S186" s="238">
        <v>0</v>
      </c>
      <c r="T186" s="23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40" t="s">
        <v>301</v>
      </c>
      <c r="AT186" s="240" t="s">
        <v>215</v>
      </c>
      <c r="AU186" s="240" t="s">
        <v>89</v>
      </c>
      <c r="AY186" s="18" t="s">
        <v>213</v>
      </c>
      <c r="BE186" s="241">
        <f>IF(N186="základní",J186,0)</f>
        <v>0</v>
      </c>
      <c r="BF186" s="241">
        <f>IF(N186="snížená",J186,0)</f>
        <v>0</v>
      </c>
      <c r="BG186" s="241">
        <f>IF(N186="zákl. přenesená",J186,0)</f>
        <v>0</v>
      </c>
      <c r="BH186" s="241">
        <f>IF(N186="sníž. přenesená",J186,0)</f>
        <v>0</v>
      </c>
      <c r="BI186" s="241">
        <f>IF(N186="nulová",J186,0)</f>
        <v>0</v>
      </c>
      <c r="BJ186" s="18" t="s">
        <v>21</v>
      </c>
      <c r="BK186" s="241">
        <f>ROUND(I186*H186,2)</f>
        <v>0</v>
      </c>
      <c r="BL186" s="18" t="s">
        <v>301</v>
      </c>
      <c r="BM186" s="240" t="s">
        <v>3348</v>
      </c>
    </row>
    <row r="187" spans="1:65" s="2" customFormat="1" ht="21.75" customHeight="1">
      <c r="A187" s="39"/>
      <c r="B187" s="40"/>
      <c r="C187" s="228" t="s">
        <v>435</v>
      </c>
      <c r="D187" s="228" t="s">
        <v>215</v>
      </c>
      <c r="E187" s="229" t="s">
        <v>3349</v>
      </c>
      <c r="F187" s="230" t="s">
        <v>3350</v>
      </c>
      <c r="G187" s="231" t="s">
        <v>470</v>
      </c>
      <c r="H187" s="232">
        <v>5</v>
      </c>
      <c r="I187" s="233"/>
      <c r="J187" s="234">
        <f>ROUND(I187*H187,2)</f>
        <v>0</v>
      </c>
      <c r="K187" s="235"/>
      <c r="L187" s="45"/>
      <c r="M187" s="236" t="s">
        <v>1</v>
      </c>
      <c r="N187" s="237" t="s">
        <v>45</v>
      </c>
      <c r="O187" s="92"/>
      <c r="P187" s="238">
        <f>O187*H187</f>
        <v>0</v>
      </c>
      <c r="Q187" s="238">
        <v>0.01149</v>
      </c>
      <c r="R187" s="238">
        <f>Q187*H187</f>
        <v>0.05745</v>
      </c>
      <c r="S187" s="238">
        <v>0</v>
      </c>
      <c r="T187" s="23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40" t="s">
        <v>301</v>
      </c>
      <c r="AT187" s="240" t="s">
        <v>215</v>
      </c>
      <c r="AU187" s="240" t="s">
        <v>89</v>
      </c>
      <c r="AY187" s="18" t="s">
        <v>213</v>
      </c>
      <c r="BE187" s="241">
        <f>IF(N187="základní",J187,0)</f>
        <v>0</v>
      </c>
      <c r="BF187" s="241">
        <f>IF(N187="snížená",J187,0)</f>
        <v>0</v>
      </c>
      <c r="BG187" s="241">
        <f>IF(N187="zákl. přenesená",J187,0)</f>
        <v>0</v>
      </c>
      <c r="BH187" s="241">
        <f>IF(N187="sníž. přenesená",J187,0)</f>
        <v>0</v>
      </c>
      <c r="BI187" s="241">
        <f>IF(N187="nulová",J187,0)</f>
        <v>0</v>
      </c>
      <c r="BJ187" s="18" t="s">
        <v>21</v>
      </c>
      <c r="BK187" s="241">
        <f>ROUND(I187*H187,2)</f>
        <v>0</v>
      </c>
      <c r="BL187" s="18" t="s">
        <v>301</v>
      </c>
      <c r="BM187" s="240" t="s">
        <v>3351</v>
      </c>
    </row>
    <row r="188" spans="1:65" s="2" customFormat="1" ht="21.75" customHeight="1">
      <c r="A188" s="39"/>
      <c r="B188" s="40"/>
      <c r="C188" s="228" t="s">
        <v>447</v>
      </c>
      <c r="D188" s="228" t="s">
        <v>215</v>
      </c>
      <c r="E188" s="229" t="s">
        <v>3352</v>
      </c>
      <c r="F188" s="230" t="s">
        <v>3353</v>
      </c>
      <c r="G188" s="231" t="s">
        <v>1307</v>
      </c>
      <c r="H188" s="232">
        <v>3</v>
      </c>
      <c r="I188" s="233"/>
      <c r="J188" s="234">
        <f>ROUND(I188*H188,2)</f>
        <v>0</v>
      </c>
      <c r="K188" s="235"/>
      <c r="L188" s="45"/>
      <c r="M188" s="236" t="s">
        <v>1</v>
      </c>
      <c r="N188" s="237" t="s">
        <v>45</v>
      </c>
      <c r="O188" s="92"/>
      <c r="P188" s="238">
        <f>O188*H188</f>
        <v>0</v>
      </c>
      <c r="Q188" s="238">
        <v>0</v>
      </c>
      <c r="R188" s="238">
        <f>Q188*H188</f>
        <v>0</v>
      </c>
      <c r="S188" s="238">
        <v>0.01946</v>
      </c>
      <c r="T188" s="239">
        <f>S188*H188</f>
        <v>0.05838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40" t="s">
        <v>301</v>
      </c>
      <c r="AT188" s="240" t="s">
        <v>215</v>
      </c>
      <c r="AU188" s="240" t="s">
        <v>89</v>
      </c>
      <c r="AY188" s="18" t="s">
        <v>213</v>
      </c>
      <c r="BE188" s="241">
        <f>IF(N188="základní",J188,0)</f>
        <v>0</v>
      </c>
      <c r="BF188" s="241">
        <f>IF(N188="snížená",J188,0)</f>
        <v>0</v>
      </c>
      <c r="BG188" s="241">
        <f>IF(N188="zákl. přenesená",J188,0)</f>
        <v>0</v>
      </c>
      <c r="BH188" s="241">
        <f>IF(N188="sníž. přenesená",J188,0)</f>
        <v>0</v>
      </c>
      <c r="BI188" s="241">
        <f>IF(N188="nulová",J188,0)</f>
        <v>0</v>
      </c>
      <c r="BJ188" s="18" t="s">
        <v>21</v>
      </c>
      <c r="BK188" s="241">
        <f>ROUND(I188*H188,2)</f>
        <v>0</v>
      </c>
      <c r="BL188" s="18" t="s">
        <v>301</v>
      </c>
      <c r="BM188" s="240" t="s">
        <v>3354</v>
      </c>
    </row>
    <row r="189" spans="1:65" s="2" customFormat="1" ht="21.75" customHeight="1">
      <c r="A189" s="39"/>
      <c r="B189" s="40"/>
      <c r="C189" s="228" t="s">
        <v>456</v>
      </c>
      <c r="D189" s="228" t="s">
        <v>215</v>
      </c>
      <c r="E189" s="229" t="s">
        <v>3355</v>
      </c>
      <c r="F189" s="230" t="s">
        <v>3356</v>
      </c>
      <c r="G189" s="231" t="s">
        <v>1307</v>
      </c>
      <c r="H189" s="232">
        <v>14</v>
      </c>
      <c r="I189" s="233"/>
      <c r="J189" s="234">
        <f>ROUND(I189*H189,2)</f>
        <v>0</v>
      </c>
      <c r="K189" s="235"/>
      <c r="L189" s="45"/>
      <c r="M189" s="236" t="s">
        <v>1</v>
      </c>
      <c r="N189" s="237" t="s">
        <v>45</v>
      </c>
      <c r="O189" s="92"/>
      <c r="P189" s="238">
        <f>O189*H189</f>
        <v>0</v>
      </c>
      <c r="Q189" s="238">
        <v>0.00173</v>
      </c>
      <c r="R189" s="238">
        <f>Q189*H189</f>
        <v>0.02422</v>
      </c>
      <c r="S189" s="238">
        <v>0</v>
      </c>
      <c r="T189" s="23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40" t="s">
        <v>301</v>
      </c>
      <c r="AT189" s="240" t="s">
        <v>215</v>
      </c>
      <c r="AU189" s="240" t="s">
        <v>89</v>
      </c>
      <c r="AY189" s="18" t="s">
        <v>213</v>
      </c>
      <c r="BE189" s="241">
        <f>IF(N189="základní",J189,0)</f>
        <v>0</v>
      </c>
      <c r="BF189" s="241">
        <f>IF(N189="snížená",J189,0)</f>
        <v>0</v>
      </c>
      <c r="BG189" s="241">
        <f>IF(N189="zákl. přenesená",J189,0)</f>
        <v>0</v>
      </c>
      <c r="BH189" s="241">
        <f>IF(N189="sníž. přenesená",J189,0)</f>
        <v>0</v>
      </c>
      <c r="BI189" s="241">
        <f>IF(N189="nulová",J189,0)</f>
        <v>0</v>
      </c>
      <c r="BJ189" s="18" t="s">
        <v>21</v>
      </c>
      <c r="BK189" s="241">
        <f>ROUND(I189*H189,2)</f>
        <v>0</v>
      </c>
      <c r="BL189" s="18" t="s">
        <v>301</v>
      </c>
      <c r="BM189" s="240" t="s">
        <v>3357</v>
      </c>
    </row>
    <row r="190" spans="1:65" s="2" customFormat="1" ht="21.75" customHeight="1">
      <c r="A190" s="39"/>
      <c r="B190" s="40"/>
      <c r="C190" s="275" t="s">
        <v>461</v>
      </c>
      <c r="D190" s="275" t="s">
        <v>292</v>
      </c>
      <c r="E190" s="276" t="s">
        <v>3358</v>
      </c>
      <c r="F190" s="277" t="s">
        <v>3359</v>
      </c>
      <c r="G190" s="278" t="s">
        <v>371</v>
      </c>
      <c r="H190" s="279">
        <v>2</v>
      </c>
      <c r="I190" s="280"/>
      <c r="J190" s="281">
        <f>ROUND(I190*H190,2)</f>
        <v>0</v>
      </c>
      <c r="K190" s="282"/>
      <c r="L190" s="283"/>
      <c r="M190" s="284" t="s">
        <v>1</v>
      </c>
      <c r="N190" s="285" t="s">
        <v>45</v>
      </c>
      <c r="O190" s="92"/>
      <c r="P190" s="238">
        <f>O190*H190</f>
        <v>0</v>
      </c>
      <c r="Q190" s="238">
        <v>0.0176</v>
      </c>
      <c r="R190" s="238">
        <f>Q190*H190</f>
        <v>0.0352</v>
      </c>
      <c r="S190" s="238">
        <v>0</v>
      </c>
      <c r="T190" s="23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40" t="s">
        <v>382</v>
      </c>
      <c r="AT190" s="240" t="s">
        <v>292</v>
      </c>
      <c r="AU190" s="240" t="s">
        <v>89</v>
      </c>
      <c r="AY190" s="18" t="s">
        <v>213</v>
      </c>
      <c r="BE190" s="241">
        <f>IF(N190="základní",J190,0)</f>
        <v>0</v>
      </c>
      <c r="BF190" s="241">
        <f>IF(N190="snížená",J190,0)</f>
        <v>0</v>
      </c>
      <c r="BG190" s="241">
        <f>IF(N190="zákl. přenesená",J190,0)</f>
        <v>0</v>
      </c>
      <c r="BH190" s="241">
        <f>IF(N190="sníž. přenesená",J190,0)</f>
        <v>0</v>
      </c>
      <c r="BI190" s="241">
        <f>IF(N190="nulová",J190,0)</f>
        <v>0</v>
      </c>
      <c r="BJ190" s="18" t="s">
        <v>21</v>
      </c>
      <c r="BK190" s="241">
        <f>ROUND(I190*H190,2)</f>
        <v>0</v>
      </c>
      <c r="BL190" s="18" t="s">
        <v>301</v>
      </c>
      <c r="BM190" s="240" t="s">
        <v>3360</v>
      </c>
    </row>
    <row r="191" spans="1:65" s="2" customFormat="1" ht="21.75" customHeight="1">
      <c r="A191" s="39"/>
      <c r="B191" s="40"/>
      <c r="C191" s="275" t="s">
        <v>467</v>
      </c>
      <c r="D191" s="275" t="s">
        <v>292</v>
      </c>
      <c r="E191" s="276" t="s">
        <v>3361</v>
      </c>
      <c r="F191" s="277" t="s">
        <v>3362</v>
      </c>
      <c r="G191" s="278" t="s">
        <v>371</v>
      </c>
      <c r="H191" s="279">
        <v>1</v>
      </c>
      <c r="I191" s="280"/>
      <c r="J191" s="281">
        <f>ROUND(I191*H191,2)</f>
        <v>0</v>
      </c>
      <c r="K191" s="282"/>
      <c r="L191" s="283"/>
      <c r="M191" s="284" t="s">
        <v>1</v>
      </c>
      <c r="N191" s="285" t="s">
        <v>45</v>
      </c>
      <c r="O191" s="92"/>
      <c r="P191" s="238">
        <f>O191*H191</f>
        <v>0</v>
      </c>
      <c r="Q191" s="238">
        <v>0.0176</v>
      </c>
      <c r="R191" s="238">
        <f>Q191*H191</f>
        <v>0.0176</v>
      </c>
      <c r="S191" s="238">
        <v>0</v>
      </c>
      <c r="T191" s="23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40" t="s">
        <v>382</v>
      </c>
      <c r="AT191" s="240" t="s">
        <v>292</v>
      </c>
      <c r="AU191" s="240" t="s">
        <v>89</v>
      </c>
      <c r="AY191" s="18" t="s">
        <v>213</v>
      </c>
      <c r="BE191" s="241">
        <f>IF(N191="základní",J191,0)</f>
        <v>0</v>
      </c>
      <c r="BF191" s="241">
        <f>IF(N191="snížená",J191,0)</f>
        <v>0</v>
      </c>
      <c r="BG191" s="241">
        <f>IF(N191="zákl. přenesená",J191,0)</f>
        <v>0</v>
      </c>
      <c r="BH191" s="241">
        <f>IF(N191="sníž. přenesená",J191,0)</f>
        <v>0</v>
      </c>
      <c r="BI191" s="241">
        <f>IF(N191="nulová",J191,0)</f>
        <v>0</v>
      </c>
      <c r="BJ191" s="18" t="s">
        <v>21</v>
      </c>
      <c r="BK191" s="241">
        <f>ROUND(I191*H191,2)</f>
        <v>0</v>
      </c>
      <c r="BL191" s="18" t="s">
        <v>301</v>
      </c>
      <c r="BM191" s="240" t="s">
        <v>3363</v>
      </c>
    </row>
    <row r="192" spans="1:65" s="2" customFormat="1" ht="21.75" customHeight="1">
      <c r="A192" s="39"/>
      <c r="B192" s="40"/>
      <c r="C192" s="275" t="s">
        <v>473</v>
      </c>
      <c r="D192" s="275" t="s">
        <v>292</v>
      </c>
      <c r="E192" s="276" t="s">
        <v>3364</v>
      </c>
      <c r="F192" s="277" t="s">
        <v>3365</v>
      </c>
      <c r="G192" s="278" t="s">
        <v>371</v>
      </c>
      <c r="H192" s="279">
        <v>9</v>
      </c>
      <c r="I192" s="280"/>
      <c r="J192" s="281">
        <f>ROUND(I192*H192,2)</f>
        <v>0</v>
      </c>
      <c r="K192" s="282"/>
      <c r="L192" s="283"/>
      <c r="M192" s="284" t="s">
        <v>1</v>
      </c>
      <c r="N192" s="285" t="s">
        <v>45</v>
      </c>
      <c r="O192" s="92"/>
      <c r="P192" s="238">
        <f>O192*H192</f>
        <v>0</v>
      </c>
      <c r="Q192" s="238">
        <v>0.0135</v>
      </c>
      <c r="R192" s="238">
        <f>Q192*H192</f>
        <v>0.1215</v>
      </c>
      <c r="S192" s="238">
        <v>0</v>
      </c>
      <c r="T192" s="23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40" t="s">
        <v>382</v>
      </c>
      <c r="AT192" s="240" t="s">
        <v>292</v>
      </c>
      <c r="AU192" s="240" t="s">
        <v>89</v>
      </c>
      <c r="AY192" s="18" t="s">
        <v>213</v>
      </c>
      <c r="BE192" s="241">
        <f>IF(N192="základní",J192,0)</f>
        <v>0</v>
      </c>
      <c r="BF192" s="241">
        <f>IF(N192="snížená",J192,0)</f>
        <v>0</v>
      </c>
      <c r="BG192" s="241">
        <f>IF(N192="zákl. přenesená",J192,0)</f>
        <v>0</v>
      </c>
      <c r="BH192" s="241">
        <f>IF(N192="sníž. přenesená",J192,0)</f>
        <v>0</v>
      </c>
      <c r="BI192" s="241">
        <f>IF(N192="nulová",J192,0)</f>
        <v>0</v>
      </c>
      <c r="BJ192" s="18" t="s">
        <v>21</v>
      </c>
      <c r="BK192" s="241">
        <f>ROUND(I192*H192,2)</f>
        <v>0</v>
      </c>
      <c r="BL192" s="18" t="s">
        <v>301</v>
      </c>
      <c r="BM192" s="240" t="s">
        <v>3366</v>
      </c>
    </row>
    <row r="193" spans="1:65" s="2" customFormat="1" ht="21.75" customHeight="1">
      <c r="A193" s="39"/>
      <c r="B193" s="40"/>
      <c r="C193" s="275" t="s">
        <v>479</v>
      </c>
      <c r="D193" s="275" t="s">
        <v>292</v>
      </c>
      <c r="E193" s="276" t="s">
        <v>3367</v>
      </c>
      <c r="F193" s="277" t="s">
        <v>3368</v>
      </c>
      <c r="G193" s="278" t="s">
        <v>371</v>
      </c>
      <c r="H193" s="279">
        <v>1</v>
      </c>
      <c r="I193" s="280"/>
      <c r="J193" s="281">
        <f>ROUND(I193*H193,2)</f>
        <v>0</v>
      </c>
      <c r="K193" s="282"/>
      <c r="L193" s="283"/>
      <c r="M193" s="284" t="s">
        <v>1</v>
      </c>
      <c r="N193" s="285" t="s">
        <v>45</v>
      </c>
      <c r="O193" s="92"/>
      <c r="P193" s="238">
        <f>O193*H193</f>
        <v>0</v>
      </c>
      <c r="Q193" s="238">
        <v>0.0135</v>
      </c>
      <c r="R193" s="238">
        <f>Q193*H193</f>
        <v>0.0135</v>
      </c>
      <c r="S193" s="238">
        <v>0</v>
      </c>
      <c r="T193" s="239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40" t="s">
        <v>382</v>
      </c>
      <c r="AT193" s="240" t="s">
        <v>292</v>
      </c>
      <c r="AU193" s="240" t="s">
        <v>89</v>
      </c>
      <c r="AY193" s="18" t="s">
        <v>213</v>
      </c>
      <c r="BE193" s="241">
        <f>IF(N193="základní",J193,0)</f>
        <v>0</v>
      </c>
      <c r="BF193" s="241">
        <f>IF(N193="snížená",J193,0)</f>
        <v>0</v>
      </c>
      <c r="BG193" s="241">
        <f>IF(N193="zákl. přenesená",J193,0)</f>
        <v>0</v>
      </c>
      <c r="BH193" s="241">
        <f>IF(N193="sníž. přenesená",J193,0)</f>
        <v>0</v>
      </c>
      <c r="BI193" s="241">
        <f>IF(N193="nulová",J193,0)</f>
        <v>0</v>
      </c>
      <c r="BJ193" s="18" t="s">
        <v>21</v>
      </c>
      <c r="BK193" s="241">
        <f>ROUND(I193*H193,2)</f>
        <v>0</v>
      </c>
      <c r="BL193" s="18" t="s">
        <v>301</v>
      </c>
      <c r="BM193" s="240" t="s">
        <v>3369</v>
      </c>
    </row>
    <row r="194" spans="1:65" s="2" customFormat="1" ht="21.75" customHeight="1">
      <c r="A194" s="39"/>
      <c r="B194" s="40"/>
      <c r="C194" s="228" t="s">
        <v>485</v>
      </c>
      <c r="D194" s="228" t="s">
        <v>215</v>
      </c>
      <c r="E194" s="229" t="s">
        <v>3370</v>
      </c>
      <c r="F194" s="230" t="s">
        <v>3371</v>
      </c>
      <c r="G194" s="231" t="s">
        <v>1307</v>
      </c>
      <c r="H194" s="232">
        <v>1</v>
      </c>
      <c r="I194" s="233"/>
      <c r="J194" s="234">
        <f>ROUND(I194*H194,2)</f>
        <v>0</v>
      </c>
      <c r="K194" s="235"/>
      <c r="L194" s="45"/>
      <c r="M194" s="236" t="s">
        <v>1</v>
      </c>
      <c r="N194" s="237" t="s">
        <v>45</v>
      </c>
      <c r="O194" s="92"/>
      <c r="P194" s="238">
        <f>O194*H194</f>
        <v>0</v>
      </c>
      <c r="Q194" s="238">
        <v>0</v>
      </c>
      <c r="R194" s="238">
        <f>Q194*H194</f>
        <v>0</v>
      </c>
      <c r="S194" s="238">
        <v>0.0245</v>
      </c>
      <c r="T194" s="239">
        <f>S194*H194</f>
        <v>0.0245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40" t="s">
        <v>301</v>
      </c>
      <c r="AT194" s="240" t="s">
        <v>215</v>
      </c>
      <c r="AU194" s="240" t="s">
        <v>89</v>
      </c>
      <c r="AY194" s="18" t="s">
        <v>213</v>
      </c>
      <c r="BE194" s="241">
        <f>IF(N194="základní",J194,0)</f>
        <v>0</v>
      </c>
      <c r="BF194" s="241">
        <f>IF(N194="snížená",J194,0)</f>
        <v>0</v>
      </c>
      <c r="BG194" s="241">
        <f>IF(N194="zákl. přenesená",J194,0)</f>
        <v>0</v>
      </c>
      <c r="BH194" s="241">
        <f>IF(N194="sníž. přenesená",J194,0)</f>
        <v>0</v>
      </c>
      <c r="BI194" s="241">
        <f>IF(N194="nulová",J194,0)</f>
        <v>0</v>
      </c>
      <c r="BJ194" s="18" t="s">
        <v>21</v>
      </c>
      <c r="BK194" s="241">
        <f>ROUND(I194*H194,2)</f>
        <v>0</v>
      </c>
      <c r="BL194" s="18" t="s">
        <v>301</v>
      </c>
      <c r="BM194" s="240" t="s">
        <v>3372</v>
      </c>
    </row>
    <row r="195" spans="1:65" s="2" customFormat="1" ht="21.75" customHeight="1">
      <c r="A195" s="39"/>
      <c r="B195" s="40"/>
      <c r="C195" s="228" t="s">
        <v>490</v>
      </c>
      <c r="D195" s="228" t="s">
        <v>215</v>
      </c>
      <c r="E195" s="229" t="s">
        <v>3373</v>
      </c>
      <c r="F195" s="230" t="s">
        <v>3374</v>
      </c>
      <c r="G195" s="231" t="s">
        <v>371</v>
      </c>
      <c r="H195" s="232">
        <v>2</v>
      </c>
      <c r="I195" s="233"/>
      <c r="J195" s="234">
        <f>ROUND(I195*H195,2)</f>
        <v>0</v>
      </c>
      <c r="K195" s="235"/>
      <c r="L195" s="45"/>
      <c r="M195" s="236" t="s">
        <v>1</v>
      </c>
      <c r="N195" s="237" t="s">
        <v>45</v>
      </c>
      <c r="O195" s="92"/>
      <c r="P195" s="238">
        <f>O195*H195</f>
        <v>0</v>
      </c>
      <c r="Q195" s="238">
        <v>0.00044</v>
      </c>
      <c r="R195" s="238">
        <f>Q195*H195</f>
        <v>0.00088</v>
      </c>
      <c r="S195" s="238">
        <v>0</v>
      </c>
      <c r="T195" s="23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40" t="s">
        <v>301</v>
      </c>
      <c r="AT195" s="240" t="s">
        <v>215</v>
      </c>
      <c r="AU195" s="240" t="s">
        <v>89</v>
      </c>
      <c r="AY195" s="18" t="s">
        <v>213</v>
      </c>
      <c r="BE195" s="241">
        <f>IF(N195="základní",J195,0)</f>
        <v>0</v>
      </c>
      <c r="BF195" s="241">
        <f>IF(N195="snížená",J195,0)</f>
        <v>0</v>
      </c>
      <c r="BG195" s="241">
        <f>IF(N195="zákl. přenesená",J195,0)</f>
        <v>0</v>
      </c>
      <c r="BH195" s="241">
        <f>IF(N195="sníž. přenesená",J195,0)</f>
        <v>0</v>
      </c>
      <c r="BI195" s="241">
        <f>IF(N195="nulová",J195,0)</f>
        <v>0</v>
      </c>
      <c r="BJ195" s="18" t="s">
        <v>21</v>
      </c>
      <c r="BK195" s="241">
        <f>ROUND(I195*H195,2)</f>
        <v>0</v>
      </c>
      <c r="BL195" s="18" t="s">
        <v>301</v>
      </c>
      <c r="BM195" s="240" t="s">
        <v>3375</v>
      </c>
    </row>
    <row r="196" spans="1:65" s="2" customFormat="1" ht="33" customHeight="1">
      <c r="A196" s="39"/>
      <c r="B196" s="40"/>
      <c r="C196" s="275" t="s">
        <v>495</v>
      </c>
      <c r="D196" s="275" t="s">
        <v>292</v>
      </c>
      <c r="E196" s="276" t="s">
        <v>3376</v>
      </c>
      <c r="F196" s="277" t="s">
        <v>3377</v>
      </c>
      <c r="G196" s="278" t="s">
        <v>371</v>
      </c>
      <c r="H196" s="279">
        <v>1</v>
      </c>
      <c r="I196" s="280"/>
      <c r="J196" s="281">
        <f>ROUND(I196*H196,2)</f>
        <v>0</v>
      </c>
      <c r="K196" s="282"/>
      <c r="L196" s="283"/>
      <c r="M196" s="284" t="s">
        <v>1</v>
      </c>
      <c r="N196" s="285" t="s">
        <v>45</v>
      </c>
      <c r="O196" s="92"/>
      <c r="P196" s="238">
        <f>O196*H196</f>
        <v>0</v>
      </c>
      <c r="Q196" s="238">
        <v>0.021</v>
      </c>
      <c r="R196" s="238">
        <f>Q196*H196</f>
        <v>0.021</v>
      </c>
      <c r="S196" s="238">
        <v>0</v>
      </c>
      <c r="T196" s="23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40" t="s">
        <v>382</v>
      </c>
      <c r="AT196" s="240" t="s">
        <v>292</v>
      </c>
      <c r="AU196" s="240" t="s">
        <v>89</v>
      </c>
      <c r="AY196" s="18" t="s">
        <v>213</v>
      </c>
      <c r="BE196" s="241">
        <f>IF(N196="základní",J196,0)</f>
        <v>0</v>
      </c>
      <c r="BF196" s="241">
        <f>IF(N196="snížená",J196,0)</f>
        <v>0</v>
      </c>
      <c r="BG196" s="241">
        <f>IF(N196="zákl. přenesená",J196,0)</f>
        <v>0</v>
      </c>
      <c r="BH196" s="241">
        <f>IF(N196="sníž. přenesená",J196,0)</f>
        <v>0</v>
      </c>
      <c r="BI196" s="241">
        <f>IF(N196="nulová",J196,0)</f>
        <v>0</v>
      </c>
      <c r="BJ196" s="18" t="s">
        <v>21</v>
      </c>
      <c r="BK196" s="241">
        <f>ROUND(I196*H196,2)</f>
        <v>0</v>
      </c>
      <c r="BL196" s="18" t="s">
        <v>301</v>
      </c>
      <c r="BM196" s="240" t="s">
        <v>3378</v>
      </c>
    </row>
    <row r="197" spans="1:65" s="2" customFormat="1" ht="33" customHeight="1">
      <c r="A197" s="39"/>
      <c r="B197" s="40"/>
      <c r="C197" s="275" t="s">
        <v>500</v>
      </c>
      <c r="D197" s="275" t="s">
        <v>292</v>
      </c>
      <c r="E197" s="276" t="s">
        <v>3379</v>
      </c>
      <c r="F197" s="277" t="s">
        <v>3380</v>
      </c>
      <c r="G197" s="278" t="s">
        <v>371</v>
      </c>
      <c r="H197" s="279">
        <v>1</v>
      </c>
      <c r="I197" s="280"/>
      <c r="J197" s="281">
        <f>ROUND(I197*H197,2)</f>
        <v>0</v>
      </c>
      <c r="K197" s="282"/>
      <c r="L197" s="283"/>
      <c r="M197" s="284" t="s">
        <v>1</v>
      </c>
      <c r="N197" s="285" t="s">
        <v>45</v>
      </c>
      <c r="O197" s="92"/>
      <c r="P197" s="238">
        <f>O197*H197</f>
        <v>0</v>
      </c>
      <c r="Q197" s="238">
        <v>0.021</v>
      </c>
      <c r="R197" s="238">
        <f>Q197*H197</f>
        <v>0.021</v>
      </c>
      <c r="S197" s="238">
        <v>0</v>
      </c>
      <c r="T197" s="23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40" t="s">
        <v>382</v>
      </c>
      <c r="AT197" s="240" t="s">
        <v>292</v>
      </c>
      <c r="AU197" s="240" t="s">
        <v>89</v>
      </c>
      <c r="AY197" s="18" t="s">
        <v>213</v>
      </c>
      <c r="BE197" s="241">
        <f>IF(N197="základní",J197,0)</f>
        <v>0</v>
      </c>
      <c r="BF197" s="241">
        <f>IF(N197="snížená",J197,0)</f>
        <v>0</v>
      </c>
      <c r="BG197" s="241">
        <f>IF(N197="zákl. přenesená",J197,0)</f>
        <v>0</v>
      </c>
      <c r="BH197" s="241">
        <f>IF(N197="sníž. přenesená",J197,0)</f>
        <v>0</v>
      </c>
      <c r="BI197" s="241">
        <f>IF(N197="nulová",J197,0)</f>
        <v>0</v>
      </c>
      <c r="BJ197" s="18" t="s">
        <v>21</v>
      </c>
      <c r="BK197" s="241">
        <f>ROUND(I197*H197,2)</f>
        <v>0</v>
      </c>
      <c r="BL197" s="18" t="s">
        <v>301</v>
      </c>
      <c r="BM197" s="240" t="s">
        <v>3381</v>
      </c>
    </row>
    <row r="198" spans="1:65" s="2" customFormat="1" ht="44.25" customHeight="1">
      <c r="A198" s="39"/>
      <c r="B198" s="40"/>
      <c r="C198" s="228" t="s">
        <v>505</v>
      </c>
      <c r="D198" s="228" t="s">
        <v>215</v>
      </c>
      <c r="E198" s="229" t="s">
        <v>3382</v>
      </c>
      <c r="F198" s="230" t="s">
        <v>3383</v>
      </c>
      <c r="G198" s="231" t="s">
        <v>371</v>
      </c>
      <c r="H198" s="232">
        <v>3</v>
      </c>
      <c r="I198" s="233"/>
      <c r="J198" s="234">
        <f>ROUND(I198*H198,2)</f>
        <v>0</v>
      </c>
      <c r="K198" s="235"/>
      <c r="L198" s="45"/>
      <c r="M198" s="236" t="s">
        <v>1</v>
      </c>
      <c r="N198" s="237" t="s">
        <v>45</v>
      </c>
      <c r="O198" s="92"/>
      <c r="P198" s="238">
        <f>O198*H198</f>
        <v>0</v>
      </c>
      <c r="Q198" s="238">
        <v>0.02416</v>
      </c>
      <c r="R198" s="238">
        <f>Q198*H198</f>
        <v>0.07248</v>
      </c>
      <c r="S198" s="238">
        <v>0</v>
      </c>
      <c r="T198" s="239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40" t="s">
        <v>301</v>
      </c>
      <c r="AT198" s="240" t="s">
        <v>215</v>
      </c>
      <c r="AU198" s="240" t="s">
        <v>89</v>
      </c>
      <c r="AY198" s="18" t="s">
        <v>213</v>
      </c>
      <c r="BE198" s="241">
        <f>IF(N198="základní",J198,0)</f>
        <v>0</v>
      </c>
      <c r="BF198" s="241">
        <f>IF(N198="snížená",J198,0)</f>
        <v>0</v>
      </c>
      <c r="BG198" s="241">
        <f>IF(N198="zákl. přenesená",J198,0)</f>
        <v>0</v>
      </c>
      <c r="BH198" s="241">
        <f>IF(N198="sníž. přenesená",J198,0)</f>
        <v>0</v>
      </c>
      <c r="BI198" s="241">
        <f>IF(N198="nulová",J198,0)</f>
        <v>0</v>
      </c>
      <c r="BJ198" s="18" t="s">
        <v>21</v>
      </c>
      <c r="BK198" s="241">
        <f>ROUND(I198*H198,2)</f>
        <v>0</v>
      </c>
      <c r="BL198" s="18" t="s">
        <v>301</v>
      </c>
      <c r="BM198" s="240" t="s">
        <v>3384</v>
      </c>
    </row>
    <row r="199" spans="1:65" s="2" customFormat="1" ht="16.5" customHeight="1">
      <c r="A199" s="39"/>
      <c r="B199" s="40"/>
      <c r="C199" s="228" t="s">
        <v>510</v>
      </c>
      <c r="D199" s="228" t="s">
        <v>215</v>
      </c>
      <c r="E199" s="229" t="s">
        <v>3385</v>
      </c>
      <c r="F199" s="230" t="s">
        <v>3386</v>
      </c>
      <c r="G199" s="231" t="s">
        <v>371</v>
      </c>
      <c r="H199" s="232">
        <v>1</v>
      </c>
      <c r="I199" s="233"/>
      <c r="J199" s="234">
        <f>ROUND(I199*H199,2)</f>
        <v>0</v>
      </c>
      <c r="K199" s="235"/>
      <c r="L199" s="45"/>
      <c r="M199" s="236" t="s">
        <v>1</v>
      </c>
      <c r="N199" s="237" t="s">
        <v>45</v>
      </c>
      <c r="O199" s="92"/>
      <c r="P199" s="238">
        <f>O199*H199</f>
        <v>0</v>
      </c>
      <c r="Q199" s="238">
        <v>0.02416</v>
      </c>
      <c r="R199" s="238">
        <f>Q199*H199</f>
        <v>0.02416</v>
      </c>
      <c r="S199" s="238">
        <v>0</v>
      </c>
      <c r="T199" s="239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40" t="s">
        <v>301</v>
      </c>
      <c r="AT199" s="240" t="s">
        <v>215</v>
      </c>
      <c r="AU199" s="240" t="s">
        <v>89</v>
      </c>
      <c r="AY199" s="18" t="s">
        <v>213</v>
      </c>
      <c r="BE199" s="241">
        <f>IF(N199="základní",J199,0)</f>
        <v>0</v>
      </c>
      <c r="BF199" s="241">
        <f>IF(N199="snížená",J199,0)</f>
        <v>0</v>
      </c>
      <c r="BG199" s="241">
        <f>IF(N199="zákl. přenesená",J199,0)</f>
        <v>0</v>
      </c>
      <c r="BH199" s="241">
        <f>IF(N199="sníž. přenesená",J199,0)</f>
        <v>0</v>
      </c>
      <c r="BI199" s="241">
        <f>IF(N199="nulová",J199,0)</f>
        <v>0</v>
      </c>
      <c r="BJ199" s="18" t="s">
        <v>21</v>
      </c>
      <c r="BK199" s="241">
        <f>ROUND(I199*H199,2)</f>
        <v>0</v>
      </c>
      <c r="BL199" s="18" t="s">
        <v>301</v>
      </c>
      <c r="BM199" s="240" t="s">
        <v>3387</v>
      </c>
    </row>
    <row r="200" spans="1:65" s="2" customFormat="1" ht="16.5" customHeight="1">
      <c r="A200" s="39"/>
      <c r="B200" s="40"/>
      <c r="C200" s="228" t="s">
        <v>518</v>
      </c>
      <c r="D200" s="228" t="s">
        <v>215</v>
      </c>
      <c r="E200" s="229" t="s">
        <v>3388</v>
      </c>
      <c r="F200" s="230" t="s">
        <v>3389</v>
      </c>
      <c r="G200" s="231" t="s">
        <v>371</v>
      </c>
      <c r="H200" s="232">
        <v>3</v>
      </c>
      <c r="I200" s="233"/>
      <c r="J200" s="234">
        <f>ROUND(I200*H200,2)</f>
        <v>0</v>
      </c>
      <c r="K200" s="235"/>
      <c r="L200" s="45"/>
      <c r="M200" s="236" t="s">
        <v>1</v>
      </c>
      <c r="N200" s="237" t="s">
        <v>45</v>
      </c>
      <c r="O200" s="92"/>
      <c r="P200" s="238">
        <f>O200*H200</f>
        <v>0</v>
      </c>
      <c r="Q200" s="238">
        <v>0.00059</v>
      </c>
      <c r="R200" s="238">
        <f>Q200*H200</f>
        <v>0.00177</v>
      </c>
      <c r="S200" s="238">
        <v>0</v>
      </c>
      <c r="T200" s="239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40" t="s">
        <v>301</v>
      </c>
      <c r="AT200" s="240" t="s">
        <v>215</v>
      </c>
      <c r="AU200" s="240" t="s">
        <v>89</v>
      </c>
      <c r="AY200" s="18" t="s">
        <v>213</v>
      </c>
      <c r="BE200" s="241">
        <f>IF(N200="základní",J200,0)</f>
        <v>0</v>
      </c>
      <c r="BF200" s="241">
        <f>IF(N200="snížená",J200,0)</f>
        <v>0</v>
      </c>
      <c r="BG200" s="241">
        <f>IF(N200="zákl. přenesená",J200,0)</f>
        <v>0</v>
      </c>
      <c r="BH200" s="241">
        <f>IF(N200="sníž. přenesená",J200,0)</f>
        <v>0</v>
      </c>
      <c r="BI200" s="241">
        <f>IF(N200="nulová",J200,0)</f>
        <v>0</v>
      </c>
      <c r="BJ200" s="18" t="s">
        <v>21</v>
      </c>
      <c r="BK200" s="241">
        <f>ROUND(I200*H200,2)</f>
        <v>0</v>
      </c>
      <c r="BL200" s="18" t="s">
        <v>301</v>
      </c>
      <c r="BM200" s="240" t="s">
        <v>3390</v>
      </c>
    </row>
    <row r="201" spans="1:65" s="2" customFormat="1" ht="16.5" customHeight="1">
      <c r="A201" s="39"/>
      <c r="B201" s="40"/>
      <c r="C201" s="228" t="s">
        <v>523</v>
      </c>
      <c r="D201" s="228" t="s">
        <v>215</v>
      </c>
      <c r="E201" s="229" t="s">
        <v>3391</v>
      </c>
      <c r="F201" s="230" t="s">
        <v>3392</v>
      </c>
      <c r="G201" s="231" t="s">
        <v>371</v>
      </c>
      <c r="H201" s="232">
        <v>2</v>
      </c>
      <c r="I201" s="233"/>
      <c r="J201" s="234">
        <f>ROUND(I201*H201,2)</f>
        <v>0</v>
      </c>
      <c r="K201" s="235"/>
      <c r="L201" s="45"/>
      <c r="M201" s="236" t="s">
        <v>1</v>
      </c>
      <c r="N201" s="237" t="s">
        <v>45</v>
      </c>
      <c r="O201" s="92"/>
      <c r="P201" s="238">
        <f>O201*H201</f>
        <v>0</v>
      </c>
      <c r="Q201" s="238">
        <v>0.00059</v>
      </c>
      <c r="R201" s="238">
        <f>Q201*H201</f>
        <v>0.00118</v>
      </c>
      <c r="S201" s="238">
        <v>0</v>
      </c>
      <c r="T201" s="239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40" t="s">
        <v>301</v>
      </c>
      <c r="AT201" s="240" t="s">
        <v>215</v>
      </c>
      <c r="AU201" s="240" t="s">
        <v>89</v>
      </c>
      <c r="AY201" s="18" t="s">
        <v>213</v>
      </c>
      <c r="BE201" s="241">
        <f>IF(N201="základní",J201,0)</f>
        <v>0</v>
      </c>
      <c r="BF201" s="241">
        <f>IF(N201="snížená",J201,0)</f>
        <v>0</v>
      </c>
      <c r="BG201" s="241">
        <f>IF(N201="zákl. přenesená",J201,0)</f>
        <v>0</v>
      </c>
      <c r="BH201" s="241">
        <f>IF(N201="sníž. přenesená",J201,0)</f>
        <v>0</v>
      </c>
      <c r="BI201" s="241">
        <f>IF(N201="nulová",J201,0)</f>
        <v>0</v>
      </c>
      <c r="BJ201" s="18" t="s">
        <v>21</v>
      </c>
      <c r="BK201" s="241">
        <f>ROUND(I201*H201,2)</f>
        <v>0</v>
      </c>
      <c r="BL201" s="18" t="s">
        <v>301</v>
      </c>
      <c r="BM201" s="240" t="s">
        <v>3393</v>
      </c>
    </row>
    <row r="202" spans="1:65" s="2" customFormat="1" ht="33" customHeight="1">
      <c r="A202" s="39"/>
      <c r="B202" s="40"/>
      <c r="C202" s="228" t="s">
        <v>528</v>
      </c>
      <c r="D202" s="228" t="s">
        <v>215</v>
      </c>
      <c r="E202" s="229" t="s">
        <v>3394</v>
      </c>
      <c r="F202" s="230" t="s">
        <v>3395</v>
      </c>
      <c r="G202" s="231" t="s">
        <v>371</v>
      </c>
      <c r="H202" s="232">
        <v>2</v>
      </c>
      <c r="I202" s="233"/>
      <c r="J202" s="234">
        <f>ROUND(I202*H202,2)</f>
        <v>0</v>
      </c>
      <c r="K202" s="235"/>
      <c r="L202" s="45"/>
      <c r="M202" s="236" t="s">
        <v>1</v>
      </c>
      <c r="N202" s="237" t="s">
        <v>45</v>
      </c>
      <c r="O202" s="92"/>
      <c r="P202" s="238">
        <f>O202*H202</f>
        <v>0</v>
      </c>
      <c r="Q202" s="238">
        <v>0.01175</v>
      </c>
      <c r="R202" s="238">
        <f>Q202*H202</f>
        <v>0.0235</v>
      </c>
      <c r="S202" s="238">
        <v>0</v>
      </c>
      <c r="T202" s="239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40" t="s">
        <v>301</v>
      </c>
      <c r="AT202" s="240" t="s">
        <v>215</v>
      </c>
      <c r="AU202" s="240" t="s">
        <v>89</v>
      </c>
      <c r="AY202" s="18" t="s">
        <v>213</v>
      </c>
      <c r="BE202" s="241">
        <f>IF(N202="základní",J202,0)</f>
        <v>0</v>
      </c>
      <c r="BF202" s="241">
        <f>IF(N202="snížená",J202,0)</f>
        <v>0</v>
      </c>
      <c r="BG202" s="241">
        <f>IF(N202="zákl. přenesená",J202,0)</f>
        <v>0</v>
      </c>
      <c r="BH202" s="241">
        <f>IF(N202="sníž. přenesená",J202,0)</f>
        <v>0</v>
      </c>
      <c r="BI202" s="241">
        <f>IF(N202="nulová",J202,0)</f>
        <v>0</v>
      </c>
      <c r="BJ202" s="18" t="s">
        <v>21</v>
      </c>
      <c r="BK202" s="241">
        <f>ROUND(I202*H202,2)</f>
        <v>0</v>
      </c>
      <c r="BL202" s="18" t="s">
        <v>301</v>
      </c>
      <c r="BM202" s="240" t="s">
        <v>3396</v>
      </c>
    </row>
    <row r="203" spans="1:65" s="2" customFormat="1" ht="44.25" customHeight="1">
      <c r="A203" s="39"/>
      <c r="B203" s="40"/>
      <c r="C203" s="228" t="s">
        <v>533</v>
      </c>
      <c r="D203" s="228" t="s">
        <v>215</v>
      </c>
      <c r="E203" s="229" t="s">
        <v>3397</v>
      </c>
      <c r="F203" s="230" t="s">
        <v>3398</v>
      </c>
      <c r="G203" s="231" t="s">
        <v>1307</v>
      </c>
      <c r="H203" s="232">
        <v>1</v>
      </c>
      <c r="I203" s="233"/>
      <c r="J203" s="234">
        <f>ROUND(I203*H203,2)</f>
        <v>0</v>
      </c>
      <c r="K203" s="235"/>
      <c r="L203" s="45"/>
      <c r="M203" s="236" t="s">
        <v>1</v>
      </c>
      <c r="N203" s="237" t="s">
        <v>45</v>
      </c>
      <c r="O203" s="92"/>
      <c r="P203" s="238">
        <f>O203*H203</f>
        <v>0</v>
      </c>
      <c r="Q203" s="238">
        <v>0.01066</v>
      </c>
      <c r="R203" s="238">
        <f>Q203*H203</f>
        <v>0.01066</v>
      </c>
      <c r="S203" s="238">
        <v>0</v>
      </c>
      <c r="T203" s="239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40" t="s">
        <v>301</v>
      </c>
      <c r="AT203" s="240" t="s">
        <v>215</v>
      </c>
      <c r="AU203" s="240" t="s">
        <v>89</v>
      </c>
      <c r="AY203" s="18" t="s">
        <v>213</v>
      </c>
      <c r="BE203" s="241">
        <f>IF(N203="základní",J203,0)</f>
        <v>0</v>
      </c>
      <c r="BF203" s="241">
        <f>IF(N203="snížená",J203,0)</f>
        <v>0</v>
      </c>
      <c r="BG203" s="241">
        <f>IF(N203="zákl. přenesená",J203,0)</f>
        <v>0</v>
      </c>
      <c r="BH203" s="241">
        <f>IF(N203="sníž. přenesená",J203,0)</f>
        <v>0</v>
      </c>
      <c r="BI203" s="241">
        <f>IF(N203="nulová",J203,0)</f>
        <v>0</v>
      </c>
      <c r="BJ203" s="18" t="s">
        <v>21</v>
      </c>
      <c r="BK203" s="241">
        <f>ROUND(I203*H203,2)</f>
        <v>0</v>
      </c>
      <c r="BL203" s="18" t="s">
        <v>301</v>
      </c>
      <c r="BM203" s="240" t="s">
        <v>3399</v>
      </c>
    </row>
    <row r="204" spans="1:65" s="2" customFormat="1" ht="44.25" customHeight="1">
      <c r="A204" s="39"/>
      <c r="B204" s="40"/>
      <c r="C204" s="228" t="s">
        <v>537</v>
      </c>
      <c r="D204" s="228" t="s">
        <v>215</v>
      </c>
      <c r="E204" s="229" t="s">
        <v>3400</v>
      </c>
      <c r="F204" s="230" t="s">
        <v>3401</v>
      </c>
      <c r="G204" s="231" t="s">
        <v>279</v>
      </c>
      <c r="H204" s="232">
        <v>0.091</v>
      </c>
      <c r="I204" s="233"/>
      <c r="J204" s="234">
        <f>ROUND(I204*H204,2)</f>
        <v>0</v>
      </c>
      <c r="K204" s="235"/>
      <c r="L204" s="45"/>
      <c r="M204" s="236" t="s">
        <v>1</v>
      </c>
      <c r="N204" s="237" t="s">
        <v>45</v>
      </c>
      <c r="O204" s="92"/>
      <c r="P204" s="238">
        <f>O204*H204</f>
        <v>0</v>
      </c>
      <c r="Q204" s="238">
        <v>0</v>
      </c>
      <c r="R204" s="238">
        <f>Q204*H204</f>
        <v>0</v>
      </c>
      <c r="S204" s="238">
        <v>0</v>
      </c>
      <c r="T204" s="239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40" t="s">
        <v>301</v>
      </c>
      <c r="AT204" s="240" t="s">
        <v>215</v>
      </c>
      <c r="AU204" s="240" t="s">
        <v>89</v>
      </c>
      <c r="AY204" s="18" t="s">
        <v>213</v>
      </c>
      <c r="BE204" s="241">
        <f>IF(N204="základní",J204,0)</f>
        <v>0</v>
      </c>
      <c r="BF204" s="241">
        <f>IF(N204="snížená",J204,0)</f>
        <v>0</v>
      </c>
      <c r="BG204" s="241">
        <f>IF(N204="zákl. přenesená",J204,0)</f>
        <v>0</v>
      </c>
      <c r="BH204" s="241">
        <f>IF(N204="sníž. přenesená",J204,0)</f>
        <v>0</v>
      </c>
      <c r="BI204" s="241">
        <f>IF(N204="nulová",J204,0)</f>
        <v>0</v>
      </c>
      <c r="BJ204" s="18" t="s">
        <v>21</v>
      </c>
      <c r="BK204" s="241">
        <f>ROUND(I204*H204,2)</f>
        <v>0</v>
      </c>
      <c r="BL204" s="18" t="s">
        <v>301</v>
      </c>
      <c r="BM204" s="240" t="s">
        <v>3402</v>
      </c>
    </row>
    <row r="205" spans="1:65" s="2" customFormat="1" ht="21.75" customHeight="1">
      <c r="A205" s="39"/>
      <c r="B205" s="40"/>
      <c r="C205" s="228" t="s">
        <v>542</v>
      </c>
      <c r="D205" s="228" t="s">
        <v>215</v>
      </c>
      <c r="E205" s="229" t="s">
        <v>3403</v>
      </c>
      <c r="F205" s="230" t="s">
        <v>3404</v>
      </c>
      <c r="G205" s="231" t="s">
        <v>1307</v>
      </c>
      <c r="H205" s="232">
        <v>6</v>
      </c>
      <c r="I205" s="233"/>
      <c r="J205" s="234">
        <f>ROUND(I205*H205,2)</f>
        <v>0</v>
      </c>
      <c r="K205" s="235"/>
      <c r="L205" s="45"/>
      <c r="M205" s="236" t="s">
        <v>1</v>
      </c>
      <c r="N205" s="237" t="s">
        <v>45</v>
      </c>
      <c r="O205" s="92"/>
      <c r="P205" s="238">
        <f>O205*H205</f>
        <v>0</v>
      </c>
      <c r="Q205" s="238">
        <v>0.00024</v>
      </c>
      <c r="R205" s="238">
        <f>Q205*H205</f>
        <v>0.00144</v>
      </c>
      <c r="S205" s="238">
        <v>0</v>
      </c>
      <c r="T205" s="239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40" t="s">
        <v>301</v>
      </c>
      <c r="AT205" s="240" t="s">
        <v>215</v>
      </c>
      <c r="AU205" s="240" t="s">
        <v>89</v>
      </c>
      <c r="AY205" s="18" t="s">
        <v>213</v>
      </c>
      <c r="BE205" s="241">
        <f>IF(N205="základní",J205,0)</f>
        <v>0</v>
      </c>
      <c r="BF205" s="241">
        <f>IF(N205="snížená",J205,0)</f>
        <v>0</v>
      </c>
      <c r="BG205" s="241">
        <f>IF(N205="zákl. přenesená",J205,0)</f>
        <v>0</v>
      </c>
      <c r="BH205" s="241">
        <f>IF(N205="sníž. přenesená",J205,0)</f>
        <v>0</v>
      </c>
      <c r="BI205" s="241">
        <f>IF(N205="nulová",J205,0)</f>
        <v>0</v>
      </c>
      <c r="BJ205" s="18" t="s">
        <v>21</v>
      </c>
      <c r="BK205" s="241">
        <f>ROUND(I205*H205,2)</f>
        <v>0</v>
      </c>
      <c r="BL205" s="18" t="s">
        <v>301</v>
      </c>
      <c r="BM205" s="240" t="s">
        <v>3405</v>
      </c>
    </row>
    <row r="206" spans="1:65" s="2" customFormat="1" ht="16.5" customHeight="1">
      <c r="A206" s="39"/>
      <c r="B206" s="40"/>
      <c r="C206" s="228" t="s">
        <v>548</v>
      </c>
      <c r="D206" s="228" t="s">
        <v>215</v>
      </c>
      <c r="E206" s="229" t="s">
        <v>3406</v>
      </c>
      <c r="F206" s="230" t="s">
        <v>3407</v>
      </c>
      <c r="G206" s="231" t="s">
        <v>1307</v>
      </c>
      <c r="H206" s="232">
        <v>3</v>
      </c>
      <c r="I206" s="233"/>
      <c r="J206" s="234">
        <f>ROUND(I206*H206,2)</f>
        <v>0</v>
      </c>
      <c r="K206" s="235"/>
      <c r="L206" s="45"/>
      <c r="M206" s="236" t="s">
        <v>1</v>
      </c>
      <c r="N206" s="237" t="s">
        <v>45</v>
      </c>
      <c r="O206" s="92"/>
      <c r="P206" s="238">
        <f>O206*H206</f>
        <v>0</v>
      </c>
      <c r="Q206" s="238">
        <v>0</v>
      </c>
      <c r="R206" s="238">
        <f>Q206*H206</f>
        <v>0</v>
      </c>
      <c r="S206" s="238">
        <v>0.00086</v>
      </c>
      <c r="T206" s="239">
        <f>S206*H206</f>
        <v>0.00258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40" t="s">
        <v>301</v>
      </c>
      <c r="AT206" s="240" t="s">
        <v>215</v>
      </c>
      <c r="AU206" s="240" t="s">
        <v>89</v>
      </c>
      <c r="AY206" s="18" t="s">
        <v>213</v>
      </c>
      <c r="BE206" s="241">
        <f>IF(N206="základní",J206,0)</f>
        <v>0</v>
      </c>
      <c r="BF206" s="241">
        <f>IF(N206="snížená",J206,0)</f>
        <v>0</v>
      </c>
      <c r="BG206" s="241">
        <f>IF(N206="zákl. přenesená",J206,0)</f>
        <v>0</v>
      </c>
      <c r="BH206" s="241">
        <f>IF(N206="sníž. přenesená",J206,0)</f>
        <v>0</v>
      </c>
      <c r="BI206" s="241">
        <f>IF(N206="nulová",J206,0)</f>
        <v>0</v>
      </c>
      <c r="BJ206" s="18" t="s">
        <v>21</v>
      </c>
      <c r="BK206" s="241">
        <f>ROUND(I206*H206,2)</f>
        <v>0</v>
      </c>
      <c r="BL206" s="18" t="s">
        <v>301</v>
      </c>
      <c r="BM206" s="240" t="s">
        <v>3408</v>
      </c>
    </row>
    <row r="207" spans="1:65" s="2" customFormat="1" ht="33" customHeight="1">
      <c r="A207" s="39"/>
      <c r="B207" s="40"/>
      <c r="C207" s="228" t="s">
        <v>553</v>
      </c>
      <c r="D207" s="228" t="s">
        <v>215</v>
      </c>
      <c r="E207" s="229" t="s">
        <v>3409</v>
      </c>
      <c r="F207" s="230" t="s">
        <v>3410</v>
      </c>
      <c r="G207" s="231" t="s">
        <v>371</v>
      </c>
      <c r="H207" s="232">
        <v>2</v>
      </c>
      <c r="I207" s="233"/>
      <c r="J207" s="234">
        <f>ROUND(I207*H207,2)</f>
        <v>0</v>
      </c>
      <c r="K207" s="235"/>
      <c r="L207" s="45"/>
      <c r="M207" s="236" t="s">
        <v>1</v>
      </c>
      <c r="N207" s="237" t="s">
        <v>45</v>
      </c>
      <c r="O207" s="92"/>
      <c r="P207" s="238">
        <f>O207*H207</f>
        <v>0</v>
      </c>
      <c r="Q207" s="238">
        <v>0.00196</v>
      </c>
      <c r="R207" s="238">
        <f>Q207*H207</f>
        <v>0.00392</v>
      </c>
      <c r="S207" s="238">
        <v>0</v>
      </c>
      <c r="T207" s="239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40" t="s">
        <v>301</v>
      </c>
      <c r="AT207" s="240" t="s">
        <v>215</v>
      </c>
      <c r="AU207" s="240" t="s">
        <v>89</v>
      </c>
      <c r="AY207" s="18" t="s">
        <v>213</v>
      </c>
      <c r="BE207" s="241">
        <f>IF(N207="základní",J207,0)</f>
        <v>0</v>
      </c>
      <c r="BF207" s="241">
        <f>IF(N207="snížená",J207,0)</f>
        <v>0</v>
      </c>
      <c r="BG207" s="241">
        <f>IF(N207="zákl. přenesená",J207,0)</f>
        <v>0</v>
      </c>
      <c r="BH207" s="241">
        <f>IF(N207="sníž. přenesená",J207,0)</f>
        <v>0</v>
      </c>
      <c r="BI207" s="241">
        <f>IF(N207="nulová",J207,0)</f>
        <v>0</v>
      </c>
      <c r="BJ207" s="18" t="s">
        <v>21</v>
      </c>
      <c r="BK207" s="241">
        <f>ROUND(I207*H207,2)</f>
        <v>0</v>
      </c>
      <c r="BL207" s="18" t="s">
        <v>301</v>
      </c>
      <c r="BM207" s="240" t="s">
        <v>3411</v>
      </c>
    </row>
    <row r="208" spans="1:65" s="2" customFormat="1" ht="21.75" customHeight="1">
      <c r="A208" s="39"/>
      <c r="B208" s="40"/>
      <c r="C208" s="228" t="s">
        <v>557</v>
      </c>
      <c r="D208" s="228" t="s">
        <v>215</v>
      </c>
      <c r="E208" s="229" t="s">
        <v>3412</v>
      </c>
      <c r="F208" s="230" t="s">
        <v>3413</v>
      </c>
      <c r="G208" s="231" t="s">
        <v>1307</v>
      </c>
      <c r="H208" s="232">
        <v>19</v>
      </c>
      <c r="I208" s="233"/>
      <c r="J208" s="234">
        <f>ROUND(I208*H208,2)</f>
        <v>0</v>
      </c>
      <c r="K208" s="235"/>
      <c r="L208" s="45"/>
      <c r="M208" s="236" t="s">
        <v>1</v>
      </c>
      <c r="N208" s="237" t="s">
        <v>45</v>
      </c>
      <c r="O208" s="92"/>
      <c r="P208" s="238">
        <f>O208*H208</f>
        <v>0</v>
      </c>
      <c r="Q208" s="238">
        <v>0.00196</v>
      </c>
      <c r="R208" s="238">
        <f>Q208*H208</f>
        <v>0.037239999999999995</v>
      </c>
      <c r="S208" s="238">
        <v>0</v>
      </c>
      <c r="T208" s="239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40" t="s">
        <v>301</v>
      </c>
      <c r="AT208" s="240" t="s">
        <v>215</v>
      </c>
      <c r="AU208" s="240" t="s">
        <v>89</v>
      </c>
      <c r="AY208" s="18" t="s">
        <v>213</v>
      </c>
      <c r="BE208" s="241">
        <f>IF(N208="základní",J208,0)</f>
        <v>0</v>
      </c>
      <c r="BF208" s="241">
        <f>IF(N208="snížená",J208,0)</f>
        <v>0</v>
      </c>
      <c r="BG208" s="241">
        <f>IF(N208="zákl. přenesená",J208,0)</f>
        <v>0</v>
      </c>
      <c r="BH208" s="241">
        <f>IF(N208="sníž. přenesená",J208,0)</f>
        <v>0</v>
      </c>
      <c r="BI208" s="241">
        <f>IF(N208="nulová",J208,0)</f>
        <v>0</v>
      </c>
      <c r="BJ208" s="18" t="s">
        <v>21</v>
      </c>
      <c r="BK208" s="241">
        <f>ROUND(I208*H208,2)</f>
        <v>0</v>
      </c>
      <c r="BL208" s="18" t="s">
        <v>301</v>
      </c>
      <c r="BM208" s="240" t="s">
        <v>3414</v>
      </c>
    </row>
    <row r="209" spans="1:51" s="13" customFormat="1" ht="12">
      <c r="A209" s="13"/>
      <c r="B209" s="242"/>
      <c r="C209" s="243"/>
      <c r="D209" s="244" t="s">
        <v>221</v>
      </c>
      <c r="E209" s="245" t="s">
        <v>1</v>
      </c>
      <c r="F209" s="246" t="s">
        <v>3415</v>
      </c>
      <c r="G209" s="243"/>
      <c r="H209" s="247">
        <v>12</v>
      </c>
      <c r="I209" s="248"/>
      <c r="J209" s="243"/>
      <c r="K209" s="243"/>
      <c r="L209" s="249"/>
      <c r="M209" s="250"/>
      <c r="N209" s="251"/>
      <c r="O209" s="251"/>
      <c r="P209" s="251"/>
      <c r="Q209" s="251"/>
      <c r="R209" s="251"/>
      <c r="S209" s="251"/>
      <c r="T209" s="25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3" t="s">
        <v>221</v>
      </c>
      <c r="AU209" s="253" t="s">
        <v>89</v>
      </c>
      <c r="AV209" s="13" t="s">
        <v>89</v>
      </c>
      <c r="AW209" s="13" t="s">
        <v>36</v>
      </c>
      <c r="AX209" s="13" t="s">
        <v>80</v>
      </c>
      <c r="AY209" s="253" t="s">
        <v>213</v>
      </c>
    </row>
    <row r="210" spans="1:51" s="13" customFormat="1" ht="12">
      <c r="A210" s="13"/>
      <c r="B210" s="242"/>
      <c r="C210" s="243"/>
      <c r="D210" s="244" t="s">
        <v>221</v>
      </c>
      <c r="E210" s="245" t="s">
        <v>1</v>
      </c>
      <c r="F210" s="246" t="s">
        <v>3416</v>
      </c>
      <c r="G210" s="243"/>
      <c r="H210" s="247">
        <v>7</v>
      </c>
      <c r="I210" s="248"/>
      <c r="J210" s="243"/>
      <c r="K210" s="243"/>
      <c r="L210" s="249"/>
      <c r="M210" s="250"/>
      <c r="N210" s="251"/>
      <c r="O210" s="251"/>
      <c r="P210" s="251"/>
      <c r="Q210" s="251"/>
      <c r="R210" s="251"/>
      <c r="S210" s="251"/>
      <c r="T210" s="25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3" t="s">
        <v>221</v>
      </c>
      <c r="AU210" s="253" t="s">
        <v>89</v>
      </c>
      <c r="AV210" s="13" t="s">
        <v>89</v>
      </c>
      <c r="AW210" s="13" t="s">
        <v>36</v>
      </c>
      <c r="AX210" s="13" t="s">
        <v>80</v>
      </c>
      <c r="AY210" s="253" t="s">
        <v>213</v>
      </c>
    </row>
    <row r="211" spans="1:51" s="14" customFormat="1" ht="12">
      <c r="A211" s="14"/>
      <c r="B211" s="254"/>
      <c r="C211" s="255"/>
      <c r="D211" s="244" t="s">
        <v>221</v>
      </c>
      <c r="E211" s="256" t="s">
        <v>1</v>
      </c>
      <c r="F211" s="257" t="s">
        <v>224</v>
      </c>
      <c r="G211" s="255"/>
      <c r="H211" s="258">
        <v>19</v>
      </c>
      <c r="I211" s="259"/>
      <c r="J211" s="255"/>
      <c r="K211" s="255"/>
      <c r="L211" s="260"/>
      <c r="M211" s="261"/>
      <c r="N211" s="262"/>
      <c r="O211" s="262"/>
      <c r="P211" s="262"/>
      <c r="Q211" s="262"/>
      <c r="R211" s="262"/>
      <c r="S211" s="262"/>
      <c r="T211" s="263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64" t="s">
        <v>221</v>
      </c>
      <c r="AU211" s="264" t="s">
        <v>89</v>
      </c>
      <c r="AV211" s="14" t="s">
        <v>219</v>
      </c>
      <c r="AW211" s="14" t="s">
        <v>36</v>
      </c>
      <c r="AX211" s="14" t="s">
        <v>21</v>
      </c>
      <c r="AY211" s="264" t="s">
        <v>213</v>
      </c>
    </row>
    <row r="212" spans="1:65" s="2" customFormat="1" ht="21.75" customHeight="1">
      <c r="A212" s="39"/>
      <c r="B212" s="40"/>
      <c r="C212" s="228" t="s">
        <v>562</v>
      </c>
      <c r="D212" s="228" t="s">
        <v>215</v>
      </c>
      <c r="E212" s="229" t="s">
        <v>3417</v>
      </c>
      <c r="F212" s="230" t="s">
        <v>3418</v>
      </c>
      <c r="G212" s="231" t="s">
        <v>1307</v>
      </c>
      <c r="H212" s="232">
        <v>2</v>
      </c>
      <c r="I212" s="233"/>
      <c r="J212" s="234">
        <f>ROUND(I212*H212,2)</f>
        <v>0</v>
      </c>
      <c r="K212" s="235"/>
      <c r="L212" s="45"/>
      <c r="M212" s="236" t="s">
        <v>1</v>
      </c>
      <c r="N212" s="237" t="s">
        <v>45</v>
      </c>
      <c r="O212" s="92"/>
      <c r="P212" s="238">
        <f>O212*H212</f>
        <v>0</v>
      </c>
      <c r="Q212" s="238">
        <v>0.0018</v>
      </c>
      <c r="R212" s="238">
        <f>Q212*H212</f>
        <v>0.0036</v>
      </c>
      <c r="S212" s="238">
        <v>0</v>
      </c>
      <c r="T212" s="239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40" t="s">
        <v>301</v>
      </c>
      <c r="AT212" s="240" t="s">
        <v>215</v>
      </c>
      <c r="AU212" s="240" t="s">
        <v>89</v>
      </c>
      <c r="AY212" s="18" t="s">
        <v>213</v>
      </c>
      <c r="BE212" s="241">
        <f>IF(N212="základní",J212,0)</f>
        <v>0</v>
      </c>
      <c r="BF212" s="241">
        <f>IF(N212="snížená",J212,0)</f>
        <v>0</v>
      </c>
      <c r="BG212" s="241">
        <f>IF(N212="zákl. přenesená",J212,0)</f>
        <v>0</v>
      </c>
      <c r="BH212" s="241">
        <f>IF(N212="sníž. přenesená",J212,0)</f>
        <v>0</v>
      </c>
      <c r="BI212" s="241">
        <f>IF(N212="nulová",J212,0)</f>
        <v>0</v>
      </c>
      <c r="BJ212" s="18" t="s">
        <v>21</v>
      </c>
      <c r="BK212" s="241">
        <f>ROUND(I212*H212,2)</f>
        <v>0</v>
      </c>
      <c r="BL212" s="18" t="s">
        <v>301</v>
      </c>
      <c r="BM212" s="240" t="s">
        <v>3419</v>
      </c>
    </row>
    <row r="213" spans="1:51" s="13" customFormat="1" ht="12">
      <c r="A213" s="13"/>
      <c r="B213" s="242"/>
      <c r="C213" s="243"/>
      <c r="D213" s="244" t="s">
        <v>221</v>
      </c>
      <c r="E213" s="245" t="s">
        <v>1</v>
      </c>
      <c r="F213" s="246" t="s">
        <v>3420</v>
      </c>
      <c r="G213" s="243"/>
      <c r="H213" s="247">
        <v>2</v>
      </c>
      <c r="I213" s="248"/>
      <c r="J213" s="243"/>
      <c r="K213" s="243"/>
      <c r="L213" s="249"/>
      <c r="M213" s="250"/>
      <c r="N213" s="251"/>
      <c r="O213" s="251"/>
      <c r="P213" s="251"/>
      <c r="Q213" s="251"/>
      <c r="R213" s="251"/>
      <c r="S213" s="251"/>
      <c r="T213" s="25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3" t="s">
        <v>221</v>
      </c>
      <c r="AU213" s="253" t="s">
        <v>89</v>
      </c>
      <c r="AV213" s="13" t="s">
        <v>89</v>
      </c>
      <c r="AW213" s="13" t="s">
        <v>36</v>
      </c>
      <c r="AX213" s="13" t="s">
        <v>21</v>
      </c>
      <c r="AY213" s="253" t="s">
        <v>213</v>
      </c>
    </row>
    <row r="214" spans="1:65" s="2" customFormat="1" ht="21.75" customHeight="1">
      <c r="A214" s="39"/>
      <c r="B214" s="40"/>
      <c r="C214" s="228" t="s">
        <v>567</v>
      </c>
      <c r="D214" s="228" t="s">
        <v>215</v>
      </c>
      <c r="E214" s="229" t="s">
        <v>3421</v>
      </c>
      <c r="F214" s="230" t="s">
        <v>3422</v>
      </c>
      <c r="G214" s="231" t="s">
        <v>371</v>
      </c>
      <c r="H214" s="232">
        <v>1</v>
      </c>
      <c r="I214" s="233"/>
      <c r="J214" s="234">
        <f>ROUND(I214*H214,2)</f>
        <v>0</v>
      </c>
      <c r="K214" s="235"/>
      <c r="L214" s="45"/>
      <c r="M214" s="236" t="s">
        <v>1</v>
      </c>
      <c r="N214" s="237" t="s">
        <v>45</v>
      </c>
      <c r="O214" s="92"/>
      <c r="P214" s="238">
        <f>O214*H214</f>
        <v>0</v>
      </c>
      <c r="Q214" s="238">
        <v>0.0018</v>
      </c>
      <c r="R214" s="238">
        <f>Q214*H214</f>
        <v>0.0018</v>
      </c>
      <c r="S214" s="238">
        <v>0</v>
      </c>
      <c r="T214" s="239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40" t="s">
        <v>301</v>
      </c>
      <c r="AT214" s="240" t="s">
        <v>215</v>
      </c>
      <c r="AU214" s="240" t="s">
        <v>89</v>
      </c>
      <c r="AY214" s="18" t="s">
        <v>213</v>
      </c>
      <c r="BE214" s="241">
        <f>IF(N214="základní",J214,0)</f>
        <v>0</v>
      </c>
      <c r="BF214" s="241">
        <f>IF(N214="snížená",J214,0)</f>
        <v>0</v>
      </c>
      <c r="BG214" s="241">
        <f>IF(N214="zákl. přenesená",J214,0)</f>
        <v>0</v>
      </c>
      <c r="BH214" s="241">
        <f>IF(N214="sníž. přenesená",J214,0)</f>
        <v>0</v>
      </c>
      <c r="BI214" s="241">
        <f>IF(N214="nulová",J214,0)</f>
        <v>0</v>
      </c>
      <c r="BJ214" s="18" t="s">
        <v>21</v>
      </c>
      <c r="BK214" s="241">
        <f>ROUND(I214*H214,2)</f>
        <v>0</v>
      </c>
      <c r="BL214" s="18" t="s">
        <v>301</v>
      </c>
      <c r="BM214" s="240" t="s">
        <v>3423</v>
      </c>
    </row>
    <row r="215" spans="1:65" s="2" customFormat="1" ht="66.75" customHeight="1">
      <c r="A215" s="39"/>
      <c r="B215" s="40"/>
      <c r="C215" s="228" t="s">
        <v>571</v>
      </c>
      <c r="D215" s="228" t="s">
        <v>215</v>
      </c>
      <c r="E215" s="229" t="s">
        <v>3424</v>
      </c>
      <c r="F215" s="230" t="s">
        <v>3425</v>
      </c>
      <c r="G215" s="231" t="s">
        <v>371</v>
      </c>
      <c r="H215" s="232">
        <v>4</v>
      </c>
      <c r="I215" s="233"/>
      <c r="J215" s="234">
        <f>ROUND(I215*H215,2)</f>
        <v>0</v>
      </c>
      <c r="K215" s="235"/>
      <c r="L215" s="45"/>
      <c r="M215" s="236" t="s">
        <v>1</v>
      </c>
      <c r="N215" s="237" t="s">
        <v>45</v>
      </c>
      <c r="O215" s="92"/>
      <c r="P215" s="238">
        <f>O215*H215</f>
        <v>0</v>
      </c>
      <c r="Q215" s="238">
        <v>0.00254</v>
      </c>
      <c r="R215" s="238">
        <f>Q215*H215</f>
        <v>0.01016</v>
      </c>
      <c r="S215" s="238">
        <v>0</v>
      </c>
      <c r="T215" s="239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40" t="s">
        <v>301</v>
      </c>
      <c r="AT215" s="240" t="s">
        <v>215</v>
      </c>
      <c r="AU215" s="240" t="s">
        <v>89</v>
      </c>
      <c r="AY215" s="18" t="s">
        <v>213</v>
      </c>
      <c r="BE215" s="241">
        <f>IF(N215="základní",J215,0)</f>
        <v>0</v>
      </c>
      <c r="BF215" s="241">
        <f>IF(N215="snížená",J215,0)</f>
        <v>0</v>
      </c>
      <c r="BG215" s="241">
        <f>IF(N215="zákl. přenesená",J215,0)</f>
        <v>0</v>
      </c>
      <c r="BH215" s="241">
        <f>IF(N215="sníž. přenesená",J215,0)</f>
        <v>0</v>
      </c>
      <c r="BI215" s="241">
        <f>IF(N215="nulová",J215,0)</f>
        <v>0</v>
      </c>
      <c r="BJ215" s="18" t="s">
        <v>21</v>
      </c>
      <c r="BK215" s="241">
        <f>ROUND(I215*H215,2)</f>
        <v>0</v>
      </c>
      <c r="BL215" s="18" t="s">
        <v>301</v>
      </c>
      <c r="BM215" s="240" t="s">
        <v>3426</v>
      </c>
    </row>
    <row r="216" spans="1:51" s="13" customFormat="1" ht="12">
      <c r="A216" s="13"/>
      <c r="B216" s="242"/>
      <c r="C216" s="243"/>
      <c r="D216" s="244" t="s">
        <v>221</v>
      </c>
      <c r="E216" s="245" t="s">
        <v>1</v>
      </c>
      <c r="F216" s="246" t="s">
        <v>3427</v>
      </c>
      <c r="G216" s="243"/>
      <c r="H216" s="247">
        <v>4</v>
      </c>
      <c r="I216" s="248"/>
      <c r="J216" s="243"/>
      <c r="K216" s="243"/>
      <c r="L216" s="249"/>
      <c r="M216" s="250"/>
      <c r="N216" s="251"/>
      <c r="O216" s="251"/>
      <c r="P216" s="251"/>
      <c r="Q216" s="251"/>
      <c r="R216" s="251"/>
      <c r="S216" s="251"/>
      <c r="T216" s="25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3" t="s">
        <v>221</v>
      </c>
      <c r="AU216" s="253" t="s">
        <v>89</v>
      </c>
      <c r="AV216" s="13" t="s">
        <v>89</v>
      </c>
      <c r="AW216" s="13" t="s">
        <v>36</v>
      </c>
      <c r="AX216" s="13" t="s">
        <v>80</v>
      </c>
      <c r="AY216" s="253" t="s">
        <v>213</v>
      </c>
    </row>
    <row r="217" spans="1:51" s="14" customFormat="1" ht="12">
      <c r="A217" s="14"/>
      <c r="B217" s="254"/>
      <c r="C217" s="255"/>
      <c r="D217" s="244" t="s">
        <v>221</v>
      </c>
      <c r="E217" s="256" t="s">
        <v>1</v>
      </c>
      <c r="F217" s="257" t="s">
        <v>224</v>
      </c>
      <c r="G217" s="255"/>
      <c r="H217" s="258">
        <v>4</v>
      </c>
      <c r="I217" s="259"/>
      <c r="J217" s="255"/>
      <c r="K217" s="255"/>
      <c r="L217" s="260"/>
      <c r="M217" s="261"/>
      <c r="N217" s="262"/>
      <c r="O217" s="262"/>
      <c r="P217" s="262"/>
      <c r="Q217" s="262"/>
      <c r="R217" s="262"/>
      <c r="S217" s="262"/>
      <c r="T217" s="263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64" t="s">
        <v>221</v>
      </c>
      <c r="AU217" s="264" t="s">
        <v>89</v>
      </c>
      <c r="AV217" s="14" t="s">
        <v>219</v>
      </c>
      <c r="AW217" s="14" t="s">
        <v>36</v>
      </c>
      <c r="AX217" s="14" t="s">
        <v>21</v>
      </c>
      <c r="AY217" s="264" t="s">
        <v>213</v>
      </c>
    </row>
    <row r="218" spans="1:65" s="2" customFormat="1" ht="21.75" customHeight="1">
      <c r="A218" s="39"/>
      <c r="B218" s="40"/>
      <c r="C218" s="228" t="s">
        <v>576</v>
      </c>
      <c r="D218" s="228" t="s">
        <v>215</v>
      </c>
      <c r="E218" s="229" t="s">
        <v>3428</v>
      </c>
      <c r="F218" s="230" t="s">
        <v>3429</v>
      </c>
      <c r="G218" s="231" t="s">
        <v>371</v>
      </c>
      <c r="H218" s="232">
        <v>4</v>
      </c>
      <c r="I218" s="233"/>
      <c r="J218" s="234">
        <f>ROUND(I218*H218,2)</f>
        <v>0</v>
      </c>
      <c r="K218" s="235"/>
      <c r="L218" s="45"/>
      <c r="M218" s="236" t="s">
        <v>1</v>
      </c>
      <c r="N218" s="237" t="s">
        <v>45</v>
      </c>
      <c r="O218" s="92"/>
      <c r="P218" s="238">
        <f>O218*H218</f>
        <v>0</v>
      </c>
      <c r="Q218" s="238">
        <v>4E-05</v>
      </c>
      <c r="R218" s="238">
        <f>Q218*H218</f>
        <v>0.00016</v>
      </c>
      <c r="S218" s="238">
        <v>0</v>
      </c>
      <c r="T218" s="239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40" t="s">
        <v>301</v>
      </c>
      <c r="AT218" s="240" t="s">
        <v>215</v>
      </c>
      <c r="AU218" s="240" t="s">
        <v>89</v>
      </c>
      <c r="AY218" s="18" t="s">
        <v>213</v>
      </c>
      <c r="BE218" s="241">
        <f>IF(N218="základní",J218,0)</f>
        <v>0</v>
      </c>
      <c r="BF218" s="241">
        <f>IF(N218="snížená",J218,0)</f>
        <v>0</v>
      </c>
      <c r="BG218" s="241">
        <f>IF(N218="zákl. přenesená",J218,0)</f>
        <v>0</v>
      </c>
      <c r="BH218" s="241">
        <f>IF(N218="sníž. přenesená",J218,0)</f>
        <v>0</v>
      </c>
      <c r="BI218" s="241">
        <f>IF(N218="nulová",J218,0)</f>
        <v>0</v>
      </c>
      <c r="BJ218" s="18" t="s">
        <v>21</v>
      </c>
      <c r="BK218" s="241">
        <f>ROUND(I218*H218,2)</f>
        <v>0</v>
      </c>
      <c r="BL218" s="18" t="s">
        <v>301</v>
      </c>
      <c r="BM218" s="240" t="s">
        <v>3430</v>
      </c>
    </row>
    <row r="219" spans="1:65" s="2" customFormat="1" ht="21.75" customHeight="1">
      <c r="A219" s="39"/>
      <c r="B219" s="40"/>
      <c r="C219" s="228" t="s">
        <v>581</v>
      </c>
      <c r="D219" s="228" t="s">
        <v>215</v>
      </c>
      <c r="E219" s="229" t="s">
        <v>3431</v>
      </c>
      <c r="F219" s="230" t="s">
        <v>3432</v>
      </c>
      <c r="G219" s="231" t="s">
        <v>371</v>
      </c>
      <c r="H219" s="232">
        <v>1</v>
      </c>
      <c r="I219" s="233"/>
      <c r="J219" s="234">
        <f>ROUND(I219*H219,2)</f>
        <v>0</v>
      </c>
      <c r="K219" s="235"/>
      <c r="L219" s="45"/>
      <c r="M219" s="236" t="s">
        <v>1</v>
      </c>
      <c r="N219" s="237" t="s">
        <v>45</v>
      </c>
      <c r="O219" s="92"/>
      <c r="P219" s="238">
        <f>O219*H219</f>
        <v>0</v>
      </c>
      <c r="Q219" s="238">
        <v>0</v>
      </c>
      <c r="R219" s="238">
        <f>Q219*H219</f>
        <v>0</v>
      </c>
      <c r="S219" s="238">
        <v>0.00225</v>
      </c>
      <c r="T219" s="239">
        <f>S219*H219</f>
        <v>0.00225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40" t="s">
        <v>301</v>
      </c>
      <c r="AT219" s="240" t="s">
        <v>215</v>
      </c>
      <c r="AU219" s="240" t="s">
        <v>89</v>
      </c>
      <c r="AY219" s="18" t="s">
        <v>213</v>
      </c>
      <c r="BE219" s="241">
        <f>IF(N219="základní",J219,0)</f>
        <v>0</v>
      </c>
      <c r="BF219" s="241">
        <f>IF(N219="snížená",J219,0)</f>
        <v>0</v>
      </c>
      <c r="BG219" s="241">
        <f>IF(N219="zákl. přenesená",J219,0)</f>
        <v>0</v>
      </c>
      <c r="BH219" s="241">
        <f>IF(N219="sníž. přenesená",J219,0)</f>
        <v>0</v>
      </c>
      <c r="BI219" s="241">
        <f>IF(N219="nulová",J219,0)</f>
        <v>0</v>
      </c>
      <c r="BJ219" s="18" t="s">
        <v>21</v>
      </c>
      <c r="BK219" s="241">
        <f>ROUND(I219*H219,2)</f>
        <v>0</v>
      </c>
      <c r="BL219" s="18" t="s">
        <v>301</v>
      </c>
      <c r="BM219" s="240" t="s">
        <v>3433</v>
      </c>
    </row>
    <row r="220" spans="1:65" s="2" customFormat="1" ht="21.75" customHeight="1">
      <c r="A220" s="39"/>
      <c r="B220" s="40"/>
      <c r="C220" s="228" t="s">
        <v>586</v>
      </c>
      <c r="D220" s="228" t="s">
        <v>215</v>
      </c>
      <c r="E220" s="229" t="s">
        <v>3434</v>
      </c>
      <c r="F220" s="230" t="s">
        <v>3435</v>
      </c>
      <c r="G220" s="231" t="s">
        <v>371</v>
      </c>
      <c r="H220" s="232">
        <v>3</v>
      </c>
      <c r="I220" s="233"/>
      <c r="J220" s="234">
        <f>ROUND(I220*H220,2)</f>
        <v>0</v>
      </c>
      <c r="K220" s="235"/>
      <c r="L220" s="45"/>
      <c r="M220" s="236" t="s">
        <v>1</v>
      </c>
      <c r="N220" s="237" t="s">
        <v>45</v>
      </c>
      <c r="O220" s="92"/>
      <c r="P220" s="238">
        <f>O220*H220</f>
        <v>0</v>
      </c>
      <c r="Q220" s="238">
        <v>0.00012</v>
      </c>
      <c r="R220" s="238">
        <f>Q220*H220</f>
        <v>0.00036</v>
      </c>
      <c r="S220" s="238">
        <v>0</v>
      </c>
      <c r="T220" s="239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40" t="s">
        <v>301</v>
      </c>
      <c r="AT220" s="240" t="s">
        <v>215</v>
      </c>
      <c r="AU220" s="240" t="s">
        <v>89</v>
      </c>
      <c r="AY220" s="18" t="s">
        <v>213</v>
      </c>
      <c r="BE220" s="241">
        <f>IF(N220="základní",J220,0)</f>
        <v>0</v>
      </c>
      <c r="BF220" s="241">
        <f>IF(N220="snížená",J220,0)</f>
        <v>0</v>
      </c>
      <c r="BG220" s="241">
        <f>IF(N220="zákl. přenesená",J220,0)</f>
        <v>0</v>
      </c>
      <c r="BH220" s="241">
        <f>IF(N220="sníž. přenesená",J220,0)</f>
        <v>0</v>
      </c>
      <c r="BI220" s="241">
        <f>IF(N220="nulová",J220,0)</f>
        <v>0</v>
      </c>
      <c r="BJ220" s="18" t="s">
        <v>21</v>
      </c>
      <c r="BK220" s="241">
        <f>ROUND(I220*H220,2)</f>
        <v>0</v>
      </c>
      <c r="BL220" s="18" t="s">
        <v>301</v>
      </c>
      <c r="BM220" s="240" t="s">
        <v>3436</v>
      </c>
    </row>
    <row r="221" spans="1:65" s="2" customFormat="1" ht="21.75" customHeight="1">
      <c r="A221" s="39"/>
      <c r="B221" s="40"/>
      <c r="C221" s="275" t="s">
        <v>591</v>
      </c>
      <c r="D221" s="275" t="s">
        <v>292</v>
      </c>
      <c r="E221" s="276" t="s">
        <v>3437</v>
      </c>
      <c r="F221" s="277" t="s">
        <v>3438</v>
      </c>
      <c r="G221" s="278" t="s">
        <v>371</v>
      </c>
      <c r="H221" s="279">
        <v>3</v>
      </c>
      <c r="I221" s="280"/>
      <c r="J221" s="281">
        <f>ROUND(I221*H221,2)</f>
        <v>0</v>
      </c>
      <c r="K221" s="282"/>
      <c r="L221" s="283"/>
      <c r="M221" s="284" t="s">
        <v>1</v>
      </c>
      <c r="N221" s="285" t="s">
        <v>45</v>
      </c>
      <c r="O221" s="92"/>
      <c r="P221" s="238">
        <f>O221*H221</f>
        <v>0</v>
      </c>
      <c r="Q221" s="238">
        <v>0.0021</v>
      </c>
      <c r="R221" s="238">
        <f>Q221*H221</f>
        <v>0.0063</v>
      </c>
      <c r="S221" s="238">
        <v>0</v>
      </c>
      <c r="T221" s="239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40" t="s">
        <v>382</v>
      </c>
      <c r="AT221" s="240" t="s">
        <v>292</v>
      </c>
      <c r="AU221" s="240" t="s">
        <v>89</v>
      </c>
      <c r="AY221" s="18" t="s">
        <v>213</v>
      </c>
      <c r="BE221" s="241">
        <f>IF(N221="základní",J221,0)</f>
        <v>0</v>
      </c>
      <c r="BF221" s="241">
        <f>IF(N221="snížená",J221,0)</f>
        <v>0</v>
      </c>
      <c r="BG221" s="241">
        <f>IF(N221="zákl. přenesená",J221,0)</f>
        <v>0</v>
      </c>
      <c r="BH221" s="241">
        <f>IF(N221="sníž. přenesená",J221,0)</f>
        <v>0</v>
      </c>
      <c r="BI221" s="241">
        <f>IF(N221="nulová",J221,0)</f>
        <v>0</v>
      </c>
      <c r="BJ221" s="18" t="s">
        <v>21</v>
      </c>
      <c r="BK221" s="241">
        <f>ROUND(I221*H221,2)</f>
        <v>0</v>
      </c>
      <c r="BL221" s="18" t="s">
        <v>301</v>
      </c>
      <c r="BM221" s="240" t="s">
        <v>3439</v>
      </c>
    </row>
    <row r="222" spans="1:65" s="2" customFormat="1" ht="21.75" customHeight="1">
      <c r="A222" s="39"/>
      <c r="B222" s="40"/>
      <c r="C222" s="228" t="s">
        <v>595</v>
      </c>
      <c r="D222" s="228" t="s">
        <v>215</v>
      </c>
      <c r="E222" s="229" t="s">
        <v>3440</v>
      </c>
      <c r="F222" s="230" t="s">
        <v>3441</v>
      </c>
      <c r="G222" s="231" t="s">
        <v>371</v>
      </c>
      <c r="H222" s="232">
        <v>4</v>
      </c>
      <c r="I222" s="233"/>
      <c r="J222" s="234">
        <f>ROUND(I222*H222,2)</f>
        <v>0</v>
      </c>
      <c r="K222" s="235"/>
      <c r="L222" s="45"/>
      <c r="M222" s="236" t="s">
        <v>1</v>
      </c>
      <c r="N222" s="237" t="s">
        <v>45</v>
      </c>
      <c r="O222" s="92"/>
      <c r="P222" s="238">
        <f>O222*H222</f>
        <v>0</v>
      </c>
      <c r="Q222" s="238">
        <v>0</v>
      </c>
      <c r="R222" s="238">
        <f>Q222*H222</f>
        <v>0</v>
      </c>
      <c r="S222" s="238">
        <v>0.00085</v>
      </c>
      <c r="T222" s="239">
        <f>S222*H222</f>
        <v>0.0034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40" t="s">
        <v>301</v>
      </c>
      <c r="AT222" s="240" t="s">
        <v>215</v>
      </c>
      <c r="AU222" s="240" t="s">
        <v>89</v>
      </c>
      <c r="AY222" s="18" t="s">
        <v>213</v>
      </c>
      <c r="BE222" s="241">
        <f>IF(N222="základní",J222,0)</f>
        <v>0</v>
      </c>
      <c r="BF222" s="241">
        <f>IF(N222="snížená",J222,0)</f>
        <v>0</v>
      </c>
      <c r="BG222" s="241">
        <f>IF(N222="zákl. přenesená",J222,0)</f>
        <v>0</v>
      </c>
      <c r="BH222" s="241">
        <f>IF(N222="sníž. přenesená",J222,0)</f>
        <v>0</v>
      </c>
      <c r="BI222" s="241">
        <f>IF(N222="nulová",J222,0)</f>
        <v>0</v>
      </c>
      <c r="BJ222" s="18" t="s">
        <v>21</v>
      </c>
      <c r="BK222" s="241">
        <f>ROUND(I222*H222,2)</f>
        <v>0</v>
      </c>
      <c r="BL222" s="18" t="s">
        <v>301</v>
      </c>
      <c r="BM222" s="240" t="s">
        <v>3442</v>
      </c>
    </row>
    <row r="223" spans="1:65" s="2" customFormat="1" ht="21.75" customHeight="1">
      <c r="A223" s="39"/>
      <c r="B223" s="40"/>
      <c r="C223" s="228" t="s">
        <v>601</v>
      </c>
      <c r="D223" s="228" t="s">
        <v>215</v>
      </c>
      <c r="E223" s="229" t="s">
        <v>3443</v>
      </c>
      <c r="F223" s="230" t="s">
        <v>3444</v>
      </c>
      <c r="G223" s="231" t="s">
        <v>371</v>
      </c>
      <c r="H223" s="232">
        <v>4</v>
      </c>
      <c r="I223" s="233"/>
      <c r="J223" s="234">
        <f>ROUND(I223*H223,2)</f>
        <v>0</v>
      </c>
      <c r="K223" s="235"/>
      <c r="L223" s="45"/>
      <c r="M223" s="236" t="s">
        <v>1</v>
      </c>
      <c r="N223" s="237" t="s">
        <v>45</v>
      </c>
      <c r="O223" s="92"/>
      <c r="P223" s="238">
        <f>O223*H223</f>
        <v>0</v>
      </c>
      <c r="Q223" s="238">
        <v>0.00023</v>
      </c>
      <c r="R223" s="238">
        <f>Q223*H223</f>
        <v>0.00092</v>
      </c>
      <c r="S223" s="238">
        <v>0</v>
      </c>
      <c r="T223" s="239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40" t="s">
        <v>301</v>
      </c>
      <c r="AT223" s="240" t="s">
        <v>215</v>
      </c>
      <c r="AU223" s="240" t="s">
        <v>89</v>
      </c>
      <c r="AY223" s="18" t="s">
        <v>213</v>
      </c>
      <c r="BE223" s="241">
        <f>IF(N223="základní",J223,0)</f>
        <v>0</v>
      </c>
      <c r="BF223" s="241">
        <f>IF(N223="snížená",J223,0)</f>
        <v>0</v>
      </c>
      <c r="BG223" s="241">
        <f>IF(N223="zákl. přenesená",J223,0)</f>
        <v>0</v>
      </c>
      <c r="BH223" s="241">
        <f>IF(N223="sníž. přenesená",J223,0)</f>
        <v>0</v>
      </c>
      <c r="BI223" s="241">
        <f>IF(N223="nulová",J223,0)</f>
        <v>0</v>
      </c>
      <c r="BJ223" s="18" t="s">
        <v>21</v>
      </c>
      <c r="BK223" s="241">
        <f>ROUND(I223*H223,2)</f>
        <v>0</v>
      </c>
      <c r="BL223" s="18" t="s">
        <v>301</v>
      </c>
      <c r="BM223" s="240" t="s">
        <v>3445</v>
      </c>
    </row>
    <row r="224" spans="1:51" s="13" customFormat="1" ht="12">
      <c r="A224" s="13"/>
      <c r="B224" s="242"/>
      <c r="C224" s="243"/>
      <c r="D224" s="244" t="s">
        <v>221</v>
      </c>
      <c r="E224" s="245" t="s">
        <v>1</v>
      </c>
      <c r="F224" s="246" t="s">
        <v>3446</v>
      </c>
      <c r="G224" s="243"/>
      <c r="H224" s="247">
        <v>4</v>
      </c>
      <c r="I224" s="248"/>
      <c r="J224" s="243"/>
      <c r="K224" s="243"/>
      <c r="L224" s="249"/>
      <c r="M224" s="250"/>
      <c r="N224" s="251"/>
      <c r="O224" s="251"/>
      <c r="P224" s="251"/>
      <c r="Q224" s="251"/>
      <c r="R224" s="251"/>
      <c r="S224" s="251"/>
      <c r="T224" s="25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53" t="s">
        <v>221</v>
      </c>
      <c r="AU224" s="253" t="s">
        <v>89</v>
      </c>
      <c r="AV224" s="13" t="s">
        <v>89</v>
      </c>
      <c r="AW224" s="13" t="s">
        <v>36</v>
      </c>
      <c r="AX224" s="13" t="s">
        <v>80</v>
      </c>
      <c r="AY224" s="253" t="s">
        <v>213</v>
      </c>
    </row>
    <row r="225" spans="1:51" s="14" customFormat="1" ht="12">
      <c r="A225" s="14"/>
      <c r="B225" s="254"/>
      <c r="C225" s="255"/>
      <c r="D225" s="244" t="s">
        <v>221</v>
      </c>
      <c r="E225" s="256" t="s">
        <v>1</v>
      </c>
      <c r="F225" s="257" t="s">
        <v>224</v>
      </c>
      <c r="G225" s="255"/>
      <c r="H225" s="258">
        <v>4</v>
      </c>
      <c r="I225" s="259"/>
      <c r="J225" s="255"/>
      <c r="K225" s="255"/>
      <c r="L225" s="260"/>
      <c r="M225" s="261"/>
      <c r="N225" s="262"/>
      <c r="O225" s="262"/>
      <c r="P225" s="262"/>
      <c r="Q225" s="262"/>
      <c r="R225" s="262"/>
      <c r="S225" s="262"/>
      <c r="T225" s="263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64" t="s">
        <v>221</v>
      </c>
      <c r="AU225" s="264" t="s">
        <v>89</v>
      </c>
      <c r="AV225" s="14" t="s">
        <v>219</v>
      </c>
      <c r="AW225" s="14" t="s">
        <v>36</v>
      </c>
      <c r="AX225" s="14" t="s">
        <v>21</v>
      </c>
      <c r="AY225" s="264" t="s">
        <v>213</v>
      </c>
    </row>
    <row r="226" spans="1:65" s="2" customFormat="1" ht="21.75" customHeight="1">
      <c r="A226" s="39"/>
      <c r="B226" s="40"/>
      <c r="C226" s="275" t="s">
        <v>606</v>
      </c>
      <c r="D226" s="275" t="s">
        <v>292</v>
      </c>
      <c r="E226" s="276" t="s">
        <v>3447</v>
      </c>
      <c r="F226" s="277" t="s">
        <v>3448</v>
      </c>
      <c r="G226" s="278" t="s">
        <v>371</v>
      </c>
      <c r="H226" s="279">
        <v>1</v>
      </c>
      <c r="I226" s="280"/>
      <c r="J226" s="281">
        <f>ROUND(I226*H226,2)</f>
        <v>0</v>
      </c>
      <c r="K226" s="282"/>
      <c r="L226" s="283"/>
      <c r="M226" s="284" t="s">
        <v>1</v>
      </c>
      <c r="N226" s="285" t="s">
        <v>45</v>
      </c>
      <c r="O226" s="92"/>
      <c r="P226" s="238">
        <f>O226*H226</f>
        <v>0</v>
      </c>
      <c r="Q226" s="238">
        <v>0.00018</v>
      </c>
      <c r="R226" s="238">
        <f>Q226*H226</f>
        <v>0.00018</v>
      </c>
      <c r="S226" s="238">
        <v>0</v>
      </c>
      <c r="T226" s="239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40" t="s">
        <v>382</v>
      </c>
      <c r="AT226" s="240" t="s">
        <v>292</v>
      </c>
      <c r="AU226" s="240" t="s">
        <v>89</v>
      </c>
      <c r="AY226" s="18" t="s">
        <v>213</v>
      </c>
      <c r="BE226" s="241">
        <f>IF(N226="základní",J226,0)</f>
        <v>0</v>
      </c>
      <c r="BF226" s="241">
        <f>IF(N226="snížená",J226,0)</f>
        <v>0</v>
      </c>
      <c r="BG226" s="241">
        <f>IF(N226="zákl. přenesená",J226,0)</f>
        <v>0</v>
      </c>
      <c r="BH226" s="241">
        <f>IF(N226="sníž. přenesená",J226,0)</f>
        <v>0</v>
      </c>
      <c r="BI226" s="241">
        <f>IF(N226="nulová",J226,0)</f>
        <v>0</v>
      </c>
      <c r="BJ226" s="18" t="s">
        <v>21</v>
      </c>
      <c r="BK226" s="241">
        <f>ROUND(I226*H226,2)</f>
        <v>0</v>
      </c>
      <c r="BL226" s="18" t="s">
        <v>301</v>
      </c>
      <c r="BM226" s="240" t="s">
        <v>3449</v>
      </c>
    </row>
    <row r="227" spans="1:51" s="13" customFormat="1" ht="12">
      <c r="A227" s="13"/>
      <c r="B227" s="242"/>
      <c r="C227" s="243"/>
      <c r="D227" s="244" t="s">
        <v>221</v>
      </c>
      <c r="E227" s="245" t="s">
        <v>1</v>
      </c>
      <c r="F227" s="246" t="s">
        <v>3450</v>
      </c>
      <c r="G227" s="243"/>
      <c r="H227" s="247">
        <v>1</v>
      </c>
      <c r="I227" s="248"/>
      <c r="J227" s="243"/>
      <c r="K227" s="243"/>
      <c r="L227" s="249"/>
      <c r="M227" s="250"/>
      <c r="N227" s="251"/>
      <c r="O227" s="251"/>
      <c r="P227" s="251"/>
      <c r="Q227" s="251"/>
      <c r="R227" s="251"/>
      <c r="S227" s="251"/>
      <c r="T227" s="25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3" t="s">
        <v>221</v>
      </c>
      <c r="AU227" s="253" t="s">
        <v>89</v>
      </c>
      <c r="AV227" s="13" t="s">
        <v>89</v>
      </c>
      <c r="AW227" s="13" t="s">
        <v>36</v>
      </c>
      <c r="AX227" s="13" t="s">
        <v>21</v>
      </c>
      <c r="AY227" s="253" t="s">
        <v>213</v>
      </c>
    </row>
    <row r="228" spans="1:65" s="2" customFormat="1" ht="21.75" customHeight="1">
      <c r="A228" s="39"/>
      <c r="B228" s="40"/>
      <c r="C228" s="275" t="s">
        <v>610</v>
      </c>
      <c r="D228" s="275" t="s">
        <v>292</v>
      </c>
      <c r="E228" s="276" t="s">
        <v>3451</v>
      </c>
      <c r="F228" s="277" t="s">
        <v>3452</v>
      </c>
      <c r="G228" s="278" t="s">
        <v>371</v>
      </c>
      <c r="H228" s="279">
        <v>11</v>
      </c>
      <c r="I228" s="280"/>
      <c r="J228" s="281">
        <f>ROUND(I228*H228,2)</f>
        <v>0</v>
      </c>
      <c r="K228" s="282"/>
      <c r="L228" s="283"/>
      <c r="M228" s="284" t="s">
        <v>1</v>
      </c>
      <c r="N228" s="285" t="s">
        <v>45</v>
      </c>
      <c r="O228" s="92"/>
      <c r="P228" s="238">
        <f>O228*H228</f>
        <v>0</v>
      </c>
      <c r="Q228" s="238">
        <v>0.0009</v>
      </c>
      <c r="R228" s="238">
        <f>Q228*H228</f>
        <v>0.009899999999999999</v>
      </c>
      <c r="S228" s="238">
        <v>0</v>
      </c>
      <c r="T228" s="239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40" t="s">
        <v>382</v>
      </c>
      <c r="AT228" s="240" t="s">
        <v>292</v>
      </c>
      <c r="AU228" s="240" t="s">
        <v>89</v>
      </c>
      <c r="AY228" s="18" t="s">
        <v>213</v>
      </c>
      <c r="BE228" s="241">
        <f>IF(N228="základní",J228,0)</f>
        <v>0</v>
      </c>
      <c r="BF228" s="241">
        <f>IF(N228="snížená",J228,0)</f>
        <v>0</v>
      </c>
      <c r="BG228" s="241">
        <f>IF(N228="zákl. přenesená",J228,0)</f>
        <v>0</v>
      </c>
      <c r="BH228" s="241">
        <f>IF(N228="sníž. přenesená",J228,0)</f>
        <v>0</v>
      </c>
      <c r="BI228" s="241">
        <f>IF(N228="nulová",J228,0)</f>
        <v>0</v>
      </c>
      <c r="BJ228" s="18" t="s">
        <v>21</v>
      </c>
      <c r="BK228" s="241">
        <f>ROUND(I228*H228,2)</f>
        <v>0</v>
      </c>
      <c r="BL228" s="18" t="s">
        <v>301</v>
      </c>
      <c r="BM228" s="240" t="s">
        <v>3453</v>
      </c>
    </row>
    <row r="229" spans="1:51" s="13" customFormat="1" ht="12">
      <c r="A229" s="13"/>
      <c r="B229" s="242"/>
      <c r="C229" s="243"/>
      <c r="D229" s="244" t="s">
        <v>221</v>
      </c>
      <c r="E229" s="245" t="s">
        <v>1</v>
      </c>
      <c r="F229" s="246" t="s">
        <v>3454</v>
      </c>
      <c r="G229" s="243"/>
      <c r="H229" s="247">
        <v>11</v>
      </c>
      <c r="I229" s="248"/>
      <c r="J229" s="243"/>
      <c r="K229" s="243"/>
      <c r="L229" s="249"/>
      <c r="M229" s="250"/>
      <c r="N229" s="251"/>
      <c r="O229" s="251"/>
      <c r="P229" s="251"/>
      <c r="Q229" s="251"/>
      <c r="R229" s="251"/>
      <c r="S229" s="251"/>
      <c r="T229" s="25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3" t="s">
        <v>221</v>
      </c>
      <c r="AU229" s="253" t="s">
        <v>89</v>
      </c>
      <c r="AV229" s="13" t="s">
        <v>89</v>
      </c>
      <c r="AW229" s="13" t="s">
        <v>36</v>
      </c>
      <c r="AX229" s="13" t="s">
        <v>21</v>
      </c>
      <c r="AY229" s="253" t="s">
        <v>213</v>
      </c>
    </row>
    <row r="230" spans="1:65" s="2" customFormat="1" ht="21.75" customHeight="1">
      <c r="A230" s="39"/>
      <c r="B230" s="40"/>
      <c r="C230" s="228" t="s">
        <v>614</v>
      </c>
      <c r="D230" s="228" t="s">
        <v>215</v>
      </c>
      <c r="E230" s="229" t="s">
        <v>3455</v>
      </c>
      <c r="F230" s="230" t="s">
        <v>3456</v>
      </c>
      <c r="G230" s="231" t="s">
        <v>371</v>
      </c>
      <c r="H230" s="232">
        <v>6</v>
      </c>
      <c r="I230" s="233"/>
      <c r="J230" s="234">
        <f>ROUND(I230*H230,2)</f>
        <v>0</v>
      </c>
      <c r="K230" s="235"/>
      <c r="L230" s="45"/>
      <c r="M230" s="236" t="s">
        <v>1</v>
      </c>
      <c r="N230" s="237" t="s">
        <v>45</v>
      </c>
      <c r="O230" s="92"/>
      <c r="P230" s="238">
        <f>O230*H230</f>
        <v>0</v>
      </c>
      <c r="Q230" s="238">
        <v>0.00028</v>
      </c>
      <c r="R230" s="238">
        <f>Q230*H230</f>
        <v>0.0016799999999999999</v>
      </c>
      <c r="S230" s="238">
        <v>0</v>
      </c>
      <c r="T230" s="239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40" t="s">
        <v>301</v>
      </c>
      <c r="AT230" s="240" t="s">
        <v>215</v>
      </c>
      <c r="AU230" s="240" t="s">
        <v>89</v>
      </c>
      <c r="AY230" s="18" t="s">
        <v>213</v>
      </c>
      <c r="BE230" s="241">
        <f>IF(N230="základní",J230,0)</f>
        <v>0</v>
      </c>
      <c r="BF230" s="241">
        <f>IF(N230="snížená",J230,0)</f>
        <v>0</v>
      </c>
      <c r="BG230" s="241">
        <f>IF(N230="zákl. přenesená",J230,0)</f>
        <v>0</v>
      </c>
      <c r="BH230" s="241">
        <f>IF(N230="sníž. přenesená",J230,0)</f>
        <v>0</v>
      </c>
      <c r="BI230" s="241">
        <f>IF(N230="nulová",J230,0)</f>
        <v>0</v>
      </c>
      <c r="BJ230" s="18" t="s">
        <v>21</v>
      </c>
      <c r="BK230" s="241">
        <f>ROUND(I230*H230,2)</f>
        <v>0</v>
      </c>
      <c r="BL230" s="18" t="s">
        <v>301</v>
      </c>
      <c r="BM230" s="240" t="s">
        <v>3457</v>
      </c>
    </row>
    <row r="231" spans="1:51" s="13" customFormat="1" ht="12">
      <c r="A231" s="13"/>
      <c r="B231" s="242"/>
      <c r="C231" s="243"/>
      <c r="D231" s="244" t="s">
        <v>221</v>
      </c>
      <c r="E231" s="245" t="s">
        <v>1</v>
      </c>
      <c r="F231" s="246" t="s">
        <v>3458</v>
      </c>
      <c r="G231" s="243"/>
      <c r="H231" s="247">
        <v>6</v>
      </c>
      <c r="I231" s="248"/>
      <c r="J231" s="243"/>
      <c r="K231" s="243"/>
      <c r="L231" s="249"/>
      <c r="M231" s="250"/>
      <c r="N231" s="251"/>
      <c r="O231" s="251"/>
      <c r="P231" s="251"/>
      <c r="Q231" s="251"/>
      <c r="R231" s="251"/>
      <c r="S231" s="251"/>
      <c r="T231" s="252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53" t="s">
        <v>221</v>
      </c>
      <c r="AU231" s="253" t="s">
        <v>89</v>
      </c>
      <c r="AV231" s="13" t="s">
        <v>89</v>
      </c>
      <c r="AW231" s="13" t="s">
        <v>36</v>
      </c>
      <c r="AX231" s="13" t="s">
        <v>21</v>
      </c>
      <c r="AY231" s="253" t="s">
        <v>213</v>
      </c>
    </row>
    <row r="232" spans="1:65" s="2" customFormat="1" ht="21.75" customHeight="1">
      <c r="A232" s="39"/>
      <c r="B232" s="40"/>
      <c r="C232" s="228" t="s">
        <v>618</v>
      </c>
      <c r="D232" s="228" t="s">
        <v>215</v>
      </c>
      <c r="E232" s="229" t="s">
        <v>3459</v>
      </c>
      <c r="F232" s="230" t="s">
        <v>3460</v>
      </c>
      <c r="G232" s="231" t="s">
        <v>371</v>
      </c>
      <c r="H232" s="232">
        <v>2</v>
      </c>
      <c r="I232" s="233"/>
      <c r="J232" s="234">
        <f>ROUND(I232*H232,2)</f>
        <v>0</v>
      </c>
      <c r="K232" s="235"/>
      <c r="L232" s="45"/>
      <c r="M232" s="236" t="s">
        <v>1</v>
      </c>
      <c r="N232" s="237" t="s">
        <v>45</v>
      </c>
      <c r="O232" s="92"/>
      <c r="P232" s="238">
        <f>O232*H232</f>
        <v>0</v>
      </c>
      <c r="Q232" s="238">
        <v>0.00066</v>
      </c>
      <c r="R232" s="238">
        <f>Q232*H232</f>
        <v>0.00132</v>
      </c>
      <c r="S232" s="238">
        <v>0</v>
      </c>
      <c r="T232" s="239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40" t="s">
        <v>301</v>
      </c>
      <c r="AT232" s="240" t="s">
        <v>215</v>
      </c>
      <c r="AU232" s="240" t="s">
        <v>89</v>
      </c>
      <c r="AY232" s="18" t="s">
        <v>213</v>
      </c>
      <c r="BE232" s="241">
        <f>IF(N232="základní",J232,0)</f>
        <v>0</v>
      </c>
      <c r="BF232" s="241">
        <f>IF(N232="snížená",J232,0)</f>
        <v>0</v>
      </c>
      <c r="BG232" s="241">
        <f>IF(N232="zákl. přenesená",J232,0)</f>
        <v>0</v>
      </c>
      <c r="BH232" s="241">
        <f>IF(N232="sníž. přenesená",J232,0)</f>
        <v>0</v>
      </c>
      <c r="BI232" s="241">
        <f>IF(N232="nulová",J232,0)</f>
        <v>0</v>
      </c>
      <c r="BJ232" s="18" t="s">
        <v>21</v>
      </c>
      <c r="BK232" s="241">
        <f>ROUND(I232*H232,2)</f>
        <v>0</v>
      </c>
      <c r="BL232" s="18" t="s">
        <v>301</v>
      </c>
      <c r="BM232" s="240" t="s">
        <v>3461</v>
      </c>
    </row>
    <row r="233" spans="1:51" s="13" customFormat="1" ht="12">
      <c r="A233" s="13"/>
      <c r="B233" s="242"/>
      <c r="C233" s="243"/>
      <c r="D233" s="244" t="s">
        <v>221</v>
      </c>
      <c r="E233" s="245" t="s">
        <v>1</v>
      </c>
      <c r="F233" s="246" t="s">
        <v>3462</v>
      </c>
      <c r="G233" s="243"/>
      <c r="H233" s="247">
        <v>2</v>
      </c>
      <c r="I233" s="248"/>
      <c r="J233" s="243"/>
      <c r="K233" s="243"/>
      <c r="L233" s="249"/>
      <c r="M233" s="250"/>
      <c r="N233" s="251"/>
      <c r="O233" s="251"/>
      <c r="P233" s="251"/>
      <c r="Q233" s="251"/>
      <c r="R233" s="251"/>
      <c r="S233" s="251"/>
      <c r="T233" s="252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3" t="s">
        <v>221</v>
      </c>
      <c r="AU233" s="253" t="s">
        <v>89</v>
      </c>
      <c r="AV233" s="13" t="s">
        <v>89</v>
      </c>
      <c r="AW233" s="13" t="s">
        <v>36</v>
      </c>
      <c r="AX233" s="13" t="s">
        <v>21</v>
      </c>
      <c r="AY233" s="253" t="s">
        <v>213</v>
      </c>
    </row>
    <row r="234" spans="1:65" s="2" customFormat="1" ht="33" customHeight="1">
      <c r="A234" s="39"/>
      <c r="B234" s="40"/>
      <c r="C234" s="228" t="s">
        <v>624</v>
      </c>
      <c r="D234" s="228" t="s">
        <v>215</v>
      </c>
      <c r="E234" s="229" t="s">
        <v>3463</v>
      </c>
      <c r="F234" s="230" t="s">
        <v>3464</v>
      </c>
      <c r="G234" s="231" t="s">
        <v>371</v>
      </c>
      <c r="H234" s="232">
        <v>16</v>
      </c>
      <c r="I234" s="233"/>
      <c r="J234" s="234">
        <f>ROUND(I234*H234,2)</f>
        <v>0</v>
      </c>
      <c r="K234" s="235"/>
      <c r="L234" s="45"/>
      <c r="M234" s="236" t="s">
        <v>1</v>
      </c>
      <c r="N234" s="237" t="s">
        <v>45</v>
      </c>
      <c r="O234" s="92"/>
      <c r="P234" s="238">
        <f>O234*H234</f>
        <v>0</v>
      </c>
      <c r="Q234" s="238">
        <v>0.00014</v>
      </c>
      <c r="R234" s="238">
        <f>Q234*H234</f>
        <v>0.00224</v>
      </c>
      <c r="S234" s="238">
        <v>0</v>
      </c>
      <c r="T234" s="239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40" t="s">
        <v>301</v>
      </c>
      <c r="AT234" s="240" t="s">
        <v>215</v>
      </c>
      <c r="AU234" s="240" t="s">
        <v>89</v>
      </c>
      <c r="AY234" s="18" t="s">
        <v>213</v>
      </c>
      <c r="BE234" s="241">
        <f>IF(N234="základní",J234,0)</f>
        <v>0</v>
      </c>
      <c r="BF234" s="241">
        <f>IF(N234="snížená",J234,0)</f>
        <v>0</v>
      </c>
      <c r="BG234" s="241">
        <f>IF(N234="zákl. přenesená",J234,0)</f>
        <v>0</v>
      </c>
      <c r="BH234" s="241">
        <f>IF(N234="sníž. přenesená",J234,0)</f>
        <v>0</v>
      </c>
      <c r="BI234" s="241">
        <f>IF(N234="nulová",J234,0)</f>
        <v>0</v>
      </c>
      <c r="BJ234" s="18" t="s">
        <v>21</v>
      </c>
      <c r="BK234" s="241">
        <f>ROUND(I234*H234,2)</f>
        <v>0</v>
      </c>
      <c r="BL234" s="18" t="s">
        <v>301</v>
      </c>
      <c r="BM234" s="240" t="s">
        <v>3465</v>
      </c>
    </row>
    <row r="235" spans="1:65" s="2" customFormat="1" ht="16.5" customHeight="1">
      <c r="A235" s="39"/>
      <c r="B235" s="40"/>
      <c r="C235" s="228" t="s">
        <v>629</v>
      </c>
      <c r="D235" s="228" t="s">
        <v>215</v>
      </c>
      <c r="E235" s="229" t="s">
        <v>3466</v>
      </c>
      <c r="F235" s="230" t="s">
        <v>3467</v>
      </c>
      <c r="G235" s="231" t="s">
        <v>371</v>
      </c>
      <c r="H235" s="232">
        <v>4</v>
      </c>
      <c r="I235" s="233"/>
      <c r="J235" s="234">
        <f>ROUND(I235*H235,2)</f>
        <v>0</v>
      </c>
      <c r="K235" s="235"/>
      <c r="L235" s="45"/>
      <c r="M235" s="236" t="s">
        <v>1</v>
      </c>
      <c r="N235" s="237" t="s">
        <v>45</v>
      </c>
      <c r="O235" s="92"/>
      <c r="P235" s="238">
        <f>O235*H235</f>
        <v>0</v>
      </c>
      <c r="Q235" s="238">
        <v>9E-05</v>
      </c>
      <c r="R235" s="238">
        <f>Q235*H235</f>
        <v>0.00036</v>
      </c>
      <c r="S235" s="238">
        <v>0</v>
      </c>
      <c r="T235" s="239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40" t="s">
        <v>301</v>
      </c>
      <c r="AT235" s="240" t="s">
        <v>215</v>
      </c>
      <c r="AU235" s="240" t="s">
        <v>89</v>
      </c>
      <c r="AY235" s="18" t="s">
        <v>213</v>
      </c>
      <c r="BE235" s="241">
        <f>IF(N235="základní",J235,0)</f>
        <v>0</v>
      </c>
      <c r="BF235" s="241">
        <f>IF(N235="snížená",J235,0)</f>
        <v>0</v>
      </c>
      <c r="BG235" s="241">
        <f>IF(N235="zákl. přenesená",J235,0)</f>
        <v>0</v>
      </c>
      <c r="BH235" s="241">
        <f>IF(N235="sníž. přenesená",J235,0)</f>
        <v>0</v>
      </c>
      <c r="BI235" s="241">
        <f>IF(N235="nulová",J235,0)</f>
        <v>0</v>
      </c>
      <c r="BJ235" s="18" t="s">
        <v>21</v>
      </c>
      <c r="BK235" s="241">
        <f>ROUND(I235*H235,2)</f>
        <v>0</v>
      </c>
      <c r="BL235" s="18" t="s">
        <v>301</v>
      </c>
      <c r="BM235" s="240" t="s">
        <v>3468</v>
      </c>
    </row>
    <row r="236" spans="1:65" s="2" customFormat="1" ht="44.25" customHeight="1">
      <c r="A236" s="39"/>
      <c r="B236" s="40"/>
      <c r="C236" s="228" t="s">
        <v>635</v>
      </c>
      <c r="D236" s="228" t="s">
        <v>215</v>
      </c>
      <c r="E236" s="229" t="s">
        <v>3469</v>
      </c>
      <c r="F236" s="230" t="s">
        <v>3470</v>
      </c>
      <c r="G236" s="231" t="s">
        <v>1587</v>
      </c>
      <c r="H236" s="297"/>
      <c r="I236" s="233"/>
      <c r="J236" s="234">
        <f>ROUND(I236*H236,2)</f>
        <v>0</v>
      </c>
      <c r="K236" s="235"/>
      <c r="L236" s="45"/>
      <c r="M236" s="236" t="s">
        <v>1</v>
      </c>
      <c r="N236" s="237" t="s">
        <v>45</v>
      </c>
      <c r="O236" s="92"/>
      <c r="P236" s="238">
        <f>O236*H236</f>
        <v>0</v>
      </c>
      <c r="Q236" s="238">
        <v>0</v>
      </c>
      <c r="R236" s="238">
        <f>Q236*H236</f>
        <v>0</v>
      </c>
      <c r="S236" s="238">
        <v>0</v>
      </c>
      <c r="T236" s="239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40" t="s">
        <v>301</v>
      </c>
      <c r="AT236" s="240" t="s">
        <v>215</v>
      </c>
      <c r="AU236" s="240" t="s">
        <v>89</v>
      </c>
      <c r="AY236" s="18" t="s">
        <v>213</v>
      </c>
      <c r="BE236" s="241">
        <f>IF(N236="základní",J236,0)</f>
        <v>0</v>
      </c>
      <c r="BF236" s="241">
        <f>IF(N236="snížená",J236,0)</f>
        <v>0</v>
      </c>
      <c r="BG236" s="241">
        <f>IF(N236="zákl. přenesená",J236,0)</f>
        <v>0</v>
      </c>
      <c r="BH236" s="241">
        <f>IF(N236="sníž. přenesená",J236,0)</f>
        <v>0</v>
      </c>
      <c r="BI236" s="241">
        <f>IF(N236="nulová",J236,0)</f>
        <v>0</v>
      </c>
      <c r="BJ236" s="18" t="s">
        <v>21</v>
      </c>
      <c r="BK236" s="241">
        <f>ROUND(I236*H236,2)</f>
        <v>0</v>
      </c>
      <c r="BL236" s="18" t="s">
        <v>301</v>
      </c>
      <c r="BM236" s="240" t="s">
        <v>3471</v>
      </c>
    </row>
    <row r="237" spans="1:63" s="12" customFormat="1" ht="22.8" customHeight="1">
      <c r="A237" s="12"/>
      <c r="B237" s="212"/>
      <c r="C237" s="213"/>
      <c r="D237" s="214" t="s">
        <v>79</v>
      </c>
      <c r="E237" s="226" t="s">
        <v>3472</v>
      </c>
      <c r="F237" s="226" t="s">
        <v>3473</v>
      </c>
      <c r="G237" s="213"/>
      <c r="H237" s="213"/>
      <c r="I237" s="216"/>
      <c r="J237" s="227">
        <f>BK237</f>
        <v>0</v>
      </c>
      <c r="K237" s="213"/>
      <c r="L237" s="218"/>
      <c r="M237" s="219"/>
      <c r="N237" s="220"/>
      <c r="O237" s="220"/>
      <c r="P237" s="221">
        <f>SUM(P238:P247)</f>
        <v>0</v>
      </c>
      <c r="Q237" s="220"/>
      <c r="R237" s="221">
        <f>SUM(R238:R247)</f>
        <v>0.268</v>
      </c>
      <c r="S237" s="220"/>
      <c r="T237" s="222">
        <f>SUM(T238:T247)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23" t="s">
        <v>89</v>
      </c>
      <c r="AT237" s="224" t="s">
        <v>79</v>
      </c>
      <c r="AU237" s="224" t="s">
        <v>21</v>
      </c>
      <c r="AY237" s="223" t="s">
        <v>213</v>
      </c>
      <c r="BK237" s="225">
        <f>SUM(BK238:BK247)</f>
        <v>0</v>
      </c>
    </row>
    <row r="238" spans="1:65" s="2" customFormat="1" ht="33" customHeight="1">
      <c r="A238" s="39"/>
      <c r="B238" s="40"/>
      <c r="C238" s="228" t="s">
        <v>639</v>
      </c>
      <c r="D238" s="228" t="s">
        <v>215</v>
      </c>
      <c r="E238" s="229" t="s">
        <v>3474</v>
      </c>
      <c r="F238" s="230" t="s">
        <v>3475</v>
      </c>
      <c r="G238" s="231" t="s">
        <v>1307</v>
      </c>
      <c r="H238" s="232">
        <v>1</v>
      </c>
      <c r="I238" s="233"/>
      <c r="J238" s="234">
        <f>ROUND(I238*H238,2)</f>
        <v>0</v>
      </c>
      <c r="K238" s="235"/>
      <c r="L238" s="45"/>
      <c r="M238" s="236" t="s">
        <v>1</v>
      </c>
      <c r="N238" s="237" t="s">
        <v>45</v>
      </c>
      <c r="O238" s="92"/>
      <c r="P238" s="238">
        <f>O238*H238</f>
        <v>0</v>
      </c>
      <c r="Q238" s="238">
        <v>0.012</v>
      </c>
      <c r="R238" s="238">
        <f>Q238*H238</f>
        <v>0.012</v>
      </c>
      <c r="S238" s="238">
        <v>0</v>
      </c>
      <c r="T238" s="239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40" t="s">
        <v>301</v>
      </c>
      <c r="AT238" s="240" t="s">
        <v>215</v>
      </c>
      <c r="AU238" s="240" t="s">
        <v>89</v>
      </c>
      <c r="AY238" s="18" t="s">
        <v>213</v>
      </c>
      <c r="BE238" s="241">
        <f>IF(N238="základní",J238,0)</f>
        <v>0</v>
      </c>
      <c r="BF238" s="241">
        <f>IF(N238="snížená",J238,0)</f>
        <v>0</v>
      </c>
      <c r="BG238" s="241">
        <f>IF(N238="zákl. přenesená",J238,0)</f>
        <v>0</v>
      </c>
      <c r="BH238" s="241">
        <f>IF(N238="sníž. přenesená",J238,0)</f>
        <v>0</v>
      </c>
      <c r="BI238" s="241">
        <f>IF(N238="nulová",J238,0)</f>
        <v>0</v>
      </c>
      <c r="BJ238" s="18" t="s">
        <v>21</v>
      </c>
      <c r="BK238" s="241">
        <f>ROUND(I238*H238,2)</f>
        <v>0</v>
      </c>
      <c r="BL238" s="18" t="s">
        <v>301</v>
      </c>
      <c r="BM238" s="240" t="s">
        <v>3476</v>
      </c>
    </row>
    <row r="239" spans="1:65" s="2" customFormat="1" ht="33" customHeight="1">
      <c r="A239" s="39"/>
      <c r="B239" s="40"/>
      <c r="C239" s="228" t="s">
        <v>643</v>
      </c>
      <c r="D239" s="228" t="s">
        <v>215</v>
      </c>
      <c r="E239" s="229" t="s">
        <v>3477</v>
      </c>
      <c r="F239" s="230" t="s">
        <v>3478</v>
      </c>
      <c r="G239" s="231" t="s">
        <v>1307</v>
      </c>
      <c r="H239" s="232">
        <v>4</v>
      </c>
      <c r="I239" s="233"/>
      <c r="J239" s="234">
        <f>ROUND(I239*H239,2)</f>
        <v>0</v>
      </c>
      <c r="K239" s="235"/>
      <c r="L239" s="45"/>
      <c r="M239" s="236" t="s">
        <v>1</v>
      </c>
      <c r="N239" s="237" t="s">
        <v>45</v>
      </c>
      <c r="O239" s="92"/>
      <c r="P239" s="238">
        <f>O239*H239</f>
        <v>0</v>
      </c>
      <c r="Q239" s="238">
        <v>0.012</v>
      </c>
      <c r="R239" s="238">
        <f>Q239*H239</f>
        <v>0.048</v>
      </c>
      <c r="S239" s="238">
        <v>0</v>
      </c>
      <c r="T239" s="239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40" t="s">
        <v>301</v>
      </c>
      <c r="AT239" s="240" t="s">
        <v>215</v>
      </c>
      <c r="AU239" s="240" t="s">
        <v>89</v>
      </c>
      <c r="AY239" s="18" t="s">
        <v>213</v>
      </c>
      <c r="BE239" s="241">
        <f>IF(N239="základní",J239,0)</f>
        <v>0</v>
      </c>
      <c r="BF239" s="241">
        <f>IF(N239="snížená",J239,0)</f>
        <v>0</v>
      </c>
      <c r="BG239" s="241">
        <f>IF(N239="zákl. přenesená",J239,0)</f>
        <v>0</v>
      </c>
      <c r="BH239" s="241">
        <f>IF(N239="sníž. přenesená",J239,0)</f>
        <v>0</v>
      </c>
      <c r="BI239" s="241">
        <f>IF(N239="nulová",J239,0)</f>
        <v>0</v>
      </c>
      <c r="BJ239" s="18" t="s">
        <v>21</v>
      </c>
      <c r="BK239" s="241">
        <f>ROUND(I239*H239,2)</f>
        <v>0</v>
      </c>
      <c r="BL239" s="18" t="s">
        <v>301</v>
      </c>
      <c r="BM239" s="240" t="s">
        <v>3479</v>
      </c>
    </row>
    <row r="240" spans="1:65" s="2" customFormat="1" ht="33" customHeight="1">
      <c r="A240" s="39"/>
      <c r="B240" s="40"/>
      <c r="C240" s="228" t="s">
        <v>649</v>
      </c>
      <c r="D240" s="228" t="s">
        <v>215</v>
      </c>
      <c r="E240" s="229" t="s">
        <v>3480</v>
      </c>
      <c r="F240" s="230" t="s">
        <v>3481</v>
      </c>
      <c r="G240" s="231" t="s">
        <v>1307</v>
      </c>
      <c r="H240" s="232">
        <v>1</v>
      </c>
      <c r="I240" s="233"/>
      <c r="J240" s="234">
        <f>ROUND(I240*H240,2)</f>
        <v>0</v>
      </c>
      <c r="K240" s="235"/>
      <c r="L240" s="45"/>
      <c r="M240" s="236" t="s">
        <v>1</v>
      </c>
      <c r="N240" s="237" t="s">
        <v>45</v>
      </c>
      <c r="O240" s="92"/>
      <c r="P240" s="238">
        <f>O240*H240</f>
        <v>0</v>
      </c>
      <c r="Q240" s="238">
        <v>0.0117</v>
      </c>
      <c r="R240" s="238">
        <f>Q240*H240</f>
        <v>0.0117</v>
      </c>
      <c r="S240" s="238">
        <v>0</v>
      </c>
      <c r="T240" s="239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40" t="s">
        <v>301</v>
      </c>
      <c r="AT240" s="240" t="s">
        <v>215</v>
      </c>
      <c r="AU240" s="240" t="s">
        <v>89</v>
      </c>
      <c r="AY240" s="18" t="s">
        <v>213</v>
      </c>
      <c r="BE240" s="241">
        <f>IF(N240="základní",J240,0)</f>
        <v>0</v>
      </c>
      <c r="BF240" s="241">
        <f>IF(N240="snížená",J240,0)</f>
        <v>0</v>
      </c>
      <c r="BG240" s="241">
        <f>IF(N240="zákl. přenesená",J240,0)</f>
        <v>0</v>
      </c>
      <c r="BH240" s="241">
        <f>IF(N240="sníž. přenesená",J240,0)</f>
        <v>0</v>
      </c>
      <c r="BI240" s="241">
        <f>IF(N240="nulová",J240,0)</f>
        <v>0</v>
      </c>
      <c r="BJ240" s="18" t="s">
        <v>21</v>
      </c>
      <c r="BK240" s="241">
        <f>ROUND(I240*H240,2)</f>
        <v>0</v>
      </c>
      <c r="BL240" s="18" t="s">
        <v>301</v>
      </c>
      <c r="BM240" s="240" t="s">
        <v>3482</v>
      </c>
    </row>
    <row r="241" spans="1:65" s="2" customFormat="1" ht="33" customHeight="1">
      <c r="A241" s="39"/>
      <c r="B241" s="40"/>
      <c r="C241" s="228" t="s">
        <v>654</v>
      </c>
      <c r="D241" s="228" t="s">
        <v>215</v>
      </c>
      <c r="E241" s="229" t="s">
        <v>3483</v>
      </c>
      <c r="F241" s="230" t="s">
        <v>3484</v>
      </c>
      <c r="G241" s="231" t="s">
        <v>371</v>
      </c>
      <c r="H241" s="232">
        <v>8</v>
      </c>
      <c r="I241" s="233"/>
      <c r="J241" s="234">
        <f>ROUND(I241*H241,2)</f>
        <v>0</v>
      </c>
      <c r="K241" s="235"/>
      <c r="L241" s="45"/>
      <c r="M241" s="236" t="s">
        <v>1</v>
      </c>
      <c r="N241" s="237" t="s">
        <v>45</v>
      </c>
      <c r="O241" s="92"/>
      <c r="P241" s="238">
        <f>O241*H241</f>
        <v>0</v>
      </c>
      <c r="Q241" s="238">
        <v>0.0117</v>
      </c>
      <c r="R241" s="238">
        <f>Q241*H241</f>
        <v>0.0936</v>
      </c>
      <c r="S241" s="238">
        <v>0</v>
      </c>
      <c r="T241" s="239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40" t="s">
        <v>301</v>
      </c>
      <c r="AT241" s="240" t="s">
        <v>215</v>
      </c>
      <c r="AU241" s="240" t="s">
        <v>89</v>
      </c>
      <c r="AY241" s="18" t="s">
        <v>213</v>
      </c>
      <c r="BE241" s="241">
        <f>IF(N241="základní",J241,0)</f>
        <v>0</v>
      </c>
      <c r="BF241" s="241">
        <f>IF(N241="snížená",J241,0)</f>
        <v>0</v>
      </c>
      <c r="BG241" s="241">
        <f>IF(N241="zákl. přenesená",J241,0)</f>
        <v>0</v>
      </c>
      <c r="BH241" s="241">
        <f>IF(N241="sníž. přenesená",J241,0)</f>
        <v>0</v>
      </c>
      <c r="BI241" s="241">
        <f>IF(N241="nulová",J241,0)</f>
        <v>0</v>
      </c>
      <c r="BJ241" s="18" t="s">
        <v>21</v>
      </c>
      <c r="BK241" s="241">
        <f>ROUND(I241*H241,2)</f>
        <v>0</v>
      </c>
      <c r="BL241" s="18" t="s">
        <v>301</v>
      </c>
      <c r="BM241" s="240" t="s">
        <v>3485</v>
      </c>
    </row>
    <row r="242" spans="1:51" s="13" customFormat="1" ht="12">
      <c r="A242" s="13"/>
      <c r="B242" s="242"/>
      <c r="C242" s="243"/>
      <c r="D242" s="244" t="s">
        <v>221</v>
      </c>
      <c r="E242" s="245" t="s">
        <v>1</v>
      </c>
      <c r="F242" s="246" t="s">
        <v>3486</v>
      </c>
      <c r="G242" s="243"/>
      <c r="H242" s="247">
        <v>8</v>
      </c>
      <c r="I242" s="248"/>
      <c r="J242" s="243"/>
      <c r="K242" s="243"/>
      <c r="L242" s="249"/>
      <c r="M242" s="250"/>
      <c r="N242" s="251"/>
      <c r="O242" s="251"/>
      <c r="P242" s="251"/>
      <c r="Q242" s="251"/>
      <c r="R242" s="251"/>
      <c r="S242" s="251"/>
      <c r="T242" s="252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53" t="s">
        <v>221</v>
      </c>
      <c r="AU242" s="253" t="s">
        <v>89</v>
      </c>
      <c r="AV242" s="13" t="s">
        <v>89</v>
      </c>
      <c r="AW242" s="13" t="s">
        <v>36</v>
      </c>
      <c r="AX242" s="13" t="s">
        <v>21</v>
      </c>
      <c r="AY242" s="253" t="s">
        <v>213</v>
      </c>
    </row>
    <row r="243" spans="1:65" s="2" customFormat="1" ht="33" customHeight="1">
      <c r="A243" s="39"/>
      <c r="B243" s="40"/>
      <c r="C243" s="228" t="s">
        <v>659</v>
      </c>
      <c r="D243" s="228" t="s">
        <v>215</v>
      </c>
      <c r="E243" s="229" t="s">
        <v>3487</v>
      </c>
      <c r="F243" s="230" t="s">
        <v>3488</v>
      </c>
      <c r="G243" s="231" t="s">
        <v>371</v>
      </c>
      <c r="H243" s="232">
        <v>1</v>
      </c>
      <c r="I243" s="233"/>
      <c r="J243" s="234">
        <f>ROUND(I243*H243,2)</f>
        <v>0</v>
      </c>
      <c r="K243" s="235"/>
      <c r="L243" s="45"/>
      <c r="M243" s="236" t="s">
        <v>1</v>
      </c>
      <c r="N243" s="237" t="s">
        <v>45</v>
      </c>
      <c r="O243" s="92"/>
      <c r="P243" s="238">
        <f>O243*H243</f>
        <v>0</v>
      </c>
      <c r="Q243" s="238">
        <v>0.0117</v>
      </c>
      <c r="R243" s="238">
        <f>Q243*H243</f>
        <v>0.0117</v>
      </c>
      <c r="S243" s="238">
        <v>0</v>
      </c>
      <c r="T243" s="239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40" t="s">
        <v>301</v>
      </c>
      <c r="AT243" s="240" t="s">
        <v>215</v>
      </c>
      <c r="AU243" s="240" t="s">
        <v>89</v>
      </c>
      <c r="AY243" s="18" t="s">
        <v>213</v>
      </c>
      <c r="BE243" s="241">
        <f>IF(N243="základní",J243,0)</f>
        <v>0</v>
      </c>
      <c r="BF243" s="241">
        <f>IF(N243="snížená",J243,0)</f>
        <v>0</v>
      </c>
      <c r="BG243" s="241">
        <f>IF(N243="zákl. přenesená",J243,0)</f>
        <v>0</v>
      </c>
      <c r="BH243" s="241">
        <f>IF(N243="sníž. přenesená",J243,0)</f>
        <v>0</v>
      </c>
      <c r="BI243" s="241">
        <f>IF(N243="nulová",J243,0)</f>
        <v>0</v>
      </c>
      <c r="BJ243" s="18" t="s">
        <v>21</v>
      </c>
      <c r="BK243" s="241">
        <f>ROUND(I243*H243,2)</f>
        <v>0</v>
      </c>
      <c r="BL243" s="18" t="s">
        <v>301</v>
      </c>
      <c r="BM243" s="240" t="s">
        <v>3489</v>
      </c>
    </row>
    <row r="244" spans="1:65" s="2" customFormat="1" ht="33" customHeight="1">
      <c r="A244" s="39"/>
      <c r="B244" s="40"/>
      <c r="C244" s="228" t="s">
        <v>664</v>
      </c>
      <c r="D244" s="228" t="s">
        <v>215</v>
      </c>
      <c r="E244" s="229" t="s">
        <v>3490</v>
      </c>
      <c r="F244" s="230" t="s">
        <v>3491</v>
      </c>
      <c r="G244" s="231" t="s">
        <v>371</v>
      </c>
      <c r="H244" s="232">
        <v>2</v>
      </c>
      <c r="I244" s="233"/>
      <c r="J244" s="234">
        <f>ROUND(I244*H244,2)</f>
        <v>0</v>
      </c>
      <c r="K244" s="235"/>
      <c r="L244" s="45"/>
      <c r="M244" s="236" t="s">
        <v>1</v>
      </c>
      <c r="N244" s="237" t="s">
        <v>45</v>
      </c>
      <c r="O244" s="92"/>
      <c r="P244" s="238">
        <f>O244*H244</f>
        <v>0</v>
      </c>
      <c r="Q244" s="238">
        <v>0.0117</v>
      </c>
      <c r="R244" s="238">
        <f>Q244*H244</f>
        <v>0.0234</v>
      </c>
      <c r="S244" s="238">
        <v>0</v>
      </c>
      <c r="T244" s="239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40" t="s">
        <v>301</v>
      </c>
      <c r="AT244" s="240" t="s">
        <v>215</v>
      </c>
      <c r="AU244" s="240" t="s">
        <v>89</v>
      </c>
      <c r="AY244" s="18" t="s">
        <v>213</v>
      </c>
      <c r="BE244" s="241">
        <f>IF(N244="základní",J244,0)</f>
        <v>0</v>
      </c>
      <c r="BF244" s="241">
        <f>IF(N244="snížená",J244,0)</f>
        <v>0</v>
      </c>
      <c r="BG244" s="241">
        <f>IF(N244="zákl. přenesená",J244,0)</f>
        <v>0</v>
      </c>
      <c r="BH244" s="241">
        <f>IF(N244="sníž. přenesená",J244,0)</f>
        <v>0</v>
      </c>
      <c r="BI244" s="241">
        <f>IF(N244="nulová",J244,0)</f>
        <v>0</v>
      </c>
      <c r="BJ244" s="18" t="s">
        <v>21</v>
      </c>
      <c r="BK244" s="241">
        <f>ROUND(I244*H244,2)</f>
        <v>0</v>
      </c>
      <c r="BL244" s="18" t="s">
        <v>301</v>
      </c>
      <c r="BM244" s="240" t="s">
        <v>3492</v>
      </c>
    </row>
    <row r="245" spans="1:65" s="2" customFormat="1" ht="33" customHeight="1">
      <c r="A245" s="39"/>
      <c r="B245" s="40"/>
      <c r="C245" s="228" t="s">
        <v>670</v>
      </c>
      <c r="D245" s="228" t="s">
        <v>215</v>
      </c>
      <c r="E245" s="229" t="s">
        <v>3493</v>
      </c>
      <c r="F245" s="230" t="s">
        <v>3494</v>
      </c>
      <c r="G245" s="231" t="s">
        <v>1307</v>
      </c>
      <c r="H245" s="232">
        <v>3</v>
      </c>
      <c r="I245" s="233"/>
      <c r="J245" s="234">
        <f>ROUND(I245*H245,2)</f>
        <v>0</v>
      </c>
      <c r="K245" s="235"/>
      <c r="L245" s="45"/>
      <c r="M245" s="236" t="s">
        <v>1</v>
      </c>
      <c r="N245" s="237" t="s">
        <v>45</v>
      </c>
      <c r="O245" s="92"/>
      <c r="P245" s="238">
        <f>O245*H245</f>
        <v>0</v>
      </c>
      <c r="Q245" s="238">
        <v>0.01665</v>
      </c>
      <c r="R245" s="238">
        <f>Q245*H245</f>
        <v>0.04995000000000001</v>
      </c>
      <c r="S245" s="238">
        <v>0</v>
      </c>
      <c r="T245" s="239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40" t="s">
        <v>301</v>
      </c>
      <c r="AT245" s="240" t="s">
        <v>215</v>
      </c>
      <c r="AU245" s="240" t="s">
        <v>89</v>
      </c>
      <c r="AY245" s="18" t="s">
        <v>213</v>
      </c>
      <c r="BE245" s="241">
        <f>IF(N245="základní",J245,0)</f>
        <v>0</v>
      </c>
      <c r="BF245" s="241">
        <f>IF(N245="snížená",J245,0)</f>
        <v>0</v>
      </c>
      <c r="BG245" s="241">
        <f>IF(N245="zákl. přenesená",J245,0)</f>
        <v>0</v>
      </c>
      <c r="BH245" s="241">
        <f>IF(N245="sníž. přenesená",J245,0)</f>
        <v>0</v>
      </c>
      <c r="BI245" s="241">
        <f>IF(N245="nulová",J245,0)</f>
        <v>0</v>
      </c>
      <c r="BJ245" s="18" t="s">
        <v>21</v>
      </c>
      <c r="BK245" s="241">
        <f>ROUND(I245*H245,2)</f>
        <v>0</v>
      </c>
      <c r="BL245" s="18" t="s">
        <v>301</v>
      </c>
      <c r="BM245" s="240" t="s">
        <v>3495</v>
      </c>
    </row>
    <row r="246" spans="1:65" s="2" customFormat="1" ht="44.25" customHeight="1">
      <c r="A246" s="39"/>
      <c r="B246" s="40"/>
      <c r="C246" s="228" t="s">
        <v>674</v>
      </c>
      <c r="D246" s="228" t="s">
        <v>215</v>
      </c>
      <c r="E246" s="229" t="s">
        <v>3496</v>
      </c>
      <c r="F246" s="230" t="s">
        <v>3497</v>
      </c>
      <c r="G246" s="231" t="s">
        <v>1307</v>
      </c>
      <c r="H246" s="232">
        <v>1</v>
      </c>
      <c r="I246" s="233"/>
      <c r="J246" s="234">
        <f>ROUND(I246*H246,2)</f>
        <v>0</v>
      </c>
      <c r="K246" s="235"/>
      <c r="L246" s="45"/>
      <c r="M246" s="236" t="s">
        <v>1</v>
      </c>
      <c r="N246" s="237" t="s">
        <v>45</v>
      </c>
      <c r="O246" s="92"/>
      <c r="P246" s="238">
        <f>O246*H246</f>
        <v>0</v>
      </c>
      <c r="Q246" s="238">
        <v>0.01765</v>
      </c>
      <c r="R246" s="238">
        <f>Q246*H246</f>
        <v>0.01765</v>
      </c>
      <c r="S246" s="238">
        <v>0</v>
      </c>
      <c r="T246" s="239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40" t="s">
        <v>301</v>
      </c>
      <c r="AT246" s="240" t="s">
        <v>215</v>
      </c>
      <c r="AU246" s="240" t="s">
        <v>89</v>
      </c>
      <c r="AY246" s="18" t="s">
        <v>213</v>
      </c>
      <c r="BE246" s="241">
        <f>IF(N246="základní",J246,0)</f>
        <v>0</v>
      </c>
      <c r="BF246" s="241">
        <f>IF(N246="snížená",J246,0)</f>
        <v>0</v>
      </c>
      <c r="BG246" s="241">
        <f>IF(N246="zákl. přenesená",J246,0)</f>
        <v>0</v>
      </c>
      <c r="BH246" s="241">
        <f>IF(N246="sníž. přenesená",J246,0)</f>
        <v>0</v>
      </c>
      <c r="BI246" s="241">
        <f>IF(N246="nulová",J246,0)</f>
        <v>0</v>
      </c>
      <c r="BJ246" s="18" t="s">
        <v>21</v>
      </c>
      <c r="BK246" s="241">
        <f>ROUND(I246*H246,2)</f>
        <v>0</v>
      </c>
      <c r="BL246" s="18" t="s">
        <v>301</v>
      </c>
      <c r="BM246" s="240" t="s">
        <v>3498</v>
      </c>
    </row>
    <row r="247" spans="1:65" s="2" customFormat="1" ht="44.25" customHeight="1">
      <c r="A247" s="39"/>
      <c r="B247" s="40"/>
      <c r="C247" s="228" t="s">
        <v>678</v>
      </c>
      <c r="D247" s="228" t="s">
        <v>215</v>
      </c>
      <c r="E247" s="229" t="s">
        <v>3499</v>
      </c>
      <c r="F247" s="230" t="s">
        <v>3500</v>
      </c>
      <c r="G247" s="231" t="s">
        <v>1587</v>
      </c>
      <c r="H247" s="297"/>
      <c r="I247" s="233"/>
      <c r="J247" s="234">
        <f>ROUND(I247*H247,2)</f>
        <v>0</v>
      </c>
      <c r="K247" s="235"/>
      <c r="L247" s="45"/>
      <c r="M247" s="236" t="s">
        <v>1</v>
      </c>
      <c r="N247" s="237" t="s">
        <v>45</v>
      </c>
      <c r="O247" s="92"/>
      <c r="P247" s="238">
        <f>O247*H247</f>
        <v>0</v>
      </c>
      <c r="Q247" s="238">
        <v>0</v>
      </c>
      <c r="R247" s="238">
        <f>Q247*H247</f>
        <v>0</v>
      </c>
      <c r="S247" s="238">
        <v>0</v>
      </c>
      <c r="T247" s="239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40" t="s">
        <v>301</v>
      </c>
      <c r="AT247" s="240" t="s">
        <v>215</v>
      </c>
      <c r="AU247" s="240" t="s">
        <v>89</v>
      </c>
      <c r="AY247" s="18" t="s">
        <v>213</v>
      </c>
      <c r="BE247" s="241">
        <f>IF(N247="základní",J247,0)</f>
        <v>0</v>
      </c>
      <c r="BF247" s="241">
        <f>IF(N247="snížená",J247,0)</f>
        <v>0</v>
      </c>
      <c r="BG247" s="241">
        <f>IF(N247="zákl. přenesená",J247,0)</f>
        <v>0</v>
      </c>
      <c r="BH247" s="241">
        <f>IF(N247="sníž. přenesená",J247,0)</f>
        <v>0</v>
      </c>
      <c r="BI247" s="241">
        <f>IF(N247="nulová",J247,0)</f>
        <v>0</v>
      </c>
      <c r="BJ247" s="18" t="s">
        <v>21</v>
      </c>
      <c r="BK247" s="241">
        <f>ROUND(I247*H247,2)</f>
        <v>0</v>
      </c>
      <c r="BL247" s="18" t="s">
        <v>301</v>
      </c>
      <c r="BM247" s="240" t="s">
        <v>3501</v>
      </c>
    </row>
    <row r="248" spans="1:63" s="12" customFormat="1" ht="22.8" customHeight="1">
      <c r="A248" s="12"/>
      <c r="B248" s="212"/>
      <c r="C248" s="213"/>
      <c r="D248" s="214" t="s">
        <v>79</v>
      </c>
      <c r="E248" s="226" t="s">
        <v>3502</v>
      </c>
      <c r="F248" s="226" t="s">
        <v>3503</v>
      </c>
      <c r="G248" s="213"/>
      <c r="H248" s="213"/>
      <c r="I248" s="216"/>
      <c r="J248" s="227">
        <f>BK248</f>
        <v>0</v>
      </c>
      <c r="K248" s="213"/>
      <c r="L248" s="218"/>
      <c r="M248" s="219"/>
      <c r="N248" s="220"/>
      <c r="O248" s="220"/>
      <c r="P248" s="221">
        <f>SUM(P249:P253)</f>
        <v>0</v>
      </c>
      <c r="Q248" s="220"/>
      <c r="R248" s="221">
        <f>SUM(R249:R253)</f>
        <v>0.0203</v>
      </c>
      <c r="S248" s="220"/>
      <c r="T248" s="222">
        <f>SUM(T249:T253)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23" t="s">
        <v>89</v>
      </c>
      <c r="AT248" s="224" t="s">
        <v>79</v>
      </c>
      <c r="AU248" s="224" t="s">
        <v>21</v>
      </c>
      <c r="AY248" s="223" t="s">
        <v>213</v>
      </c>
      <c r="BK248" s="225">
        <f>SUM(BK249:BK253)</f>
        <v>0</v>
      </c>
    </row>
    <row r="249" spans="1:65" s="2" customFormat="1" ht="33" customHeight="1">
      <c r="A249" s="39"/>
      <c r="B249" s="40"/>
      <c r="C249" s="228" t="s">
        <v>682</v>
      </c>
      <c r="D249" s="228" t="s">
        <v>215</v>
      </c>
      <c r="E249" s="229" t="s">
        <v>3504</v>
      </c>
      <c r="F249" s="230" t="s">
        <v>3505</v>
      </c>
      <c r="G249" s="231" t="s">
        <v>371</v>
      </c>
      <c r="H249" s="232">
        <v>10</v>
      </c>
      <c r="I249" s="233"/>
      <c r="J249" s="234">
        <f>ROUND(I249*H249,2)</f>
        <v>0</v>
      </c>
      <c r="K249" s="235"/>
      <c r="L249" s="45"/>
      <c r="M249" s="236" t="s">
        <v>1</v>
      </c>
      <c r="N249" s="237" t="s">
        <v>45</v>
      </c>
      <c r="O249" s="92"/>
      <c r="P249" s="238">
        <f>O249*H249</f>
        <v>0</v>
      </c>
      <c r="Q249" s="238">
        <v>0.00053</v>
      </c>
      <c r="R249" s="238">
        <f>Q249*H249</f>
        <v>0.0053</v>
      </c>
      <c r="S249" s="238">
        <v>0</v>
      </c>
      <c r="T249" s="239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40" t="s">
        <v>301</v>
      </c>
      <c r="AT249" s="240" t="s">
        <v>215</v>
      </c>
      <c r="AU249" s="240" t="s">
        <v>89</v>
      </c>
      <c r="AY249" s="18" t="s">
        <v>213</v>
      </c>
      <c r="BE249" s="241">
        <f>IF(N249="základní",J249,0)</f>
        <v>0</v>
      </c>
      <c r="BF249" s="241">
        <f>IF(N249="snížená",J249,0)</f>
        <v>0</v>
      </c>
      <c r="BG249" s="241">
        <f>IF(N249="zákl. přenesená",J249,0)</f>
        <v>0</v>
      </c>
      <c r="BH249" s="241">
        <f>IF(N249="sníž. přenesená",J249,0)</f>
        <v>0</v>
      </c>
      <c r="BI249" s="241">
        <f>IF(N249="nulová",J249,0)</f>
        <v>0</v>
      </c>
      <c r="BJ249" s="18" t="s">
        <v>21</v>
      </c>
      <c r="BK249" s="241">
        <f>ROUND(I249*H249,2)</f>
        <v>0</v>
      </c>
      <c r="BL249" s="18" t="s">
        <v>301</v>
      </c>
      <c r="BM249" s="240" t="s">
        <v>3506</v>
      </c>
    </row>
    <row r="250" spans="1:65" s="2" customFormat="1" ht="21.75" customHeight="1">
      <c r="A250" s="39"/>
      <c r="B250" s="40"/>
      <c r="C250" s="228" t="s">
        <v>686</v>
      </c>
      <c r="D250" s="228" t="s">
        <v>215</v>
      </c>
      <c r="E250" s="229" t="s">
        <v>3507</v>
      </c>
      <c r="F250" s="230" t="s">
        <v>3508</v>
      </c>
      <c r="G250" s="231" t="s">
        <v>371</v>
      </c>
      <c r="H250" s="232">
        <v>2</v>
      </c>
      <c r="I250" s="233"/>
      <c r="J250" s="234">
        <f>ROUND(I250*H250,2)</f>
        <v>0</v>
      </c>
      <c r="K250" s="235"/>
      <c r="L250" s="45"/>
      <c r="M250" s="236" t="s">
        <v>1</v>
      </c>
      <c r="N250" s="237" t="s">
        <v>45</v>
      </c>
      <c r="O250" s="92"/>
      <c r="P250" s="238">
        <f>O250*H250</f>
        <v>0</v>
      </c>
      <c r="Q250" s="238">
        <v>0.0002</v>
      </c>
      <c r="R250" s="238">
        <f>Q250*H250</f>
        <v>0.0004</v>
      </c>
      <c r="S250" s="238">
        <v>0</v>
      </c>
      <c r="T250" s="239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40" t="s">
        <v>301</v>
      </c>
      <c r="AT250" s="240" t="s">
        <v>215</v>
      </c>
      <c r="AU250" s="240" t="s">
        <v>89</v>
      </c>
      <c r="AY250" s="18" t="s">
        <v>213</v>
      </c>
      <c r="BE250" s="241">
        <f>IF(N250="základní",J250,0)</f>
        <v>0</v>
      </c>
      <c r="BF250" s="241">
        <f>IF(N250="snížená",J250,0)</f>
        <v>0</v>
      </c>
      <c r="BG250" s="241">
        <f>IF(N250="zákl. přenesená",J250,0)</f>
        <v>0</v>
      </c>
      <c r="BH250" s="241">
        <f>IF(N250="sníž. přenesená",J250,0)</f>
        <v>0</v>
      </c>
      <c r="BI250" s="241">
        <f>IF(N250="nulová",J250,0)</f>
        <v>0</v>
      </c>
      <c r="BJ250" s="18" t="s">
        <v>21</v>
      </c>
      <c r="BK250" s="241">
        <f>ROUND(I250*H250,2)</f>
        <v>0</v>
      </c>
      <c r="BL250" s="18" t="s">
        <v>301</v>
      </c>
      <c r="BM250" s="240" t="s">
        <v>3509</v>
      </c>
    </row>
    <row r="251" spans="1:65" s="2" customFormat="1" ht="21.75" customHeight="1">
      <c r="A251" s="39"/>
      <c r="B251" s="40"/>
      <c r="C251" s="228" t="s">
        <v>690</v>
      </c>
      <c r="D251" s="228" t="s">
        <v>215</v>
      </c>
      <c r="E251" s="229" t="s">
        <v>3510</v>
      </c>
      <c r="F251" s="230" t="s">
        <v>3511</v>
      </c>
      <c r="G251" s="231" t="s">
        <v>371</v>
      </c>
      <c r="H251" s="232">
        <v>18</v>
      </c>
      <c r="I251" s="233"/>
      <c r="J251" s="234">
        <f>ROUND(I251*H251,2)</f>
        <v>0</v>
      </c>
      <c r="K251" s="235"/>
      <c r="L251" s="45"/>
      <c r="M251" s="236" t="s">
        <v>1</v>
      </c>
      <c r="N251" s="237" t="s">
        <v>45</v>
      </c>
      <c r="O251" s="92"/>
      <c r="P251" s="238">
        <f>O251*H251</f>
        <v>0</v>
      </c>
      <c r="Q251" s="238">
        <v>0.0004</v>
      </c>
      <c r="R251" s="238">
        <f>Q251*H251</f>
        <v>0.007200000000000001</v>
      </c>
      <c r="S251" s="238">
        <v>0</v>
      </c>
      <c r="T251" s="239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40" t="s">
        <v>301</v>
      </c>
      <c r="AT251" s="240" t="s">
        <v>215</v>
      </c>
      <c r="AU251" s="240" t="s">
        <v>89</v>
      </c>
      <c r="AY251" s="18" t="s">
        <v>213</v>
      </c>
      <c r="BE251" s="241">
        <f>IF(N251="základní",J251,0)</f>
        <v>0</v>
      </c>
      <c r="BF251" s="241">
        <f>IF(N251="snížená",J251,0)</f>
        <v>0</v>
      </c>
      <c r="BG251" s="241">
        <f>IF(N251="zákl. přenesená",J251,0)</f>
        <v>0</v>
      </c>
      <c r="BH251" s="241">
        <f>IF(N251="sníž. přenesená",J251,0)</f>
        <v>0</v>
      </c>
      <c r="BI251" s="241">
        <f>IF(N251="nulová",J251,0)</f>
        <v>0</v>
      </c>
      <c r="BJ251" s="18" t="s">
        <v>21</v>
      </c>
      <c r="BK251" s="241">
        <f>ROUND(I251*H251,2)</f>
        <v>0</v>
      </c>
      <c r="BL251" s="18" t="s">
        <v>301</v>
      </c>
      <c r="BM251" s="240" t="s">
        <v>3512</v>
      </c>
    </row>
    <row r="252" spans="1:65" s="2" customFormat="1" ht="21.75" customHeight="1">
      <c r="A252" s="39"/>
      <c r="B252" s="40"/>
      <c r="C252" s="228" t="s">
        <v>695</v>
      </c>
      <c r="D252" s="228" t="s">
        <v>215</v>
      </c>
      <c r="E252" s="229" t="s">
        <v>3513</v>
      </c>
      <c r="F252" s="230" t="s">
        <v>3514</v>
      </c>
      <c r="G252" s="231" t="s">
        <v>371</v>
      </c>
      <c r="H252" s="232">
        <v>10</v>
      </c>
      <c r="I252" s="233"/>
      <c r="J252" s="234">
        <f>ROUND(I252*H252,2)</f>
        <v>0</v>
      </c>
      <c r="K252" s="235"/>
      <c r="L252" s="45"/>
      <c r="M252" s="236" t="s">
        <v>1</v>
      </c>
      <c r="N252" s="237" t="s">
        <v>45</v>
      </c>
      <c r="O252" s="92"/>
      <c r="P252" s="238">
        <f>O252*H252</f>
        <v>0</v>
      </c>
      <c r="Q252" s="238">
        <v>0.0006</v>
      </c>
      <c r="R252" s="238">
        <f>Q252*H252</f>
        <v>0.005999999999999999</v>
      </c>
      <c r="S252" s="238">
        <v>0</v>
      </c>
      <c r="T252" s="239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40" t="s">
        <v>301</v>
      </c>
      <c r="AT252" s="240" t="s">
        <v>215</v>
      </c>
      <c r="AU252" s="240" t="s">
        <v>89</v>
      </c>
      <c r="AY252" s="18" t="s">
        <v>213</v>
      </c>
      <c r="BE252" s="241">
        <f>IF(N252="základní",J252,0)</f>
        <v>0</v>
      </c>
      <c r="BF252" s="241">
        <f>IF(N252="snížená",J252,0)</f>
        <v>0</v>
      </c>
      <c r="BG252" s="241">
        <f>IF(N252="zákl. přenesená",J252,0)</f>
        <v>0</v>
      </c>
      <c r="BH252" s="241">
        <f>IF(N252="sníž. přenesená",J252,0)</f>
        <v>0</v>
      </c>
      <c r="BI252" s="241">
        <f>IF(N252="nulová",J252,0)</f>
        <v>0</v>
      </c>
      <c r="BJ252" s="18" t="s">
        <v>21</v>
      </c>
      <c r="BK252" s="241">
        <f>ROUND(I252*H252,2)</f>
        <v>0</v>
      </c>
      <c r="BL252" s="18" t="s">
        <v>301</v>
      </c>
      <c r="BM252" s="240" t="s">
        <v>3515</v>
      </c>
    </row>
    <row r="253" spans="1:65" s="2" customFormat="1" ht="21.75" customHeight="1">
      <c r="A253" s="39"/>
      <c r="B253" s="40"/>
      <c r="C253" s="228" t="s">
        <v>700</v>
      </c>
      <c r="D253" s="228" t="s">
        <v>215</v>
      </c>
      <c r="E253" s="229" t="s">
        <v>3516</v>
      </c>
      <c r="F253" s="230" t="s">
        <v>3517</v>
      </c>
      <c r="G253" s="231" t="s">
        <v>371</v>
      </c>
      <c r="H253" s="232">
        <v>2</v>
      </c>
      <c r="I253" s="233"/>
      <c r="J253" s="234">
        <f>ROUND(I253*H253,2)</f>
        <v>0</v>
      </c>
      <c r="K253" s="235"/>
      <c r="L253" s="45"/>
      <c r="M253" s="301" t="s">
        <v>1</v>
      </c>
      <c r="N253" s="302" t="s">
        <v>45</v>
      </c>
      <c r="O253" s="303"/>
      <c r="P253" s="304">
        <f>O253*H253</f>
        <v>0</v>
      </c>
      <c r="Q253" s="304">
        <v>0.0007</v>
      </c>
      <c r="R253" s="304">
        <f>Q253*H253</f>
        <v>0.0014</v>
      </c>
      <c r="S253" s="304">
        <v>0</v>
      </c>
      <c r="T253" s="305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40" t="s">
        <v>301</v>
      </c>
      <c r="AT253" s="240" t="s">
        <v>215</v>
      </c>
      <c r="AU253" s="240" t="s">
        <v>89</v>
      </c>
      <c r="AY253" s="18" t="s">
        <v>213</v>
      </c>
      <c r="BE253" s="241">
        <f>IF(N253="základní",J253,0)</f>
        <v>0</v>
      </c>
      <c r="BF253" s="241">
        <f>IF(N253="snížená",J253,0)</f>
        <v>0</v>
      </c>
      <c r="BG253" s="241">
        <f>IF(N253="zákl. přenesená",J253,0)</f>
        <v>0</v>
      </c>
      <c r="BH253" s="241">
        <f>IF(N253="sníž. přenesená",J253,0)</f>
        <v>0</v>
      </c>
      <c r="BI253" s="241">
        <f>IF(N253="nulová",J253,0)</f>
        <v>0</v>
      </c>
      <c r="BJ253" s="18" t="s">
        <v>21</v>
      </c>
      <c r="BK253" s="241">
        <f>ROUND(I253*H253,2)</f>
        <v>0</v>
      </c>
      <c r="BL253" s="18" t="s">
        <v>301</v>
      </c>
      <c r="BM253" s="240" t="s">
        <v>3518</v>
      </c>
    </row>
    <row r="254" spans="1:31" s="2" customFormat="1" ht="6.95" customHeight="1">
      <c r="A254" s="39"/>
      <c r="B254" s="67"/>
      <c r="C254" s="68"/>
      <c r="D254" s="68"/>
      <c r="E254" s="68"/>
      <c r="F254" s="68"/>
      <c r="G254" s="68"/>
      <c r="H254" s="68"/>
      <c r="I254" s="68"/>
      <c r="J254" s="68"/>
      <c r="K254" s="68"/>
      <c r="L254" s="45"/>
      <c r="M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</row>
  </sheetData>
  <sheetProtection password="CC35" sheet="1" objects="1" scenarios="1" formatColumns="0" formatRows="0" autoFilter="0"/>
  <autoFilter ref="C124:K25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101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1:31" s="2" customFormat="1" ht="12" customHeight="1">
      <c r="A8" s="39"/>
      <c r="B8" s="45"/>
      <c r="C8" s="39"/>
      <c r="D8" s="151" t="s">
        <v>159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53" t="s">
        <v>3519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51" t="s">
        <v>19</v>
      </c>
      <c r="E11" s="39"/>
      <c r="F11" s="142" t="s">
        <v>1</v>
      </c>
      <c r="G11" s="39"/>
      <c r="H11" s="39"/>
      <c r="I11" s="151" t="s">
        <v>20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1" t="s">
        <v>22</v>
      </c>
      <c r="E12" s="39"/>
      <c r="F12" s="142" t="s">
        <v>3520</v>
      </c>
      <c r="G12" s="39"/>
      <c r="H12" s="39"/>
      <c r="I12" s="151" t="s">
        <v>24</v>
      </c>
      <c r="J12" s="154" t="str">
        <f>'Rekapitulace stavby'!AN8</f>
        <v>3. 3. 2021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28</v>
      </c>
      <c r="E14" s="39"/>
      <c r="F14" s="39"/>
      <c r="G14" s="39"/>
      <c r="H14" s="39"/>
      <c r="I14" s="151" t="s">
        <v>29</v>
      </c>
      <c r="J14" s="142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2" t="s">
        <v>3521</v>
      </c>
      <c r="F15" s="39"/>
      <c r="G15" s="39"/>
      <c r="H15" s="39"/>
      <c r="I15" s="151" t="s">
        <v>31</v>
      </c>
      <c r="J15" s="142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51" t="s">
        <v>32</v>
      </c>
      <c r="E17" s="39"/>
      <c r="F17" s="39"/>
      <c r="G17" s="39"/>
      <c r="H17" s="39"/>
      <c r="I17" s="151" t="s">
        <v>29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1" t="s">
        <v>31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51" t="s">
        <v>34</v>
      </c>
      <c r="E20" s="39"/>
      <c r="F20" s="39"/>
      <c r="G20" s="39"/>
      <c r="H20" s="39"/>
      <c r="I20" s="151" t="s">
        <v>29</v>
      </c>
      <c r="J20" s="142" t="s">
        <v>3522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2" t="s">
        <v>3523</v>
      </c>
      <c r="F21" s="39"/>
      <c r="G21" s="39"/>
      <c r="H21" s="39"/>
      <c r="I21" s="151" t="s">
        <v>31</v>
      </c>
      <c r="J21" s="142" t="s">
        <v>3524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51" t="s">
        <v>37</v>
      </c>
      <c r="E23" s="39"/>
      <c r="F23" s="39"/>
      <c r="G23" s="39"/>
      <c r="H23" s="39"/>
      <c r="I23" s="151" t="s">
        <v>29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2" t="s">
        <v>3525</v>
      </c>
      <c r="F24" s="39"/>
      <c r="G24" s="39"/>
      <c r="H24" s="39"/>
      <c r="I24" s="151" t="s">
        <v>31</v>
      </c>
      <c r="J24" s="142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51" t="s">
        <v>39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9"/>
      <c r="E29" s="159"/>
      <c r="F29" s="159"/>
      <c r="G29" s="159"/>
      <c r="H29" s="159"/>
      <c r="I29" s="159"/>
      <c r="J29" s="159"/>
      <c r="K29" s="15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60" t="s">
        <v>40</v>
      </c>
      <c r="E30" s="39"/>
      <c r="F30" s="39"/>
      <c r="G30" s="39"/>
      <c r="H30" s="39"/>
      <c r="I30" s="39"/>
      <c r="J30" s="161">
        <f>ROUND(J125,2)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2" t="s">
        <v>42</v>
      </c>
      <c r="G32" s="39"/>
      <c r="H32" s="39"/>
      <c r="I32" s="162" t="s">
        <v>41</v>
      </c>
      <c r="J32" s="162" t="s">
        <v>43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3" t="s">
        <v>44</v>
      </c>
      <c r="E33" s="151" t="s">
        <v>45</v>
      </c>
      <c r="F33" s="164">
        <f>ROUND((SUM(BE125:BE283)),2)</f>
        <v>0</v>
      </c>
      <c r="G33" s="39"/>
      <c r="H33" s="39"/>
      <c r="I33" s="165">
        <v>0.21</v>
      </c>
      <c r="J33" s="164">
        <f>ROUND(((SUM(BE125:BE283))*I33),2)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51" t="s">
        <v>46</v>
      </c>
      <c r="F34" s="164">
        <f>ROUND((SUM(BF125:BF283)),2)</f>
        <v>0</v>
      </c>
      <c r="G34" s="39"/>
      <c r="H34" s="39"/>
      <c r="I34" s="165">
        <v>0.15</v>
      </c>
      <c r="J34" s="164">
        <f>ROUND(((SUM(BF125:BF283))*I34),2)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51" t="s">
        <v>47</v>
      </c>
      <c r="F35" s="164">
        <f>ROUND((SUM(BG125:BG283)),2)</f>
        <v>0</v>
      </c>
      <c r="G35" s="39"/>
      <c r="H35" s="39"/>
      <c r="I35" s="165">
        <v>0.21</v>
      </c>
      <c r="J35" s="164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1" t="s">
        <v>48</v>
      </c>
      <c r="F36" s="164">
        <f>ROUND((SUM(BH125:BH283)),2)</f>
        <v>0</v>
      </c>
      <c r="G36" s="39"/>
      <c r="H36" s="39"/>
      <c r="I36" s="165">
        <v>0.15</v>
      </c>
      <c r="J36" s="164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49</v>
      </c>
      <c r="F37" s="164">
        <f>ROUND((SUM(BI125:BI283)),2)</f>
        <v>0</v>
      </c>
      <c r="G37" s="39"/>
      <c r="H37" s="39"/>
      <c r="I37" s="165">
        <v>0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6"/>
      <c r="D39" s="167" t="s">
        <v>50</v>
      </c>
      <c r="E39" s="168"/>
      <c r="F39" s="168"/>
      <c r="G39" s="169" t="s">
        <v>51</v>
      </c>
      <c r="H39" s="170" t="s">
        <v>52</v>
      </c>
      <c r="I39" s="168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53</v>
      </c>
      <c r="E50" s="174"/>
      <c r="F50" s="174"/>
      <c r="G50" s="173" t="s">
        <v>54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55</v>
      </c>
      <c r="E61" s="176"/>
      <c r="F61" s="177" t="s">
        <v>56</v>
      </c>
      <c r="G61" s="175" t="s">
        <v>55</v>
      </c>
      <c r="H61" s="176"/>
      <c r="I61" s="176"/>
      <c r="J61" s="178" t="s">
        <v>56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57</v>
      </c>
      <c r="E65" s="179"/>
      <c r="F65" s="179"/>
      <c r="G65" s="173" t="s">
        <v>58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55</v>
      </c>
      <c r="E76" s="176"/>
      <c r="F76" s="177" t="s">
        <v>56</v>
      </c>
      <c r="G76" s="175" t="s">
        <v>55</v>
      </c>
      <c r="H76" s="176"/>
      <c r="I76" s="176"/>
      <c r="J76" s="178" t="s">
        <v>56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159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nemocnicedknlsaly1 - ZAŘÍZENÍ PRO VYTÁPĚNÍ STAVEB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22</v>
      </c>
      <c r="D89" s="41"/>
      <c r="E89" s="41"/>
      <c r="F89" s="28" t="str">
        <f>F12</f>
        <v>DVŮR KRÁLOVÉ NAD LABEM</v>
      </c>
      <c r="G89" s="41"/>
      <c r="H89" s="41"/>
      <c r="I89" s="33" t="s">
        <v>24</v>
      </c>
      <c r="J89" s="80" t="str">
        <f>IF(J12="","",J12)</f>
        <v>3. 3. 2021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>
      <c r="A91" s="39"/>
      <c r="B91" s="40"/>
      <c r="C91" s="33" t="s">
        <v>28</v>
      </c>
      <c r="D91" s="41"/>
      <c r="E91" s="41"/>
      <c r="F91" s="28" t="str">
        <f>E15</f>
        <v>KRÁLOVÉHRADECKÝ KRAJ</v>
      </c>
      <c r="G91" s="41"/>
      <c r="H91" s="41"/>
      <c r="I91" s="33" t="s">
        <v>34</v>
      </c>
      <c r="J91" s="37" t="str">
        <f>E21</f>
        <v>Jiří Vik Tepelná technika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32</v>
      </c>
      <c r="D92" s="41"/>
      <c r="E92" s="41"/>
      <c r="F92" s="28" t="str">
        <f>IF(E18="","",E18)</f>
        <v>Vyplň údaj</v>
      </c>
      <c r="G92" s="41"/>
      <c r="H92" s="41"/>
      <c r="I92" s="33" t="s">
        <v>37</v>
      </c>
      <c r="J92" s="37" t="str">
        <f>E24</f>
        <v>JVIK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5" t="s">
        <v>163</v>
      </c>
      <c r="D94" s="186"/>
      <c r="E94" s="186"/>
      <c r="F94" s="186"/>
      <c r="G94" s="186"/>
      <c r="H94" s="186"/>
      <c r="I94" s="186"/>
      <c r="J94" s="187" t="s">
        <v>164</v>
      </c>
      <c r="K94" s="186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8" t="s">
        <v>165</v>
      </c>
      <c r="D96" s="41"/>
      <c r="E96" s="41"/>
      <c r="F96" s="41"/>
      <c r="G96" s="41"/>
      <c r="H96" s="41"/>
      <c r="I96" s="41"/>
      <c r="J96" s="111">
        <f>J125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166</v>
      </c>
    </row>
    <row r="97" spans="1:31" s="9" customFormat="1" ht="24.95" customHeight="1">
      <c r="A97" s="9"/>
      <c r="B97" s="189"/>
      <c r="C97" s="190"/>
      <c r="D97" s="191" t="s">
        <v>177</v>
      </c>
      <c r="E97" s="192"/>
      <c r="F97" s="192"/>
      <c r="G97" s="192"/>
      <c r="H97" s="192"/>
      <c r="I97" s="192"/>
      <c r="J97" s="193">
        <f>J126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5"/>
      <c r="C98" s="134"/>
      <c r="D98" s="196" t="s">
        <v>3526</v>
      </c>
      <c r="E98" s="197"/>
      <c r="F98" s="197"/>
      <c r="G98" s="197"/>
      <c r="H98" s="197"/>
      <c r="I98" s="197"/>
      <c r="J98" s="198">
        <f>J127</f>
        <v>0</v>
      </c>
      <c r="K98" s="134"/>
      <c r="L98" s="19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5"/>
      <c r="C99" s="134"/>
      <c r="D99" s="196" t="s">
        <v>3206</v>
      </c>
      <c r="E99" s="197"/>
      <c r="F99" s="197"/>
      <c r="G99" s="197"/>
      <c r="H99" s="197"/>
      <c r="I99" s="197"/>
      <c r="J99" s="198">
        <f>J149</f>
        <v>0</v>
      </c>
      <c r="K99" s="134"/>
      <c r="L99" s="19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5"/>
      <c r="C100" s="134"/>
      <c r="D100" s="196" t="s">
        <v>3527</v>
      </c>
      <c r="E100" s="197"/>
      <c r="F100" s="197"/>
      <c r="G100" s="197"/>
      <c r="H100" s="197"/>
      <c r="I100" s="197"/>
      <c r="J100" s="198">
        <f>J152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3528</v>
      </c>
      <c r="E101" s="197"/>
      <c r="F101" s="197"/>
      <c r="G101" s="197"/>
      <c r="H101" s="197"/>
      <c r="I101" s="197"/>
      <c r="J101" s="198">
        <f>J165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4"/>
      <c r="D102" s="196" t="s">
        <v>3529</v>
      </c>
      <c r="E102" s="197"/>
      <c r="F102" s="197"/>
      <c r="G102" s="197"/>
      <c r="H102" s="197"/>
      <c r="I102" s="197"/>
      <c r="J102" s="198">
        <f>J216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4"/>
      <c r="D103" s="196" t="s">
        <v>189</v>
      </c>
      <c r="E103" s="197"/>
      <c r="F103" s="197"/>
      <c r="G103" s="197"/>
      <c r="H103" s="197"/>
      <c r="I103" s="197"/>
      <c r="J103" s="198">
        <f>J237</f>
        <v>0</v>
      </c>
      <c r="K103" s="13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5"/>
      <c r="C104" s="134"/>
      <c r="D104" s="196" t="s">
        <v>3530</v>
      </c>
      <c r="E104" s="197"/>
      <c r="F104" s="197"/>
      <c r="G104" s="197"/>
      <c r="H104" s="197"/>
      <c r="I104" s="197"/>
      <c r="J104" s="198">
        <f>J242</f>
        <v>0</v>
      </c>
      <c r="K104" s="134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4.85" customHeight="1">
      <c r="A105" s="10"/>
      <c r="B105" s="195"/>
      <c r="C105" s="134"/>
      <c r="D105" s="196" t="s">
        <v>3531</v>
      </c>
      <c r="E105" s="197"/>
      <c r="F105" s="197"/>
      <c r="G105" s="197"/>
      <c r="H105" s="197"/>
      <c r="I105" s="197"/>
      <c r="J105" s="198">
        <f>J281</f>
        <v>0</v>
      </c>
      <c r="K105" s="134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>
      <c r="A107" s="39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11" spans="1:31" s="2" customFormat="1" ht="6.95" customHeight="1">
      <c r="A111" s="39"/>
      <c r="B111" s="69"/>
      <c r="C111" s="70"/>
      <c r="D111" s="70"/>
      <c r="E111" s="70"/>
      <c r="F111" s="70"/>
      <c r="G111" s="70"/>
      <c r="H111" s="70"/>
      <c r="I111" s="70"/>
      <c r="J111" s="70"/>
      <c r="K111" s="70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24.95" customHeight="1">
      <c r="A112" s="39"/>
      <c r="B112" s="40"/>
      <c r="C112" s="24" t="s">
        <v>198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16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184" t="str">
        <f>E7</f>
        <v>NÁSTAVBA OPER. SÁLŮ A STERILIZACE</v>
      </c>
      <c r="F115" s="33"/>
      <c r="G115" s="33"/>
      <c r="H115" s="33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159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77" t="str">
        <f>E9</f>
        <v>nemocnicedknlsaly1 - ZAŘÍZENÍ PRO VYTÁPĚNÍ STAVEB</v>
      </c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22</v>
      </c>
      <c r="D119" s="41"/>
      <c r="E119" s="41"/>
      <c r="F119" s="28" t="str">
        <f>F12</f>
        <v>DVŮR KRÁLOVÉ NAD LABEM</v>
      </c>
      <c r="G119" s="41"/>
      <c r="H119" s="41"/>
      <c r="I119" s="33" t="s">
        <v>24</v>
      </c>
      <c r="J119" s="80" t="str">
        <f>IF(J12="","",J12)</f>
        <v>3. 3. 2021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25.65" customHeight="1">
      <c r="A121" s="39"/>
      <c r="B121" s="40"/>
      <c r="C121" s="33" t="s">
        <v>28</v>
      </c>
      <c r="D121" s="41"/>
      <c r="E121" s="41"/>
      <c r="F121" s="28" t="str">
        <f>E15</f>
        <v>KRÁLOVÉHRADECKÝ KRAJ</v>
      </c>
      <c r="G121" s="41"/>
      <c r="H121" s="41"/>
      <c r="I121" s="33" t="s">
        <v>34</v>
      </c>
      <c r="J121" s="37" t="str">
        <f>E21</f>
        <v>Jiří Vik Tepelná technika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32</v>
      </c>
      <c r="D122" s="41"/>
      <c r="E122" s="41"/>
      <c r="F122" s="28" t="str">
        <f>IF(E18="","",E18)</f>
        <v>Vyplň údaj</v>
      </c>
      <c r="G122" s="41"/>
      <c r="H122" s="41"/>
      <c r="I122" s="33" t="s">
        <v>37</v>
      </c>
      <c r="J122" s="37" t="str">
        <f>E24</f>
        <v>JVIK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0.3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11" customFormat="1" ht="29.25" customHeight="1">
      <c r="A124" s="200"/>
      <c r="B124" s="201"/>
      <c r="C124" s="202" t="s">
        <v>199</v>
      </c>
      <c r="D124" s="203" t="s">
        <v>65</v>
      </c>
      <c r="E124" s="203" t="s">
        <v>61</v>
      </c>
      <c r="F124" s="203" t="s">
        <v>62</v>
      </c>
      <c r="G124" s="203" t="s">
        <v>200</v>
      </c>
      <c r="H124" s="203" t="s">
        <v>201</v>
      </c>
      <c r="I124" s="203" t="s">
        <v>202</v>
      </c>
      <c r="J124" s="204" t="s">
        <v>164</v>
      </c>
      <c r="K124" s="205" t="s">
        <v>203</v>
      </c>
      <c r="L124" s="206"/>
      <c r="M124" s="101" t="s">
        <v>1</v>
      </c>
      <c r="N124" s="102" t="s">
        <v>44</v>
      </c>
      <c r="O124" s="102" t="s">
        <v>204</v>
      </c>
      <c r="P124" s="102" t="s">
        <v>205</v>
      </c>
      <c r="Q124" s="102" t="s">
        <v>206</v>
      </c>
      <c r="R124" s="102" t="s">
        <v>207</v>
      </c>
      <c r="S124" s="102" t="s">
        <v>208</v>
      </c>
      <c r="T124" s="103" t="s">
        <v>209</v>
      </c>
      <c r="U124" s="200"/>
      <c r="V124" s="200"/>
      <c r="W124" s="200"/>
      <c r="X124" s="200"/>
      <c r="Y124" s="200"/>
      <c r="Z124" s="200"/>
      <c r="AA124" s="200"/>
      <c r="AB124" s="200"/>
      <c r="AC124" s="200"/>
      <c r="AD124" s="200"/>
      <c r="AE124" s="200"/>
    </row>
    <row r="125" spans="1:63" s="2" customFormat="1" ht="22.8" customHeight="1">
      <c r="A125" s="39"/>
      <c r="B125" s="40"/>
      <c r="C125" s="108" t="s">
        <v>210</v>
      </c>
      <c r="D125" s="41"/>
      <c r="E125" s="41"/>
      <c r="F125" s="41"/>
      <c r="G125" s="41"/>
      <c r="H125" s="41"/>
      <c r="I125" s="41"/>
      <c r="J125" s="207">
        <f>BK125</f>
        <v>0</v>
      </c>
      <c r="K125" s="41"/>
      <c r="L125" s="45"/>
      <c r="M125" s="104"/>
      <c r="N125" s="208"/>
      <c r="O125" s="105"/>
      <c r="P125" s="209">
        <f>P126</f>
        <v>0</v>
      </c>
      <c r="Q125" s="105"/>
      <c r="R125" s="209">
        <f>R126</f>
        <v>4.760625000000001</v>
      </c>
      <c r="S125" s="105"/>
      <c r="T125" s="210">
        <f>T126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79</v>
      </c>
      <c r="AU125" s="18" t="s">
        <v>166</v>
      </c>
      <c r="BK125" s="211">
        <f>BK126</f>
        <v>0</v>
      </c>
    </row>
    <row r="126" spans="1:63" s="12" customFormat="1" ht="25.9" customHeight="1">
      <c r="A126" s="12"/>
      <c r="B126" s="212"/>
      <c r="C126" s="213"/>
      <c r="D126" s="214" t="s">
        <v>79</v>
      </c>
      <c r="E126" s="215" t="s">
        <v>1548</v>
      </c>
      <c r="F126" s="215" t="s">
        <v>1549</v>
      </c>
      <c r="G126" s="213"/>
      <c r="H126" s="213"/>
      <c r="I126" s="216"/>
      <c r="J126" s="217">
        <f>BK126</f>
        <v>0</v>
      </c>
      <c r="K126" s="213"/>
      <c r="L126" s="218"/>
      <c r="M126" s="219"/>
      <c r="N126" s="220"/>
      <c r="O126" s="220"/>
      <c r="P126" s="221">
        <f>P127+P149+P152+P165+P216+P237+P242</f>
        <v>0</v>
      </c>
      <c r="Q126" s="220"/>
      <c r="R126" s="221">
        <f>R127+R149+R152+R165+R216+R237+R242</f>
        <v>4.760625000000001</v>
      </c>
      <c r="S126" s="220"/>
      <c r="T126" s="222">
        <f>T127+T149+T152+T165+T216+T237+T242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3" t="s">
        <v>89</v>
      </c>
      <c r="AT126" s="224" t="s">
        <v>79</v>
      </c>
      <c r="AU126" s="224" t="s">
        <v>80</v>
      </c>
      <c r="AY126" s="223" t="s">
        <v>213</v>
      </c>
      <c r="BK126" s="225">
        <f>BK127+BK149+BK152+BK165+BK216+BK237+BK242</f>
        <v>0</v>
      </c>
    </row>
    <row r="127" spans="1:63" s="12" customFormat="1" ht="22.8" customHeight="1">
      <c r="A127" s="12"/>
      <c r="B127" s="212"/>
      <c r="C127" s="213"/>
      <c r="D127" s="214" t="s">
        <v>79</v>
      </c>
      <c r="E127" s="226" t="s">
        <v>1751</v>
      </c>
      <c r="F127" s="226" t="s">
        <v>3532</v>
      </c>
      <c r="G127" s="213"/>
      <c r="H127" s="213"/>
      <c r="I127" s="216"/>
      <c r="J127" s="227">
        <f>BK127</f>
        <v>0</v>
      </c>
      <c r="K127" s="213"/>
      <c r="L127" s="218"/>
      <c r="M127" s="219"/>
      <c r="N127" s="220"/>
      <c r="O127" s="220"/>
      <c r="P127" s="221">
        <f>SUM(P128:P148)</f>
        <v>0</v>
      </c>
      <c r="Q127" s="220"/>
      <c r="R127" s="221">
        <f>SUM(R128:R148)</f>
        <v>0.432945</v>
      </c>
      <c r="S127" s="220"/>
      <c r="T127" s="222">
        <f>SUM(T128:T148)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3" t="s">
        <v>89</v>
      </c>
      <c r="AT127" s="224" t="s">
        <v>79</v>
      </c>
      <c r="AU127" s="224" t="s">
        <v>21</v>
      </c>
      <c r="AY127" s="223" t="s">
        <v>213</v>
      </c>
      <c r="BK127" s="225">
        <f>SUM(BK128:BK148)</f>
        <v>0</v>
      </c>
    </row>
    <row r="128" spans="1:65" s="2" customFormat="1" ht="21.75" customHeight="1">
      <c r="A128" s="39"/>
      <c r="B128" s="40"/>
      <c r="C128" s="228" t="s">
        <v>21</v>
      </c>
      <c r="D128" s="228" t="s">
        <v>215</v>
      </c>
      <c r="E128" s="229" t="s">
        <v>3533</v>
      </c>
      <c r="F128" s="230" t="s">
        <v>3534</v>
      </c>
      <c r="G128" s="231" t="s">
        <v>244</v>
      </c>
      <c r="H128" s="232">
        <v>5</v>
      </c>
      <c r="I128" s="233"/>
      <c r="J128" s="234">
        <f>ROUND(I128*H128,2)</f>
        <v>0</v>
      </c>
      <c r="K128" s="235"/>
      <c r="L128" s="45"/>
      <c r="M128" s="236" t="s">
        <v>1</v>
      </c>
      <c r="N128" s="237" t="s">
        <v>45</v>
      </c>
      <c r="O128" s="92"/>
      <c r="P128" s="238">
        <f>O128*H128</f>
        <v>0</v>
      </c>
      <c r="Q128" s="238">
        <v>0.00018</v>
      </c>
      <c r="R128" s="238">
        <f>Q128*H128</f>
        <v>0.0009000000000000001</v>
      </c>
      <c r="S128" s="238">
        <v>0</v>
      </c>
      <c r="T128" s="23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0" t="s">
        <v>301</v>
      </c>
      <c r="AT128" s="240" t="s">
        <v>215</v>
      </c>
      <c r="AU128" s="240" t="s">
        <v>89</v>
      </c>
      <c r="AY128" s="18" t="s">
        <v>213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8" t="s">
        <v>21</v>
      </c>
      <c r="BK128" s="241">
        <f>ROUND(I128*H128,2)</f>
        <v>0</v>
      </c>
      <c r="BL128" s="18" t="s">
        <v>301</v>
      </c>
      <c r="BM128" s="240" t="s">
        <v>3535</v>
      </c>
    </row>
    <row r="129" spans="1:65" s="2" customFormat="1" ht="16.5" customHeight="1">
      <c r="A129" s="39"/>
      <c r="B129" s="40"/>
      <c r="C129" s="275" t="s">
        <v>89</v>
      </c>
      <c r="D129" s="275" t="s">
        <v>292</v>
      </c>
      <c r="E129" s="276" t="s">
        <v>3536</v>
      </c>
      <c r="F129" s="277" t="s">
        <v>3537</v>
      </c>
      <c r="G129" s="278" t="s">
        <v>244</v>
      </c>
      <c r="H129" s="279">
        <v>4.75</v>
      </c>
      <c r="I129" s="280"/>
      <c r="J129" s="281">
        <f>ROUND(I129*H129,2)</f>
        <v>0</v>
      </c>
      <c r="K129" s="282"/>
      <c r="L129" s="283"/>
      <c r="M129" s="284" t="s">
        <v>1</v>
      </c>
      <c r="N129" s="285" t="s">
        <v>45</v>
      </c>
      <c r="O129" s="92"/>
      <c r="P129" s="238">
        <f>O129*H129</f>
        <v>0</v>
      </c>
      <c r="Q129" s="238">
        <v>0.0025</v>
      </c>
      <c r="R129" s="238">
        <f>Q129*H129</f>
        <v>0.011875</v>
      </c>
      <c r="S129" s="238">
        <v>0</v>
      </c>
      <c r="T129" s="23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0" t="s">
        <v>382</v>
      </c>
      <c r="AT129" s="240" t="s">
        <v>292</v>
      </c>
      <c r="AU129" s="240" t="s">
        <v>89</v>
      </c>
      <c r="AY129" s="18" t="s">
        <v>213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8" t="s">
        <v>21</v>
      </c>
      <c r="BK129" s="241">
        <f>ROUND(I129*H129,2)</f>
        <v>0</v>
      </c>
      <c r="BL129" s="18" t="s">
        <v>301</v>
      </c>
      <c r="BM129" s="240" t="s">
        <v>3538</v>
      </c>
    </row>
    <row r="130" spans="1:51" s="13" customFormat="1" ht="12">
      <c r="A130" s="13"/>
      <c r="B130" s="242"/>
      <c r="C130" s="243"/>
      <c r="D130" s="244" t="s">
        <v>221</v>
      </c>
      <c r="E130" s="243"/>
      <c r="F130" s="246" t="s">
        <v>3539</v>
      </c>
      <c r="G130" s="243"/>
      <c r="H130" s="247">
        <v>4.75</v>
      </c>
      <c r="I130" s="248"/>
      <c r="J130" s="243"/>
      <c r="K130" s="243"/>
      <c r="L130" s="249"/>
      <c r="M130" s="250"/>
      <c r="N130" s="251"/>
      <c r="O130" s="251"/>
      <c r="P130" s="251"/>
      <c r="Q130" s="251"/>
      <c r="R130" s="251"/>
      <c r="S130" s="251"/>
      <c r="T130" s="25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3" t="s">
        <v>221</v>
      </c>
      <c r="AU130" s="253" t="s">
        <v>89</v>
      </c>
      <c r="AV130" s="13" t="s">
        <v>89</v>
      </c>
      <c r="AW130" s="13" t="s">
        <v>4</v>
      </c>
      <c r="AX130" s="13" t="s">
        <v>21</v>
      </c>
      <c r="AY130" s="253" t="s">
        <v>213</v>
      </c>
    </row>
    <row r="131" spans="1:65" s="2" customFormat="1" ht="33" customHeight="1">
      <c r="A131" s="39"/>
      <c r="B131" s="40"/>
      <c r="C131" s="228" t="s">
        <v>231</v>
      </c>
      <c r="D131" s="228" t="s">
        <v>215</v>
      </c>
      <c r="E131" s="229" t="s">
        <v>3540</v>
      </c>
      <c r="F131" s="230" t="s">
        <v>3541</v>
      </c>
      <c r="G131" s="231" t="s">
        <v>470</v>
      </c>
      <c r="H131" s="232">
        <v>267</v>
      </c>
      <c r="I131" s="233"/>
      <c r="J131" s="234">
        <f>ROUND(I131*H131,2)</f>
        <v>0</v>
      </c>
      <c r="K131" s="235"/>
      <c r="L131" s="45"/>
      <c r="M131" s="236" t="s">
        <v>1</v>
      </c>
      <c r="N131" s="237" t="s">
        <v>45</v>
      </c>
      <c r="O131" s="92"/>
      <c r="P131" s="238">
        <f>O131*H131</f>
        <v>0</v>
      </c>
      <c r="Q131" s="238">
        <v>0.0002</v>
      </c>
      <c r="R131" s="238">
        <f>Q131*H131</f>
        <v>0.0534</v>
      </c>
      <c r="S131" s="238">
        <v>0</v>
      </c>
      <c r="T131" s="23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0" t="s">
        <v>301</v>
      </c>
      <c r="AT131" s="240" t="s">
        <v>215</v>
      </c>
      <c r="AU131" s="240" t="s">
        <v>89</v>
      </c>
      <c r="AY131" s="18" t="s">
        <v>213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8" t="s">
        <v>21</v>
      </c>
      <c r="BK131" s="241">
        <f>ROUND(I131*H131,2)</f>
        <v>0</v>
      </c>
      <c r="BL131" s="18" t="s">
        <v>301</v>
      </c>
      <c r="BM131" s="240" t="s">
        <v>3542</v>
      </c>
    </row>
    <row r="132" spans="1:51" s="13" customFormat="1" ht="12">
      <c r="A132" s="13"/>
      <c r="B132" s="242"/>
      <c r="C132" s="243"/>
      <c r="D132" s="244" t="s">
        <v>221</v>
      </c>
      <c r="E132" s="245" t="s">
        <v>1</v>
      </c>
      <c r="F132" s="246" t="s">
        <v>3543</v>
      </c>
      <c r="G132" s="243"/>
      <c r="H132" s="247">
        <v>267</v>
      </c>
      <c r="I132" s="248"/>
      <c r="J132" s="243"/>
      <c r="K132" s="243"/>
      <c r="L132" s="249"/>
      <c r="M132" s="250"/>
      <c r="N132" s="251"/>
      <c r="O132" s="251"/>
      <c r="P132" s="251"/>
      <c r="Q132" s="251"/>
      <c r="R132" s="251"/>
      <c r="S132" s="251"/>
      <c r="T132" s="25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3" t="s">
        <v>221</v>
      </c>
      <c r="AU132" s="253" t="s">
        <v>89</v>
      </c>
      <c r="AV132" s="13" t="s">
        <v>89</v>
      </c>
      <c r="AW132" s="13" t="s">
        <v>36</v>
      </c>
      <c r="AX132" s="13" t="s">
        <v>21</v>
      </c>
      <c r="AY132" s="253" t="s">
        <v>213</v>
      </c>
    </row>
    <row r="133" spans="1:65" s="2" customFormat="1" ht="21.75" customHeight="1">
      <c r="A133" s="39"/>
      <c r="B133" s="40"/>
      <c r="C133" s="275" t="s">
        <v>219</v>
      </c>
      <c r="D133" s="275" t="s">
        <v>292</v>
      </c>
      <c r="E133" s="276" t="s">
        <v>3544</v>
      </c>
      <c r="F133" s="277" t="s">
        <v>3545</v>
      </c>
      <c r="G133" s="278" t="s">
        <v>470</v>
      </c>
      <c r="H133" s="279">
        <v>61</v>
      </c>
      <c r="I133" s="280"/>
      <c r="J133" s="281">
        <f>ROUND(I133*H133,2)</f>
        <v>0</v>
      </c>
      <c r="K133" s="282"/>
      <c r="L133" s="283"/>
      <c r="M133" s="284" t="s">
        <v>1</v>
      </c>
      <c r="N133" s="285" t="s">
        <v>45</v>
      </c>
      <c r="O133" s="92"/>
      <c r="P133" s="238">
        <f>O133*H133</f>
        <v>0</v>
      </c>
      <c r="Q133" s="238">
        <v>0.00088</v>
      </c>
      <c r="R133" s="238">
        <f>Q133*H133</f>
        <v>0.05368</v>
      </c>
      <c r="S133" s="238">
        <v>0</v>
      </c>
      <c r="T133" s="23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0" t="s">
        <v>382</v>
      </c>
      <c r="AT133" s="240" t="s">
        <v>292</v>
      </c>
      <c r="AU133" s="240" t="s">
        <v>89</v>
      </c>
      <c r="AY133" s="18" t="s">
        <v>213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8" t="s">
        <v>21</v>
      </c>
      <c r="BK133" s="241">
        <f>ROUND(I133*H133,2)</f>
        <v>0</v>
      </c>
      <c r="BL133" s="18" t="s">
        <v>301</v>
      </c>
      <c r="BM133" s="240" t="s">
        <v>3546</v>
      </c>
    </row>
    <row r="134" spans="1:65" s="2" customFormat="1" ht="21.75" customHeight="1">
      <c r="A134" s="39"/>
      <c r="B134" s="40"/>
      <c r="C134" s="275" t="s">
        <v>241</v>
      </c>
      <c r="D134" s="275" t="s">
        <v>292</v>
      </c>
      <c r="E134" s="276" t="s">
        <v>3547</v>
      </c>
      <c r="F134" s="277" t="s">
        <v>3548</v>
      </c>
      <c r="G134" s="278" t="s">
        <v>470</v>
      </c>
      <c r="H134" s="279">
        <v>23</v>
      </c>
      <c r="I134" s="280"/>
      <c r="J134" s="281">
        <f>ROUND(I134*H134,2)</f>
        <v>0</v>
      </c>
      <c r="K134" s="282"/>
      <c r="L134" s="283"/>
      <c r="M134" s="284" t="s">
        <v>1</v>
      </c>
      <c r="N134" s="285" t="s">
        <v>45</v>
      </c>
      <c r="O134" s="92"/>
      <c r="P134" s="238">
        <f>O134*H134</f>
        <v>0</v>
      </c>
      <c r="Q134" s="238">
        <v>0.00139</v>
      </c>
      <c r="R134" s="238">
        <f>Q134*H134</f>
        <v>0.03197</v>
      </c>
      <c r="S134" s="238">
        <v>0</v>
      </c>
      <c r="T134" s="23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0" t="s">
        <v>382</v>
      </c>
      <c r="AT134" s="240" t="s">
        <v>292</v>
      </c>
      <c r="AU134" s="240" t="s">
        <v>89</v>
      </c>
      <c r="AY134" s="18" t="s">
        <v>213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8" t="s">
        <v>21</v>
      </c>
      <c r="BK134" s="241">
        <f>ROUND(I134*H134,2)</f>
        <v>0</v>
      </c>
      <c r="BL134" s="18" t="s">
        <v>301</v>
      </c>
      <c r="BM134" s="240" t="s">
        <v>3549</v>
      </c>
    </row>
    <row r="135" spans="1:65" s="2" customFormat="1" ht="21.75" customHeight="1">
      <c r="A135" s="39"/>
      <c r="B135" s="40"/>
      <c r="C135" s="275" t="s">
        <v>247</v>
      </c>
      <c r="D135" s="275" t="s">
        <v>292</v>
      </c>
      <c r="E135" s="276" t="s">
        <v>3550</v>
      </c>
      <c r="F135" s="277" t="s">
        <v>3551</v>
      </c>
      <c r="G135" s="278" t="s">
        <v>470</v>
      </c>
      <c r="H135" s="279">
        <v>83</v>
      </c>
      <c r="I135" s="280"/>
      <c r="J135" s="281">
        <f>ROUND(I135*H135,2)</f>
        <v>0</v>
      </c>
      <c r="K135" s="282"/>
      <c r="L135" s="283"/>
      <c r="M135" s="284" t="s">
        <v>1</v>
      </c>
      <c r="N135" s="285" t="s">
        <v>45</v>
      </c>
      <c r="O135" s="92"/>
      <c r="P135" s="238">
        <f>O135*H135</f>
        <v>0</v>
      </c>
      <c r="Q135" s="238">
        <v>0.00151</v>
      </c>
      <c r="R135" s="238">
        <f>Q135*H135</f>
        <v>0.12533</v>
      </c>
      <c r="S135" s="238">
        <v>0</v>
      </c>
      <c r="T135" s="23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0" t="s">
        <v>382</v>
      </c>
      <c r="AT135" s="240" t="s">
        <v>292</v>
      </c>
      <c r="AU135" s="240" t="s">
        <v>89</v>
      </c>
      <c r="AY135" s="18" t="s">
        <v>213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8" t="s">
        <v>21</v>
      </c>
      <c r="BK135" s="241">
        <f>ROUND(I135*H135,2)</f>
        <v>0</v>
      </c>
      <c r="BL135" s="18" t="s">
        <v>301</v>
      </c>
      <c r="BM135" s="240" t="s">
        <v>3552</v>
      </c>
    </row>
    <row r="136" spans="1:65" s="2" customFormat="1" ht="21.75" customHeight="1">
      <c r="A136" s="39"/>
      <c r="B136" s="40"/>
      <c r="C136" s="275" t="s">
        <v>252</v>
      </c>
      <c r="D136" s="275" t="s">
        <v>292</v>
      </c>
      <c r="E136" s="276" t="s">
        <v>3553</v>
      </c>
      <c r="F136" s="277" t="s">
        <v>3554</v>
      </c>
      <c r="G136" s="278" t="s">
        <v>470</v>
      </c>
      <c r="H136" s="279">
        <v>100</v>
      </c>
      <c r="I136" s="280"/>
      <c r="J136" s="281">
        <f>ROUND(I136*H136,2)</f>
        <v>0</v>
      </c>
      <c r="K136" s="282"/>
      <c r="L136" s="283"/>
      <c r="M136" s="284" t="s">
        <v>1</v>
      </c>
      <c r="N136" s="285" t="s">
        <v>45</v>
      </c>
      <c r="O136" s="92"/>
      <c r="P136" s="238">
        <f>O136*H136</f>
        <v>0</v>
      </c>
      <c r="Q136" s="238">
        <v>0.00078</v>
      </c>
      <c r="R136" s="238">
        <f>Q136*H136</f>
        <v>0.078</v>
      </c>
      <c r="S136" s="238">
        <v>0</v>
      </c>
      <c r="T136" s="23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0" t="s">
        <v>382</v>
      </c>
      <c r="AT136" s="240" t="s">
        <v>292</v>
      </c>
      <c r="AU136" s="240" t="s">
        <v>89</v>
      </c>
      <c r="AY136" s="18" t="s">
        <v>213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8" t="s">
        <v>21</v>
      </c>
      <c r="BK136" s="241">
        <f>ROUND(I136*H136,2)</f>
        <v>0</v>
      </c>
      <c r="BL136" s="18" t="s">
        <v>301</v>
      </c>
      <c r="BM136" s="240" t="s">
        <v>3555</v>
      </c>
    </row>
    <row r="137" spans="1:65" s="2" customFormat="1" ht="21.75" customHeight="1">
      <c r="A137" s="39"/>
      <c r="B137" s="40"/>
      <c r="C137" s="275" t="s">
        <v>257</v>
      </c>
      <c r="D137" s="275" t="s">
        <v>292</v>
      </c>
      <c r="E137" s="276" t="s">
        <v>3556</v>
      </c>
      <c r="F137" s="277" t="s">
        <v>3557</v>
      </c>
      <c r="G137" s="278" t="s">
        <v>371</v>
      </c>
      <c r="H137" s="279">
        <v>6</v>
      </c>
      <c r="I137" s="280"/>
      <c r="J137" s="281">
        <f>ROUND(I137*H137,2)</f>
        <v>0</v>
      </c>
      <c r="K137" s="282"/>
      <c r="L137" s="283"/>
      <c r="M137" s="284" t="s">
        <v>1</v>
      </c>
      <c r="N137" s="285" t="s">
        <v>45</v>
      </c>
      <c r="O137" s="92"/>
      <c r="P137" s="238">
        <f>O137*H137</f>
        <v>0</v>
      </c>
      <c r="Q137" s="238">
        <v>0.0047</v>
      </c>
      <c r="R137" s="238">
        <f>Q137*H137</f>
        <v>0.028200000000000003</v>
      </c>
      <c r="S137" s="238">
        <v>0</v>
      </c>
      <c r="T137" s="23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0" t="s">
        <v>382</v>
      </c>
      <c r="AT137" s="240" t="s">
        <v>292</v>
      </c>
      <c r="AU137" s="240" t="s">
        <v>89</v>
      </c>
      <c r="AY137" s="18" t="s">
        <v>213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8" t="s">
        <v>21</v>
      </c>
      <c r="BK137" s="241">
        <f>ROUND(I137*H137,2)</f>
        <v>0</v>
      </c>
      <c r="BL137" s="18" t="s">
        <v>301</v>
      </c>
      <c r="BM137" s="240" t="s">
        <v>3558</v>
      </c>
    </row>
    <row r="138" spans="1:65" s="2" customFormat="1" ht="21.75" customHeight="1">
      <c r="A138" s="39"/>
      <c r="B138" s="40"/>
      <c r="C138" s="228" t="s">
        <v>262</v>
      </c>
      <c r="D138" s="228" t="s">
        <v>215</v>
      </c>
      <c r="E138" s="229" t="s">
        <v>3559</v>
      </c>
      <c r="F138" s="230" t="s">
        <v>3560</v>
      </c>
      <c r="G138" s="231" t="s">
        <v>279</v>
      </c>
      <c r="H138" s="232">
        <v>0.433</v>
      </c>
      <c r="I138" s="233"/>
      <c r="J138" s="234">
        <f>ROUND(I138*H138,2)</f>
        <v>0</v>
      </c>
      <c r="K138" s="235"/>
      <c r="L138" s="45"/>
      <c r="M138" s="236" t="s">
        <v>1</v>
      </c>
      <c r="N138" s="237" t="s">
        <v>45</v>
      </c>
      <c r="O138" s="92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0" t="s">
        <v>301</v>
      </c>
      <c r="AT138" s="240" t="s">
        <v>215</v>
      </c>
      <c r="AU138" s="240" t="s">
        <v>89</v>
      </c>
      <c r="AY138" s="18" t="s">
        <v>213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8" t="s">
        <v>21</v>
      </c>
      <c r="BK138" s="241">
        <f>ROUND(I138*H138,2)</f>
        <v>0</v>
      </c>
      <c r="BL138" s="18" t="s">
        <v>301</v>
      </c>
      <c r="BM138" s="240" t="s">
        <v>3561</v>
      </c>
    </row>
    <row r="139" spans="1:65" s="2" customFormat="1" ht="21.75" customHeight="1">
      <c r="A139" s="39"/>
      <c r="B139" s="40"/>
      <c r="C139" s="228" t="s">
        <v>26</v>
      </c>
      <c r="D139" s="228" t="s">
        <v>215</v>
      </c>
      <c r="E139" s="229" t="s">
        <v>3562</v>
      </c>
      <c r="F139" s="230" t="s">
        <v>3563</v>
      </c>
      <c r="G139" s="231" t="s">
        <v>279</v>
      </c>
      <c r="H139" s="232">
        <v>0.433</v>
      </c>
      <c r="I139" s="233"/>
      <c r="J139" s="234">
        <f>ROUND(I139*H139,2)</f>
        <v>0</v>
      </c>
      <c r="K139" s="235"/>
      <c r="L139" s="45"/>
      <c r="M139" s="236" t="s">
        <v>1</v>
      </c>
      <c r="N139" s="237" t="s">
        <v>45</v>
      </c>
      <c r="O139" s="92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0" t="s">
        <v>301</v>
      </c>
      <c r="AT139" s="240" t="s">
        <v>215</v>
      </c>
      <c r="AU139" s="240" t="s">
        <v>89</v>
      </c>
      <c r="AY139" s="18" t="s">
        <v>213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8" t="s">
        <v>21</v>
      </c>
      <c r="BK139" s="241">
        <f>ROUND(I139*H139,2)</f>
        <v>0</v>
      </c>
      <c r="BL139" s="18" t="s">
        <v>301</v>
      </c>
      <c r="BM139" s="240" t="s">
        <v>3564</v>
      </c>
    </row>
    <row r="140" spans="1:65" s="2" customFormat="1" ht="21.75" customHeight="1">
      <c r="A140" s="39"/>
      <c r="B140" s="40"/>
      <c r="C140" s="228" t="s">
        <v>271</v>
      </c>
      <c r="D140" s="228" t="s">
        <v>215</v>
      </c>
      <c r="E140" s="229" t="s">
        <v>3565</v>
      </c>
      <c r="F140" s="230" t="s">
        <v>3566</v>
      </c>
      <c r="G140" s="231" t="s">
        <v>470</v>
      </c>
      <c r="H140" s="232">
        <v>661</v>
      </c>
      <c r="I140" s="233"/>
      <c r="J140" s="234">
        <f>ROUND(I140*H140,2)</f>
        <v>0</v>
      </c>
      <c r="K140" s="235"/>
      <c r="L140" s="45"/>
      <c r="M140" s="236" t="s">
        <v>1</v>
      </c>
      <c r="N140" s="237" t="s">
        <v>45</v>
      </c>
      <c r="O140" s="92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0" t="s">
        <v>301</v>
      </c>
      <c r="AT140" s="240" t="s">
        <v>215</v>
      </c>
      <c r="AU140" s="240" t="s">
        <v>89</v>
      </c>
      <c r="AY140" s="18" t="s">
        <v>213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8" t="s">
        <v>21</v>
      </c>
      <c r="BK140" s="241">
        <f>ROUND(I140*H140,2)</f>
        <v>0</v>
      </c>
      <c r="BL140" s="18" t="s">
        <v>301</v>
      </c>
      <c r="BM140" s="240" t="s">
        <v>3567</v>
      </c>
    </row>
    <row r="141" spans="1:51" s="13" customFormat="1" ht="12">
      <c r="A141" s="13"/>
      <c r="B141" s="242"/>
      <c r="C141" s="243"/>
      <c r="D141" s="244" t="s">
        <v>221</v>
      </c>
      <c r="E141" s="245" t="s">
        <v>1</v>
      </c>
      <c r="F141" s="246" t="s">
        <v>3568</v>
      </c>
      <c r="G141" s="243"/>
      <c r="H141" s="247">
        <v>661</v>
      </c>
      <c r="I141" s="248"/>
      <c r="J141" s="243"/>
      <c r="K141" s="243"/>
      <c r="L141" s="249"/>
      <c r="M141" s="250"/>
      <c r="N141" s="251"/>
      <c r="O141" s="251"/>
      <c r="P141" s="251"/>
      <c r="Q141" s="251"/>
      <c r="R141" s="251"/>
      <c r="S141" s="251"/>
      <c r="T141" s="25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3" t="s">
        <v>221</v>
      </c>
      <c r="AU141" s="253" t="s">
        <v>89</v>
      </c>
      <c r="AV141" s="13" t="s">
        <v>89</v>
      </c>
      <c r="AW141" s="13" t="s">
        <v>36</v>
      </c>
      <c r="AX141" s="13" t="s">
        <v>21</v>
      </c>
      <c r="AY141" s="253" t="s">
        <v>213</v>
      </c>
    </row>
    <row r="142" spans="1:65" s="2" customFormat="1" ht="16.5" customHeight="1">
      <c r="A142" s="39"/>
      <c r="B142" s="40"/>
      <c r="C142" s="275" t="s">
        <v>276</v>
      </c>
      <c r="D142" s="275" t="s">
        <v>292</v>
      </c>
      <c r="E142" s="276" t="s">
        <v>3569</v>
      </c>
      <c r="F142" s="277" t="s">
        <v>3570</v>
      </c>
      <c r="G142" s="278" t="s">
        <v>470</v>
      </c>
      <c r="H142" s="279">
        <v>377</v>
      </c>
      <c r="I142" s="280"/>
      <c r="J142" s="281">
        <f>ROUND(I142*H142,2)</f>
        <v>0</v>
      </c>
      <c r="K142" s="282"/>
      <c r="L142" s="283"/>
      <c r="M142" s="284" t="s">
        <v>1</v>
      </c>
      <c r="N142" s="285" t="s">
        <v>45</v>
      </c>
      <c r="O142" s="92"/>
      <c r="P142" s="238">
        <f>O142*H142</f>
        <v>0</v>
      </c>
      <c r="Q142" s="238">
        <v>3E-05</v>
      </c>
      <c r="R142" s="238">
        <f>Q142*H142</f>
        <v>0.01131</v>
      </c>
      <c r="S142" s="238">
        <v>0</v>
      </c>
      <c r="T142" s="23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0" t="s">
        <v>382</v>
      </c>
      <c r="AT142" s="240" t="s">
        <v>292</v>
      </c>
      <c r="AU142" s="240" t="s">
        <v>89</v>
      </c>
      <c r="AY142" s="18" t="s">
        <v>213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8" t="s">
        <v>21</v>
      </c>
      <c r="BK142" s="241">
        <f>ROUND(I142*H142,2)</f>
        <v>0</v>
      </c>
      <c r="BL142" s="18" t="s">
        <v>301</v>
      </c>
      <c r="BM142" s="240" t="s">
        <v>3571</v>
      </c>
    </row>
    <row r="143" spans="1:65" s="2" customFormat="1" ht="16.5" customHeight="1">
      <c r="A143" s="39"/>
      <c r="B143" s="40"/>
      <c r="C143" s="275" t="s">
        <v>282</v>
      </c>
      <c r="D143" s="275" t="s">
        <v>292</v>
      </c>
      <c r="E143" s="276" t="s">
        <v>3572</v>
      </c>
      <c r="F143" s="277" t="s">
        <v>3573</v>
      </c>
      <c r="G143" s="278" t="s">
        <v>470</v>
      </c>
      <c r="H143" s="279">
        <v>27</v>
      </c>
      <c r="I143" s="280"/>
      <c r="J143" s="281">
        <f>ROUND(I143*H143,2)</f>
        <v>0</v>
      </c>
      <c r="K143" s="282"/>
      <c r="L143" s="283"/>
      <c r="M143" s="284" t="s">
        <v>1</v>
      </c>
      <c r="N143" s="285" t="s">
        <v>45</v>
      </c>
      <c r="O143" s="92"/>
      <c r="P143" s="238">
        <f>O143*H143</f>
        <v>0</v>
      </c>
      <c r="Q143" s="238">
        <v>7E-05</v>
      </c>
      <c r="R143" s="238">
        <f>Q143*H143</f>
        <v>0.0018899999999999998</v>
      </c>
      <c r="S143" s="238">
        <v>0</v>
      </c>
      <c r="T143" s="23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0" t="s">
        <v>382</v>
      </c>
      <c r="AT143" s="240" t="s">
        <v>292</v>
      </c>
      <c r="AU143" s="240" t="s">
        <v>89</v>
      </c>
      <c r="AY143" s="18" t="s">
        <v>213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8" t="s">
        <v>21</v>
      </c>
      <c r="BK143" s="241">
        <f>ROUND(I143*H143,2)</f>
        <v>0</v>
      </c>
      <c r="BL143" s="18" t="s">
        <v>301</v>
      </c>
      <c r="BM143" s="240" t="s">
        <v>3574</v>
      </c>
    </row>
    <row r="144" spans="1:65" s="2" customFormat="1" ht="16.5" customHeight="1">
      <c r="A144" s="39"/>
      <c r="B144" s="40"/>
      <c r="C144" s="275" t="s">
        <v>291</v>
      </c>
      <c r="D144" s="275" t="s">
        <v>292</v>
      </c>
      <c r="E144" s="276" t="s">
        <v>3575</v>
      </c>
      <c r="F144" s="277" t="s">
        <v>3576</v>
      </c>
      <c r="G144" s="278" t="s">
        <v>470</v>
      </c>
      <c r="H144" s="279">
        <v>149</v>
      </c>
      <c r="I144" s="280"/>
      <c r="J144" s="281">
        <f>ROUND(I144*H144,2)</f>
        <v>0</v>
      </c>
      <c r="K144" s="282"/>
      <c r="L144" s="283"/>
      <c r="M144" s="284" t="s">
        <v>1</v>
      </c>
      <c r="N144" s="285" t="s">
        <v>45</v>
      </c>
      <c r="O144" s="92"/>
      <c r="P144" s="238">
        <f>O144*H144</f>
        <v>0</v>
      </c>
      <c r="Q144" s="238">
        <v>8E-05</v>
      </c>
      <c r="R144" s="238">
        <f>Q144*H144</f>
        <v>0.011920000000000002</v>
      </c>
      <c r="S144" s="238">
        <v>0</v>
      </c>
      <c r="T144" s="23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0" t="s">
        <v>382</v>
      </c>
      <c r="AT144" s="240" t="s">
        <v>292</v>
      </c>
      <c r="AU144" s="240" t="s">
        <v>89</v>
      </c>
      <c r="AY144" s="18" t="s">
        <v>213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8" t="s">
        <v>21</v>
      </c>
      <c r="BK144" s="241">
        <f>ROUND(I144*H144,2)</f>
        <v>0</v>
      </c>
      <c r="BL144" s="18" t="s">
        <v>301</v>
      </c>
      <c r="BM144" s="240" t="s">
        <v>3577</v>
      </c>
    </row>
    <row r="145" spans="1:65" s="2" customFormat="1" ht="16.5" customHeight="1">
      <c r="A145" s="39"/>
      <c r="B145" s="40"/>
      <c r="C145" s="275" t="s">
        <v>8</v>
      </c>
      <c r="D145" s="275" t="s">
        <v>292</v>
      </c>
      <c r="E145" s="276" t="s">
        <v>3578</v>
      </c>
      <c r="F145" s="277" t="s">
        <v>3579</v>
      </c>
      <c r="G145" s="278" t="s">
        <v>470</v>
      </c>
      <c r="H145" s="279">
        <v>93</v>
      </c>
      <c r="I145" s="280"/>
      <c r="J145" s="281">
        <f>ROUND(I145*H145,2)</f>
        <v>0</v>
      </c>
      <c r="K145" s="282"/>
      <c r="L145" s="283"/>
      <c r="M145" s="284" t="s">
        <v>1</v>
      </c>
      <c r="N145" s="285" t="s">
        <v>45</v>
      </c>
      <c r="O145" s="92"/>
      <c r="P145" s="238">
        <f>O145*H145</f>
        <v>0</v>
      </c>
      <c r="Q145" s="238">
        <v>9E-05</v>
      </c>
      <c r="R145" s="238">
        <f>Q145*H145</f>
        <v>0.00837</v>
      </c>
      <c r="S145" s="238">
        <v>0</v>
      </c>
      <c r="T145" s="23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0" t="s">
        <v>382</v>
      </c>
      <c r="AT145" s="240" t="s">
        <v>292</v>
      </c>
      <c r="AU145" s="240" t="s">
        <v>89</v>
      </c>
      <c r="AY145" s="18" t="s">
        <v>213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8" t="s">
        <v>21</v>
      </c>
      <c r="BK145" s="241">
        <f>ROUND(I145*H145,2)</f>
        <v>0</v>
      </c>
      <c r="BL145" s="18" t="s">
        <v>301</v>
      </c>
      <c r="BM145" s="240" t="s">
        <v>3580</v>
      </c>
    </row>
    <row r="146" spans="1:65" s="2" customFormat="1" ht="16.5" customHeight="1">
      <c r="A146" s="39"/>
      <c r="B146" s="40"/>
      <c r="C146" s="275" t="s">
        <v>301</v>
      </c>
      <c r="D146" s="275" t="s">
        <v>292</v>
      </c>
      <c r="E146" s="276" t="s">
        <v>3581</v>
      </c>
      <c r="F146" s="277" t="s">
        <v>3582</v>
      </c>
      <c r="G146" s="278" t="s">
        <v>470</v>
      </c>
      <c r="H146" s="279">
        <v>15</v>
      </c>
      <c r="I146" s="280"/>
      <c r="J146" s="281">
        <f>ROUND(I146*H146,2)</f>
        <v>0</v>
      </c>
      <c r="K146" s="282"/>
      <c r="L146" s="283"/>
      <c r="M146" s="284" t="s">
        <v>1</v>
      </c>
      <c r="N146" s="285" t="s">
        <v>45</v>
      </c>
      <c r="O146" s="92"/>
      <c r="P146" s="238">
        <f>O146*H146</f>
        <v>0</v>
      </c>
      <c r="Q146" s="238">
        <v>0.00014</v>
      </c>
      <c r="R146" s="238">
        <f>Q146*H146</f>
        <v>0.0021</v>
      </c>
      <c r="S146" s="238">
        <v>0</v>
      </c>
      <c r="T146" s="23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0" t="s">
        <v>382</v>
      </c>
      <c r="AT146" s="240" t="s">
        <v>292</v>
      </c>
      <c r="AU146" s="240" t="s">
        <v>89</v>
      </c>
      <c r="AY146" s="18" t="s">
        <v>213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8" t="s">
        <v>21</v>
      </c>
      <c r="BK146" s="241">
        <f>ROUND(I146*H146,2)</f>
        <v>0</v>
      </c>
      <c r="BL146" s="18" t="s">
        <v>301</v>
      </c>
      <c r="BM146" s="240" t="s">
        <v>3583</v>
      </c>
    </row>
    <row r="147" spans="1:65" s="2" customFormat="1" ht="16.5" customHeight="1">
      <c r="A147" s="39"/>
      <c r="B147" s="40"/>
      <c r="C147" s="275" t="s">
        <v>307</v>
      </c>
      <c r="D147" s="275" t="s">
        <v>292</v>
      </c>
      <c r="E147" s="276" t="s">
        <v>3584</v>
      </c>
      <c r="F147" s="277" t="s">
        <v>3585</v>
      </c>
      <c r="G147" s="278" t="s">
        <v>371</v>
      </c>
      <c r="H147" s="279">
        <v>660</v>
      </c>
      <c r="I147" s="280"/>
      <c r="J147" s="281">
        <f>ROUND(I147*H147,2)</f>
        <v>0</v>
      </c>
      <c r="K147" s="282"/>
      <c r="L147" s="283"/>
      <c r="M147" s="284" t="s">
        <v>1</v>
      </c>
      <c r="N147" s="285" t="s">
        <v>45</v>
      </c>
      <c r="O147" s="92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0" t="s">
        <v>382</v>
      </c>
      <c r="AT147" s="240" t="s">
        <v>292</v>
      </c>
      <c r="AU147" s="240" t="s">
        <v>89</v>
      </c>
      <c r="AY147" s="18" t="s">
        <v>213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8" t="s">
        <v>21</v>
      </c>
      <c r="BK147" s="241">
        <f>ROUND(I147*H147,2)</f>
        <v>0</v>
      </c>
      <c r="BL147" s="18" t="s">
        <v>301</v>
      </c>
      <c r="BM147" s="240" t="s">
        <v>3586</v>
      </c>
    </row>
    <row r="148" spans="1:65" s="2" customFormat="1" ht="16.5" customHeight="1">
      <c r="A148" s="39"/>
      <c r="B148" s="40"/>
      <c r="C148" s="275" t="s">
        <v>312</v>
      </c>
      <c r="D148" s="275" t="s">
        <v>292</v>
      </c>
      <c r="E148" s="276" t="s">
        <v>3587</v>
      </c>
      <c r="F148" s="277" t="s">
        <v>3588</v>
      </c>
      <c r="G148" s="278" t="s">
        <v>371</v>
      </c>
      <c r="H148" s="279">
        <v>35</v>
      </c>
      <c r="I148" s="280"/>
      <c r="J148" s="281">
        <f>ROUND(I148*H148,2)</f>
        <v>0</v>
      </c>
      <c r="K148" s="282"/>
      <c r="L148" s="283"/>
      <c r="M148" s="284" t="s">
        <v>1</v>
      </c>
      <c r="N148" s="285" t="s">
        <v>45</v>
      </c>
      <c r="O148" s="92"/>
      <c r="P148" s="238">
        <f>O148*H148</f>
        <v>0</v>
      </c>
      <c r="Q148" s="238">
        <v>0.0004</v>
      </c>
      <c r="R148" s="238">
        <f>Q148*H148</f>
        <v>0.014</v>
      </c>
      <c r="S148" s="238">
        <v>0</v>
      </c>
      <c r="T148" s="23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0" t="s">
        <v>382</v>
      </c>
      <c r="AT148" s="240" t="s">
        <v>292</v>
      </c>
      <c r="AU148" s="240" t="s">
        <v>89</v>
      </c>
      <c r="AY148" s="18" t="s">
        <v>213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8" t="s">
        <v>21</v>
      </c>
      <c r="BK148" s="241">
        <f>ROUND(I148*H148,2)</f>
        <v>0</v>
      </c>
      <c r="BL148" s="18" t="s">
        <v>301</v>
      </c>
      <c r="BM148" s="240" t="s">
        <v>3589</v>
      </c>
    </row>
    <row r="149" spans="1:63" s="12" customFormat="1" ht="22.8" customHeight="1">
      <c r="A149" s="12"/>
      <c r="B149" s="212"/>
      <c r="C149" s="213"/>
      <c r="D149" s="214" t="s">
        <v>79</v>
      </c>
      <c r="E149" s="226" t="s">
        <v>3502</v>
      </c>
      <c r="F149" s="226" t="s">
        <v>3503</v>
      </c>
      <c r="G149" s="213"/>
      <c r="H149" s="213"/>
      <c r="I149" s="216"/>
      <c r="J149" s="227">
        <f>BK149</f>
        <v>0</v>
      </c>
      <c r="K149" s="213"/>
      <c r="L149" s="218"/>
      <c r="M149" s="219"/>
      <c r="N149" s="220"/>
      <c r="O149" s="220"/>
      <c r="P149" s="221">
        <f>SUM(P150:P151)</f>
        <v>0</v>
      </c>
      <c r="Q149" s="220"/>
      <c r="R149" s="221">
        <f>SUM(R150:R151)</f>
        <v>0.01384</v>
      </c>
      <c r="S149" s="220"/>
      <c r="T149" s="222">
        <f>SUM(T150:T151)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23" t="s">
        <v>89</v>
      </c>
      <c r="AT149" s="224" t="s">
        <v>79</v>
      </c>
      <c r="AU149" s="224" t="s">
        <v>21</v>
      </c>
      <c r="AY149" s="223" t="s">
        <v>213</v>
      </c>
      <c r="BK149" s="225">
        <f>SUM(BK150:BK151)</f>
        <v>0</v>
      </c>
    </row>
    <row r="150" spans="1:65" s="2" customFormat="1" ht="21.75" customHeight="1">
      <c r="A150" s="39"/>
      <c r="B150" s="40"/>
      <c r="C150" s="228" t="s">
        <v>317</v>
      </c>
      <c r="D150" s="228" t="s">
        <v>215</v>
      </c>
      <c r="E150" s="229" t="s">
        <v>3590</v>
      </c>
      <c r="F150" s="230" t="s">
        <v>3591</v>
      </c>
      <c r="G150" s="231" t="s">
        <v>371</v>
      </c>
      <c r="H150" s="232">
        <v>16</v>
      </c>
      <c r="I150" s="233"/>
      <c r="J150" s="234">
        <f>ROUND(I150*H150,2)</f>
        <v>0</v>
      </c>
      <c r="K150" s="235"/>
      <c r="L150" s="45"/>
      <c r="M150" s="236" t="s">
        <v>1</v>
      </c>
      <c r="N150" s="237" t="s">
        <v>45</v>
      </c>
      <c r="O150" s="92"/>
      <c r="P150" s="238">
        <f>O150*H150</f>
        <v>0</v>
      </c>
      <c r="Q150" s="238">
        <v>0.00067</v>
      </c>
      <c r="R150" s="238">
        <f>Q150*H150</f>
        <v>0.01072</v>
      </c>
      <c r="S150" s="238">
        <v>0</v>
      </c>
      <c r="T150" s="23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0" t="s">
        <v>301</v>
      </c>
      <c r="AT150" s="240" t="s">
        <v>215</v>
      </c>
      <c r="AU150" s="240" t="s">
        <v>89</v>
      </c>
      <c r="AY150" s="18" t="s">
        <v>213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8" t="s">
        <v>21</v>
      </c>
      <c r="BK150" s="241">
        <f>ROUND(I150*H150,2)</f>
        <v>0</v>
      </c>
      <c r="BL150" s="18" t="s">
        <v>301</v>
      </c>
      <c r="BM150" s="240" t="s">
        <v>3592</v>
      </c>
    </row>
    <row r="151" spans="1:65" s="2" customFormat="1" ht="21.75" customHeight="1">
      <c r="A151" s="39"/>
      <c r="B151" s="40"/>
      <c r="C151" s="228" t="s">
        <v>322</v>
      </c>
      <c r="D151" s="228" t="s">
        <v>215</v>
      </c>
      <c r="E151" s="229" t="s">
        <v>3593</v>
      </c>
      <c r="F151" s="230" t="s">
        <v>3594</v>
      </c>
      <c r="G151" s="231" t="s">
        <v>371</v>
      </c>
      <c r="H151" s="232">
        <v>4</v>
      </c>
      <c r="I151" s="233"/>
      <c r="J151" s="234">
        <f>ROUND(I151*H151,2)</f>
        <v>0</v>
      </c>
      <c r="K151" s="235"/>
      <c r="L151" s="45"/>
      <c r="M151" s="236" t="s">
        <v>1</v>
      </c>
      <c r="N151" s="237" t="s">
        <v>45</v>
      </c>
      <c r="O151" s="92"/>
      <c r="P151" s="238">
        <f>O151*H151</f>
        <v>0</v>
      </c>
      <c r="Q151" s="238">
        <v>0.00078</v>
      </c>
      <c r="R151" s="238">
        <f>Q151*H151</f>
        <v>0.00312</v>
      </c>
      <c r="S151" s="238">
        <v>0</v>
      </c>
      <c r="T151" s="23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0" t="s">
        <v>301</v>
      </c>
      <c r="AT151" s="240" t="s">
        <v>215</v>
      </c>
      <c r="AU151" s="240" t="s">
        <v>89</v>
      </c>
      <c r="AY151" s="18" t="s">
        <v>213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8" t="s">
        <v>21</v>
      </c>
      <c r="BK151" s="241">
        <f>ROUND(I151*H151,2)</f>
        <v>0</v>
      </c>
      <c r="BL151" s="18" t="s">
        <v>301</v>
      </c>
      <c r="BM151" s="240" t="s">
        <v>3595</v>
      </c>
    </row>
    <row r="152" spans="1:63" s="12" customFormat="1" ht="22.8" customHeight="1">
      <c r="A152" s="12"/>
      <c r="B152" s="212"/>
      <c r="C152" s="213"/>
      <c r="D152" s="214" t="s">
        <v>79</v>
      </c>
      <c r="E152" s="226" t="s">
        <v>3596</v>
      </c>
      <c r="F152" s="226" t="s">
        <v>3597</v>
      </c>
      <c r="G152" s="213"/>
      <c r="H152" s="213"/>
      <c r="I152" s="216"/>
      <c r="J152" s="227">
        <f>BK152</f>
        <v>0</v>
      </c>
      <c r="K152" s="213"/>
      <c r="L152" s="218"/>
      <c r="M152" s="219"/>
      <c r="N152" s="220"/>
      <c r="O152" s="220"/>
      <c r="P152" s="221">
        <f>SUM(P153:P164)</f>
        <v>0</v>
      </c>
      <c r="Q152" s="220"/>
      <c r="R152" s="221">
        <f>SUM(R153:R164)</f>
        <v>0.15748</v>
      </c>
      <c r="S152" s="220"/>
      <c r="T152" s="222">
        <f>SUM(T153:T164)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3" t="s">
        <v>89</v>
      </c>
      <c r="AT152" s="224" t="s">
        <v>79</v>
      </c>
      <c r="AU152" s="224" t="s">
        <v>21</v>
      </c>
      <c r="AY152" s="223" t="s">
        <v>213</v>
      </c>
      <c r="BK152" s="225">
        <f>SUM(BK153:BK164)</f>
        <v>0</v>
      </c>
    </row>
    <row r="153" spans="1:65" s="2" customFormat="1" ht="21.75" customHeight="1">
      <c r="A153" s="39"/>
      <c r="B153" s="40"/>
      <c r="C153" s="228" t="s">
        <v>7</v>
      </c>
      <c r="D153" s="228" t="s">
        <v>215</v>
      </c>
      <c r="E153" s="229" t="s">
        <v>3598</v>
      </c>
      <c r="F153" s="230" t="s">
        <v>3599</v>
      </c>
      <c r="G153" s="231" t="s">
        <v>371</v>
      </c>
      <c r="H153" s="232">
        <v>2</v>
      </c>
      <c r="I153" s="233"/>
      <c r="J153" s="234">
        <f>ROUND(I153*H153,2)</f>
        <v>0</v>
      </c>
      <c r="K153" s="235"/>
      <c r="L153" s="45"/>
      <c r="M153" s="236" t="s">
        <v>1</v>
      </c>
      <c r="N153" s="237" t="s">
        <v>45</v>
      </c>
      <c r="O153" s="92"/>
      <c r="P153" s="238">
        <f>O153*H153</f>
        <v>0</v>
      </c>
      <c r="Q153" s="238">
        <v>0.00138</v>
      </c>
      <c r="R153" s="238">
        <f>Q153*H153</f>
        <v>0.00276</v>
      </c>
      <c r="S153" s="238">
        <v>0</v>
      </c>
      <c r="T153" s="23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0" t="s">
        <v>301</v>
      </c>
      <c r="AT153" s="240" t="s">
        <v>215</v>
      </c>
      <c r="AU153" s="240" t="s">
        <v>89</v>
      </c>
      <c r="AY153" s="18" t="s">
        <v>213</v>
      </c>
      <c r="BE153" s="241">
        <f>IF(N153="základní",J153,0)</f>
        <v>0</v>
      </c>
      <c r="BF153" s="241">
        <f>IF(N153="snížená",J153,0)</f>
        <v>0</v>
      </c>
      <c r="BG153" s="241">
        <f>IF(N153="zákl. přenesená",J153,0)</f>
        <v>0</v>
      </c>
      <c r="BH153" s="241">
        <f>IF(N153="sníž. přenesená",J153,0)</f>
        <v>0</v>
      </c>
      <c r="BI153" s="241">
        <f>IF(N153="nulová",J153,0)</f>
        <v>0</v>
      </c>
      <c r="BJ153" s="18" t="s">
        <v>21</v>
      </c>
      <c r="BK153" s="241">
        <f>ROUND(I153*H153,2)</f>
        <v>0</v>
      </c>
      <c r="BL153" s="18" t="s">
        <v>301</v>
      </c>
      <c r="BM153" s="240" t="s">
        <v>3600</v>
      </c>
    </row>
    <row r="154" spans="1:65" s="2" customFormat="1" ht="21.75" customHeight="1">
      <c r="A154" s="39"/>
      <c r="B154" s="40"/>
      <c r="C154" s="228" t="s">
        <v>332</v>
      </c>
      <c r="D154" s="228" t="s">
        <v>215</v>
      </c>
      <c r="E154" s="229" t="s">
        <v>3601</v>
      </c>
      <c r="F154" s="230" t="s">
        <v>3602</v>
      </c>
      <c r="G154" s="231" t="s">
        <v>371</v>
      </c>
      <c r="H154" s="232">
        <v>4</v>
      </c>
      <c r="I154" s="233"/>
      <c r="J154" s="234">
        <f>ROUND(I154*H154,2)</f>
        <v>0</v>
      </c>
      <c r="K154" s="235"/>
      <c r="L154" s="45"/>
      <c r="M154" s="236" t="s">
        <v>1</v>
      </c>
      <c r="N154" s="237" t="s">
        <v>45</v>
      </c>
      <c r="O154" s="92"/>
      <c r="P154" s="238">
        <f>O154*H154</f>
        <v>0</v>
      </c>
      <c r="Q154" s="238">
        <v>0.0035</v>
      </c>
      <c r="R154" s="238">
        <f>Q154*H154</f>
        <v>0.014</v>
      </c>
      <c r="S154" s="238">
        <v>0</v>
      </c>
      <c r="T154" s="23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0" t="s">
        <v>301</v>
      </c>
      <c r="AT154" s="240" t="s">
        <v>215</v>
      </c>
      <c r="AU154" s="240" t="s">
        <v>89</v>
      </c>
      <c r="AY154" s="18" t="s">
        <v>213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8" t="s">
        <v>21</v>
      </c>
      <c r="BK154" s="241">
        <f>ROUND(I154*H154,2)</f>
        <v>0</v>
      </c>
      <c r="BL154" s="18" t="s">
        <v>301</v>
      </c>
      <c r="BM154" s="240" t="s">
        <v>3603</v>
      </c>
    </row>
    <row r="155" spans="1:65" s="2" customFormat="1" ht="16.5" customHeight="1">
      <c r="A155" s="39"/>
      <c r="B155" s="40"/>
      <c r="C155" s="228" t="s">
        <v>337</v>
      </c>
      <c r="D155" s="228" t="s">
        <v>215</v>
      </c>
      <c r="E155" s="229" t="s">
        <v>3604</v>
      </c>
      <c r="F155" s="230" t="s">
        <v>3605</v>
      </c>
      <c r="G155" s="231" t="s">
        <v>371</v>
      </c>
      <c r="H155" s="232">
        <v>1</v>
      </c>
      <c r="I155" s="233"/>
      <c r="J155" s="234">
        <f>ROUND(I155*H155,2)</f>
        <v>0</v>
      </c>
      <c r="K155" s="235"/>
      <c r="L155" s="45"/>
      <c r="M155" s="236" t="s">
        <v>1</v>
      </c>
      <c r="N155" s="237" t="s">
        <v>45</v>
      </c>
      <c r="O155" s="92"/>
      <c r="P155" s="238">
        <f>O155*H155</f>
        <v>0</v>
      </c>
      <c r="Q155" s="238">
        <v>0.05584</v>
      </c>
      <c r="R155" s="238">
        <f>Q155*H155</f>
        <v>0.05584</v>
      </c>
      <c r="S155" s="238">
        <v>0</v>
      </c>
      <c r="T155" s="23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0" t="s">
        <v>301</v>
      </c>
      <c r="AT155" s="240" t="s">
        <v>215</v>
      </c>
      <c r="AU155" s="240" t="s">
        <v>89</v>
      </c>
      <c r="AY155" s="18" t="s">
        <v>213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8" t="s">
        <v>21</v>
      </c>
      <c r="BK155" s="241">
        <f>ROUND(I155*H155,2)</f>
        <v>0</v>
      </c>
      <c r="BL155" s="18" t="s">
        <v>301</v>
      </c>
      <c r="BM155" s="240" t="s">
        <v>3606</v>
      </c>
    </row>
    <row r="156" spans="1:65" s="2" customFormat="1" ht="16.5" customHeight="1">
      <c r="A156" s="39"/>
      <c r="B156" s="40"/>
      <c r="C156" s="228" t="s">
        <v>342</v>
      </c>
      <c r="D156" s="228" t="s">
        <v>215</v>
      </c>
      <c r="E156" s="229" t="s">
        <v>3607</v>
      </c>
      <c r="F156" s="230" t="s">
        <v>3608</v>
      </c>
      <c r="G156" s="231" t="s">
        <v>1307</v>
      </c>
      <c r="H156" s="232">
        <v>30</v>
      </c>
      <c r="I156" s="233"/>
      <c r="J156" s="234">
        <f>ROUND(I156*H156,2)</f>
        <v>0</v>
      </c>
      <c r="K156" s="235"/>
      <c r="L156" s="45"/>
      <c r="M156" s="236" t="s">
        <v>1</v>
      </c>
      <c r="N156" s="237" t="s">
        <v>45</v>
      </c>
      <c r="O156" s="92"/>
      <c r="P156" s="238">
        <f>O156*H156</f>
        <v>0</v>
      </c>
      <c r="Q156" s="238">
        <v>0.00113</v>
      </c>
      <c r="R156" s="238">
        <f>Q156*H156</f>
        <v>0.0339</v>
      </c>
      <c r="S156" s="238">
        <v>0</v>
      </c>
      <c r="T156" s="23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0" t="s">
        <v>301</v>
      </c>
      <c r="AT156" s="240" t="s">
        <v>215</v>
      </c>
      <c r="AU156" s="240" t="s">
        <v>89</v>
      </c>
      <c r="AY156" s="18" t="s">
        <v>213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8" t="s">
        <v>21</v>
      </c>
      <c r="BK156" s="241">
        <f>ROUND(I156*H156,2)</f>
        <v>0</v>
      </c>
      <c r="BL156" s="18" t="s">
        <v>301</v>
      </c>
      <c r="BM156" s="240" t="s">
        <v>3609</v>
      </c>
    </row>
    <row r="157" spans="1:65" s="2" customFormat="1" ht="33" customHeight="1">
      <c r="A157" s="39"/>
      <c r="B157" s="40"/>
      <c r="C157" s="228" t="s">
        <v>347</v>
      </c>
      <c r="D157" s="228" t="s">
        <v>215</v>
      </c>
      <c r="E157" s="229" t="s">
        <v>3610</v>
      </c>
      <c r="F157" s="230" t="s">
        <v>3611</v>
      </c>
      <c r="G157" s="231" t="s">
        <v>1307</v>
      </c>
      <c r="H157" s="232">
        <v>2</v>
      </c>
      <c r="I157" s="233"/>
      <c r="J157" s="234">
        <f>ROUND(I157*H157,2)</f>
        <v>0</v>
      </c>
      <c r="K157" s="235"/>
      <c r="L157" s="45"/>
      <c r="M157" s="236" t="s">
        <v>1</v>
      </c>
      <c r="N157" s="237" t="s">
        <v>45</v>
      </c>
      <c r="O157" s="92"/>
      <c r="P157" s="238">
        <f>O157*H157</f>
        <v>0</v>
      </c>
      <c r="Q157" s="238">
        <v>0.00329</v>
      </c>
      <c r="R157" s="238">
        <f>Q157*H157</f>
        <v>0.00658</v>
      </c>
      <c r="S157" s="238">
        <v>0</v>
      </c>
      <c r="T157" s="23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0" t="s">
        <v>301</v>
      </c>
      <c r="AT157" s="240" t="s">
        <v>215</v>
      </c>
      <c r="AU157" s="240" t="s">
        <v>89</v>
      </c>
      <c r="AY157" s="18" t="s">
        <v>213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8" t="s">
        <v>21</v>
      </c>
      <c r="BK157" s="241">
        <f>ROUND(I157*H157,2)</f>
        <v>0</v>
      </c>
      <c r="BL157" s="18" t="s">
        <v>301</v>
      </c>
      <c r="BM157" s="240" t="s">
        <v>3612</v>
      </c>
    </row>
    <row r="158" spans="1:65" s="2" customFormat="1" ht="33" customHeight="1">
      <c r="A158" s="39"/>
      <c r="B158" s="40"/>
      <c r="C158" s="228" t="s">
        <v>353</v>
      </c>
      <c r="D158" s="228" t="s">
        <v>215</v>
      </c>
      <c r="E158" s="229" t="s">
        <v>3613</v>
      </c>
      <c r="F158" s="230" t="s">
        <v>3614</v>
      </c>
      <c r="G158" s="231" t="s">
        <v>1307</v>
      </c>
      <c r="H158" s="232">
        <v>4</v>
      </c>
      <c r="I158" s="233"/>
      <c r="J158" s="234">
        <f>ROUND(I158*H158,2)</f>
        <v>0</v>
      </c>
      <c r="K158" s="235"/>
      <c r="L158" s="45"/>
      <c r="M158" s="236" t="s">
        <v>1</v>
      </c>
      <c r="N158" s="237" t="s">
        <v>45</v>
      </c>
      <c r="O158" s="92"/>
      <c r="P158" s="238">
        <f>O158*H158</f>
        <v>0</v>
      </c>
      <c r="Q158" s="238">
        <v>0.00609</v>
      </c>
      <c r="R158" s="238">
        <f>Q158*H158</f>
        <v>0.02436</v>
      </c>
      <c r="S158" s="238">
        <v>0</v>
      </c>
      <c r="T158" s="23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0" t="s">
        <v>301</v>
      </c>
      <c r="AT158" s="240" t="s">
        <v>215</v>
      </c>
      <c r="AU158" s="240" t="s">
        <v>89</v>
      </c>
      <c r="AY158" s="18" t="s">
        <v>213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8" t="s">
        <v>21</v>
      </c>
      <c r="BK158" s="241">
        <f>ROUND(I158*H158,2)</f>
        <v>0</v>
      </c>
      <c r="BL158" s="18" t="s">
        <v>301</v>
      </c>
      <c r="BM158" s="240" t="s">
        <v>3615</v>
      </c>
    </row>
    <row r="159" spans="1:65" s="2" customFormat="1" ht="33" customHeight="1">
      <c r="A159" s="39"/>
      <c r="B159" s="40"/>
      <c r="C159" s="228" t="s">
        <v>358</v>
      </c>
      <c r="D159" s="228" t="s">
        <v>215</v>
      </c>
      <c r="E159" s="229" t="s">
        <v>3616</v>
      </c>
      <c r="F159" s="230" t="s">
        <v>3617</v>
      </c>
      <c r="G159" s="231" t="s">
        <v>1307</v>
      </c>
      <c r="H159" s="232">
        <v>1</v>
      </c>
      <c r="I159" s="233"/>
      <c r="J159" s="234">
        <f>ROUND(I159*H159,2)</f>
        <v>0</v>
      </c>
      <c r="K159" s="235"/>
      <c r="L159" s="45"/>
      <c r="M159" s="236" t="s">
        <v>1</v>
      </c>
      <c r="N159" s="237" t="s">
        <v>45</v>
      </c>
      <c r="O159" s="92"/>
      <c r="P159" s="238">
        <f>O159*H159</f>
        <v>0</v>
      </c>
      <c r="Q159" s="238">
        <v>0.0066</v>
      </c>
      <c r="R159" s="238">
        <f>Q159*H159</f>
        <v>0.0066</v>
      </c>
      <c r="S159" s="238">
        <v>0</v>
      </c>
      <c r="T159" s="23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0" t="s">
        <v>301</v>
      </c>
      <c r="AT159" s="240" t="s">
        <v>215</v>
      </c>
      <c r="AU159" s="240" t="s">
        <v>89</v>
      </c>
      <c r="AY159" s="18" t="s">
        <v>213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8" t="s">
        <v>21</v>
      </c>
      <c r="BK159" s="241">
        <f>ROUND(I159*H159,2)</f>
        <v>0</v>
      </c>
      <c r="BL159" s="18" t="s">
        <v>301</v>
      </c>
      <c r="BM159" s="240" t="s">
        <v>3618</v>
      </c>
    </row>
    <row r="160" spans="1:65" s="2" customFormat="1" ht="33" customHeight="1">
      <c r="A160" s="39"/>
      <c r="B160" s="40"/>
      <c r="C160" s="228" t="s">
        <v>363</v>
      </c>
      <c r="D160" s="228" t="s">
        <v>215</v>
      </c>
      <c r="E160" s="229" t="s">
        <v>3619</v>
      </c>
      <c r="F160" s="230" t="s">
        <v>3620</v>
      </c>
      <c r="G160" s="231" t="s">
        <v>1307</v>
      </c>
      <c r="H160" s="232">
        <v>1</v>
      </c>
      <c r="I160" s="233"/>
      <c r="J160" s="234">
        <f>ROUND(I160*H160,2)</f>
        <v>0</v>
      </c>
      <c r="K160" s="235"/>
      <c r="L160" s="45"/>
      <c r="M160" s="236" t="s">
        <v>1</v>
      </c>
      <c r="N160" s="237" t="s">
        <v>45</v>
      </c>
      <c r="O160" s="92"/>
      <c r="P160" s="238">
        <f>O160*H160</f>
        <v>0</v>
      </c>
      <c r="Q160" s="238">
        <v>0.0069</v>
      </c>
      <c r="R160" s="238">
        <f>Q160*H160</f>
        <v>0.0069</v>
      </c>
      <c r="S160" s="238">
        <v>0</v>
      </c>
      <c r="T160" s="23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0" t="s">
        <v>301</v>
      </c>
      <c r="AT160" s="240" t="s">
        <v>215</v>
      </c>
      <c r="AU160" s="240" t="s">
        <v>89</v>
      </c>
      <c r="AY160" s="18" t="s">
        <v>213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8" t="s">
        <v>21</v>
      </c>
      <c r="BK160" s="241">
        <f>ROUND(I160*H160,2)</f>
        <v>0</v>
      </c>
      <c r="BL160" s="18" t="s">
        <v>301</v>
      </c>
      <c r="BM160" s="240" t="s">
        <v>3621</v>
      </c>
    </row>
    <row r="161" spans="1:65" s="2" customFormat="1" ht="21.75" customHeight="1">
      <c r="A161" s="39"/>
      <c r="B161" s="40"/>
      <c r="C161" s="228" t="s">
        <v>368</v>
      </c>
      <c r="D161" s="228" t="s">
        <v>215</v>
      </c>
      <c r="E161" s="229" t="s">
        <v>3622</v>
      </c>
      <c r="F161" s="230" t="s">
        <v>3623</v>
      </c>
      <c r="G161" s="231" t="s">
        <v>1307</v>
      </c>
      <c r="H161" s="232">
        <v>6</v>
      </c>
      <c r="I161" s="233"/>
      <c r="J161" s="234">
        <f>ROUND(I161*H161,2)</f>
        <v>0</v>
      </c>
      <c r="K161" s="235"/>
      <c r="L161" s="45"/>
      <c r="M161" s="236" t="s">
        <v>1</v>
      </c>
      <c r="N161" s="237" t="s">
        <v>45</v>
      </c>
      <c r="O161" s="92"/>
      <c r="P161" s="238">
        <f>O161*H161</f>
        <v>0</v>
      </c>
      <c r="Q161" s="238">
        <v>0.00069</v>
      </c>
      <c r="R161" s="238">
        <f>Q161*H161</f>
        <v>0.00414</v>
      </c>
      <c r="S161" s="238">
        <v>0</v>
      </c>
      <c r="T161" s="23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0" t="s">
        <v>301</v>
      </c>
      <c r="AT161" s="240" t="s">
        <v>215</v>
      </c>
      <c r="AU161" s="240" t="s">
        <v>89</v>
      </c>
      <c r="AY161" s="18" t="s">
        <v>213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8" t="s">
        <v>21</v>
      </c>
      <c r="BK161" s="241">
        <f>ROUND(I161*H161,2)</f>
        <v>0</v>
      </c>
      <c r="BL161" s="18" t="s">
        <v>301</v>
      </c>
      <c r="BM161" s="240" t="s">
        <v>3624</v>
      </c>
    </row>
    <row r="162" spans="1:65" s="2" customFormat="1" ht="21.75" customHeight="1">
      <c r="A162" s="39"/>
      <c r="B162" s="40"/>
      <c r="C162" s="228" t="s">
        <v>373</v>
      </c>
      <c r="D162" s="228" t="s">
        <v>215</v>
      </c>
      <c r="E162" s="229" t="s">
        <v>3625</v>
      </c>
      <c r="F162" s="230" t="s">
        <v>3626</v>
      </c>
      <c r="G162" s="231" t="s">
        <v>1307</v>
      </c>
      <c r="H162" s="232">
        <v>2</v>
      </c>
      <c r="I162" s="233"/>
      <c r="J162" s="234">
        <f>ROUND(I162*H162,2)</f>
        <v>0</v>
      </c>
      <c r="K162" s="235"/>
      <c r="L162" s="45"/>
      <c r="M162" s="236" t="s">
        <v>1</v>
      </c>
      <c r="N162" s="237" t="s">
        <v>45</v>
      </c>
      <c r="O162" s="92"/>
      <c r="P162" s="238">
        <f>O162*H162</f>
        <v>0</v>
      </c>
      <c r="Q162" s="238">
        <v>0.0012</v>
      </c>
      <c r="R162" s="238">
        <f>Q162*H162</f>
        <v>0.0024</v>
      </c>
      <c r="S162" s="238">
        <v>0</v>
      </c>
      <c r="T162" s="23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0" t="s">
        <v>301</v>
      </c>
      <c r="AT162" s="240" t="s">
        <v>215</v>
      </c>
      <c r="AU162" s="240" t="s">
        <v>89</v>
      </c>
      <c r="AY162" s="18" t="s">
        <v>213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8" t="s">
        <v>21</v>
      </c>
      <c r="BK162" s="241">
        <f>ROUND(I162*H162,2)</f>
        <v>0</v>
      </c>
      <c r="BL162" s="18" t="s">
        <v>301</v>
      </c>
      <c r="BM162" s="240" t="s">
        <v>3627</v>
      </c>
    </row>
    <row r="163" spans="1:65" s="2" customFormat="1" ht="21.75" customHeight="1">
      <c r="A163" s="39"/>
      <c r="B163" s="40"/>
      <c r="C163" s="228" t="s">
        <v>378</v>
      </c>
      <c r="D163" s="228" t="s">
        <v>215</v>
      </c>
      <c r="E163" s="229" t="s">
        <v>3628</v>
      </c>
      <c r="F163" s="230" t="s">
        <v>3629</v>
      </c>
      <c r="G163" s="231" t="s">
        <v>279</v>
      </c>
      <c r="H163" s="232">
        <v>0.157</v>
      </c>
      <c r="I163" s="233"/>
      <c r="J163" s="234">
        <f>ROUND(I163*H163,2)</f>
        <v>0</v>
      </c>
      <c r="K163" s="235"/>
      <c r="L163" s="45"/>
      <c r="M163" s="236" t="s">
        <v>1</v>
      </c>
      <c r="N163" s="237" t="s">
        <v>45</v>
      </c>
      <c r="O163" s="92"/>
      <c r="P163" s="238">
        <f>O163*H163</f>
        <v>0</v>
      </c>
      <c r="Q163" s="238">
        <v>0</v>
      </c>
      <c r="R163" s="238">
        <f>Q163*H163</f>
        <v>0</v>
      </c>
      <c r="S163" s="238">
        <v>0</v>
      </c>
      <c r="T163" s="23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0" t="s">
        <v>301</v>
      </c>
      <c r="AT163" s="240" t="s">
        <v>215</v>
      </c>
      <c r="AU163" s="240" t="s">
        <v>89</v>
      </c>
      <c r="AY163" s="18" t="s">
        <v>213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8" t="s">
        <v>21</v>
      </c>
      <c r="BK163" s="241">
        <f>ROUND(I163*H163,2)</f>
        <v>0</v>
      </c>
      <c r="BL163" s="18" t="s">
        <v>301</v>
      </c>
      <c r="BM163" s="240" t="s">
        <v>3630</v>
      </c>
    </row>
    <row r="164" spans="1:65" s="2" customFormat="1" ht="21.75" customHeight="1">
      <c r="A164" s="39"/>
      <c r="B164" s="40"/>
      <c r="C164" s="228" t="s">
        <v>382</v>
      </c>
      <c r="D164" s="228" t="s">
        <v>215</v>
      </c>
      <c r="E164" s="229" t="s">
        <v>3631</v>
      </c>
      <c r="F164" s="230" t="s">
        <v>3632</v>
      </c>
      <c r="G164" s="231" t="s">
        <v>279</v>
      </c>
      <c r="H164" s="232">
        <v>0.157</v>
      </c>
      <c r="I164" s="233"/>
      <c r="J164" s="234">
        <f>ROUND(I164*H164,2)</f>
        <v>0</v>
      </c>
      <c r="K164" s="235"/>
      <c r="L164" s="45"/>
      <c r="M164" s="236" t="s">
        <v>1</v>
      </c>
      <c r="N164" s="237" t="s">
        <v>45</v>
      </c>
      <c r="O164" s="92"/>
      <c r="P164" s="238">
        <f>O164*H164</f>
        <v>0</v>
      </c>
      <c r="Q164" s="238">
        <v>0</v>
      </c>
      <c r="R164" s="238">
        <f>Q164*H164</f>
        <v>0</v>
      </c>
      <c r="S164" s="238">
        <v>0</v>
      </c>
      <c r="T164" s="23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0" t="s">
        <v>301</v>
      </c>
      <c r="AT164" s="240" t="s">
        <v>215</v>
      </c>
      <c r="AU164" s="240" t="s">
        <v>89</v>
      </c>
      <c r="AY164" s="18" t="s">
        <v>213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8" t="s">
        <v>21</v>
      </c>
      <c r="BK164" s="241">
        <f>ROUND(I164*H164,2)</f>
        <v>0</v>
      </c>
      <c r="BL164" s="18" t="s">
        <v>301</v>
      </c>
      <c r="BM164" s="240" t="s">
        <v>3633</v>
      </c>
    </row>
    <row r="165" spans="1:63" s="12" customFormat="1" ht="22.8" customHeight="1">
      <c r="A165" s="12"/>
      <c r="B165" s="212"/>
      <c r="C165" s="213"/>
      <c r="D165" s="214" t="s">
        <v>79</v>
      </c>
      <c r="E165" s="226" t="s">
        <v>3634</v>
      </c>
      <c r="F165" s="226" t="s">
        <v>3635</v>
      </c>
      <c r="G165" s="213"/>
      <c r="H165" s="213"/>
      <c r="I165" s="216"/>
      <c r="J165" s="227">
        <f>BK165</f>
        <v>0</v>
      </c>
      <c r="K165" s="213"/>
      <c r="L165" s="218"/>
      <c r="M165" s="219"/>
      <c r="N165" s="220"/>
      <c r="O165" s="220"/>
      <c r="P165" s="221">
        <f>SUM(P166:P215)</f>
        <v>0</v>
      </c>
      <c r="Q165" s="220"/>
      <c r="R165" s="221">
        <f>SUM(R166:R215)</f>
        <v>0.44374</v>
      </c>
      <c r="S165" s="220"/>
      <c r="T165" s="222">
        <f>SUM(T166:T215)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23" t="s">
        <v>89</v>
      </c>
      <c r="AT165" s="224" t="s">
        <v>79</v>
      </c>
      <c r="AU165" s="224" t="s">
        <v>21</v>
      </c>
      <c r="AY165" s="223" t="s">
        <v>213</v>
      </c>
      <c r="BK165" s="225">
        <f>SUM(BK166:BK215)</f>
        <v>0</v>
      </c>
    </row>
    <row r="166" spans="1:65" s="2" customFormat="1" ht="21.75" customHeight="1">
      <c r="A166" s="39"/>
      <c r="B166" s="40"/>
      <c r="C166" s="228" t="s">
        <v>387</v>
      </c>
      <c r="D166" s="228" t="s">
        <v>215</v>
      </c>
      <c r="E166" s="229" t="s">
        <v>3636</v>
      </c>
      <c r="F166" s="230" t="s">
        <v>3637</v>
      </c>
      <c r="G166" s="231" t="s">
        <v>1307</v>
      </c>
      <c r="H166" s="232">
        <v>7</v>
      </c>
      <c r="I166" s="233"/>
      <c r="J166" s="234">
        <f>ROUND(I166*H166,2)</f>
        <v>0</v>
      </c>
      <c r="K166" s="235"/>
      <c r="L166" s="45"/>
      <c r="M166" s="236" t="s">
        <v>1</v>
      </c>
      <c r="N166" s="237" t="s">
        <v>45</v>
      </c>
      <c r="O166" s="92"/>
      <c r="P166" s="238">
        <f>O166*H166</f>
        <v>0</v>
      </c>
      <c r="Q166" s="238">
        <v>0.01149</v>
      </c>
      <c r="R166" s="238">
        <f>Q166*H166</f>
        <v>0.08043</v>
      </c>
      <c r="S166" s="238">
        <v>0</v>
      </c>
      <c r="T166" s="23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0" t="s">
        <v>301</v>
      </c>
      <c r="AT166" s="240" t="s">
        <v>215</v>
      </c>
      <c r="AU166" s="240" t="s">
        <v>89</v>
      </c>
      <c r="AY166" s="18" t="s">
        <v>213</v>
      </c>
      <c r="BE166" s="241">
        <f>IF(N166="základní",J166,0)</f>
        <v>0</v>
      </c>
      <c r="BF166" s="241">
        <f>IF(N166="snížená",J166,0)</f>
        <v>0</v>
      </c>
      <c r="BG166" s="241">
        <f>IF(N166="zákl. přenesená",J166,0)</f>
        <v>0</v>
      </c>
      <c r="BH166" s="241">
        <f>IF(N166="sníž. přenesená",J166,0)</f>
        <v>0</v>
      </c>
      <c r="BI166" s="241">
        <f>IF(N166="nulová",J166,0)</f>
        <v>0</v>
      </c>
      <c r="BJ166" s="18" t="s">
        <v>21</v>
      </c>
      <c r="BK166" s="241">
        <f>ROUND(I166*H166,2)</f>
        <v>0</v>
      </c>
      <c r="BL166" s="18" t="s">
        <v>301</v>
      </c>
      <c r="BM166" s="240" t="s">
        <v>3638</v>
      </c>
    </row>
    <row r="167" spans="1:65" s="2" customFormat="1" ht="21.75" customHeight="1">
      <c r="A167" s="39"/>
      <c r="B167" s="40"/>
      <c r="C167" s="228" t="s">
        <v>392</v>
      </c>
      <c r="D167" s="228" t="s">
        <v>215</v>
      </c>
      <c r="E167" s="229" t="s">
        <v>3639</v>
      </c>
      <c r="F167" s="230" t="s">
        <v>3640</v>
      </c>
      <c r="G167" s="231" t="s">
        <v>1307</v>
      </c>
      <c r="H167" s="232">
        <v>1</v>
      </c>
      <c r="I167" s="233"/>
      <c r="J167" s="234">
        <f>ROUND(I167*H167,2)</f>
        <v>0</v>
      </c>
      <c r="K167" s="235"/>
      <c r="L167" s="45"/>
      <c r="M167" s="236" t="s">
        <v>1</v>
      </c>
      <c r="N167" s="237" t="s">
        <v>45</v>
      </c>
      <c r="O167" s="92"/>
      <c r="P167" s="238">
        <f>O167*H167</f>
        <v>0</v>
      </c>
      <c r="Q167" s="238">
        <v>0.02974</v>
      </c>
      <c r="R167" s="238">
        <f>Q167*H167</f>
        <v>0.02974</v>
      </c>
      <c r="S167" s="238">
        <v>0</v>
      </c>
      <c r="T167" s="23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0" t="s">
        <v>301</v>
      </c>
      <c r="AT167" s="240" t="s">
        <v>215</v>
      </c>
      <c r="AU167" s="240" t="s">
        <v>89</v>
      </c>
      <c r="AY167" s="18" t="s">
        <v>213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18" t="s">
        <v>21</v>
      </c>
      <c r="BK167" s="241">
        <f>ROUND(I167*H167,2)</f>
        <v>0</v>
      </c>
      <c r="BL167" s="18" t="s">
        <v>301</v>
      </c>
      <c r="BM167" s="240" t="s">
        <v>3641</v>
      </c>
    </row>
    <row r="168" spans="1:65" s="2" customFormat="1" ht="21.75" customHeight="1">
      <c r="A168" s="39"/>
      <c r="B168" s="40"/>
      <c r="C168" s="275" t="s">
        <v>398</v>
      </c>
      <c r="D168" s="275" t="s">
        <v>292</v>
      </c>
      <c r="E168" s="276" t="s">
        <v>3642</v>
      </c>
      <c r="F168" s="277" t="s">
        <v>3643</v>
      </c>
      <c r="G168" s="278" t="s">
        <v>3162</v>
      </c>
      <c r="H168" s="279">
        <v>2</v>
      </c>
      <c r="I168" s="280"/>
      <c r="J168" s="281">
        <f>ROUND(I168*H168,2)</f>
        <v>0</v>
      </c>
      <c r="K168" s="282"/>
      <c r="L168" s="283"/>
      <c r="M168" s="284" t="s">
        <v>1</v>
      </c>
      <c r="N168" s="285" t="s">
        <v>45</v>
      </c>
      <c r="O168" s="92"/>
      <c r="P168" s="238">
        <f>O168*H168</f>
        <v>0</v>
      </c>
      <c r="Q168" s="238">
        <v>0</v>
      </c>
      <c r="R168" s="238">
        <f>Q168*H168</f>
        <v>0</v>
      </c>
      <c r="S168" s="238">
        <v>0</v>
      </c>
      <c r="T168" s="23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0" t="s">
        <v>382</v>
      </c>
      <c r="AT168" s="240" t="s">
        <v>292</v>
      </c>
      <c r="AU168" s="240" t="s">
        <v>89</v>
      </c>
      <c r="AY168" s="18" t="s">
        <v>213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8" t="s">
        <v>21</v>
      </c>
      <c r="BK168" s="241">
        <f>ROUND(I168*H168,2)</f>
        <v>0</v>
      </c>
      <c r="BL168" s="18" t="s">
        <v>301</v>
      </c>
      <c r="BM168" s="240" t="s">
        <v>3644</v>
      </c>
    </row>
    <row r="169" spans="1:65" s="2" customFormat="1" ht="21.75" customHeight="1">
      <c r="A169" s="39"/>
      <c r="B169" s="40"/>
      <c r="C169" s="275" t="s">
        <v>404</v>
      </c>
      <c r="D169" s="275" t="s">
        <v>292</v>
      </c>
      <c r="E169" s="276" t="s">
        <v>3645</v>
      </c>
      <c r="F169" s="277" t="s">
        <v>3646</v>
      </c>
      <c r="G169" s="278" t="s">
        <v>3162</v>
      </c>
      <c r="H169" s="279">
        <v>2</v>
      </c>
      <c r="I169" s="280"/>
      <c r="J169" s="281">
        <f>ROUND(I169*H169,2)</f>
        <v>0</v>
      </c>
      <c r="K169" s="282"/>
      <c r="L169" s="283"/>
      <c r="M169" s="284" t="s">
        <v>1</v>
      </c>
      <c r="N169" s="285" t="s">
        <v>45</v>
      </c>
      <c r="O169" s="92"/>
      <c r="P169" s="238">
        <f>O169*H169</f>
        <v>0</v>
      </c>
      <c r="Q169" s="238">
        <v>0</v>
      </c>
      <c r="R169" s="238">
        <f>Q169*H169</f>
        <v>0</v>
      </c>
      <c r="S169" s="238">
        <v>0</v>
      </c>
      <c r="T169" s="23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40" t="s">
        <v>382</v>
      </c>
      <c r="AT169" s="240" t="s">
        <v>292</v>
      </c>
      <c r="AU169" s="240" t="s">
        <v>89</v>
      </c>
      <c r="AY169" s="18" t="s">
        <v>213</v>
      </c>
      <c r="BE169" s="241">
        <f>IF(N169="základní",J169,0)</f>
        <v>0</v>
      </c>
      <c r="BF169" s="241">
        <f>IF(N169="snížená",J169,0)</f>
        <v>0</v>
      </c>
      <c r="BG169" s="241">
        <f>IF(N169="zákl. přenesená",J169,0)</f>
        <v>0</v>
      </c>
      <c r="BH169" s="241">
        <f>IF(N169="sníž. přenesená",J169,0)</f>
        <v>0</v>
      </c>
      <c r="BI169" s="241">
        <f>IF(N169="nulová",J169,0)</f>
        <v>0</v>
      </c>
      <c r="BJ169" s="18" t="s">
        <v>21</v>
      </c>
      <c r="BK169" s="241">
        <f>ROUND(I169*H169,2)</f>
        <v>0</v>
      </c>
      <c r="BL169" s="18" t="s">
        <v>301</v>
      </c>
      <c r="BM169" s="240" t="s">
        <v>3647</v>
      </c>
    </row>
    <row r="170" spans="1:65" s="2" customFormat="1" ht="21.75" customHeight="1">
      <c r="A170" s="39"/>
      <c r="B170" s="40"/>
      <c r="C170" s="275" t="s">
        <v>409</v>
      </c>
      <c r="D170" s="275" t="s">
        <v>292</v>
      </c>
      <c r="E170" s="276" t="s">
        <v>3648</v>
      </c>
      <c r="F170" s="277" t="s">
        <v>3649</v>
      </c>
      <c r="G170" s="278" t="s">
        <v>3162</v>
      </c>
      <c r="H170" s="279">
        <v>6</v>
      </c>
      <c r="I170" s="280"/>
      <c r="J170" s="281">
        <f>ROUND(I170*H170,2)</f>
        <v>0</v>
      </c>
      <c r="K170" s="282"/>
      <c r="L170" s="283"/>
      <c r="M170" s="284" t="s">
        <v>1</v>
      </c>
      <c r="N170" s="285" t="s">
        <v>45</v>
      </c>
      <c r="O170" s="92"/>
      <c r="P170" s="238">
        <f>O170*H170</f>
        <v>0</v>
      </c>
      <c r="Q170" s="238">
        <v>0</v>
      </c>
      <c r="R170" s="238">
        <f>Q170*H170</f>
        <v>0</v>
      </c>
      <c r="S170" s="238">
        <v>0</v>
      </c>
      <c r="T170" s="23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40" t="s">
        <v>382</v>
      </c>
      <c r="AT170" s="240" t="s">
        <v>292</v>
      </c>
      <c r="AU170" s="240" t="s">
        <v>89</v>
      </c>
      <c r="AY170" s="18" t="s">
        <v>213</v>
      </c>
      <c r="BE170" s="241">
        <f>IF(N170="základní",J170,0)</f>
        <v>0</v>
      </c>
      <c r="BF170" s="241">
        <f>IF(N170="snížená",J170,0)</f>
        <v>0</v>
      </c>
      <c r="BG170" s="241">
        <f>IF(N170="zákl. přenesená",J170,0)</f>
        <v>0</v>
      </c>
      <c r="BH170" s="241">
        <f>IF(N170="sníž. přenesená",J170,0)</f>
        <v>0</v>
      </c>
      <c r="BI170" s="241">
        <f>IF(N170="nulová",J170,0)</f>
        <v>0</v>
      </c>
      <c r="BJ170" s="18" t="s">
        <v>21</v>
      </c>
      <c r="BK170" s="241">
        <f>ROUND(I170*H170,2)</f>
        <v>0</v>
      </c>
      <c r="BL170" s="18" t="s">
        <v>301</v>
      </c>
      <c r="BM170" s="240" t="s">
        <v>3650</v>
      </c>
    </row>
    <row r="171" spans="1:65" s="2" customFormat="1" ht="21.75" customHeight="1">
      <c r="A171" s="39"/>
      <c r="B171" s="40"/>
      <c r="C171" s="275" t="s">
        <v>413</v>
      </c>
      <c r="D171" s="275" t="s">
        <v>292</v>
      </c>
      <c r="E171" s="276" t="s">
        <v>3651</v>
      </c>
      <c r="F171" s="277" t="s">
        <v>3652</v>
      </c>
      <c r="G171" s="278" t="s">
        <v>3162</v>
      </c>
      <c r="H171" s="279">
        <v>2</v>
      </c>
      <c r="I171" s="280"/>
      <c r="J171" s="281">
        <f>ROUND(I171*H171,2)</f>
        <v>0</v>
      </c>
      <c r="K171" s="282"/>
      <c r="L171" s="283"/>
      <c r="M171" s="284" t="s">
        <v>1</v>
      </c>
      <c r="N171" s="285" t="s">
        <v>45</v>
      </c>
      <c r="O171" s="92"/>
      <c r="P171" s="238">
        <f>O171*H171</f>
        <v>0</v>
      </c>
      <c r="Q171" s="238">
        <v>0</v>
      </c>
      <c r="R171" s="238">
        <f>Q171*H171</f>
        <v>0</v>
      </c>
      <c r="S171" s="238">
        <v>0</v>
      </c>
      <c r="T171" s="23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40" t="s">
        <v>382</v>
      </c>
      <c r="AT171" s="240" t="s">
        <v>292</v>
      </c>
      <c r="AU171" s="240" t="s">
        <v>89</v>
      </c>
      <c r="AY171" s="18" t="s">
        <v>213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18" t="s">
        <v>21</v>
      </c>
      <c r="BK171" s="241">
        <f>ROUND(I171*H171,2)</f>
        <v>0</v>
      </c>
      <c r="BL171" s="18" t="s">
        <v>301</v>
      </c>
      <c r="BM171" s="240" t="s">
        <v>3653</v>
      </c>
    </row>
    <row r="172" spans="1:65" s="2" customFormat="1" ht="16.5" customHeight="1">
      <c r="A172" s="39"/>
      <c r="B172" s="40"/>
      <c r="C172" s="228" t="s">
        <v>418</v>
      </c>
      <c r="D172" s="228" t="s">
        <v>215</v>
      </c>
      <c r="E172" s="229" t="s">
        <v>3654</v>
      </c>
      <c r="F172" s="230" t="s">
        <v>3655</v>
      </c>
      <c r="G172" s="231" t="s">
        <v>1307</v>
      </c>
      <c r="H172" s="232">
        <v>6</v>
      </c>
      <c r="I172" s="233"/>
      <c r="J172" s="234">
        <f>ROUND(I172*H172,2)</f>
        <v>0</v>
      </c>
      <c r="K172" s="235"/>
      <c r="L172" s="45"/>
      <c r="M172" s="236" t="s">
        <v>1</v>
      </c>
      <c r="N172" s="237" t="s">
        <v>45</v>
      </c>
      <c r="O172" s="92"/>
      <c r="P172" s="238">
        <f>O172*H172</f>
        <v>0</v>
      </c>
      <c r="Q172" s="238">
        <v>0.00963</v>
      </c>
      <c r="R172" s="238">
        <f>Q172*H172</f>
        <v>0.05778</v>
      </c>
      <c r="S172" s="238">
        <v>0</v>
      </c>
      <c r="T172" s="23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0" t="s">
        <v>301</v>
      </c>
      <c r="AT172" s="240" t="s">
        <v>215</v>
      </c>
      <c r="AU172" s="240" t="s">
        <v>89</v>
      </c>
      <c r="AY172" s="18" t="s">
        <v>213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8" t="s">
        <v>21</v>
      </c>
      <c r="BK172" s="241">
        <f>ROUND(I172*H172,2)</f>
        <v>0</v>
      </c>
      <c r="BL172" s="18" t="s">
        <v>301</v>
      </c>
      <c r="BM172" s="240" t="s">
        <v>3656</v>
      </c>
    </row>
    <row r="173" spans="1:65" s="2" customFormat="1" ht="21.75" customHeight="1">
      <c r="A173" s="39"/>
      <c r="B173" s="40"/>
      <c r="C173" s="228" t="s">
        <v>425</v>
      </c>
      <c r="D173" s="228" t="s">
        <v>215</v>
      </c>
      <c r="E173" s="229" t="s">
        <v>3657</v>
      </c>
      <c r="F173" s="230" t="s">
        <v>3658</v>
      </c>
      <c r="G173" s="231" t="s">
        <v>1307</v>
      </c>
      <c r="H173" s="232">
        <v>1</v>
      </c>
      <c r="I173" s="233"/>
      <c r="J173" s="234">
        <f>ROUND(I173*H173,2)</f>
        <v>0</v>
      </c>
      <c r="K173" s="235"/>
      <c r="L173" s="45"/>
      <c r="M173" s="236" t="s">
        <v>1</v>
      </c>
      <c r="N173" s="237" t="s">
        <v>45</v>
      </c>
      <c r="O173" s="92"/>
      <c r="P173" s="238">
        <f>O173*H173</f>
        <v>0</v>
      </c>
      <c r="Q173" s="238">
        <v>0.02121</v>
      </c>
      <c r="R173" s="238">
        <f>Q173*H173</f>
        <v>0.02121</v>
      </c>
      <c r="S173" s="238">
        <v>0</v>
      </c>
      <c r="T173" s="23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40" t="s">
        <v>301</v>
      </c>
      <c r="AT173" s="240" t="s">
        <v>215</v>
      </c>
      <c r="AU173" s="240" t="s">
        <v>89</v>
      </c>
      <c r="AY173" s="18" t="s">
        <v>213</v>
      </c>
      <c r="BE173" s="241">
        <f>IF(N173="základní",J173,0)</f>
        <v>0</v>
      </c>
      <c r="BF173" s="241">
        <f>IF(N173="snížená",J173,0)</f>
        <v>0</v>
      </c>
      <c r="BG173" s="241">
        <f>IF(N173="zákl. přenesená",J173,0)</f>
        <v>0</v>
      </c>
      <c r="BH173" s="241">
        <f>IF(N173="sníž. přenesená",J173,0)</f>
        <v>0</v>
      </c>
      <c r="BI173" s="241">
        <f>IF(N173="nulová",J173,0)</f>
        <v>0</v>
      </c>
      <c r="BJ173" s="18" t="s">
        <v>21</v>
      </c>
      <c r="BK173" s="241">
        <f>ROUND(I173*H173,2)</f>
        <v>0</v>
      </c>
      <c r="BL173" s="18" t="s">
        <v>301</v>
      </c>
      <c r="BM173" s="240" t="s">
        <v>3659</v>
      </c>
    </row>
    <row r="174" spans="1:65" s="2" customFormat="1" ht="21.75" customHeight="1">
      <c r="A174" s="39"/>
      <c r="B174" s="40"/>
      <c r="C174" s="228" t="s">
        <v>430</v>
      </c>
      <c r="D174" s="228" t="s">
        <v>215</v>
      </c>
      <c r="E174" s="229" t="s">
        <v>3660</v>
      </c>
      <c r="F174" s="230" t="s">
        <v>3661</v>
      </c>
      <c r="G174" s="231" t="s">
        <v>1307</v>
      </c>
      <c r="H174" s="232">
        <v>5</v>
      </c>
      <c r="I174" s="233"/>
      <c r="J174" s="234">
        <f>ROUND(I174*H174,2)</f>
        <v>0</v>
      </c>
      <c r="K174" s="235"/>
      <c r="L174" s="45"/>
      <c r="M174" s="236" t="s">
        <v>1</v>
      </c>
      <c r="N174" s="237" t="s">
        <v>45</v>
      </c>
      <c r="O174" s="92"/>
      <c r="P174" s="238">
        <f>O174*H174</f>
        <v>0</v>
      </c>
      <c r="Q174" s="238">
        <v>0.01467</v>
      </c>
      <c r="R174" s="238">
        <f>Q174*H174</f>
        <v>0.07335</v>
      </c>
      <c r="S174" s="238">
        <v>0</v>
      </c>
      <c r="T174" s="23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40" t="s">
        <v>301</v>
      </c>
      <c r="AT174" s="240" t="s">
        <v>215</v>
      </c>
      <c r="AU174" s="240" t="s">
        <v>89</v>
      </c>
      <c r="AY174" s="18" t="s">
        <v>213</v>
      </c>
      <c r="BE174" s="241">
        <f>IF(N174="základní",J174,0)</f>
        <v>0</v>
      </c>
      <c r="BF174" s="241">
        <f>IF(N174="snížená",J174,0)</f>
        <v>0</v>
      </c>
      <c r="BG174" s="241">
        <f>IF(N174="zákl. přenesená",J174,0)</f>
        <v>0</v>
      </c>
      <c r="BH174" s="241">
        <f>IF(N174="sníž. přenesená",J174,0)</f>
        <v>0</v>
      </c>
      <c r="BI174" s="241">
        <f>IF(N174="nulová",J174,0)</f>
        <v>0</v>
      </c>
      <c r="BJ174" s="18" t="s">
        <v>21</v>
      </c>
      <c r="BK174" s="241">
        <f>ROUND(I174*H174,2)</f>
        <v>0</v>
      </c>
      <c r="BL174" s="18" t="s">
        <v>301</v>
      </c>
      <c r="BM174" s="240" t="s">
        <v>3662</v>
      </c>
    </row>
    <row r="175" spans="1:65" s="2" customFormat="1" ht="21.75" customHeight="1">
      <c r="A175" s="39"/>
      <c r="B175" s="40"/>
      <c r="C175" s="228" t="s">
        <v>435</v>
      </c>
      <c r="D175" s="228" t="s">
        <v>215</v>
      </c>
      <c r="E175" s="229" t="s">
        <v>3663</v>
      </c>
      <c r="F175" s="230" t="s">
        <v>3664</v>
      </c>
      <c r="G175" s="231" t="s">
        <v>371</v>
      </c>
      <c r="H175" s="232">
        <v>12</v>
      </c>
      <c r="I175" s="233"/>
      <c r="J175" s="234">
        <f>ROUND(I175*H175,2)</f>
        <v>0</v>
      </c>
      <c r="K175" s="235"/>
      <c r="L175" s="45"/>
      <c r="M175" s="236" t="s">
        <v>1</v>
      </c>
      <c r="N175" s="237" t="s">
        <v>45</v>
      </c>
      <c r="O175" s="92"/>
      <c r="P175" s="238">
        <f>O175*H175</f>
        <v>0</v>
      </c>
      <c r="Q175" s="238">
        <v>3E-05</v>
      </c>
      <c r="R175" s="238">
        <f>Q175*H175</f>
        <v>0.00036</v>
      </c>
      <c r="S175" s="238">
        <v>0</v>
      </c>
      <c r="T175" s="23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40" t="s">
        <v>301</v>
      </c>
      <c r="AT175" s="240" t="s">
        <v>215</v>
      </c>
      <c r="AU175" s="240" t="s">
        <v>89</v>
      </c>
      <c r="AY175" s="18" t="s">
        <v>213</v>
      </c>
      <c r="BE175" s="241">
        <f>IF(N175="základní",J175,0)</f>
        <v>0</v>
      </c>
      <c r="BF175" s="241">
        <f>IF(N175="snížená",J175,0)</f>
        <v>0</v>
      </c>
      <c r="BG175" s="241">
        <f>IF(N175="zákl. přenesená",J175,0)</f>
        <v>0</v>
      </c>
      <c r="BH175" s="241">
        <f>IF(N175="sníž. přenesená",J175,0)</f>
        <v>0</v>
      </c>
      <c r="BI175" s="241">
        <f>IF(N175="nulová",J175,0)</f>
        <v>0</v>
      </c>
      <c r="BJ175" s="18" t="s">
        <v>21</v>
      </c>
      <c r="BK175" s="241">
        <f>ROUND(I175*H175,2)</f>
        <v>0</v>
      </c>
      <c r="BL175" s="18" t="s">
        <v>301</v>
      </c>
      <c r="BM175" s="240" t="s">
        <v>3665</v>
      </c>
    </row>
    <row r="176" spans="1:65" s="2" customFormat="1" ht="21.75" customHeight="1">
      <c r="A176" s="39"/>
      <c r="B176" s="40"/>
      <c r="C176" s="228" t="s">
        <v>447</v>
      </c>
      <c r="D176" s="228" t="s">
        <v>215</v>
      </c>
      <c r="E176" s="229" t="s">
        <v>3666</v>
      </c>
      <c r="F176" s="230" t="s">
        <v>3667</v>
      </c>
      <c r="G176" s="231" t="s">
        <v>371</v>
      </c>
      <c r="H176" s="232">
        <v>17</v>
      </c>
      <c r="I176" s="233"/>
      <c r="J176" s="234">
        <f>ROUND(I176*H176,2)</f>
        <v>0</v>
      </c>
      <c r="K176" s="235"/>
      <c r="L176" s="45"/>
      <c r="M176" s="236" t="s">
        <v>1</v>
      </c>
      <c r="N176" s="237" t="s">
        <v>45</v>
      </c>
      <c r="O176" s="92"/>
      <c r="P176" s="238">
        <f>O176*H176</f>
        <v>0</v>
      </c>
      <c r="Q176" s="238">
        <v>3E-05</v>
      </c>
      <c r="R176" s="238">
        <f>Q176*H176</f>
        <v>0.00051</v>
      </c>
      <c r="S176" s="238">
        <v>0</v>
      </c>
      <c r="T176" s="23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0" t="s">
        <v>301</v>
      </c>
      <c r="AT176" s="240" t="s">
        <v>215</v>
      </c>
      <c r="AU176" s="240" t="s">
        <v>89</v>
      </c>
      <c r="AY176" s="18" t="s">
        <v>213</v>
      </c>
      <c r="BE176" s="241">
        <f>IF(N176="základní",J176,0)</f>
        <v>0</v>
      </c>
      <c r="BF176" s="241">
        <f>IF(N176="snížená",J176,0)</f>
        <v>0</v>
      </c>
      <c r="BG176" s="241">
        <f>IF(N176="zákl. přenesená",J176,0)</f>
        <v>0</v>
      </c>
      <c r="BH176" s="241">
        <f>IF(N176="sníž. přenesená",J176,0)</f>
        <v>0</v>
      </c>
      <c r="BI176" s="241">
        <f>IF(N176="nulová",J176,0)</f>
        <v>0</v>
      </c>
      <c r="BJ176" s="18" t="s">
        <v>21</v>
      </c>
      <c r="BK176" s="241">
        <f>ROUND(I176*H176,2)</f>
        <v>0</v>
      </c>
      <c r="BL176" s="18" t="s">
        <v>301</v>
      </c>
      <c r="BM176" s="240" t="s">
        <v>3668</v>
      </c>
    </row>
    <row r="177" spans="1:65" s="2" customFormat="1" ht="16.5" customHeight="1">
      <c r="A177" s="39"/>
      <c r="B177" s="40"/>
      <c r="C177" s="228" t="s">
        <v>456</v>
      </c>
      <c r="D177" s="228" t="s">
        <v>215</v>
      </c>
      <c r="E177" s="229" t="s">
        <v>3669</v>
      </c>
      <c r="F177" s="230" t="s">
        <v>3670</v>
      </c>
      <c r="G177" s="231" t="s">
        <v>371</v>
      </c>
      <c r="H177" s="232">
        <v>2</v>
      </c>
      <c r="I177" s="233"/>
      <c r="J177" s="234">
        <f>ROUND(I177*H177,2)</f>
        <v>0</v>
      </c>
      <c r="K177" s="235"/>
      <c r="L177" s="45"/>
      <c r="M177" s="236" t="s">
        <v>1</v>
      </c>
      <c r="N177" s="237" t="s">
        <v>45</v>
      </c>
      <c r="O177" s="92"/>
      <c r="P177" s="238">
        <f>O177*H177</f>
        <v>0</v>
      </c>
      <c r="Q177" s="238">
        <v>7E-05</v>
      </c>
      <c r="R177" s="238">
        <f>Q177*H177</f>
        <v>0.00014</v>
      </c>
      <c r="S177" s="238">
        <v>0</v>
      </c>
      <c r="T177" s="23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40" t="s">
        <v>301</v>
      </c>
      <c r="AT177" s="240" t="s">
        <v>215</v>
      </c>
      <c r="AU177" s="240" t="s">
        <v>89</v>
      </c>
      <c r="AY177" s="18" t="s">
        <v>213</v>
      </c>
      <c r="BE177" s="241">
        <f>IF(N177="základní",J177,0)</f>
        <v>0</v>
      </c>
      <c r="BF177" s="241">
        <f>IF(N177="snížená",J177,0)</f>
        <v>0</v>
      </c>
      <c r="BG177" s="241">
        <f>IF(N177="zákl. přenesená",J177,0)</f>
        <v>0</v>
      </c>
      <c r="BH177" s="241">
        <f>IF(N177="sníž. přenesená",J177,0)</f>
        <v>0</v>
      </c>
      <c r="BI177" s="241">
        <f>IF(N177="nulová",J177,0)</f>
        <v>0</v>
      </c>
      <c r="BJ177" s="18" t="s">
        <v>21</v>
      </c>
      <c r="BK177" s="241">
        <f>ROUND(I177*H177,2)</f>
        <v>0</v>
      </c>
      <c r="BL177" s="18" t="s">
        <v>301</v>
      </c>
      <c r="BM177" s="240" t="s">
        <v>3671</v>
      </c>
    </row>
    <row r="178" spans="1:65" s="2" customFormat="1" ht="16.5" customHeight="1">
      <c r="A178" s="39"/>
      <c r="B178" s="40"/>
      <c r="C178" s="228" t="s">
        <v>461</v>
      </c>
      <c r="D178" s="228" t="s">
        <v>215</v>
      </c>
      <c r="E178" s="229" t="s">
        <v>3672</v>
      </c>
      <c r="F178" s="230" t="s">
        <v>3673</v>
      </c>
      <c r="G178" s="231" t="s">
        <v>371</v>
      </c>
      <c r="H178" s="232">
        <v>70</v>
      </c>
      <c r="I178" s="233"/>
      <c r="J178" s="234">
        <f>ROUND(I178*H178,2)</f>
        <v>0</v>
      </c>
      <c r="K178" s="235"/>
      <c r="L178" s="45"/>
      <c r="M178" s="236" t="s">
        <v>1</v>
      </c>
      <c r="N178" s="237" t="s">
        <v>45</v>
      </c>
      <c r="O178" s="92"/>
      <c r="P178" s="238">
        <f>O178*H178</f>
        <v>0</v>
      </c>
      <c r="Q178" s="238">
        <v>8E-05</v>
      </c>
      <c r="R178" s="238">
        <f>Q178*H178</f>
        <v>0.005600000000000001</v>
      </c>
      <c r="S178" s="238">
        <v>0</v>
      </c>
      <c r="T178" s="23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40" t="s">
        <v>301</v>
      </c>
      <c r="AT178" s="240" t="s">
        <v>215</v>
      </c>
      <c r="AU178" s="240" t="s">
        <v>89</v>
      </c>
      <c r="AY178" s="18" t="s">
        <v>213</v>
      </c>
      <c r="BE178" s="241">
        <f>IF(N178="základní",J178,0)</f>
        <v>0</v>
      </c>
      <c r="BF178" s="241">
        <f>IF(N178="snížená",J178,0)</f>
        <v>0</v>
      </c>
      <c r="BG178" s="241">
        <f>IF(N178="zákl. přenesená",J178,0)</f>
        <v>0</v>
      </c>
      <c r="BH178" s="241">
        <f>IF(N178="sníž. přenesená",J178,0)</f>
        <v>0</v>
      </c>
      <c r="BI178" s="241">
        <f>IF(N178="nulová",J178,0)</f>
        <v>0</v>
      </c>
      <c r="BJ178" s="18" t="s">
        <v>21</v>
      </c>
      <c r="BK178" s="241">
        <f>ROUND(I178*H178,2)</f>
        <v>0</v>
      </c>
      <c r="BL178" s="18" t="s">
        <v>301</v>
      </c>
      <c r="BM178" s="240" t="s">
        <v>3674</v>
      </c>
    </row>
    <row r="179" spans="1:65" s="2" customFormat="1" ht="16.5" customHeight="1">
      <c r="A179" s="39"/>
      <c r="B179" s="40"/>
      <c r="C179" s="228" t="s">
        <v>467</v>
      </c>
      <c r="D179" s="228" t="s">
        <v>215</v>
      </c>
      <c r="E179" s="229" t="s">
        <v>3675</v>
      </c>
      <c r="F179" s="230" t="s">
        <v>3676</v>
      </c>
      <c r="G179" s="231" t="s">
        <v>371</v>
      </c>
      <c r="H179" s="232">
        <v>7</v>
      </c>
      <c r="I179" s="233"/>
      <c r="J179" s="234">
        <f>ROUND(I179*H179,2)</f>
        <v>0</v>
      </c>
      <c r="K179" s="235"/>
      <c r="L179" s="45"/>
      <c r="M179" s="236" t="s">
        <v>1</v>
      </c>
      <c r="N179" s="237" t="s">
        <v>45</v>
      </c>
      <c r="O179" s="92"/>
      <c r="P179" s="238">
        <f>O179*H179</f>
        <v>0</v>
      </c>
      <c r="Q179" s="238">
        <v>0.00011</v>
      </c>
      <c r="R179" s="238">
        <f>Q179*H179</f>
        <v>0.0007700000000000001</v>
      </c>
      <c r="S179" s="238">
        <v>0</v>
      </c>
      <c r="T179" s="23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40" t="s">
        <v>301</v>
      </c>
      <c r="AT179" s="240" t="s">
        <v>215</v>
      </c>
      <c r="AU179" s="240" t="s">
        <v>89</v>
      </c>
      <c r="AY179" s="18" t="s">
        <v>213</v>
      </c>
      <c r="BE179" s="241">
        <f>IF(N179="základní",J179,0)</f>
        <v>0</v>
      </c>
      <c r="BF179" s="241">
        <f>IF(N179="snížená",J179,0)</f>
        <v>0</v>
      </c>
      <c r="BG179" s="241">
        <f>IF(N179="zákl. přenesená",J179,0)</f>
        <v>0</v>
      </c>
      <c r="BH179" s="241">
        <f>IF(N179="sníž. přenesená",J179,0)</f>
        <v>0</v>
      </c>
      <c r="BI179" s="241">
        <f>IF(N179="nulová",J179,0)</f>
        <v>0</v>
      </c>
      <c r="BJ179" s="18" t="s">
        <v>21</v>
      </c>
      <c r="BK179" s="241">
        <f>ROUND(I179*H179,2)</f>
        <v>0</v>
      </c>
      <c r="BL179" s="18" t="s">
        <v>301</v>
      </c>
      <c r="BM179" s="240" t="s">
        <v>3677</v>
      </c>
    </row>
    <row r="180" spans="1:65" s="2" customFormat="1" ht="16.5" customHeight="1">
      <c r="A180" s="39"/>
      <c r="B180" s="40"/>
      <c r="C180" s="228" t="s">
        <v>473</v>
      </c>
      <c r="D180" s="228" t="s">
        <v>215</v>
      </c>
      <c r="E180" s="229" t="s">
        <v>3678</v>
      </c>
      <c r="F180" s="230" t="s">
        <v>3679</v>
      </c>
      <c r="G180" s="231" t="s">
        <v>371</v>
      </c>
      <c r="H180" s="232">
        <v>17</v>
      </c>
      <c r="I180" s="233"/>
      <c r="J180" s="234">
        <f>ROUND(I180*H180,2)</f>
        <v>0</v>
      </c>
      <c r="K180" s="235"/>
      <c r="L180" s="45"/>
      <c r="M180" s="236" t="s">
        <v>1</v>
      </c>
      <c r="N180" s="237" t="s">
        <v>45</v>
      </c>
      <c r="O180" s="92"/>
      <c r="P180" s="238">
        <f>O180*H180</f>
        <v>0</v>
      </c>
      <c r="Q180" s="238">
        <v>0.00022</v>
      </c>
      <c r="R180" s="238">
        <f>Q180*H180</f>
        <v>0.0037400000000000003</v>
      </c>
      <c r="S180" s="238">
        <v>0</v>
      </c>
      <c r="T180" s="23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40" t="s">
        <v>301</v>
      </c>
      <c r="AT180" s="240" t="s">
        <v>215</v>
      </c>
      <c r="AU180" s="240" t="s">
        <v>89</v>
      </c>
      <c r="AY180" s="18" t="s">
        <v>213</v>
      </c>
      <c r="BE180" s="241">
        <f>IF(N180="základní",J180,0)</f>
        <v>0</v>
      </c>
      <c r="BF180" s="241">
        <f>IF(N180="snížená",J180,0)</f>
        <v>0</v>
      </c>
      <c r="BG180" s="241">
        <f>IF(N180="zákl. přenesená",J180,0)</f>
        <v>0</v>
      </c>
      <c r="BH180" s="241">
        <f>IF(N180="sníž. přenesená",J180,0)</f>
        <v>0</v>
      </c>
      <c r="BI180" s="241">
        <f>IF(N180="nulová",J180,0)</f>
        <v>0</v>
      </c>
      <c r="BJ180" s="18" t="s">
        <v>21</v>
      </c>
      <c r="BK180" s="241">
        <f>ROUND(I180*H180,2)</f>
        <v>0</v>
      </c>
      <c r="BL180" s="18" t="s">
        <v>301</v>
      </c>
      <c r="BM180" s="240" t="s">
        <v>3680</v>
      </c>
    </row>
    <row r="181" spans="1:65" s="2" customFormat="1" ht="16.5" customHeight="1">
      <c r="A181" s="39"/>
      <c r="B181" s="40"/>
      <c r="C181" s="228" t="s">
        <v>479</v>
      </c>
      <c r="D181" s="228" t="s">
        <v>215</v>
      </c>
      <c r="E181" s="229" t="s">
        <v>3681</v>
      </c>
      <c r="F181" s="230" t="s">
        <v>3682</v>
      </c>
      <c r="G181" s="231" t="s">
        <v>371</v>
      </c>
      <c r="H181" s="232">
        <v>6</v>
      </c>
      <c r="I181" s="233"/>
      <c r="J181" s="234">
        <f>ROUND(I181*H181,2)</f>
        <v>0</v>
      </c>
      <c r="K181" s="235"/>
      <c r="L181" s="45"/>
      <c r="M181" s="236" t="s">
        <v>1</v>
      </c>
      <c r="N181" s="237" t="s">
        <v>45</v>
      </c>
      <c r="O181" s="92"/>
      <c r="P181" s="238">
        <f>O181*H181</f>
        <v>0</v>
      </c>
      <c r="Q181" s="238">
        <v>0.00025</v>
      </c>
      <c r="R181" s="238">
        <f>Q181*H181</f>
        <v>0.0015</v>
      </c>
      <c r="S181" s="238">
        <v>0</v>
      </c>
      <c r="T181" s="23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40" t="s">
        <v>301</v>
      </c>
      <c r="AT181" s="240" t="s">
        <v>215</v>
      </c>
      <c r="AU181" s="240" t="s">
        <v>89</v>
      </c>
      <c r="AY181" s="18" t="s">
        <v>213</v>
      </c>
      <c r="BE181" s="241">
        <f>IF(N181="základní",J181,0)</f>
        <v>0</v>
      </c>
      <c r="BF181" s="241">
        <f>IF(N181="snížená",J181,0)</f>
        <v>0</v>
      </c>
      <c r="BG181" s="241">
        <f>IF(N181="zákl. přenesená",J181,0)</f>
        <v>0</v>
      </c>
      <c r="BH181" s="241">
        <f>IF(N181="sníž. přenesená",J181,0)</f>
        <v>0</v>
      </c>
      <c r="BI181" s="241">
        <f>IF(N181="nulová",J181,0)</f>
        <v>0</v>
      </c>
      <c r="BJ181" s="18" t="s">
        <v>21</v>
      </c>
      <c r="BK181" s="241">
        <f>ROUND(I181*H181,2)</f>
        <v>0</v>
      </c>
      <c r="BL181" s="18" t="s">
        <v>301</v>
      </c>
      <c r="BM181" s="240" t="s">
        <v>3683</v>
      </c>
    </row>
    <row r="182" spans="1:65" s="2" customFormat="1" ht="16.5" customHeight="1">
      <c r="A182" s="39"/>
      <c r="B182" s="40"/>
      <c r="C182" s="228" t="s">
        <v>485</v>
      </c>
      <c r="D182" s="228" t="s">
        <v>215</v>
      </c>
      <c r="E182" s="229" t="s">
        <v>3684</v>
      </c>
      <c r="F182" s="230" t="s">
        <v>3685</v>
      </c>
      <c r="G182" s="231" t="s">
        <v>371</v>
      </c>
      <c r="H182" s="232">
        <v>4</v>
      </c>
      <c r="I182" s="233"/>
      <c r="J182" s="234">
        <f>ROUND(I182*H182,2)</f>
        <v>0</v>
      </c>
      <c r="K182" s="235"/>
      <c r="L182" s="45"/>
      <c r="M182" s="236" t="s">
        <v>1</v>
      </c>
      <c r="N182" s="237" t="s">
        <v>45</v>
      </c>
      <c r="O182" s="92"/>
      <c r="P182" s="238">
        <f>O182*H182</f>
        <v>0</v>
      </c>
      <c r="Q182" s="238">
        <v>0.00035</v>
      </c>
      <c r="R182" s="238">
        <f>Q182*H182</f>
        <v>0.0014</v>
      </c>
      <c r="S182" s="238">
        <v>0</v>
      </c>
      <c r="T182" s="23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40" t="s">
        <v>301</v>
      </c>
      <c r="AT182" s="240" t="s">
        <v>215</v>
      </c>
      <c r="AU182" s="240" t="s">
        <v>89</v>
      </c>
      <c r="AY182" s="18" t="s">
        <v>213</v>
      </c>
      <c r="BE182" s="241">
        <f>IF(N182="základní",J182,0)</f>
        <v>0</v>
      </c>
      <c r="BF182" s="241">
        <f>IF(N182="snížená",J182,0)</f>
        <v>0</v>
      </c>
      <c r="BG182" s="241">
        <f>IF(N182="zákl. přenesená",J182,0)</f>
        <v>0</v>
      </c>
      <c r="BH182" s="241">
        <f>IF(N182="sníž. přenesená",J182,0)</f>
        <v>0</v>
      </c>
      <c r="BI182" s="241">
        <f>IF(N182="nulová",J182,0)</f>
        <v>0</v>
      </c>
      <c r="BJ182" s="18" t="s">
        <v>21</v>
      </c>
      <c r="BK182" s="241">
        <f>ROUND(I182*H182,2)</f>
        <v>0</v>
      </c>
      <c r="BL182" s="18" t="s">
        <v>301</v>
      </c>
      <c r="BM182" s="240" t="s">
        <v>3686</v>
      </c>
    </row>
    <row r="183" spans="1:65" s="2" customFormat="1" ht="16.5" customHeight="1">
      <c r="A183" s="39"/>
      <c r="B183" s="40"/>
      <c r="C183" s="228" t="s">
        <v>490</v>
      </c>
      <c r="D183" s="228" t="s">
        <v>215</v>
      </c>
      <c r="E183" s="229" t="s">
        <v>3687</v>
      </c>
      <c r="F183" s="230" t="s">
        <v>3688</v>
      </c>
      <c r="G183" s="231" t="s">
        <v>371</v>
      </c>
      <c r="H183" s="232">
        <v>2</v>
      </c>
      <c r="I183" s="233"/>
      <c r="J183" s="234">
        <f>ROUND(I183*H183,2)</f>
        <v>0</v>
      </c>
      <c r="K183" s="235"/>
      <c r="L183" s="45"/>
      <c r="M183" s="236" t="s">
        <v>1</v>
      </c>
      <c r="N183" s="237" t="s">
        <v>45</v>
      </c>
      <c r="O183" s="92"/>
      <c r="P183" s="238">
        <f>O183*H183</f>
        <v>0</v>
      </c>
      <c r="Q183" s="238">
        <v>0.00012</v>
      </c>
      <c r="R183" s="238">
        <f>Q183*H183</f>
        <v>0.00024</v>
      </c>
      <c r="S183" s="238">
        <v>0</v>
      </c>
      <c r="T183" s="23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40" t="s">
        <v>301</v>
      </c>
      <c r="AT183" s="240" t="s">
        <v>215</v>
      </c>
      <c r="AU183" s="240" t="s">
        <v>89</v>
      </c>
      <c r="AY183" s="18" t="s">
        <v>213</v>
      </c>
      <c r="BE183" s="241">
        <f>IF(N183="základní",J183,0)</f>
        <v>0</v>
      </c>
      <c r="BF183" s="241">
        <f>IF(N183="snížená",J183,0)</f>
        <v>0</v>
      </c>
      <c r="BG183" s="241">
        <f>IF(N183="zákl. přenesená",J183,0)</f>
        <v>0</v>
      </c>
      <c r="BH183" s="241">
        <f>IF(N183="sníž. přenesená",J183,0)</f>
        <v>0</v>
      </c>
      <c r="BI183" s="241">
        <f>IF(N183="nulová",J183,0)</f>
        <v>0</v>
      </c>
      <c r="BJ183" s="18" t="s">
        <v>21</v>
      </c>
      <c r="BK183" s="241">
        <f>ROUND(I183*H183,2)</f>
        <v>0</v>
      </c>
      <c r="BL183" s="18" t="s">
        <v>301</v>
      </c>
      <c r="BM183" s="240" t="s">
        <v>3689</v>
      </c>
    </row>
    <row r="184" spans="1:65" s="2" customFormat="1" ht="16.5" customHeight="1">
      <c r="A184" s="39"/>
      <c r="B184" s="40"/>
      <c r="C184" s="228" t="s">
        <v>495</v>
      </c>
      <c r="D184" s="228" t="s">
        <v>215</v>
      </c>
      <c r="E184" s="229" t="s">
        <v>3690</v>
      </c>
      <c r="F184" s="230" t="s">
        <v>3691</v>
      </c>
      <c r="G184" s="231" t="s">
        <v>371</v>
      </c>
      <c r="H184" s="232">
        <v>3</v>
      </c>
      <c r="I184" s="233"/>
      <c r="J184" s="234">
        <f>ROUND(I184*H184,2)</f>
        <v>0</v>
      </c>
      <c r="K184" s="235"/>
      <c r="L184" s="45"/>
      <c r="M184" s="236" t="s">
        <v>1</v>
      </c>
      <c r="N184" s="237" t="s">
        <v>45</v>
      </c>
      <c r="O184" s="92"/>
      <c r="P184" s="238">
        <f>O184*H184</f>
        <v>0</v>
      </c>
      <c r="Q184" s="238">
        <v>0.00016</v>
      </c>
      <c r="R184" s="238">
        <f>Q184*H184</f>
        <v>0.00048000000000000007</v>
      </c>
      <c r="S184" s="238">
        <v>0</v>
      </c>
      <c r="T184" s="23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40" t="s">
        <v>301</v>
      </c>
      <c r="AT184" s="240" t="s">
        <v>215</v>
      </c>
      <c r="AU184" s="240" t="s">
        <v>89</v>
      </c>
      <c r="AY184" s="18" t="s">
        <v>213</v>
      </c>
      <c r="BE184" s="241">
        <f>IF(N184="základní",J184,0)</f>
        <v>0</v>
      </c>
      <c r="BF184" s="241">
        <f>IF(N184="snížená",J184,0)</f>
        <v>0</v>
      </c>
      <c r="BG184" s="241">
        <f>IF(N184="zákl. přenesená",J184,0)</f>
        <v>0</v>
      </c>
      <c r="BH184" s="241">
        <f>IF(N184="sníž. přenesená",J184,0)</f>
        <v>0</v>
      </c>
      <c r="BI184" s="241">
        <f>IF(N184="nulová",J184,0)</f>
        <v>0</v>
      </c>
      <c r="BJ184" s="18" t="s">
        <v>21</v>
      </c>
      <c r="BK184" s="241">
        <f>ROUND(I184*H184,2)</f>
        <v>0</v>
      </c>
      <c r="BL184" s="18" t="s">
        <v>301</v>
      </c>
      <c r="BM184" s="240" t="s">
        <v>3692</v>
      </c>
    </row>
    <row r="185" spans="1:65" s="2" customFormat="1" ht="16.5" customHeight="1">
      <c r="A185" s="39"/>
      <c r="B185" s="40"/>
      <c r="C185" s="228" t="s">
        <v>500</v>
      </c>
      <c r="D185" s="228" t="s">
        <v>215</v>
      </c>
      <c r="E185" s="229" t="s">
        <v>3693</v>
      </c>
      <c r="F185" s="230" t="s">
        <v>3694</v>
      </c>
      <c r="G185" s="231" t="s">
        <v>371</v>
      </c>
      <c r="H185" s="232">
        <v>1</v>
      </c>
      <c r="I185" s="233"/>
      <c r="J185" s="234">
        <f>ROUND(I185*H185,2)</f>
        <v>0</v>
      </c>
      <c r="K185" s="235"/>
      <c r="L185" s="45"/>
      <c r="M185" s="236" t="s">
        <v>1</v>
      </c>
      <c r="N185" s="237" t="s">
        <v>45</v>
      </c>
      <c r="O185" s="92"/>
      <c r="P185" s="238">
        <f>O185*H185</f>
        <v>0</v>
      </c>
      <c r="Q185" s="238">
        <v>0.00023</v>
      </c>
      <c r="R185" s="238">
        <f>Q185*H185</f>
        <v>0.00023</v>
      </c>
      <c r="S185" s="238">
        <v>0</v>
      </c>
      <c r="T185" s="23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40" t="s">
        <v>301</v>
      </c>
      <c r="AT185" s="240" t="s">
        <v>215</v>
      </c>
      <c r="AU185" s="240" t="s">
        <v>89</v>
      </c>
      <c r="AY185" s="18" t="s">
        <v>213</v>
      </c>
      <c r="BE185" s="241">
        <f>IF(N185="základní",J185,0)</f>
        <v>0</v>
      </c>
      <c r="BF185" s="241">
        <f>IF(N185="snížená",J185,0)</f>
        <v>0</v>
      </c>
      <c r="BG185" s="241">
        <f>IF(N185="zákl. přenesená",J185,0)</f>
        <v>0</v>
      </c>
      <c r="BH185" s="241">
        <f>IF(N185="sníž. přenesená",J185,0)</f>
        <v>0</v>
      </c>
      <c r="BI185" s="241">
        <f>IF(N185="nulová",J185,0)</f>
        <v>0</v>
      </c>
      <c r="BJ185" s="18" t="s">
        <v>21</v>
      </c>
      <c r="BK185" s="241">
        <f>ROUND(I185*H185,2)</f>
        <v>0</v>
      </c>
      <c r="BL185" s="18" t="s">
        <v>301</v>
      </c>
      <c r="BM185" s="240" t="s">
        <v>3695</v>
      </c>
    </row>
    <row r="186" spans="1:65" s="2" customFormat="1" ht="21.75" customHeight="1">
      <c r="A186" s="39"/>
      <c r="B186" s="40"/>
      <c r="C186" s="228" t="s">
        <v>505</v>
      </c>
      <c r="D186" s="228" t="s">
        <v>215</v>
      </c>
      <c r="E186" s="229" t="s">
        <v>3696</v>
      </c>
      <c r="F186" s="230" t="s">
        <v>3697</v>
      </c>
      <c r="G186" s="231" t="s">
        <v>371</v>
      </c>
      <c r="H186" s="232">
        <v>12</v>
      </c>
      <c r="I186" s="233"/>
      <c r="J186" s="234">
        <f>ROUND(I186*H186,2)</f>
        <v>0</v>
      </c>
      <c r="K186" s="235"/>
      <c r="L186" s="45"/>
      <c r="M186" s="236" t="s">
        <v>1</v>
      </c>
      <c r="N186" s="237" t="s">
        <v>45</v>
      </c>
      <c r="O186" s="92"/>
      <c r="P186" s="238">
        <f>O186*H186</f>
        <v>0</v>
      </c>
      <c r="Q186" s="238">
        <v>6E-05</v>
      </c>
      <c r="R186" s="238">
        <f>Q186*H186</f>
        <v>0.00072</v>
      </c>
      <c r="S186" s="238">
        <v>0</v>
      </c>
      <c r="T186" s="23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40" t="s">
        <v>301</v>
      </c>
      <c r="AT186" s="240" t="s">
        <v>215</v>
      </c>
      <c r="AU186" s="240" t="s">
        <v>89</v>
      </c>
      <c r="AY186" s="18" t="s">
        <v>213</v>
      </c>
      <c r="BE186" s="241">
        <f>IF(N186="základní",J186,0)</f>
        <v>0</v>
      </c>
      <c r="BF186" s="241">
        <f>IF(N186="snížená",J186,0)</f>
        <v>0</v>
      </c>
      <c r="BG186" s="241">
        <f>IF(N186="zákl. přenesená",J186,0)</f>
        <v>0</v>
      </c>
      <c r="BH186" s="241">
        <f>IF(N186="sníž. přenesená",J186,0)</f>
        <v>0</v>
      </c>
      <c r="BI186" s="241">
        <f>IF(N186="nulová",J186,0)</f>
        <v>0</v>
      </c>
      <c r="BJ186" s="18" t="s">
        <v>21</v>
      </c>
      <c r="BK186" s="241">
        <f>ROUND(I186*H186,2)</f>
        <v>0</v>
      </c>
      <c r="BL186" s="18" t="s">
        <v>301</v>
      </c>
      <c r="BM186" s="240" t="s">
        <v>3698</v>
      </c>
    </row>
    <row r="187" spans="1:65" s="2" customFormat="1" ht="21.75" customHeight="1">
      <c r="A187" s="39"/>
      <c r="B187" s="40"/>
      <c r="C187" s="228" t="s">
        <v>510</v>
      </c>
      <c r="D187" s="228" t="s">
        <v>215</v>
      </c>
      <c r="E187" s="229" t="s">
        <v>3699</v>
      </c>
      <c r="F187" s="230" t="s">
        <v>3700</v>
      </c>
      <c r="G187" s="231" t="s">
        <v>371</v>
      </c>
      <c r="H187" s="232">
        <v>15</v>
      </c>
      <c r="I187" s="233"/>
      <c r="J187" s="234">
        <f>ROUND(I187*H187,2)</f>
        <v>0</v>
      </c>
      <c r="K187" s="235"/>
      <c r="L187" s="45"/>
      <c r="M187" s="236" t="s">
        <v>1</v>
      </c>
      <c r="N187" s="237" t="s">
        <v>45</v>
      </c>
      <c r="O187" s="92"/>
      <c r="P187" s="238">
        <f>O187*H187</f>
        <v>0</v>
      </c>
      <c r="Q187" s="238">
        <v>0.00024</v>
      </c>
      <c r="R187" s="238">
        <f>Q187*H187</f>
        <v>0.0036</v>
      </c>
      <c r="S187" s="238">
        <v>0</v>
      </c>
      <c r="T187" s="23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40" t="s">
        <v>301</v>
      </c>
      <c r="AT187" s="240" t="s">
        <v>215</v>
      </c>
      <c r="AU187" s="240" t="s">
        <v>89</v>
      </c>
      <c r="AY187" s="18" t="s">
        <v>213</v>
      </c>
      <c r="BE187" s="241">
        <f>IF(N187="základní",J187,0)</f>
        <v>0</v>
      </c>
      <c r="BF187" s="241">
        <f>IF(N187="snížená",J187,0)</f>
        <v>0</v>
      </c>
      <c r="BG187" s="241">
        <f>IF(N187="zákl. přenesená",J187,0)</f>
        <v>0</v>
      </c>
      <c r="BH187" s="241">
        <f>IF(N187="sníž. přenesená",J187,0)</f>
        <v>0</v>
      </c>
      <c r="BI187" s="241">
        <f>IF(N187="nulová",J187,0)</f>
        <v>0</v>
      </c>
      <c r="BJ187" s="18" t="s">
        <v>21</v>
      </c>
      <c r="BK187" s="241">
        <f>ROUND(I187*H187,2)</f>
        <v>0</v>
      </c>
      <c r="BL187" s="18" t="s">
        <v>301</v>
      </c>
      <c r="BM187" s="240" t="s">
        <v>3701</v>
      </c>
    </row>
    <row r="188" spans="1:65" s="2" customFormat="1" ht="21.75" customHeight="1">
      <c r="A188" s="39"/>
      <c r="B188" s="40"/>
      <c r="C188" s="228" t="s">
        <v>518</v>
      </c>
      <c r="D188" s="228" t="s">
        <v>215</v>
      </c>
      <c r="E188" s="229" t="s">
        <v>3702</v>
      </c>
      <c r="F188" s="230" t="s">
        <v>3703</v>
      </c>
      <c r="G188" s="231" t="s">
        <v>371</v>
      </c>
      <c r="H188" s="232">
        <v>3</v>
      </c>
      <c r="I188" s="233"/>
      <c r="J188" s="234">
        <f>ROUND(I188*H188,2)</f>
        <v>0</v>
      </c>
      <c r="K188" s="235"/>
      <c r="L188" s="45"/>
      <c r="M188" s="236" t="s">
        <v>1</v>
      </c>
      <c r="N188" s="237" t="s">
        <v>45</v>
      </c>
      <c r="O188" s="92"/>
      <c r="P188" s="238">
        <f>O188*H188</f>
        <v>0</v>
      </c>
      <c r="Q188" s="238">
        <v>0.00018</v>
      </c>
      <c r="R188" s="238">
        <f>Q188*H188</f>
        <v>0.00054</v>
      </c>
      <c r="S188" s="238">
        <v>0</v>
      </c>
      <c r="T188" s="23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40" t="s">
        <v>301</v>
      </c>
      <c r="AT188" s="240" t="s">
        <v>215</v>
      </c>
      <c r="AU188" s="240" t="s">
        <v>89</v>
      </c>
      <c r="AY188" s="18" t="s">
        <v>213</v>
      </c>
      <c r="BE188" s="241">
        <f>IF(N188="základní",J188,0)</f>
        <v>0</v>
      </c>
      <c r="BF188" s="241">
        <f>IF(N188="snížená",J188,0)</f>
        <v>0</v>
      </c>
      <c r="BG188" s="241">
        <f>IF(N188="zákl. přenesená",J188,0)</f>
        <v>0</v>
      </c>
      <c r="BH188" s="241">
        <f>IF(N188="sníž. přenesená",J188,0)</f>
        <v>0</v>
      </c>
      <c r="BI188" s="241">
        <f>IF(N188="nulová",J188,0)</f>
        <v>0</v>
      </c>
      <c r="BJ188" s="18" t="s">
        <v>21</v>
      </c>
      <c r="BK188" s="241">
        <f>ROUND(I188*H188,2)</f>
        <v>0</v>
      </c>
      <c r="BL188" s="18" t="s">
        <v>301</v>
      </c>
      <c r="BM188" s="240" t="s">
        <v>3704</v>
      </c>
    </row>
    <row r="189" spans="1:65" s="2" customFormat="1" ht="21.75" customHeight="1">
      <c r="A189" s="39"/>
      <c r="B189" s="40"/>
      <c r="C189" s="228" t="s">
        <v>523</v>
      </c>
      <c r="D189" s="228" t="s">
        <v>215</v>
      </c>
      <c r="E189" s="229" t="s">
        <v>3705</v>
      </c>
      <c r="F189" s="230" t="s">
        <v>3706</v>
      </c>
      <c r="G189" s="231" t="s">
        <v>371</v>
      </c>
      <c r="H189" s="232">
        <v>2</v>
      </c>
      <c r="I189" s="233"/>
      <c r="J189" s="234">
        <f>ROUND(I189*H189,2)</f>
        <v>0</v>
      </c>
      <c r="K189" s="235"/>
      <c r="L189" s="45"/>
      <c r="M189" s="236" t="s">
        <v>1</v>
      </c>
      <c r="N189" s="237" t="s">
        <v>45</v>
      </c>
      <c r="O189" s="92"/>
      <c r="P189" s="238">
        <f>O189*H189</f>
        <v>0</v>
      </c>
      <c r="Q189" s="238">
        <v>0.00018</v>
      </c>
      <c r="R189" s="238">
        <f>Q189*H189</f>
        <v>0.00036</v>
      </c>
      <c r="S189" s="238">
        <v>0</v>
      </c>
      <c r="T189" s="23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40" t="s">
        <v>301</v>
      </c>
      <c r="AT189" s="240" t="s">
        <v>215</v>
      </c>
      <c r="AU189" s="240" t="s">
        <v>89</v>
      </c>
      <c r="AY189" s="18" t="s">
        <v>213</v>
      </c>
      <c r="BE189" s="241">
        <f>IF(N189="základní",J189,0)</f>
        <v>0</v>
      </c>
      <c r="BF189" s="241">
        <f>IF(N189="snížená",J189,0)</f>
        <v>0</v>
      </c>
      <c r="BG189" s="241">
        <f>IF(N189="zákl. přenesená",J189,0)</f>
        <v>0</v>
      </c>
      <c r="BH189" s="241">
        <f>IF(N189="sníž. přenesená",J189,0)</f>
        <v>0</v>
      </c>
      <c r="BI189" s="241">
        <f>IF(N189="nulová",J189,0)</f>
        <v>0</v>
      </c>
      <c r="BJ189" s="18" t="s">
        <v>21</v>
      </c>
      <c r="BK189" s="241">
        <f>ROUND(I189*H189,2)</f>
        <v>0</v>
      </c>
      <c r="BL189" s="18" t="s">
        <v>301</v>
      </c>
      <c r="BM189" s="240" t="s">
        <v>3707</v>
      </c>
    </row>
    <row r="190" spans="1:65" s="2" customFormat="1" ht="21.75" customHeight="1">
      <c r="A190" s="39"/>
      <c r="B190" s="40"/>
      <c r="C190" s="228" t="s">
        <v>528</v>
      </c>
      <c r="D190" s="228" t="s">
        <v>215</v>
      </c>
      <c r="E190" s="229" t="s">
        <v>3708</v>
      </c>
      <c r="F190" s="230" t="s">
        <v>3709</v>
      </c>
      <c r="G190" s="231" t="s">
        <v>371</v>
      </c>
      <c r="H190" s="232">
        <v>2</v>
      </c>
      <c r="I190" s="233"/>
      <c r="J190" s="234">
        <f>ROUND(I190*H190,2)</f>
        <v>0</v>
      </c>
      <c r="K190" s="235"/>
      <c r="L190" s="45"/>
      <c r="M190" s="236" t="s">
        <v>1</v>
      </c>
      <c r="N190" s="237" t="s">
        <v>45</v>
      </c>
      <c r="O190" s="92"/>
      <c r="P190" s="238">
        <f>O190*H190</f>
        <v>0</v>
      </c>
      <c r="Q190" s="238">
        <v>0.00018</v>
      </c>
      <c r="R190" s="238">
        <f>Q190*H190</f>
        <v>0.00036</v>
      </c>
      <c r="S190" s="238">
        <v>0</v>
      </c>
      <c r="T190" s="23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40" t="s">
        <v>301</v>
      </c>
      <c r="AT190" s="240" t="s">
        <v>215</v>
      </c>
      <c r="AU190" s="240" t="s">
        <v>89</v>
      </c>
      <c r="AY190" s="18" t="s">
        <v>213</v>
      </c>
      <c r="BE190" s="241">
        <f>IF(N190="základní",J190,0)</f>
        <v>0</v>
      </c>
      <c r="BF190" s="241">
        <f>IF(N190="snížená",J190,0)</f>
        <v>0</v>
      </c>
      <c r="BG190" s="241">
        <f>IF(N190="zákl. přenesená",J190,0)</f>
        <v>0</v>
      </c>
      <c r="BH190" s="241">
        <f>IF(N190="sníž. přenesená",J190,0)</f>
        <v>0</v>
      </c>
      <c r="BI190" s="241">
        <f>IF(N190="nulová",J190,0)</f>
        <v>0</v>
      </c>
      <c r="BJ190" s="18" t="s">
        <v>21</v>
      </c>
      <c r="BK190" s="241">
        <f>ROUND(I190*H190,2)</f>
        <v>0</v>
      </c>
      <c r="BL190" s="18" t="s">
        <v>301</v>
      </c>
      <c r="BM190" s="240" t="s">
        <v>3710</v>
      </c>
    </row>
    <row r="191" spans="1:65" s="2" customFormat="1" ht="21.75" customHeight="1">
      <c r="A191" s="39"/>
      <c r="B191" s="40"/>
      <c r="C191" s="228" t="s">
        <v>533</v>
      </c>
      <c r="D191" s="228" t="s">
        <v>215</v>
      </c>
      <c r="E191" s="229" t="s">
        <v>3711</v>
      </c>
      <c r="F191" s="230" t="s">
        <v>3712</v>
      </c>
      <c r="G191" s="231" t="s">
        <v>371</v>
      </c>
      <c r="H191" s="232">
        <v>4</v>
      </c>
      <c r="I191" s="233"/>
      <c r="J191" s="234">
        <f>ROUND(I191*H191,2)</f>
        <v>0</v>
      </c>
      <c r="K191" s="235"/>
      <c r="L191" s="45"/>
      <c r="M191" s="236" t="s">
        <v>1</v>
      </c>
      <c r="N191" s="237" t="s">
        <v>45</v>
      </c>
      <c r="O191" s="92"/>
      <c r="P191" s="238">
        <f>O191*H191</f>
        <v>0</v>
      </c>
      <c r="Q191" s="238">
        <v>0.0007</v>
      </c>
      <c r="R191" s="238">
        <f>Q191*H191</f>
        <v>0.0028</v>
      </c>
      <c r="S191" s="238">
        <v>0</v>
      </c>
      <c r="T191" s="23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40" t="s">
        <v>301</v>
      </c>
      <c r="AT191" s="240" t="s">
        <v>215</v>
      </c>
      <c r="AU191" s="240" t="s">
        <v>89</v>
      </c>
      <c r="AY191" s="18" t="s">
        <v>213</v>
      </c>
      <c r="BE191" s="241">
        <f>IF(N191="základní",J191,0)</f>
        <v>0</v>
      </c>
      <c r="BF191" s="241">
        <f>IF(N191="snížená",J191,0)</f>
        <v>0</v>
      </c>
      <c r="BG191" s="241">
        <f>IF(N191="zákl. přenesená",J191,0)</f>
        <v>0</v>
      </c>
      <c r="BH191" s="241">
        <f>IF(N191="sníž. přenesená",J191,0)</f>
        <v>0</v>
      </c>
      <c r="BI191" s="241">
        <f>IF(N191="nulová",J191,0)</f>
        <v>0</v>
      </c>
      <c r="BJ191" s="18" t="s">
        <v>21</v>
      </c>
      <c r="BK191" s="241">
        <f>ROUND(I191*H191,2)</f>
        <v>0</v>
      </c>
      <c r="BL191" s="18" t="s">
        <v>301</v>
      </c>
      <c r="BM191" s="240" t="s">
        <v>3713</v>
      </c>
    </row>
    <row r="192" spans="1:65" s="2" customFormat="1" ht="21.75" customHeight="1">
      <c r="A192" s="39"/>
      <c r="B192" s="40"/>
      <c r="C192" s="228" t="s">
        <v>537</v>
      </c>
      <c r="D192" s="228" t="s">
        <v>215</v>
      </c>
      <c r="E192" s="229" t="s">
        <v>3714</v>
      </c>
      <c r="F192" s="230" t="s">
        <v>3715</v>
      </c>
      <c r="G192" s="231" t="s">
        <v>371</v>
      </c>
      <c r="H192" s="232">
        <v>1</v>
      </c>
      <c r="I192" s="233"/>
      <c r="J192" s="234">
        <f>ROUND(I192*H192,2)</f>
        <v>0</v>
      </c>
      <c r="K192" s="235"/>
      <c r="L192" s="45"/>
      <c r="M192" s="236" t="s">
        <v>1</v>
      </c>
      <c r="N192" s="237" t="s">
        <v>45</v>
      </c>
      <c r="O192" s="92"/>
      <c r="P192" s="238">
        <f>O192*H192</f>
        <v>0</v>
      </c>
      <c r="Q192" s="238">
        <v>0.0006</v>
      </c>
      <c r="R192" s="238">
        <f>Q192*H192</f>
        <v>0.0006</v>
      </c>
      <c r="S192" s="238">
        <v>0</v>
      </c>
      <c r="T192" s="23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40" t="s">
        <v>301</v>
      </c>
      <c r="AT192" s="240" t="s">
        <v>215</v>
      </c>
      <c r="AU192" s="240" t="s">
        <v>89</v>
      </c>
      <c r="AY192" s="18" t="s">
        <v>213</v>
      </c>
      <c r="BE192" s="241">
        <f>IF(N192="základní",J192,0)</f>
        <v>0</v>
      </c>
      <c r="BF192" s="241">
        <f>IF(N192="snížená",J192,0)</f>
        <v>0</v>
      </c>
      <c r="BG192" s="241">
        <f>IF(N192="zákl. přenesená",J192,0)</f>
        <v>0</v>
      </c>
      <c r="BH192" s="241">
        <f>IF(N192="sníž. přenesená",J192,0)</f>
        <v>0</v>
      </c>
      <c r="BI192" s="241">
        <f>IF(N192="nulová",J192,0)</f>
        <v>0</v>
      </c>
      <c r="BJ192" s="18" t="s">
        <v>21</v>
      </c>
      <c r="BK192" s="241">
        <f>ROUND(I192*H192,2)</f>
        <v>0</v>
      </c>
      <c r="BL192" s="18" t="s">
        <v>301</v>
      </c>
      <c r="BM192" s="240" t="s">
        <v>3716</v>
      </c>
    </row>
    <row r="193" spans="1:65" s="2" customFormat="1" ht="21.75" customHeight="1">
      <c r="A193" s="39"/>
      <c r="B193" s="40"/>
      <c r="C193" s="228" t="s">
        <v>542</v>
      </c>
      <c r="D193" s="228" t="s">
        <v>215</v>
      </c>
      <c r="E193" s="229" t="s">
        <v>3717</v>
      </c>
      <c r="F193" s="230" t="s">
        <v>3718</v>
      </c>
      <c r="G193" s="231" t="s">
        <v>371</v>
      </c>
      <c r="H193" s="232">
        <v>27</v>
      </c>
      <c r="I193" s="233"/>
      <c r="J193" s="234">
        <f>ROUND(I193*H193,2)</f>
        <v>0</v>
      </c>
      <c r="K193" s="235"/>
      <c r="L193" s="45"/>
      <c r="M193" s="236" t="s">
        <v>1</v>
      </c>
      <c r="N193" s="237" t="s">
        <v>45</v>
      </c>
      <c r="O193" s="92"/>
      <c r="P193" s="238">
        <f>O193*H193</f>
        <v>0</v>
      </c>
      <c r="Q193" s="238">
        <v>0.00071</v>
      </c>
      <c r="R193" s="238">
        <f>Q193*H193</f>
        <v>0.01917</v>
      </c>
      <c r="S193" s="238">
        <v>0</v>
      </c>
      <c r="T193" s="239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40" t="s">
        <v>301</v>
      </c>
      <c r="AT193" s="240" t="s">
        <v>215</v>
      </c>
      <c r="AU193" s="240" t="s">
        <v>89</v>
      </c>
      <c r="AY193" s="18" t="s">
        <v>213</v>
      </c>
      <c r="BE193" s="241">
        <f>IF(N193="základní",J193,0)</f>
        <v>0</v>
      </c>
      <c r="BF193" s="241">
        <f>IF(N193="snížená",J193,0)</f>
        <v>0</v>
      </c>
      <c r="BG193" s="241">
        <f>IF(N193="zákl. přenesená",J193,0)</f>
        <v>0</v>
      </c>
      <c r="BH193" s="241">
        <f>IF(N193="sníž. přenesená",J193,0)</f>
        <v>0</v>
      </c>
      <c r="BI193" s="241">
        <f>IF(N193="nulová",J193,0)</f>
        <v>0</v>
      </c>
      <c r="BJ193" s="18" t="s">
        <v>21</v>
      </c>
      <c r="BK193" s="241">
        <f>ROUND(I193*H193,2)</f>
        <v>0</v>
      </c>
      <c r="BL193" s="18" t="s">
        <v>301</v>
      </c>
      <c r="BM193" s="240" t="s">
        <v>3719</v>
      </c>
    </row>
    <row r="194" spans="1:65" s="2" customFormat="1" ht="21.75" customHeight="1">
      <c r="A194" s="39"/>
      <c r="B194" s="40"/>
      <c r="C194" s="228" t="s">
        <v>548</v>
      </c>
      <c r="D194" s="228" t="s">
        <v>215</v>
      </c>
      <c r="E194" s="229" t="s">
        <v>3720</v>
      </c>
      <c r="F194" s="230" t="s">
        <v>3721</v>
      </c>
      <c r="G194" s="231" t="s">
        <v>371</v>
      </c>
      <c r="H194" s="232">
        <v>6</v>
      </c>
      <c r="I194" s="233"/>
      <c r="J194" s="234">
        <f>ROUND(I194*H194,2)</f>
        <v>0</v>
      </c>
      <c r="K194" s="235"/>
      <c r="L194" s="45"/>
      <c r="M194" s="236" t="s">
        <v>1</v>
      </c>
      <c r="N194" s="237" t="s">
        <v>45</v>
      </c>
      <c r="O194" s="92"/>
      <c r="P194" s="238">
        <f>O194*H194</f>
        <v>0</v>
      </c>
      <c r="Q194" s="238">
        <v>0.00071</v>
      </c>
      <c r="R194" s="238">
        <f>Q194*H194</f>
        <v>0.00426</v>
      </c>
      <c r="S194" s="238">
        <v>0</v>
      </c>
      <c r="T194" s="239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40" t="s">
        <v>301</v>
      </c>
      <c r="AT194" s="240" t="s">
        <v>215</v>
      </c>
      <c r="AU194" s="240" t="s">
        <v>89</v>
      </c>
      <c r="AY194" s="18" t="s">
        <v>213</v>
      </c>
      <c r="BE194" s="241">
        <f>IF(N194="základní",J194,0)</f>
        <v>0</v>
      </c>
      <c r="BF194" s="241">
        <f>IF(N194="snížená",J194,0)</f>
        <v>0</v>
      </c>
      <c r="BG194" s="241">
        <f>IF(N194="zákl. přenesená",J194,0)</f>
        <v>0</v>
      </c>
      <c r="BH194" s="241">
        <f>IF(N194="sníž. přenesená",J194,0)</f>
        <v>0</v>
      </c>
      <c r="BI194" s="241">
        <f>IF(N194="nulová",J194,0)</f>
        <v>0</v>
      </c>
      <c r="BJ194" s="18" t="s">
        <v>21</v>
      </c>
      <c r="BK194" s="241">
        <f>ROUND(I194*H194,2)</f>
        <v>0</v>
      </c>
      <c r="BL194" s="18" t="s">
        <v>301</v>
      </c>
      <c r="BM194" s="240" t="s">
        <v>3722</v>
      </c>
    </row>
    <row r="195" spans="1:65" s="2" customFormat="1" ht="21.75" customHeight="1">
      <c r="A195" s="39"/>
      <c r="B195" s="40"/>
      <c r="C195" s="228" t="s">
        <v>553</v>
      </c>
      <c r="D195" s="228" t="s">
        <v>215</v>
      </c>
      <c r="E195" s="229" t="s">
        <v>3723</v>
      </c>
      <c r="F195" s="230" t="s">
        <v>3724</v>
      </c>
      <c r="G195" s="231" t="s">
        <v>371</v>
      </c>
      <c r="H195" s="232">
        <v>12</v>
      </c>
      <c r="I195" s="233"/>
      <c r="J195" s="234">
        <f>ROUND(I195*H195,2)</f>
        <v>0</v>
      </c>
      <c r="K195" s="235"/>
      <c r="L195" s="45"/>
      <c r="M195" s="236" t="s">
        <v>1</v>
      </c>
      <c r="N195" s="237" t="s">
        <v>45</v>
      </c>
      <c r="O195" s="92"/>
      <c r="P195" s="238">
        <f>O195*H195</f>
        <v>0</v>
      </c>
      <c r="Q195" s="238">
        <v>0.00022</v>
      </c>
      <c r="R195" s="238">
        <f>Q195*H195</f>
        <v>0.00264</v>
      </c>
      <c r="S195" s="238">
        <v>0</v>
      </c>
      <c r="T195" s="23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40" t="s">
        <v>301</v>
      </c>
      <c r="AT195" s="240" t="s">
        <v>215</v>
      </c>
      <c r="AU195" s="240" t="s">
        <v>89</v>
      </c>
      <c r="AY195" s="18" t="s">
        <v>213</v>
      </c>
      <c r="BE195" s="241">
        <f>IF(N195="základní",J195,0)</f>
        <v>0</v>
      </c>
      <c r="BF195" s="241">
        <f>IF(N195="snížená",J195,0)</f>
        <v>0</v>
      </c>
      <c r="BG195" s="241">
        <f>IF(N195="zákl. přenesená",J195,0)</f>
        <v>0</v>
      </c>
      <c r="BH195" s="241">
        <f>IF(N195="sníž. přenesená",J195,0)</f>
        <v>0</v>
      </c>
      <c r="BI195" s="241">
        <f>IF(N195="nulová",J195,0)</f>
        <v>0</v>
      </c>
      <c r="BJ195" s="18" t="s">
        <v>21</v>
      </c>
      <c r="BK195" s="241">
        <f>ROUND(I195*H195,2)</f>
        <v>0</v>
      </c>
      <c r="BL195" s="18" t="s">
        <v>301</v>
      </c>
      <c r="BM195" s="240" t="s">
        <v>3725</v>
      </c>
    </row>
    <row r="196" spans="1:65" s="2" customFormat="1" ht="21.75" customHeight="1">
      <c r="A196" s="39"/>
      <c r="B196" s="40"/>
      <c r="C196" s="228" t="s">
        <v>557</v>
      </c>
      <c r="D196" s="228" t="s">
        <v>215</v>
      </c>
      <c r="E196" s="229" t="s">
        <v>3726</v>
      </c>
      <c r="F196" s="230" t="s">
        <v>3727</v>
      </c>
      <c r="G196" s="231" t="s">
        <v>371</v>
      </c>
      <c r="H196" s="232">
        <v>1</v>
      </c>
      <c r="I196" s="233"/>
      <c r="J196" s="234">
        <f>ROUND(I196*H196,2)</f>
        <v>0</v>
      </c>
      <c r="K196" s="235"/>
      <c r="L196" s="45"/>
      <c r="M196" s="236" t="s">
        <v>1</v>
      </c>
      <c r="N196" s="237" t="s">
        <v>45</v>
      </c>
      <c r="O196" s="92"/>
      <c r="P196" s="238">
        <f>O196*H196</f>
        <v>0</v>
      </c>
      <c r="Q196" s="238">
        <v>0.00019</v>
      </c>
      <c r="R196" s="238">
        <f>Q196*H196</f>
        <v>0.00019</v>
      </c>
      <c r="S196" s="238">
        <v>0</v>
      </c>
      <c r="T196" s="23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40" t="s">
        <v>301</v>
      </c>
      <c r="AT196" s="240" t="s">
        <v>215</v>
      </c>
      <c r="AU196" s="240" t="s">
        <v>89</v>
      </c>
      <c r="AY196" s="18" t="s">
        <v>213</v>
      </c>
      <c r="BE196" s="241">
        <f>IF(N196="základní",J196,0)</f>
        <v>0</v>
      </c>
      <c r="BF196" s="241">
        <f>IF(N196="snížená",J196,0)</f>
        <v>0</v>
      </c>
      <c r="BG196" s="241">
        <f>IF(N196="zákl. přenesená",J196,0)</f>
        <v>0</v>
      </c>
      <c r="BH196" s="241">
        <f>IF(N196="sníž. přenesená",J196,0)</f>
        <v>0</v>
      </c>
      <c r="BI196" s="241">
        <f>IF(N196="nulová",J196,0)</f>
        <v>0</v>
      </c>
      <c r="BJ196" s="18" t="s">
        <v>21</v>
      </c>
      <c r="BK196" s="241">
        <f>ROUND(I196*H196,2)</f>
        <v>0</v>
      </c>
      <c r="BL196" s="18" t="s">
        <v>301</v>
      </c>
      <c r="BM196" s="240" t="s">
        <v>3728</v>
      </c>
    </row>
    <row r="197" spans="1:65" s="2" customFormat="1" ht="21.75" customHeight="1">
      <c r="A197" s="39"/>
      <c r="B197" s="40"/>
      <c r="C197" s="228" t="s">
        <v>562</v>
      </c>
      <c r="D197" s="228" t="s">
        <v>215</v>
      </c>
      <c r="E197" s="229" t="s">
        <v>3729</v>
      </c>
      <c r="F197" s="230" t="s">
        <v>3730</v>
      </c>
      <c r="G197" s="231" t="s">
        <v>371</v>
      </c>
      <c r="H197" s="232">
        <v>1</v>
      </c>
      <c r="I197" s="233"/>
      <c r="J197" s="234">
        <f>ROUND(I197*H197,2)</f>
        <v>0</v>
      </c>
      <c r="K197" s="235"/>
      <c r="L197" s="45"/>
      <c r="M197" s="236" t="s">
        <v>1</v>
      </c>
      <c r="N197" s="237" t="s">
        <v>45</v>
      </c>
      <c r="O197" s="92"/>
      <c r="P197" s="238">
        <f>O197*H197</f>
        <v>0</v>
      </c>
      <c r="Q197" s="238">
        <v>0.00033</v>
      </c>
      <c r="R197" s="238">
        <f>Q197*H197</f>
        <v>0.00033</v>
      </c>
      <c r="S197" s="238">
        <v>0</v>
      </c>
      <c r="T197" s="23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40" t="s">
        <v>301</v>
      </c>
      <c r="AT197" s="240" t="s">
        <v>215</v>
      </c>
      <c r="AU197" s="240" t="s">
        <v>89</v>
      </c>
      <c r="AY197" s="18" t="s">
        <v>213</v>
      </c>
      <c r="BE197" s="241">
        <f>IF(N197="základní",J197,0)</f>
        <v>0</v>
      </c>
      <c r="BF197" s="241">
        <f>IF(N197="snížená",J197,0)</f>
        <v>0</v>
      </c>
      <c r="BG197" s="241">
        <f>IF(N197="zákl. přenesená",J197,0)</f>
        <v>0</v>
      </c>
      <c r="BH197" s="241">
        <f>IF(N197="sníž. přenesená",J197,0)</f>
        <v>0</v>
      </c>
      <c r="BI197" s="241">
        <f>IF(N197="nulová",J197,0)</f>
        <v>0</v>
      </c>
      <c r="BJ197" s="18" t="s">
        <v>21</v>
      </c>
      <c r="BK197" s="241">
        <f>ROUND(I197*H197,2)</f>
        <v>0</v>
      </c>
      <c r="BL197" s="18" t="s">
        <v>301</v>
      </c>
      <c r="BM197" s="240" t="s">
        <v>3731</v>
      </c>
    </row>
    <row r="198" spans="1:65" s="2" customFormat="1" ht="21.75" customHeight="1">
      <c r="A198" s="39"/>
      <c r="B198" s="40"/>
      <c r="C198" s="228" t="s">
        <v>567</v>
      </c>
      <c r="D198" s="228" t="s">
        <v>215</v>
      </c>
      <c r="E198" s="229" t="s">
        <v>3732</v>
      </c>
      <c r="F198" s="230" t="s">
        <v>3733</v>
      </c>
      <c r="G198" s="231" t="s">
        <v>371</v>
      </c>
      <c r="H198" s="232">
        <v>3</v>
      </c>
      <c r="I198" s="233"/>
      <c r="J198" s="234">
        <f>ROUND(I198*H198,2)</f>
        <v>0</v>
      </c>
      <c r="K198" s="235"/>
      <c r="L198" s="45"/>
      <c r="M198" s="236" t="s">
        <v>1</v>
      </c>
      <c r="N198" s="237" t="s">
        <v>45</v>
      </c>
      <c r="O198" s="92"/>
      <c r="P198" s="238">
        <f>O198*H198</f>
        <v>0</v>
      </c>
      <c r="Q198" s="238">
        <v>0.00124</v>
      </c>
      <c r="R198" s="238">
        <f>Q198*H198</f>
        <v>0.00372</v>
      </c>
      <c r="S198" s="238">
        <v>0</v>
      </c>
      <c r="T198" s="239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40" t="s">
        <v>301</v>
      </c>
      <c r="AT198" s="240" t="s">
        <v>215</v>
      </c>
      <c r="AU198" s="240" t="s">
        <v>89</v>
      </c>
      <c r="AY198" s="18" t="s">
        <v>213</v>
      </c>
      <c r="BE198" s="241">
        <f>IF(N198="základní",J198,0)</f>
        <v>0</v>
      </c>
      <c r="BF198" s="241">
        <f>IF(N198="snížená",J198,0)</f>
        <v>0</v>
      </c>
      <c r="BG198" s="241">
        <f>IF(N198="zákl. přenesená",J198,0)</f>
        <v>0</v>
      </c>
      <c r="BH198" s="241">
        <f>IF(N198="sníž. přenesená",J198,0)</f>
        <v>0</v>
      </c>
      <c r="BI198" s="241">
        <f>IF(N198="nulová",J198,0)</f>
        <v>0</v>
      </c>
      <c r="BJ198" s="18" t="s">
        <v>21</v>
      </c>
      <c r="BK198" s="241">
        <f>ROUND(I198*H198,2)</f>
        <v>0</v>
      </c>
      <c r="BL198" s="18" t="s">
        <v>301</v>
      </c>
      <c r="BM198" s="240" t="s">
        <v>3734</v>
      </c>
    </row>
    <row r="199" spans="1:65" s="2" customFormat="1" ht="21.75" customHeight="1">
      <c r="A199" s="39"/>
      <c r="B199" s="40"/>
      <c r="C199" s="228" t="s">
        <v>571</v>
      </c>
      <c r="D199" s="228" t="s">
        <v>215</v>
      </c>
      <c r="E199" s="229" t="s">
        <v>3735</v>
      </c>
      <c r="F199" s="230" t="s">
        <v>3736</v>
      </c>
      <c r="G199" s="231" t="s">
        <v>371</v>
      </c>
      <c r="H199" s="232">
        <v>1</v>
      </c>
      <c r="I199" s="233"/>
      <c r="J199" s="234">
        <f>ROUND(I199*H199,2)</f>
        <v>0</v>
      </c>
      <c r="K199" s="235"/>
      <c r="L199" s="45"/>
      <c r="M199" s="236" t="s">
        <v>1</v>
      </c>
      <c r="N199" s="237" t="s">
        <v>45</v>
      </c>
      <c r="O199" s="92"/>
      <c r="P199" s="238">
        <f>O199*H199</f>
        <v>0</v>
      </c>
      <c r="Q199" s="238">
        <v>0.00114</v>
      </c>
      <c r="R199" s="238">
        <f>Q199*H199</f>
        <v>0.00114</v>
      </c>
      <c r="S199" s="238">
        <v>0</v>
      </c>
      <c r="T199" s="239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40" t="s">
        <v>301</v>
      </c>
      <c r="AT199" s="240" t="s">
        <v>215</v>
      </c>
      <c r="AU199" s="240" t="s">
        <v>89</v>
      </c>
      <c r="AY199" s="18" t="s">
        <v>213</v>
      </c>
      <c r="BE199" s="241">
        <f>IF(N199="základní",J199,0)</f>
        <v>0</v>
      </c>
      <c r="BF199" s="241">
        <f>IF(N199="snížená",J199,0)</f>
        <v>0</v>
      </c>
      <c r="BG199" s="241">
        <f>IF(N199="zákl. přenesená",J199,0)</f>
        <v>0</v>
      </c>
      <c r="BH199" s="241">
        <f>IF(N199="sníž. přenesená",J199,0)</f>
        <v>0</v>
      </c>
      <c r="BI199" s="241">
        <f>IF(N199="nulová",J199,0)</f>
        <v>0</v>
      </c>
      <c r="BJ199" s="18" t="s">
        <v>21</v>
      </c>
      <c r="BK199" s="241">
        <f>ROUND(I199*H199,2)</f>
        <v>0</v>
      </c>
      <c r="BL199" s="18" t="s">
        <v>301</v>
      </c>
      <c r="BM199" s="240" t="s">
        <v>3737</v>
      </c>
    </row>
    <row r="200" spans="1:65" s="2" customFormat="1" ht="21.75" customHeight="1">
      <c r="A200" s="39"/>
      <c r="B200" s="40"/>
      <c r="C200" s="228" t="s">
        <v>576</v>
      </c>
      <c r="D200" s="228" t="s">
        <v>215</v>
      </c>
      <c r="E200" s="229" t="s">
        <v>3738</v>
      </c>
      <c r="F200" s="230" t="s">
        <v>3739</v>
      </c>
      <c r="G200" s="231" t="s">
        <v>371</v>
      </c>
      <c r="H200" s="232">
        <v>1</v>
      </c>
      <c r="I200" s="233"/>
      <c r="J200" s="234">
        <f>ROUND(I200*H200,2)</f>
        <v>0</v>
      </c>
      <c r="K200" s="235"/>
      <c r="L200" s="45"/>
      <c r="M200" s="236" t="s">
        <v>1</v>
      </c>
      <c r="N200" s="237" t="s">
        <v>45</v>
      </c>
      <c r="O200" s="92"/>
      <c r="P200" s="238">
        <f>O200*H200</f>
        <v>0</v>
      </c>
      <c r="Q200" s="238">
        <v>0.00173</v>
      </c>
      <c r="R200" s="238">
        <f>Q200*H200</f>
        <v>0.00173</v>
      </c>
      <c r="S200" s="238">
        <v>0</v>
      </c>
      <c r="T200" s="239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40" t="s">
        <v>301</v>
      </c>
      <c r="AT200" s="240" t="s">
        <v>215</v>
      </c>
      <c r="AU200" s="240" t="s">
        <v>89</v>
      </c>
      <c r="AY200" s="18" t="s">
        <v>213</v>
      </c>
      <c r="BE200" s="241">
        <f>IF(N200="základní",J200,0)</f>
        <v>0</v>
      </c>
      <c r="BF200" s="241">
        <f>IF(N200="snížená",J200,0)</f>
        <v>0</v>
      </c>
      <c r="BG200" s="241">
        <f>IF(N200="zákl. přenesená",J200,0)</f>
        <v>0</v>
      </c>
      <c r="BH200" s="241">
        <f>IF(N200="sníž. přenesená",J200,0)</f>
        <v>0</v>
      </c>
      <c r="BI200" s="241">
        <f>IF(N200="nulová",J200,0)</f>
        <v>0</v>
      </c>
      <c r="BJ200" s="18" t="s">
        <v>21</v>
      </c>
      <c r="BK200" s="241">
        <f>ROUND(I200*H200,2)</f>
        <v>0</v>
      </c>
      <c r="BL200" s="18" t="s">
        <v>301</v>
      </c>
      <c r="BM200" s="240" t="s">
        <v>3740</v>
      </c>
    </row>
    <row r="201" spans="1:65" s="2" customFormat="1" ht="21.75" customHeight="1">
      <c r="A201" s="39"/>
      <c r="B201" s="40"/>
      <c r="C201" s="228" t="s">
        <v>581</v>
      </c>
      <c r="D201" s="228" t="s">
        <v>215</v>
      </c>
      <c r="E201" s="229" t="s">
        <v>3741</v>
      </c>
      <c r="F201" s="230" t="s">
        <v>3742</v>
      </c>
      <c r="G201" s="231" t="s">
        <v>371</v>
      </c>
      <c r="H201" s="232">
        <v>3</v>
      </c>
      <c r="I201" s="233"/>
      <c r="J201" s="234">
        <f>ROUND(I201*H201,2)</f>
        <v>0</v>
      </c>
      <c r="K201" s="235"/>
      <c r="L201" s="45"/>
      <c r="M201" s="236" t="s">
        <v>1</v>
      </c>
      <c r="N201" s="237" t="s">
        <v>45</v>
      </c>
      <c r="O201" s="92"/>
      <c r="P201" s="238">
        <f>O201*H201</f>
        <v>0</v>
      </c>
      <c r="Q201" s="238">
        <v>0.00021</v>
      </c>
      <c r="R201" s="238">
        <f>Q201*H201</f>
        <v>0.00063</v>
      </c>
      <c r="S201" s="238">
        <v>0</v>
      </c>
      <c r="T201" s="239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40" t="s">
        <v>301</v>
      </c>
      <c r="AT201" s="240" t="s">
        <v>215</v>
      </c>
      <c r="AU201" s="240" t="s">
        <v>89</v>
      </c>
      <c r="AY201" s="18" t="s">
        <v>213</v>
      </c>
      <c r="BE201" s="241">
        <f>IF(N201="základní",J201,0)</f>
        <v>0</v>
      </c>
      <c r="BF201" s="241">
        <f>IF(N201="snížená",J201,0)</f>
        <v>0</v>
      </c>
      <c r="BG201" s="241">
        <f>IF(N201="zákl. přenesená",J201,0)</f>
        <v>0</v>
      </c>
      <c r="BH201" s="241">
        <f>IF(N201="sníž. přenesená",J201,0)</f>
        <v>0</v>
      </c>
      <c r="BI201" s="241">
        <f>IF(N201="nulová",J201,0)</f>
        <v>0</v>
      </c>
      <c r="BJ201" s="18" t="s">
        <v>21</v>
      </c>
      <c r="BK201" s="241">
        <f>ROUND(I201*H201,2)</f>
        <v>0</v>
      </c>
      <c r="BL201" s="18" t="s">
        <v>301</v>
      </c>
      <c r="BM201" s="240" t="s">
        <v>3743</v>
      </c>
    </row>
    <row r="202" spans="1:65" s="2" customFormat="1" ht="21.75" customHeight="1">
      <c r="A202" s="39"/>
      <c r="B202" s="40"/>
      <c r="C202" s="228" t="s">
        <v>586</v>
      </c>
      <c r="D202" s="228" t="s">
        <v>215</v>
      </c>
      <c r="E202" s="229" t="s">
        <v>3744</v>
      </c>
      <c r="F202" s="230" t="s">
        <v>3745</v>
      </c>
      <c r="G202" s="231" t="s">
        <v>371</v>
      </c>
      <c r="H202" s="232">
        <v>3</v>
      </c>
      <c r="I202" s="233"/>
      <c r="J202" s="234">
        <f>ROUND(I202*H202,2)</f>
        <v>0</v>
      </c>
      <c r="K202" s="235"/>
      <c r="L202" s="45"/>
      <c r="M202" s="236" t="s">
        <v>1</v>
      </c>
      <c r="N202" s="237" t="s">
        <v>45</v>
      </c>
      <c r="O202" s="92"/>
      <c r="P202" s="238">
        <f>O202*H202</f>
        <v>0</v>
      </c>
      <c r="Q202" s="238">
        <v>0.00034</v>
      </c>
      <c r="R202" s="238">
        <f>Q202*H202</f>
        <v>0.00102</v>
      </c>
      <c r="S202" s="238">
        <v>0</v>
      </c>
      <c r="T202" s="239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40" t="s">
        <v>301</v>
      </c>
      <c r="AT202" s="240" t="s">
        <v>215</v>
      </c>
      <c r="AU202" s="240" t="s">
        <v>89</v>
      </c>
      <c r="AY202" s="18" t="s">
        <v>213</v>
      </c>
      <c r="BE202" s="241">
        <f>IF(N202="základní",J202,0)</f>
        <v>0</v>
      </c>
      <c r="BF202" s="241">
        <f>IF(N202="snížená",J202,0)</f>
        <v>0</v>
      </c>
      <c r="BG202" s="241">
        <f>IF(N202="zákl. přenesená",J202,0)</f>
        <v>0</v>
      </c>
      <c r="BH202" s="241">
        <f>IF(N202="sníž. přenesená",J202,0)</f>
        <v>0</v>
      </c>
      <c r="BI202" s="241">
        <f>IF(N202="nulová",J202,0)</f>
        <v>0</v>
      </c>
      <c r="BJ202" s="18" t="s">
        <v>21</v>
      </c>
      <c r="BK202" s="241">
        <f>ROUND(I202*H202,2)</f>
        <v>0</v>
      </c>
      <c r="BL202" s="18" t="s">
        <v>301</v>
      </c>
      <c r="BM202" s="240" t="s">
        <v>3746</v>
      </c>
    </row>
    <row r="203" spans="1:65" s="2" customFormat="1" ht="21.75" customHeight="1">
      <c r="A203" s="39"/>
      <c r="B203" s="40"/>
      <c r="C203" s="228" t="s">
        <v>591</v>
      </c>
      <c r="D203" s="228" t="s">
        <v>215</v>
      </c>
      <c r="E203" s="229" t="s">
        <v>3747</v>
      </c>
      <c r="F203" s="230" t="s">
        <v>3748</v>
      </c>
      <c r="G203" s="231" t="s">
        <v>371</v>
      </c>
      <c r="H203" s="232">
        <v>9</v>
      </c>
      <c r="I203" s="233"/>
      <c r="J203" s="234">
        <f>ROUND(I203*H203,2)</f>
        <v>0</v>
      </c>
      <c r="K203" s="235"/>
      <c r="L203" s="45"/>
      <c r="M203" s="236" t="s">
        <v>1</v>
      </c>
      <c r="N203" s="237" t="s">
        <v>45</v>
      </c>
      <c r="O203" s="92"/>
      <c r="P203" s="238">
        <f>O203*H203</f>
        <v>0</v>
      </c>
      <c r="Q203" s="238">
        <v>0.0007</v>
      </c>
      <c r="R203" s="238">
        <f>Q203*H203</f>
        <v>0.0063</v>
      </c>
      <c r="S203" s="238">
        <v>0</v>
      </c>
      <c r="T203" s="239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40" t="s">
        <v>301</v>
      </c>
      <c r="AT203" s="240" t="s">
        <v>215</v>
      </c>
      <c r="AU203" s="240" t="s">
        <v>89</v>
      </c>
      <c r="AY203" s="18" t="s">
        <v>213</v>
      </c>
      <c r="BE203" s="241">
        <f>IF(N203="základní",J203,0)</f>
        <v>0</v>
      </c>
      <c r="BF203" s="241">
        <f>IF(N203="snížená",J203,0)</f>
        <v>0</v>
      </c>
      <c r="BG203" s="241">
        <f>IF(N203="zákl. přenesená",J203,0)</f>
        <v>0</v>
      </c>
      <c r="BH203" s="241">
        <f>IF(N203="sníž. přenesená",J203,0)</f>
        <v>0</v>
      </c>
      <c r="BI203" s="241">
        <f>IF(N203="nulová",J203,0)</f>
        <v>0</v>
      </c>
      <c r="BJ203" s="18" t="s">
        <v>21</v>
      </c>
      <c r="BK203" s="241">
        <f>ROUND(I203*H203,2)</f>
        <v>0</v>
      </c>
      <c r="BL203" s="18" t="s">
        <v>301</v>
      </c>
      <c r="BM203" s="240" t="s">
        <v>3749</v>
      </c>
    </row>
    <row r="204" spans="1:65" s="2" customFormat="1" ht="21.75" customHeight="1">
      <c r="A204" s="39"/>
      <c r="B204" s="40"/>
      <c r="C204" s="228" t="s">
        <v>595</v>
      </c>
      <c r="D204" s="228" t="s">
        <v>215</v>
      </c>
      <c r="E204" s="229" t="s">
        <v>3750</v>
      </c>
      <c r="F204" s="230" t="s">
        <v>3751</v>
      </c>
      <c r="G204" s="231" t="s">
        <v>371</v>
      </c>
      <c r="H204" s="232">
        <v>4</v>
      </c>
      <c r="I204" s="233"/>
      <c r="J204" s="234">
        <f>ROUND(I204*H204,2)</f>
        <v>0</v>
      </c>
      <c r="K204" s="235"/>
      <c r="L204" s="45"/>
      <c r="M204" s="236" t="s">
        <v>1</v>
      </c>
      <c r="N204" s="237" t="s">
        <v>45</v>
      </c>
      <c r="O204" s="92"/>
      <c r="P204" s="238">
        <f>O204*H204</f>
        <v>0</v>
      </c>
      <c r="Q204" s="238">
        <v>0.00107</v>
      </c>
      <c r="R204" s="238">
        <f>Q204*H204</f>
        <v>0.00428</v>
      </c>
      <c r="S204" s="238">
        <v>0</v>
      </c>
      <c r="T204" s="239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40" t="s">
        <v>301</v>
      </c>
      <c r="AT204" s="240" t="s">
        <v>215</v>
      </c>
      <c r="AU204" s="240" t="s">
        <v>89</v>
      </c>
      <c r="AY204" s="18" t="s">
        <v>213</v>
      </c>
      <c r="BE204" s="241">
        <f>IF(N204="základní",J204,0)</f>
        <v>0</v>
      </c>
      <c r="BF204" s="241">
        <f>IF(N204="snížená",J204,0)</f>
        <v>0</v>
      </c>
      <c r="BG204" s="241">
        <f>IF(N204="zákl. přenesená",J204,0)</f>
        <v>0</v>
      </c>
      <c r="BH204" s="241">
        <f>IF(N204="sníž. přenesená",J204,0)</f>
        <v>0</v>
      </c>
      <c r="BI204" s="241">
        <f>IF(N204="nulová",J204,0)</f>
        <v>0</v>
      </c>
      <c r="BJ204" s="18" t="s">
        <v>21</v>
      </c>
      <c r="BK204" s="241">
        <f>ROUND(I204*H204,2)</f>
        <v>0</v>
      </c>
      <c r="BL204" s="18" t="s">
        <v>301</v>
      </c>
      <c r="BM204" s="240" t="s">
        <v>3752</v>
      </c>
    </row>
    <row r="205" spans="1:65" s="2" customFormat="1" ht="21.75" customHeight="1">
      <c r="A205" s="39"/>
      <c r="B205" s="40"/>
      <c r="C205" s="228" t="s">
        <v>601</v>
      </c>
      <c r="D205" s="228" t="s">
        <v>215</v>
      </c>
      <c r="E205" s="229" t="s">
        <v>3753</v>
      </c>
      <c r="F205" s="230" t="s">
        <v>3754</v>
      </c>
      <c r="G205" s="231" t="s">
        <v>371</v>
      </c>
      <c r="H205" s="232">
        <v>3</v>
      </c>
      <c r="I205" s="233"/>
      <c r="J205" s="234">
        <f>ROUND(I205*H205,2)</f>
        <v>0</v>
      </c>
      <c r="K205" s="235"/>
      <c r="L205" s="45"/>
      <c r="M205" s="236" t="s">
        <v>1</v>
      </c>
      <c r="N205" s="237" t="s">
        <v>45</v>
      </c>
      <c r="O205" s="92"/>
      <c r="P205" s="238">
        <f>O205*H205</f>
        <v>0</v>
      </c>
      <c r="Q205" s="238">
        <v>0.00168</v>
      </c>
      <c r="R205" s="238">
        <f>Q205*H205</f>
        <v>0.00504</v>
      </c>
      <c r="S205" s="238">
        <v>0</v>
      </c>
      <c r="T205" s="239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40" t="s">
        <v>301</v>
      </c>
      <c r="AT205" s="240" t="s">
        <v>215</v>
      </c>
      <c r="AU205" s="240" t="s">
        <v>89</v>
      </c>
      <c r="AY205" s="18" t="s">
        <v>213</v>
      </c>
      <c r="BE205" s="241">
        <f>IF(N205="základní",J205,0)</f>
        <v>0</v>
      </c>
      <c r="BF205" s="241">
        <f>IF(N205="snížená",J205,0)</f>
        <v>0</v>
      </c>
      <c r="BG205" s="241">
        <f>IF(N205="zákl. přenesená",J205,0)</f>
        <v>0</v>
      </c>
      <c r="BH205" s="241">
        <f>IF(N205="sníž. přenesená",J205,0)</f>
        <v>0</v>
      </c>
      <c r="BI205" s="241">
        <f>IF(N205="nulová",J205,0)</f>
        <v>0</v>
      </c>
      <c r="BJ205" s="18" t="s">
        <v>21</v>
      </c>
      <c r="BK205" s="241">
        <f>ROUND(I205*H205,2)</f>
        <v>0</v>
      </c>
      <c r="BL205" s="18" t="s">
        <v>301</v>
      </c>
      <c r="BM205" s="240" t="s">
        <v>3755</v>
      </c>
    </row>
    <row r="206" spans="1:65" s="2" customFormat="1" ht="21.75" customHeight="1">
      <c r="A206" s="39"/>
      <c r="B206" s="40"/>
      <c r="C206" s="228" t="s">
        <v>606</v>
      </c>
      <c r="D206" s="228" t="s">
        <v>215</v>
      </c>
      <c r="E206" s="229" t="s">
        <v>3756</v>
      </c>
      <c r="F206" s="230" t="s">
        <v>3757</v>
      </c>
      <c r="G206" s="231" t="s">
        <v>371</v>
      </c>
      <c r="H206" s="232">
        <v>3</v>
      </c>
      <c r="I206" s="233"/>
      <c r="J206" s="234">
        <f>ROUND(I206*H206,2)</f>
        <v>0</v>
      </c>
      <c r="K206" s="235"/>
      <c r="L206" s="45"/>
      <c r="M206" s="236" t="s">
        <v>1</v>
      </c>
      <c r="N206" s="237" t="s">
        <v>45</v>
      </c>
      <c r="O206" s="92"/>
      <c r="P206" s="238">
        <f>O206*H206</f>
        <v>0</v>
      </c>
      <c r="Q206" s="238">
        <v>0.00155</v>
      </c>
      <c r="R206" s="238">
        <f>Q206*H206</f>
        <v>0.00465</v>
      </c>
      <c r="S206" s="238">
        <v>0</v>
      </c>
      <c r="T206" s="23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40" t="s">
        <v>301</v>
      </c>
      <c r="AT206" s="240" t="s">
        <v>215</v>
      </c>
      <c r="AU206" s="240" t="s">
        <v>89</v>
      </c>
      <c r="AY206" s="18" t="s">
        <v>213</v>
      </c>
      <c r="BE206" s="241">
        <f>IF(N206="základní",J206,0)</f>
        <v>0</v>
      </c>
      <c r="BF206" s="241">
        <f>IF(N206="snížená",J206,0)</f>
        <v>0</v>
      </c>
      <c r="BG206" s="241">
        <f>IF(N206="zákl. přenesená",J206,0)</f>
        <v>0</v>
      </c>
      <c r="BH206" s="241">
        <f>IF(N206="sníž. přenesená",J206,0)</f>
        <v>0</v>
      </c>
      <c r="BI206" s="241">
        <f>IF(N206="nulová",J206,0)</f>
        <v>0</v>
      </c>
      <c r="BJ206" s="18" t="s">
        <v>21</v>
      </c>
      <c r="BK206" s="241">
        <f>ROUND(I206*H206,2)</f>
        <v>0</v>
      </c>
      <c r="BL206" s="18" t="s">
        <v>301</v>
      </c>
      <c r="BM206" s="240" t="s">
        <v>3758</v>
      </c>
    </row>
    <row r="207" spans="1:65" s="2" customFormat="1" ht="21.75" customHeight="1">
      <c r="A207" s="39"/>
      <c r="B207" s="40"/>
      <c r="C207" s="228" t="s">
        <v>610</v>
      </c>
      <c r="D207" s="228" t="s">
        <v>215</v>
      </c>
      <c r="E207" s="229" t="s">
        <v>3759</v>
      </c>
      <c r="F207" s="230" t="s">
        <v>3760</v>
      </c>
      <c r="G207" s="231" t="s">
        <v>371</v>
      </c>
      <c r="H207" s="232">
        <v>2</v>
      </c>
      <c r="I207" s="233"/>
      <c r="J207" s="234">
        <f>ROUND(I207*H207,2)</f>
        <v>0</v>
      </c>
      <c r="K207" s="235"/>
      <c r="L207" s="45"/>
      <c r="M207" s="236" t="s">
        <v>1</v>
      </c>
      <c r="N207" s="237" t="s">
        <v>45</v>
      </c>
      <c r="O207" s="92"/>
      <c r="P207" s="238">
        <f>O207*H207</f>
        <v>0</v>
      </c>
      <c r="Q207" s="238">
        <v>0.00155</v>
      </c>
      <c r="R207" s="238">
        <f>Q207*H207</f>
        <v>0.0031</v>
      </c>
      <c r="S207" s="238">
        <v>0</v>
      </c>
      <c r="T207" s="239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40" t="s">
        <v>301</v>
      </c>
      <c r="AT207" s="240" t="s">
        <v>215</v>
      </c>
      <c r="AU207" s="240" t="s">
        <v>89</v>
      </c>
      <c r="AY207" s="18" t="s">
        <v>213</v>
      </c>
      <c r="BE207" s="241">
        <f>IF(N207="základní",J207,0)</f>
        <v>0</v>
      </c>
      <c r="BF207" s="241">
        <f>IF(N207="snížená",J207,0)</f>
        <v>0</v>
      </c>
      <c r="BG207" s="241">
        <f>IF(N207="zákl. přenesená",J207,0)</f>
        <v>0</v>
      </c>
      <c r="BH207" s="241">
        <f>IF(N207="sníž. přenesená",J207,0)</f>
        <v>0</v>
      </c>
      <c r="BI207" s="241">
        <f>IF(N207="nulová",J207,0)</f>
        <v>0</v>
      </c>
      <c r="BJ207" s="18" t="s">
        <v>21</v>
      </c>
      <c r="BK207" s="241">
        <f>ROUND(I207*H207,2)</f>
        <v>0</v>
      </c>
      <c r="BL207" s="18" t="s">
        <v>301</v>
      </c>
      <c r="BM207" s="240" t="s">
        <v>3761</v>
      </c>
    </row>
    <row r="208" spans="1:65" s="2" customFormat="1" ht="21.75" customHeight="1">
      <c r="A208" s="39"/>
      <c r="B208" s="40"/>
      <c r="C208" s="228" t="s">
        <v>614</v>
      </c>
      <c r="D208" s="228" t="s">
        <v>215</v>
      </c>
      <c r="E208" s="229" t="s">
        <v>3762</v>
      </c>
      <c r="F208" s="230" t="s">
        <v>3763</v>
      </c>
      <c r="G208" s="231" t="s">
        <v>371</v>
      </c>
      <c r="H208" s="232">
        <v>1</v>
      </c>
      <c r="I208" s="233"/>
      <c r="J208" s="234">
        <f>ROUND(I208*H208,2)</f>
        <v>0</v>
      </c>
      <c r="K208" s="235"/>
      <c r="L208" s="45"/>
      <c r="M208" s="236" t="s">
        <v>1</v>
      </c>
      <c r="N208" s="237" t="s">
        <v>45</v>
      </c>
      <c r="O208" s="92"/>
      <c r="P208" s="238">
        <f>O208*H208</f>
        <v>0</v>
      </c>
      <c r="Q208" s="238">
        <v>0.00156</v>
      </c>
      <c r="R208" s="238">
        <f>Q208*H208</f>
        <v>0.00156</v>
      </c>
      <c r="S208" s="238">
        <v>0</v>
      </c>
      <c r="T208" s="239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40" t="s">
        <v>301</v>
      </c>
      <c r="AT208" s="240" t="s">
        <v>215</v>
      </c>
      <c r="AU208" s="240" t="s">
        <v>89</v>
      </c>
      <c r="AY208" s="18" t="s">
        <v>213</v>
      </c>
      <c r="BE208" s="241">
        <f>IF(N208="základní",J208,0)</f>
        <v>0</v>
      </c>
      <c r="BF208" s="241">
        <f>IF(N208="snížená",J208,0)</f>
        <v>0</v>
      </c>
      <c r="BG208" s="241">
        <f>IF(N208="zákl. přenesená",J208,0)</f>
        <v>0</v>
      </c>
      <c r="BH208" s="241">
        <f>IF(N208="sníž. přenesená",J208,0)</f>
        <v>0</v>
      </c>
      <c r="BI208" s="241">
        <f>IF(N208="nulová",J208,0)</f>
        <v>0</v>
      </c>
      <c r="BJ208" s="18" t="s">
        <v>21</v>
      </c>
      <c r="BK208" s="241">
        <f>ROUND(I208*H208,2)</f>
        <v>0</v>
      </c>
      <c r="BL208" s="18" t="s">
        <v>301</v>
      </c>
      <c r="BM208" s="240" t="s">
        <v>3764</v>
      </c>
    </row>
    <row r="209" spans="1:65" s="2" customFormat="1" ht="21.75" customHeight="1">
      <c r="A209" s="39"/>
      <c r="B209" s="40"/>
      <c r="C209" s="228" t="s">
        <v>618</v>
      </c>
      <c r="D209" s="228" t="s">
        <v>215</v>
      </c>
      <c r="E209" s="229" t="s">
        <v>3765</v>
      </c>
      <c r="F209" s="230" t="s">
        <v>3766</v>
      </c>
      <c r="G209" s="231" t="s">
        <v>371</v>
      </c>
      <c r="H209" s="232">
        <v>2</v>
      </c>
      <c r="I209" s="233"/>
      <c r="J209" s="234">
        <f>ROUND(I209*H209,2)</f>
        <v>0</v>
      </c>
      <c r="K209" s="235"/>
      <c r="L209" s="45"/>
      <c r="M209" s="236" t="s">
        <v>1</v>
      </c>
      <c r="N209" s="237" t="s">
        <v>45</v>
      </c>
      <c r="O209" s="92"/>
      <c r="P209" s="238">
        <f>O209*H209</f>
        <v>0</v>
      </c>
      <c r="Q209" s="238">
        <v>0.00052</v>
      </c>
      <c r="R209" s="238">
        <f>Q209*H209</f>
        <v>0.00104</v>
      </c>
      <c r="S209" s="238">
        <v>0</v>
      </c>
      <c r="T209" s="239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40" t="s">
        <v>301</v>
      </c>
      <c r="AT209" s="240" t="s">
        <v>215</v>
      </c>
      <c r="AU209" s="240" t="s">
        <v>89</v>
      </c>
      <c r="AY209" s="18" t="s">
        <v>213</v>
      </c>
      <c r="BE209" s="241">
        <f>IF(N209="základní",J209,0)</f>
        <v>0</v>
      </c>
      <c r="BF209" s="241">
        <f>IF(N209="snížená",J209,0)</f>
        <v>0</v>
      </c>
      <c r="BG209" s="241">
        <f>IF(N209="zákl. přenesená",J209,0)</f>
        <v>0</v>
      </c>
      <c r="BH209" s="241">
        <f>IF(N209="sníž. přenesená",J209,0)</f>
        <v>0</v>
      </c>
      <c r="BI209" s="241">
        <f>IF(N209="nulová",J209,0)</f>
        <v>0</v>
      </c>
      <c r="BJ209" s="18" t="s">
        <v>21</v>
      </c>
      <c r="BK209" s="241">
        <f>ROUND(I209*H209,2)</f>
        <v>0</v>
      </c>
      <c r="BL209" s="18" t="s">
        <v>301</v>
      </c>
      <c r="BM209" s="240" t="s">
        <v>3767</v>
      </c>
    </row>
    <row r="210" spans="1:65" s="2" customFormat="1" ht="21.75" customHeight="1">
      <c r="A210" s="39"/>
      <c r="B210" s="40"/>
      <c r="C210" s="228" t="s">
        <v>624</v>
      </c>
      <c r="D210" s="228" t="s">
        <v>215</v>
      </c>
      <c r="E210" s="229" t="s">
        <v>3768</v>
      </c>
      <c r="F210" s="230" t="s">
        <v>3769</v>
      </c>
      <c r="G210" s="231" t="s">
        <v>371</v>
      </c>
      <c r="H210" s="232">
        <v>16</v>
      </c>
      <c r="I210" s="233"/>
      <c r="J210" s="234">
        <f>ROUND(I210*H210,2)</f>
        <v>0</v>
      </c>
      <c r="K210" s="235"/>
      <c r="L210" s="45"/>
      <c r="M210" s="236" t="s">
        <v>1</v>
      </c>
      <c r="N210" s="237" t="s">
        <v>45</v>
      </c>
      <c r="O210" s="92"/>
      <c r="P210" s="238">
        <f>O210*H210</f>
        <v>0</v>
      </c>
      <c r="Q210" s="238">
        <v>0.00065</v>
      </c>
      <c r="R210" s="238">
        <f>Q210*H210</f>
        <v>0.0104</v>
      </c>
      <c r="S210" s="238">
        <v>0</v>
      </c>
      <c r="T210" s="239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40" t="s">
        <v>301</v>
      </c>
      <c r="AT210" s="240" t="s">
        <v>215</v>
      </c>
      <c r="AU210" s="240" t="s">
        <v>89</v>
      </c>
      <c r="AY210" s="18" t="s">
        <v>213</v>
      </c>
      <c r="BE210" s="241">
        <f>IF(N210="základní",J210,0)</f>
        <v>0</v>
      </c>
      <c r="BF210" s="241">
        <f>IF(N210="snížená",J210,0)</f>
        <v>0</v>
      </c>
      <c r="BG210" s="241">
        <f>IF(N210="zákl. přenesená",J210,0)</f>
        <v>0</v>
      </c>
      <c r="BH210" s="241">
        <f>IF(N210="sníž. přenesená",J210,0)</f>
        <v>0</v>
      </c>
      <c r="BI210" s="241">
        <f>IF(N210="nulová",J210,0)</f>
        <v>0</v>
      </c>
      <c r="BJ210" s="18" t="s">
        <v>21</v>
      </c>
      <c r="BK210" s="241">
        <f>ROUND(I210*H210,2)</f>
        <v>0</v>
      </c>
      <c r="BL210" s="18" t="s">
        <v>301</v>
      </c>
      <c r="BM210" s="240" t="s">
        <v>3770</v>
      </c>
    </row>
    <row r="211" spans="1:65" s="2" customFormat="1" ht="16.5" customHeight="1">
      <c r="A211" s="39"/>
      <c r="B211" s="40"/>
      <c r="C211" s="228" t="s">
        <v>629</v>
      </c>
      <c r="D211" s="228" t="s">
        <v>215</v>
      </c>
      <c r="E211" s="229" t="s">
        <v>3771</v>
      </c>
      <c r="F211" s="230" t="s">
        <v>3772</v>
      </c>
      <c r="G211" s="231" t="s">
        <v>371</v>
      </c>
      <c r="H211" s="232">
        <v>20</v>
      </c>
      <c r="I211" s="233"/>
      <c r="J211" s="234">
        <f>ROUND(I211*H211,2)</f>
        <v>0</v>
      </c>
      <c r="K211" s="235"/>
      <c r="L211" s="45"/>
      <c r="M211" s="236" t="s">
        <v>1</v>
      </c>
      <c r="N211" s="237" t="s">
        <v>45</v>
      </c>
      <c r="O211" s="92"/>
      <c r="P211" s="238">
        <f>O211*H211</f>
        <v>0</v>
      </c>
      <c r="Q211" s="238">
        <v>0.00312</v>
      </c>
      <c r="R211" s="238">
        <f>Q211*H211</f>
        <v>0.0624</v>
      </c>
      <c r="S211" s="238">
        <v>0</v>
      </c>
      <c r="T211" s="239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40" t="s">
        <v>301</v>
      </c>
      <c r="AT211" s="240" t="s">
        <v>215</v>
      </c>
      <c r="AU211" s="240" t="s">
        <v>89</v>
      </c>
      <c r="AY211" s="18" t="s">
        <v>213</v>
      </c>
      <c r="BE211" s="241">
        <f>IF(N211="základní",J211,0)</f>
        <v>0</v>
      </c>
      <c r="BF211" s="241">
        <f>IF(N211="snížená",J211,0)</f>
        <v>0</v>
      </c>
      <c r="BG211" s="241">
        <f>IF(N211="zákl. přenesená",J211,0)</f>
        <v>0</v>
      </c>
      <c r="BH211" s="241">
        <f>IF(N211="sníž. přenesená",J211,0)</f>
        <v>0</v>
      </c>
      <c r="BI211" s="241">
        <f>IF(N211="nulová",J211,0)</f>
        <v>0</v>
      </c>
      <c r="BJ211" s="18" t="s">
        <v>21</v>
      </c>
      <c r="BK211" s="241">
        <f>ROUND(I211*H211,2)</f>
        <v>0</v>
      </c>
      <c r="BL211" s="18" t="s">
        <v>301</v>
      </c>
      <c r="BM211" s="240" t="s">
        <v>3773</v>
      </c>
    </row>
    <row r="212" spans="1:65" s="2" customFormat="1" ht="21.75" customHeight="1">
      <c r="A212" s="39"/>
      <c r="B212" s="40"/>
      <c r="C212" s="228" t="s">
        <v>635</v>
      </c>
      <c r="D212" s="228" t="s">
        <v>215</v>
      </c>
      <c r="E212" s="229" t="s">
        <v>3774</v>
      </c>
      <c r="F212" s="230" t="s">
        <v>3775</v>
      </c>
      <c r="G212" s="231" t="s">
        <v>371</v>
      </c>
      <c r="H212" s="232">
        <v>8</v>
      </c>
      <c r="I212" s="233"/>
      <c r="J212" s="234">
        <f>ROUND(I212*H212,2)</f>
        <v>0</v>
      </c>
      <c r="K212" s="235"/>
      <c r="L212" s="45"/>
      <c r="M212" s="236" t="s">
        <v>1</v>
      </c>
      <c r="N212" s="237" t="s">
        <v>45</v>
      </c>
      <c r="O212" s="92"/>
      <c r="P212" s="238">
        <f>O212*H212</f>
        <v>0</v>
      </c>
      <c r="Q212" s="238">
        <v>0.00221</v>
      </c>
      <c r="R212" s="238">
        <f>Q212*H212</f>
        <v>0.01768</v>
      </c>
      <c r="S212" s="238">
        <v>0</v>
      </c>
      <c r="T212" s="239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40" t="s">
        <v>301</v>
      </c>
      <c r="AT212" s="240" t="s">
        <v>215</v>
      </c>
      <c r="AU212" s="240" t="s">
        <v>89</v>
      </c>
      <c r="AY212" s="18" t="s">
        <v>213</v>
      </c>
      <c r="BE212" s="241">
        <f>IF(N212="základní",J212,0)</f>
        <v>0</v>
      </c>
      <c r="BF212" s="241">
        <f>IF(N212="snížená",J212,0)</f>
        <v>0</v>
      </c>
      <c r="BG212" s="241">
        <f>IF(N212="zákl. přenesená",J212,0)</f>
        <v>0</v>
      </c>
      <c r="BH212" s="241">
        <f>IF(N212="sníž. přenesená",J212,0)</f>
        <v>0</v>
      </c>
      <c r="BI212" s="241">
        <f>IF(N212="nulová",J212,0)</f>
        <v>0</v>
      </c>
      <c r="BJ212" s="18" t="s">
        <v>21</v>
      </c>
      <c r="BK212" s="241">
        <f>ROUND(I212*H212,2)</f>
        <v>0</v>
      </c>
      <c r="BL212" s="18" t="s">
        <v>301</v>
      </c>
      <c r="BM212" s="240" t="s">
        <v>3776</v>
      </c>
    </row>
    <row r="213" spans="1:65" s="2" customFormat="1" ht="21.75" customHeight="1">
      <c r="A213" s="39"/>
      <c r="B213" s="40"/>
      <c r="C213" s="228" t="s">
        <v>639</v>
      </c>
      <c r="D213" s="228" t="s">
        <v>215</v>
      </c>
      <c r="E213" s="229" t="s">
        <v>3777</v>
      </c>
      <c r="F213" s="230" t="s">
        <v>3778</v>
      </c>
      <c r="G213" s="231" t="s">
        <v>371</v>
      </c>
      <c r="H213" s="232">
        <v>8</v>
      </c>
      <c r="I213" s="233"/>
      <c r="J213" s="234">
        <f>ROUND(I213*H213,2)</f>
        <v>0</v>
      </c>
      <c r="K213" s="235"/>
      <c r="L213" s="45"/>
      <c r="M213" s="236" t="s">
        <v>1</v>
      </c>
      <c r="N213" s="237" t="s">
        <v>45</v>
      </c>
      <c r="O213" s="92"/>
      <c r="P213" s="238">
        <f>O213*H213</f>
        <v>0</v>
      </c>
      <c r="Q213" s="238">
        <v>0.00075</v>
      </c>
      <c r="R213" s="238">
        <f>Q213*H213</f>
        <v>0.006</v>
      </c>
      <c r="S213" s="238">
        <v>0</v>
      </c>
      <c r="T213" s="239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40" t="s">
        <v>301</v>
      </c>
      <c r="AT213" s="240" t="s">
        <v>215</v>
      </c>
      <c r="AU213" s="240" t="s">
        <v>89</v>
      </c>
      <c r="AY213" s="18" t="s">
        <v>213</v>
      </c>
      <c r="BE213" s="241">
        <f>IF(N213="základní",J213,0)</f>
        <v>0</v>
      </c>
      <c r="BF213" s="241">
        <f>IF(N213="snížená",J213,0)</f>
        <v>0</v>
      </c>
      <c r="BG213" s="241">
        <f>IF(N213="zákl. přenesená",J213,0)</f>
        <v>0</v>
      </c>
      <c r="BH213" s="241">
        <f>IF(N213="sníž. přenesená",J213,0)</f>
        <v>0</v>
      </c>
      <c r="BI213" s="241">
        <f>IF(N213="nulová",J213,0)</f>
        <v>0</v>
      </c>
      <c r="BJ213" s="18" t="s">
        <v>21</v>
      </c>
      <c r="BK213" s="241">
        <f>ROUND(I213*H213,2)</f>
        <v>0</v>
      </c>
      <c r="BL213" s="18" t="s">
        <v>301</v>
      </c>
      <c r="BM213" s="240" t="s">
        <v>3779</v>
      </c>
    </row>
    <row r="214" spans="1:65" s="2" customFormat="1" ht="21.75" customHeight="1">
      <c r="A214" s="39"/>
      <c r="B214" s="40"/>
      <c r="C214" s="228" t="s">
        <v>643</v>
      </c>
      <c r="D214" s="228" t="s">
        <v>215</v>
      </c>
      <c r="E214" s="229" t="s">
        <v>3780</v>
      </c>
      <c r="F214" s="230" t="s">
        <v>3781</v>
      </c>
      <c r="G214" s="231" t="s">
        <v>279</v>
      </c>
      <c r="H214" s="232">
        <v>0.444</v>
      </c>
      <c r="I214" s="233"/>
      <c r="J214" s="234">
        <f>ROUND(I214*H214,2)</f>
        <v>0</v>
      </c>
      <c r="K214" s="235"/>
      <c r="L214" s="45"/>
      <c r="M214" s="236" t="s">
        <v>1</v>
      </c>
      <c r="N214" s="237" t="s">
        <v>45</v>
      </c>
      <c r="O214" s="92"/>
      <c r="P214" s="238">
        <f>O214*H214</f>
        <v>0</v>
      </c>
      <c r="Q214" s="238">
        <v>0</v>
      </c>
      <c r="R214" s="238">
        <f>Q214*H214</f>
        <v>0</v>
      </c>
      <c r="S214" s="238">
        <v>0</v>
      </c>
      <c r="T214" s="239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40" t="s">
        <v>301</v>
      </c>
      <c r="AT214" s="240" t="s">
        <v>215</v>
      </c>
      <c r="AU214" s="240" t="s">
        <v>89</v>
      </c>
      <c r="AY214" s="18" t="s">
        <v>213</v>
      </c>
      <c r="BE214" s="241">
        <f>IF(N214="základní",J214,0)</f>
        <v>0</v>
      </c>
      <c r="BF214" s="241">
        <f>IF(N214="snížená",J214,0)</f>
        <v>0</v>
      </c>
      <c r="BG214" s="241">
        <f>IF(N214="zákl. přenesená",J214,0)</f>
        <v>0</v>
      </c>
      <c r="BH214" s="241">
        <f>IF(N214="sníž. přenesená",J214,0)</f>
        <v>0</v>
      </c>
      <c r="BI214" s="241">
        <f>IF(N214="nulová",J214,0)</f>
        <v>0</v>
      </c>
      <c r="BJ214" s="18" t="s">
        <v>21</v>
      </c>
      <c r="BK214" s="241">
        <f>ROUND(I214*H214,2)</f>
        <v>0</v>
      </c>
      <c r="BL214" s="18" t="s">
        <v>301</v>
      </c>
      <c r="BM214" s="240" t="s">
        <v>3782</v>
      </c>
    </row>
    <row r="215" spans="1:65" s="2" customFormat="1" ht="21.75" customHeight="1">
      <c r="A215" s="39"/>
      <c r="B215" s="40"/>
      <c r="C215" s="228" t="s">
        <v>649</v>
      </c>
      <c r="D215" s="228" t="s">
        <v>215</v>
      </c>
      <c r="E215" s="229" t="s">
        <v>3783</v>
      </c>
      <c r="F215" s="230" t="s">
        <v>3784</v>
      </c>
      <c r="G215" s="231" t="s">
        <v>279</v>
      </c>
      <c r="H215" s="232">
        <v>0.444</v>
      </c>
      <c r="I215" s="233"/>
      <c r="J215" s="234">
        <f>ROUND(I215*H215,2)</f>
        <v>0</v>
      </c>
      <c r="K215" s="235"/>
      <c r="L215" s="45"/>
      <c r="M215" s="236" t="s">
        <v>1</v>
      </c>
      <c r="N215" s="237" t="s">
        <v>45</v>
      </c>
      <c r="O215" s="92"/>
      <c r="P215" s="238">
        <f>O215*H215</f>
        <v>0</v>
      </c>
      <c r="Q215" s="238">
        <v>0</v>
      </c>
      <c r="R215" s="238">
        <f>Q215*H215</f>
        <v>0</v>
      </c>
      <c r="S215" s="238">
        <v>0</v>
      </c>
      <c r="T215" s="239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40" t="s">
        <v>301</v>
      </c>
      <c r="AT215" s="240" t="s">
        <v>215</v>
      </c>
      <c r="AU215" s="240" t="s">
        <v>89</v>
      </c>
      <c r="AY215" s="18" t="s">
        <v>213</v>
      </c>
      <c r="BE215" s="241">
        <f>IF(N215="základní",J215,0)</f>
        <v>0</v>
      </c>
      <c r="BF215" s="241">
        <f>IF(N215="snížená",J215,0)</f>
        <v>0</v>
      </c>
      <c r="BG215" s="241">
        <f>IF(N215="zákl. přenesená",J215,0)</f>
        <v>0</v>
      </c>
      <c r="BH215" s="241">
        <f>IF(N215="sníž. přenesená",J215,0)</f>
        <v>0</v>
      </c>
      <c r="BI215" s="241">
        <f>IF(N215="nulová",J215,0)</f>
        <v>0</v>
      </c>
      <c r="BJ215" s="18" t="s">
        <v>21</v>
      </c>
      <c r="BK215" s="241">
        <f>ROUND(I215*H215,2)</f>
        <v>0</v>
      </c>
      <c r="BL215" s="18" t="s">
        <v>301</v>
      </c>
      <c r="BM215" s="240" t="s">
        <v>3785</v>
      </c>
    </row>
    <row r="216" spans="1:63" s="12" customFormat="1" ht="22.8" customHeight="1">
      <c r="A216" s="12"/>
      <c r="B216" s="212"/>
      <c r="C216" s="213"/>
      <c r="D216" s="214" t="s">
        <v>79</v>
      </c>
      <c r="E216" s="226" t="s">
        <v>3786</v>
      </c>
      <c r="F216" s="226" t="s">
        <v>3787</v>
      </c>
      <c r="G216" s="213"/>
      <c r="H216" s="213"/>
      <c r="I216" s="216"/>
      <c r="J216" s="227">
        <f>BK216</f>
        <v>0</v>
      </c>
      <c r="K216" s="213"/>
      <c r="L216" s="218"/>
      <c r="M216" s="219"/>
      <c r="N216" s="220"/>
      <c r="O216" s="220"/>
      <c r="P216" s="221">
        <f>SUM(P217:P236)</f>
        <v>0</v>
      </c>
      <c r="Q216" s="220"/>
      <c r="R216" s="221">
        <f>SUM(R217:R236)</f>
        <v>1.7184000000000004</v>
      </c>
      <c r="S216" s="220"/>
      <c r="T216" s="222">
        <f>SUM(T217:T236)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23" t="s">
        <v>89</v>
      </c>
      <c r="AT216" s="224" t="s">
        <v>79</v>
      </c>
      <c r="AU216" s="224" t="s">
        <v>21</v>
      </c>
      <c r="AY216" s="223" t="s">
        <v>213</v>
      </c>
      <c r="BK216" s="225">
        <f>SUM(BK217:BK236)</f>
        <v>0</v>
      </c>
    </row>
    <row r="217" spans="1:65" s="2" customFormat="1" ht="21.75" customHeight="1">
      <c r="A217" s="39"/>
      <c r="B217" s="40"/>
      <c r="C217" s="228" t="s">
        <v>654</v>
      </c>
      <c r="D217" s="228" t="s">
        <v>215</v>
      </c>
      <c r="E217" s="229" t="s">
        <v>3788</v>
      </c>
      <c r="F217" s="230" t="s">
        <v>3789</v>
      </c>
      <c r="G217" s="231" t="s">
        <v>371</v>
      </c>
      <c r="H217" s="232">
        <v>1</v>
      </c>
      <c r="I217" s="233"/>
      <c r="J217" s="234">
        <f>ROUND(I217*H217,2)</f>
        <v>0</v>
      </c>
      <c r="K217" s="235"/>
      <c r="L217" s="45"/>
      <c r="M217" s="236" t="s">
        <v>1</v>
      </c>
      <c r="N217" s="237" t="s">
        <v>45</v>
      </c>
      <c r="O217" s="92"/>
      <c r="P217" s="238">
        <f>O217*H217</f>
        <v>0</v>
      </c>
      <c r="Q217" s="238">
        <v>0.02145</v>
      </c>
      <c r="R217" s="238">
        <f>Q217*H217</f>
        <v>0.02145</v>
      </c>
      <c r="S217" s="238">
        <v>0</v>
      </c>
      <c r="T217" s="239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40" t="s">
        <v>301</v>
      </c>
      <c r="AT217" s="240" t="s">
        <v>215</v>
      </c>
      <c r="AU217" s="240" t="s">
        <v>89</v>
      </c>
      <c r="AY217" s="18" t="s">
        <v>213</v>
      </c>
      <c r="BE217" s="241">
        <f>IF(N217="základní",J217,0)</f>
        <v>0</v>
      </c>
      <c r="BF217" s="241">
        <f>IF(N217="snížená",J217,0)</f>
        <v>0</v>
      </c>
      <c r="BG217" s="241">
        <f>IF(N217="zákl. přenesená",J217,0)</f>
        <v>0</v>
      </c>
      <c r="BH217" s="241">
        <f>IF(N217="sníž. přenesená",J217,0)</f>
        <v>0</v>
      </c>
      <c r="BI217" s="241">
        <f>IF(N217="nulová",J217,0)</f>
        <v>0</v>
      </c>
      <c r="BJ217" s="18" t="s">
        <v>21</v>
      </c>
      <c r="BK217" s="241">
        <f>ROUND(I217*H217,2)</f>
        <v>0</v>
      </c>
      <c r="BL217" s="18" t="s">
        <v>301</v>
      </c>
      <c r="BM217" s="240" t="s">
        <v>3790</v>
      </c>
    </row>
    <row r="218" spans="1:65" s="2" customFormat="1" ht="21.75" customHeight="1">
      <c r="A218" s="39"/>
      <c r="B218" s="40"/>
      <c r="C218" s="228" t="s">
        <v>659</v>
      </c>
      <c r="D218" s="228" t="s">
        <v>215</v>
      </c>
      <c r="E218" s="229" t="s">
        <v>3791</v>
      </c>
      <c r="F218" s="230" t="s">
        <v>3792</v>
      </c>
      <c r="G218" s="231" t="s">
        <v>371</v>
      </c>
      <c r="H218" s="232">
        <v>1</v>
      </c>
      <c r="I218" s="233"/>
      <c r="J218" s="234">
        <f>ROUND(I218*H218,2)</f>
        <v>0</v>
      </c>
      <c r="K218" s="235"/>
      <c r="L218" s="45"/>
      <c r="M218" s="236" t="s">
        <v>1</v>
      </c>
      <c r="N218" s="237" t="s">
        <v>45</v>
      </c>
      <c r="O218" s="92"/>
      <c r="P218" s="238">
        <f>O218*H218</f>
        <v>0</v>
      </c>
      <c r="Q218" s="238">
        <v>0.0253</v>
      </c>
      <c r="R218" s="238">
        <f>Q218*H218</f>
        <v>0.0253</v>
      </c>
      <c r="S218" s="238">
        <v>0</v>
      </c>
      <c r="T218" s="239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40" t="s">
        <v>301</v>
      </c>
      <c r="AT218" s="240" t="s">
        <v>215</v>
      </c>
      <c r="AU218" s="240" t="s">
        <v>89</v>
      </c>
      <c r="AY218" s="18" t="s">
        <v>213</v>
      </c>
      <c r="BE218" s="241">
        <f>IF(N218="základní",J218,0)</f>
        <v>0</v>
      </c>
      <c r="BF218" s="241">
        <f>IF(N218="snížená",J218,0)</f>
        <v>0</v>
      </c>
      <c r="BG218" s="241">
        <f>IF(N218="zákl. přenesená",J218,0)</f>
        <v>0</v>
      </c>
      <c r="BH218" s="241">
        <f>IF(N218="sníž. přenesená",J218,0)</f>
        <v>0</v>
      </c>
      <c r="BI218" s="241">
        <f>IF(N218="nulová",J218,0)</f>
        <v>0</v>
      </c>
      <c r="BJ218" s="18" t="s">
        <v>21</v>
      </c>
      <c r="BK218" s="241">
        <f>ROUND(I218*H218,2)</f>
        <v>0</v>
      </c>
      <c r="BL218" s="18" t="s">
        <v>301</v>
      </c>
      <c r="BM218" s="240" t="s">
        <v>3793</v>
      </c>
    </row>
    <row r="219" spans="1:65" s="2" customFormat="1" ht="21.75" customHeight="1">
      <c r="A219" s="39"/>
      <c r="B219" s="40"/>
      <c r="C219" s="228" t="s">
        <v>664</v>
      </c>
      <c r="D219" s="228" t="s">
        <v>215</v>
      </c>
      <c r="E219" s="229" t="s">
        <v>3794</v>
      </c>
      <c r="F219" s="230" t="s">
        <v>3795</v>
      </c>
      <c r="G219" s="231" t="s">
        <v>371</v>
      </c>
      <c r="H219" s="232">
        <v>1</v>
      </c>
      <c r="I219" s="233"/>
      <c r="J219" s="234">
        <f>ROUND(I219*H219,2)</f>
        <v>0</v>
      </c>
      <c r="K219" s="235"/>
      <c r="L219" s="45"/>
      <c r="M219" s="236" t="s">
        <v>1</v>
      </c>
      <c r="N219" s="237" t="s">
        <v>45</v>
      </c>
      <c r="O219" s="92"/>
      <c r="P219" s="238">
        <f>O219*H219</f>
        <v>0</v>
      </c>
      <c r="Q219" s="238">
        <v>0.02915</v>
      </c>
      <c r="R219" s="238">
        <f>Q219*H219</f>
        <v>0.02915</v>
      </c>
      <c r="S219" s="238">
        <v>0</v>
      </c>
      <c r="T219" s="239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40" t="s">
        <v>301</v>
      </c>
      <c r="AT219" s="240" t="s">
        <v>215</v>
      </c>
      <c r="AU219" s="240" t="s">
        <v>89</v>
      </c>
      <c r="AY219" s="18" t="s">
        <v>213</v>
      </c>
      <c r="BE219" s="241">
        <f>IF(N219="základní",J219,0)</f>
        <v>0</v>
      </c>
      <c r="BF219" s="241">
        <f>IF(N219="snížená",J219,0)</f>
        <v>0</v>
      </c>
      <c r="BG219" s="241">
        <f>IF(N219="zákl. přenesená",J219,0)</f>
        <v>0</v>
      </c>
      <c r="BH219" s="241">
        <f>IF(N219="sníž. přenesená",J219,0)</f>
        <v>0</v>
      </c>
      <c r="BI219" s="241">
        <f>IF(N219="nulová",J219,0)</f>
        <v>0</v>
      </c>
      <c r="BJ219" s="18" t="s">
        <v>21</v>
      </c>
      <c r="BK219" s="241">
        <f>ROUND(I219*H219,2)</f>
        <v>0</v>
      </c>
      <c r="BL219" s="18" t="s">
        <v>301</v>
      </c>
      <c r="BM219" s="240" t="s">
        <v>3796</v>
      </c>
    </row>
    <row r="220" spans="1:65" s="2" customFormat="1" ht="33" customHeight="1">
      <c r="A220" s="39"/>
      <c r="B220" s="40"/>
      <c r="C220" s="228" t="s">
        <v>670</v>
      </c>
      <c r="D220" s="228" t="s">
        <v>215</v>
      </c>
      <c r="E220" s="229" t="s">
        <v>3797</v>
      </c>
      <c r="F220" s="230" t="s">
        <v>3798</v>
      </c>
      <c r="G220" s="231" t="s">
        <v>371</v>
      </c>
      <c r="H220" s="232">
        <v>1</v>
      </c>
      <c r="I220" s="233"/>
      <c r="J220" s="234">
        <f>ROUND(I220*H220,2)</f>
        <v>0</v>
      </c>
      <c r="K220" s="235"/>
      <c r="L220" s="45"/>
      <c r="M220" s="236" t="s">
        <v>1</v>
      </c>
      <c r="N220" s="237" t="s">
        <v>45</v>
      </c>
      <c r="O220" s="92"/>
      <c r="P220" s="238">
        <f>O220*H220</f>
        <v>0</v>
      </c>
      <c r="Q220" s="238">
        <v>0.04812</v>
      </c>
      <c r="R220" s="238">
        <f>Q220*H220</f>
        <v>0.04812</v>
      </c>
      <c r="S220" s="238">
        <v>0</v>
      </c>
      <c r="T220" s="239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40" t="s">
        <v>301</v>
      </c>
      <c r="AT220" s="240" t="s">
        <v>215</v>
      </c>
      <c r="AU220" s="240" t="s">
        <v>89</v>
      </c>
      <c r="AY220" s="18" t="s">
        <v>213</v>
      </c>
      <c r="BE220" s="241">
        <f>IF(N220="základní",J220,0)</f>
        <v>0</v>
      </c>
      <c r="BF220" s="241">
        <f>IF(N220="snížená",J220,0)</f>
        <v>0</v>
      </c>
      <c r="BG220" s="241">
        <f>IF(N220="zákl. přenesená",J220,0)</f>
        <v>0</v>
      </c>
      <c r="BH220" s="241">
        <f>IF(N220="sníž. přenesená",J220,0)</f>
        <v>0</v>
      </c>
      <c r="BI220" s="241">
        <f>IF(N220="nulová",J220,0)</f>
        <v>0</v>
      </c>
      <c r="BJ220" s="18" t="s">
        <v>21</v>
      </c>
      <c r="BK220" s="241">
        <f>ROUND(I220*H220,2)</f>
        <v>0</v>
      </c>
      <c r="BL220" s="18" t="s">
        <v>301</v>
      </c>
      <c r="BM220" s="240" t="s">
        <v>3799</v>
      </c>
    </row>
    <row r="221" spans="1:65" s="2" customFormat="1" ht="33" customHeight="1">
      <c r="A221" s="39"/>
      <c r="B221" s="40"/>
      <c r="C221" s="228" t="s">
        <v>674</v>
      </c>
      <c r="D221" s="228" t="s">
        <v>215</v>
      </c>
      <c r="E221" s="229" t="s">
        <v>3800</v>
      </c>
      <c r="F221" s="230" t="s">
        <v>3801</v>
      </c>
      <c r="G221" s="231" t="s">
        <v>371</v>
      </c>
      <c r="H221" s="232">
        <v>2</v>
      </c>
      <c r="I221" s="233"/>
      <c r="J221" s="234">
        <f>ROUND(I221*H221,2)</f>
        <v>0</v>
      </c>
      <c r="K221" s="235"/>
      <c r="L221" s="45"/>
      <c r="M221" s="236" t="s">
        <v>1</v>
      </c>
      <c r="N221" s="237" t="s">
        <v>45</v>
      </c>
      <c r="O221" s="92"/>
      <c r="P221" s="238">
        <f>O221*H221</f>
        <v>0</v>
      </c>
      <c r="Q221" s="238">
        <v>0.0391</v>
      </c>
      <c r="R221" s="238">
        <f>Q221*H221</f>
        <v>0.0782</v>
      </c>
      <c r="S221" s="238">
        <v>0</v>
      </c>
      <c r="T221" s="239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40" t="s">
        <v>301</v>
      </c>
      <c r="AT221" s="240" t="s">
        <v>215</v>
      </c>
      <c r="AU221" s="240" t="s">
        <v>89</v>
      </c>
      <c r="AY221" s="18" t="s">
        <v>213</v>
      </c>
      <c r="BE221" s="241">
        <f>IF(N221="základní",J221,0)</f>
        <v>0</v>
      </c>
      <c r="BF221" s="241">
        <f>IF(N221="snížená",J221,0)</f>
        <v>0</v>
      </c>
      <c r="BG221" s="241">
        <f>IF(N221="zákl. přenesená",J221,0)</f>
        <v>0</v>
      </c>
      <c r="BH221" s="241">
        <f>IF(N221="sníž. přenesená",J221,0)</f>
        <v>0</v>
      </c>
      <c r="BI221" s="241">
        <f>IF(N221="nulová",J221,0)</f>
        <v>0</v>
      </c>
      <c r="BJ221" s="18" t="s">
        <v>21</v>
      </c>
      <c r="BK221" s="241">
        <f>ROUND(I221*H221,2)</f>
        <v>0</v>
      </c>
      <c r="BL221" s="18" t="s">
        <v>301</v>
      </c>
      <c r="BM221" s="240" t="s">
        <v>3802</v>
      </c>
    </row>
    <row r="222" spans="1:65" s="2" customFormat="1" ht="21.75" customHeight="1">
      <c r="A222" s="39"/>
      <c r="B222" s="40"/>
      <c r="C222" s="228" t="s">
        <v>678</v>
      </c>
      <c r="D222" s="228" t="s">
        <v>215</v>
      </c>
      <c r="E222" s="229" t="s">
        <v>3803</v>
      </c>
      <c r="F222" s="230" t="s">
        <v>3804</v>
      </c>
      <c r="G222" s="231" t="s">
        <v>371</v>
      </c>
      <c r="H222" s="232">
        <v>1</v>
      </c>
      <c r="I222" s="233"/>
      <c r="J222" s="234">
        <f>ROUND(I222*H222,2)</f>
        <v>0</v>
      </c>
      <c r="K222" s="235"/>
      <c r="L222" s="45"/>
      <c r="M222" s="236" t="s">
        <v>1</v>
      </c>
      <c r="N222" s="237" t="s">
        <v>45</v>
      </c>
      <c r="O222" s="92"/>
      <c r="P222" s="238">
        <f>O222*H222</f>
        <v>0</v>
      </c>
      <c r="Q222" s="238">
        <v>0.02176</v>
      </c>
      <c r="R222" s="238">
        <f>Q222*H222</f>
        <v>0.02176</v>
      </c>
      <c r="S222" s="238">
        <v>0</v>
      </c>
      <c r="T222" s="239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40" t="s">
        <v>301</v>
      </c>
      <c r="AT222" s="240" t="s">
        <v>215</v>
      </c>
      <c r="AU222" s="240" t="s">
        <v>89</v>
      </c>
      <c r="AY222" s="18" t="s">
        <v>213</v>
      </c>
      <c r="BE222" s="241">
        <f>IF(N222="základní",J222,0)</f>
        <v>0</v>
      </c>
      <c r="BF222" s="241">
        <f>IF(N222="snížená",J222,0)</f>
        <v>0</v>
      </c>
      <c r="BG222" s="241">
        <f>IF(N222="zákl. přenesená",J222,0)</f>
        <v>0</v>
      </c>
      <c r="BH222" s="241">
        <f>IF(N222="sníž. přenesená",J222,0)</f>
        <v>0</v>
      </c>
      <c r="BI222" s="241">
        <f>IF(N222="nulová",J222,0)</f>
        <v>0</v>
      </c>
      <c r="BJ222" s="18" t="s">
        <v>21</v>
      </c>
      <c r="BK222" s="241">
        <f>ROUND(I222*H222,2)</f>
        <v>0</v>
      </c>
      <c r="BL222" s="18" t="s">
        <v>301</v>
      </c>
      <c r="BM222" s="240" t="s">
        <v>3805</v>
      </c>
    </row>
    <row r="223" spans="1:65" s="2" customFormat="1" ht="21.75" customHeight="1">
      <c r="A223" s="39"/>
      <c r="B223" s="40"/>
      <c r="C223" s="228" t="s">
        <v>682</v>
      </c>
      <c r="D223" s="228" t="s">
        <v>215</v>
      </c>
      <c r="E223" s="229" t="s">
        <v>3806</v>
      </c>
      <c r="F223" s="230" t="s">
        <v>3807</v>
      </c>
      <c r="G223" s="231" t="s">
        <v>371</v>
      </c>
      <c r="H223" s="232">
        <v>1</v>
      </c>
      <c r="I223" s="233"/>
      <c r="J223" s="234">
        <f>ROUND(I223*H223,2)</f>
        <v>0</v>
      </c>
      <c r="K223" s="235"/>
      <c r="L223" s="45"/>
      <c r="M223" s="236" t="s">
        <v>1</v>
      </c>
      <c r="N223" s="237" t="s">
        <v>45</v>
      </c>
      <c r="O223" s="92"/>
      <c r="P223" s="238">
        <f>O223*H223</f>
        <v>0</v>
      </c>
      <c r="Q223" s="238">
        <v>0.02176</v>
      </c>
      <c r="R223" s="238">
        <f>Q223*H223</f>
        <v>0.02176</v>
      </c>
      <c r="S223" s="238">
        <v>0</v>
      </c>
      <c r="T223" s="239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40" t="s">
        <v>301</v>
      </c>
      <c r="AT223" s="240" t="s">
        <v>215</v>
      </c>
      <c r="AU223" s="240" t="s">
        <v>89</v>
      </c>
      <c r="AY223" s="18" t="s">
        <v>213</v>
      </c>
      <c r="BE223" s="241">
        <f>IF(N223="základní",J223,0)</f>
        <v>0</v>
      </c>
      <c r="BF223" s="241">
        <f>IF(N223="snížená",J223,0)</f>
        <v>0</v>
      </c>
      <c r="BG223" s="241">
        <f>IF(N223="zákl. přenesená",J223,0)</f>
        <v>0</v>
      </c>
      <c r="BH223" s="241">
        <f>IF(N223="sníž. přenesená",J223,0)</f>
        <v>0</v>
      </c>
      <c r="BI223" s="241">
        <f>IF(N223="nulová",J223,0)</f>
        <v>0</v>
      </c>
      <c r="BJ223" s="18" t="s">
        <v>21</v>
      </c>
      <c r="BK223" s="241">
        <f>ROUND(I223*H223,2)</f>
        <v>0</v>
      </c>
      <c r="BL223" s="18" t="s">
        <v>301</v>
      </c>
      <c r="BM223" s="240" t="s">
        <v>3808</v>
      </c>
    </row>
    <row r="224" spans="1:65" s="2" customFormat="1" ht="33" customHeight="1">
      <c r="A224" s="39"/>
      <c r="B224" s="40"/>
      <c r="C224" s="228" t="s">
        <v>686</v>
      </c>
      <c r="D224" s="228" t="s">
        <v>215</v>
      </c>
      <c r="E224" s="229" t="s">
        <v>3809</v>
      </c>
      <c r="F224" s="230" t="s">
        <v>3810</v>
      </c>
      <c r="G224" s="231" t="s">
        <v>371</v>
      </c>
      <c r="H224" s="232">
        <v>1</v>
      </c>
      <c r="I224" s="233"/>
      <c r="J224" s="234">
        <f>ROUND(I224*H224,2)</f>
        <v>0</v>
      </c>
      <c r="K224" s="235"/>
      <c r="L224" s="45"/>
      <c r="M224" s="236" t="s">
        <v>1</v>
      </c>
      <c r="N224" s="237" t="s">
        <v>45</v>
      </c>
      <c r="O224" s="92"/>
      <c r="P224" s="238">
        <f>O224*H224</f>
        <v>0</v>
      </c>
      <c r="Q224" s="238">
        <v>0.02176</v>
      </c>
      <c r="R224" s="238">
        <f>Q224*H224</f>
        <v>0.02176</v>
      </c>
      <c r="S224" s="238">
        <v>0</v>
      </c>
      <c r="T224" s="239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40" t="s">
        <v>301</v>
      </c>
      <c r="AT224" s="240" t="s">
        <v>215</v>
      </c>
      <c r="AU224" s="240" t="s">
        <v>89</v>
      </c>
      <c r="AY224" s="18" t="s">
        <v>213</v>
      </c>
      <c r="BE224" s="241">
        <f>IF(N224="základní",J224,0)</f>
        <v>0</v>
      </c>
      <c r="BF224" s="241">
        <f>IF(N224="snížená",J224,0)</f>
        <v>0</v>
      </c>
      <c r="BG224" s="241">
        <f>IF(N224="zákl. přenesená",J224,0)</f>
        <v>0</v>
      </c>
      <c r="BH224" s="241">
        <f>IF(N224="sníž. přenesená",J224,0)</f>
        <v>0</v>
      </c>
      <c r="BI224" s="241">
        <f>IF(N224="nulová",J224,0)</f>
        <v>0</v>
      </c>
      <c r="BJ224" s="18" t="s">
        <v>21</v>
      </c>
      <c r="BK224" s="241">
        <f>ROUND(I224*H224,2)</f>
        <v>0</v>
      </c>
      <c r="BL224" s="18" t="s">
        <v>301</v>
      </c>
      <c r="BM224" s="240" t="s">
        <v>3811</v>
      </c>
    </row>
    <row r="225" spans="1:65" s="2" customFormat="1" ht="21.75" customHeight="1">
      <c r="A225" s="39"/>
      <c r="B225" s="40"/>
      <c r="C225" s="228" t="s">
        <v>690</v>
      </c>
      <c r="D225" s="228" t="s">
        <v>215</v>
      </c>
      <c r="E225" s="229" t="s">
        <v>3812</v>
      </c>
      <c r="F225" s="230" t="s">
        <v>3813</v>
      </c>
      <c r="G225" s="231" t="s">
        <v>371</v>
      </c>
      <c r="H225" s="232">
        <v>1</v>
      </c>
      <c r="I225" s="233"/>
      <c r="J225" s="234">
        <f>ROUND(I225*H225,2)</f>
        <v>0</v>
      </c>
      <c r="K225" s="235"/>
      <c r="L225" s="45"/>
      <c r="M225" s="236" t="s">
        <v>1</v>
      </c>
      <c r="N225" s="237" t="s">
        <v>45</v>
      </c>
      <c r="O225" s="92"/>
      <c r="P225" s="238">
        <f>O225*H225</f>
        <v>0</v>
      </c>
      <c r="Q225" s="238">
        <v>0.05436</v>
      </c>
      <c r="R225" s="238">
        <f>Q225*H225</f>
        <v>0.05436</v>
      </c>
      <c r="S225" s="238">
        <v>0</v>
      </c>
      <c r="T225" s="239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40" t="s">
        <v>301</v>
      </c>
      <c r="AT225" s="240" t="s">
        <v>215</v>
      </c>
      <c r="AU225" s="240" t="s">
        <v>89</v>
      </c>
      <c r="AY225" s="18" t="s">
        <v>213</v>
      </c>
      <c r="BE225" s="241">
        <f>IF(N225="základní",J225,0)</f>
        <v>0</v>
      </c>
      <c r="BF225" s="241">
        <f>IF(N225="snížená",J225,0)</f>
        <v>0</v>
      </c>
      <c r="BG225" s="241">
        <f>IF(N225="zákl. přenesená",J225,0)</f>
        <v>0</v>
      </c>
      <c r="BH225" s="241">
        <f>IF(N225="sníž. přenesená",J225,0)</f>
        <v>0</v>
      </c>
      <c r="BI225" s="241">
        <f>IF(N225="nulová",J225,0)</f>
        <v>0</v>
      </c>
      <c r="BJ225" s="18" t="s">
        <v>21</v>
      </c>
      <c r="BK225" s="241">
        <f>ROUND(I225*H225,2)</f>
        <v>0</v>
      </c>
      <c r="BL225" s="18" t="s">
        <v>301</v>
      </c>
      <c r="BM225" s="240" t="s">
        <v>3814</v>
      </c>
    </row>
    <row r="226" spans="1:65" s="2" customFormat="1" ht="21.75" customHeight="1">
      <c r="A226" s="39"/>
      <c r="B226" s="40"/>
      <c r="C226" s="228" t="s">
        <v>695</v>
      </c>
      <c r="D226" s="228" t="s">
        <v>215</v>
      </c>
      <c r="E226" s="229" t="s">
        <v>3815</v>
      </c>
      <c r="F226" s="230" t="s">
        <v>3816</v>
      </c>
      <c r="G226" s="231" t="s">
        <v>371</v>
      </c>
      <c r="H226" s="232">
        <v>2</v>
      </c>
      <c r="I226" s="233"/>
      <c r="J226" s="234">
        <f>ROUND(I226*H226,2)</f>
        <v>0</v>
      </c>
      <c r="K226" s="235"/>
      <c r="L226" s="45"/>
      <c r="M226" s="236" t="s">
        <v>1</v>
      </c>
      <c r="N226" s="237" t="s">
        <v>45</v>
      </c>
      <c r="O226" s="92"/>
      <c r="P226" s="238">
        <f>O226*H226</f>
        <v>0</v>
      </c>
      <c r="Q226" s="238">
        <v>0.0685</v>
      </c>
      <c r="R226" s="238">
        <f>Q226*H226</f>
        <v>0.137</v>
      </c>
      <c r="S226" s="238">
        <v>0</v>
      </c>
      <c r="T226" s="239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40" t="s">
        <v>301</v>
      </c>
      <c r="AT226" s="240" t="s">
        <v>215</v>
      </c>
      <c r="AU226" s="240" t="s">
        <v>89</v>
      </c>
      <c r="AY226" s="18" t="s">
        <v>213</v>
      </c>
      <c r="BE226" s="241">
        <f>IF(N226="základní",J226,0)</f>
        <v>0</v>
      </c>
      <c r="BF226" s="241">
        <f>IF(N226="snížená",J226,0)</f>
        <v>0</v>
      </c>
      <c r="BG226" s="241">
        <f>IF(N226="zákl. přenesená",J226,0)</f>
        <v>0</v>
      </c>
      <c r="BH226" s="241">
        <f>IF(N226="sníž. přenesená",J226,0)</f>
        <v>0</v>
      </c>
      <c r="BI226" s="241">
        <f>IF(N226="nulová",J226,0)</f>
        <v>0</v>
      </c>
      <c r="BJ226" s="18" t="s">
        <v>21</v>
      </c>
      <c r="BK226" s="241">
        <f>ROUND(I226*H226,2)</f>
        <v>0</v>
      </c>
      <c r="BL226" s="18" t="s">
        <v>301</v>
      </c>
      <c r="BM226" s="240" t="s">
        <v>3817</v>
      </c>
    </row>
    <row r="227" spans="1:65" s="2" customFormat="1" ht="21.75" customHeight="1">
      <c r="A227" s="39"/>
      <c r="B227" s="40"/>
      <c r="C227" s="228" t="s">
        <v>700</v>
      </c>
      <c r="D227" s="228" t="s">
        <v>215</v>
      </c>
      <c r="E227" s="229" t="s">
        <v>3818</v>
      </c>
      <c r="F227" s="230" t="s">
        <v>3819</v>
      </c>
      <c r="G227" s="231" t="s">
        <v>371</v>
      </c>
      <c r="H227" s="232">
        <v>3</v>
      </c>
      <c r="I227" s="233"/>
      <c r="J227" s="234">
        <f>ROUND(I227*H227,2)</f>
        <v>0</v>
      </c>
      <c r="K227" s="235"/>
      <c r="L227" s="45"/>
      <c r="M227" s="236" t="s">
        <v>1</v>
      </c>
      <c r="N227" s="237" t="s">
        <v>45</v>
      </c>
      <c r="O227" s="92"/>
      <c r="P227" s="238">
        <f>O227*H227</f>
        <v>0</v>
      </c>
      <c r="Q227" s="238">
        <v>0.0301</v>
      </c>
      <c r="R227" s="238">
        <f>Q227*H227</f>
        <v>0.09029999999999999</v>
      </c>
      <c r="S227" s="238">
        <v>0</v>
      </c>
      <c r="T227" s="239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40" t="s">
        <v>301</v>
      </c>
      <c r="AT227" s="240" t="s">
        <v>215</v>
      </c>
      <c r="AU227" s="240" t="s">
        <v>89</v>
      </c>
      <c r="AY227" s="18" t="s">
        <v>213</v>
      </c>
      <c r="BE227" s="241">
        <f>IF(N227="základní",J227,0)</f>
        <v>0</v>
      </c>
      <c r="BF227" s="241">
        <f>IF(N227="snížená",J227,0)</f>
        <v>0</v>
      </c>
      <c r="BG227" s="241">
        <f>IF(N227="zákl. přenesená",J227,0)</f>
        <v>0</v>
      </c>
      <c r="BH227" s="241">
        <f>IF(N227="sníž. přenesená",J227,0)</f>
        <v>0</v>
      </c>
      <c r="BI227" s="241">
        <f>IF(N227="nulová",J227,0)</f>
        <v>0</v>
      </c>
      <c r="BJ227" s="18" t="s">
        <v>21</v>
      </c>
      <c r="BK227" s="241">
        <f>ROUND(I227*H227,2)</f>
        <v>0</v>
      </c>
      <c r="BL227" s="18" t="s">
        <v>301</v>
      </c>
      <c r="BM227" s="240" t="s">
        <v>3820</v>
      </c>
    </row>
    <row r="228" spans="1:65" s="2" customFormat="1" ht="21.75" customHeight="1">
      <c r="A228" s="39"/>
      <c r="B228" s="40"/>
      <c r="C228" s="228" t="s">
        <v>706</v>
      </c>
      <c r="D228" s="228" t="s">
        <v>215</v>
      </c>
      <c r="E228" s="229" t="s">
        <v>3821</v>
      </c>
      <c r="F228" s="230" t="s">
        <v>3822</v>
      </c>
      <c r="G228" s="231" t="s">
        <v>371</v>
      </c>
      <c r="H228" s="232">
        <v>1</v>
      </c>
      <c r="I228" s="233"/>
      <c r="J228" s="234">
        <f>ROUND(I228*H228,2)</f>
        <v>0</v>
      </c>
      <c r="K228" s="235"/>
      <c r="L228" s="45"/>
      <c r="M228" s="236" t="s">
        <v>1</v>
      </c>
      <c r="N228" s="237" t="s">
        <v>45</v>
      </c>
      <c r="O228" s="92"/>
      <c r="P228" s="238">
        <f>O228*H228</f>
        <v>0</v>
      </c>
      <c r="Q228" s="238">
        <v>0.04126</v>
      </c>
      <c r="R228" s="238">
        <f>Q228*H228</f>
        <v>0.04126</v>
      </c>
      <c r="S228" s="238">
        <v>0</v>
      </c>
      <c r="T228" s="239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40" t="s">
        <v>301</v>
      </c>
      <c r="AT228" s="240" t="s">
        <v>215</v>
      </c>
      <c r="AU228" s="240" t="s">
        <v>89</v>
      </c>
      <c r="AY228" s="18" t="s">
        <v>213</v>
      </c>
      <c r="BE228" s="241">
        <f>IF(N228="základní",J228,0)</f>
        <v>0</v>
      </c>
      <c r="BF228" s="241">
        <f>IF(N228="snížená",J228,0)</f>
        <v>0</v>
      </c>
      <c r="BG228" s="241">
        <f>IF(N228="zákl. přenesená",J228,0)</f>
        <v>0</v>
      </c>
      <c r="BH228" s="241">
        <f>IF(N228="sníž. přenesená",J228,0)</f>
        <v>0</v>
      </c>
      <c r="BI228" s="241">
        <f>IF(N228="nulová",J228,0)</f>
        <v>0</v>
      </c>
      <c r="BJ228" s="18" t="s">
        <v>21</v>
      </c>
      <c r="BK228" s="241">
        <f>ROUND(I228*H228,2)</f>
        <v>0</v>
      </c>
      <c r="BL228" s="18" t="s">
        <v>301</v>
      </c>
      <c r="BM228" s="240" t="s">
        <v>3823</v>
      </c>
    </row>
    <row r="229" spans="1:65" s="2" customFormat="1" ht="21.75" customHeight="1">
      <c r="A229" s="39"/>
      <c r="B229" s="40"/>
      <c r="C229" s="228" t="s">
        <v>710</v>
      </c>
      <c r="D229" s="228" t="s">
        <v>215</v>
      </c>
      <c r="E229" s="229" t="s">
        <v>3824</v>
      </c>
      <c r="F229" s="230" t="s">
        <v>3825</v>
      </c>
      <c r="G229" s="231" t="s">
        <v>371</v>
      </c>
      <c r="H229" s="232">
        <v>1</v>
      </c>
      <c r="I229" s="233"/>
      <c r="J229" s="234">
        <f>ROUND(I229*H229,2)</f>
        <v>0</v>
      </c>
      <c r="K229" s="235"/>
      <c r="L229" s="45"/>
      <c r="M229" s="236" t="s">
        <v>1</v>
      </c>
      <c r="N229" s="237" t="s">
        <v>45</v>
      </c>
      <c r="O229" s="92"/>
      <c r="P229" s="238">
        <f>O229*H229</f>
        <v>0</v>
      </c>
      <c r="Q229" s="238">
        <v>0.05242</v>
      </c>
      <c r="R229" s="238">
        <f>Q229*H229</f>
        <v>0.05242</v>
      </c>
      <c r="S229" s="238">
        <v>0</v>
      </c>
      <c r="T229" s="239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40" t="s">
        <v>301</v>
      </c>
      <c r="AT229" s="240" t="s">
        <v>215</v>
      </c>
      <c r="AU229" s="240" t="s">
        <v>89</v>
      </c>
      <c r="AY229" s="18" t="s">
        <v>213</v>
      </c>
      <c r="BE229" s="241">
        <f>IF(N229="základní",J229,0)</f>
        <v>0</v>
      </c>
      <c r="BF229" s="241">
        <f>IF(N229="snížená",J229,0)</f>
        <v>0</v>
      </c>
      <c r="BG229" s="241">
        <f>IF(N229="zákl. přenesená",J229,0)</f>
        <v>0</v>
      </c>
      <c r="BH229" s="241">
        <f>IF(N229="sníž. přenesená",J229,0)</f>
        <v>0</v>
      </c>
      <c r="BI229" s="241">
        <f>IF(N229="nulová",J229,0)</f>
        <v>0</v>
      </c>
      <c r="BJ229" s="18" t="s">
        <v>21</v>
      </c>
      <c r="BK229" s="241">
        <f>ROUND(I229*H229,2)</f>
        <v>0</v>
      </c>
      <c r="BL229" s="18" t="s">
        <v>301</v>
      </c>
      <c r="BM229" s="240" t="s">
        <v>3826</v>
      </c>
    </row>
    <row r="230" spans="1:65" s="2" customFormat="1" ht="21.75" customHeight="1">
      <c r="A230" s="39"/>
      <c r="B230" s="40"/>
      <c r="C230" s="228" t="s">
        <v>716</v>
      </c>
      <c r="D230" s="228" t="s">
        <v>215</v>
      </c>
      <c r="E230" s="229" t="s">
        <v>3827</v>
      </c>
      <c r="F230" s="230" t="s">
        <v>3828</v>
      </c>
      <c r="G230" s="231" t="s">
        <v>371</v>
      </c>
      <c r="H230" s="232">
        <v>4</v>
      </c>
      <c r="I230" s="233"/>
      <c r="J230" s="234">
        <f>ROUND(I230*H230,2)</f>
        <v>0</v>
      </c>
      <c r="K230" s="235"/>
      <c r="L230" s="45"/>
      <c r="M230" s="236" t="s">
        <v>1</v>
      </c>
      <c r="N230" s="237" t="s">
        <v>45</v>
      </c>
      <c r="O230" s="92"/>
      <c r="P230" s="238">
        <f>O230*H230</f>
        <v>0</v>
      </c>
      <c r="Q230" s="238">
        <v>0.0622</v>
      </c>
      <c r="R230" s="238">
        <f>Q230*H230</f>
        <v>0.2488</v>
      </c>
      <c r="S230" s="238">
        <v>0</v>
      </c>
      <c r="T230" s="239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40" t="s">
        <v>301</v>
      </c>
      <c r="AT230" s="240" t="s">
        <v>215</v>
      </c>
      <c r="AU230" s="240" t="s">
        <v>89</v>
      </c>
      <c r="AY230" s="18" t="s">
        <v>213</v>
      </c>
      <c r="BE230" s="241">
        <f>IF(N230="základní",J230,0)</f>
        <v>0</v>
      </c>
      <c r="BF230" s="241">
        <f>IF(N230="snížená",J230,0)</f>
        <v>0</v>
      </c>
      <c r="BG230" s="241">
        <f>IF(N230="zákl. přenesená",J230,0)</f>
        <v>0</v>
      </c>
      <c r="BH230" s="241">
        <f>IF(N230="sníž. přenesená",J230,0)</f>
        <v>0</v>
      </c>
      <c r="BI230" s="241">
        <f>IF(N230="nulová",J230,0)</f>
        <v>0</v>
      </c>
      <c r="BJ230" s="18" t="s">
        <v>21</v>
      </c>
      <c r="BK230" s="241">
        <f>ROUND(I230*H230,2)</f>
        <v>0</v>
      </c>
      <c r="BL230" s="18" t="s">
        <v>301</v>
      </c>
      <c r="BM230" s="240" t="s">
        <v>3829</v>
      </c>
    </row>
    <row r="231" spans="1:65" s="2" customFormat="1" ht="21.75" customHeight="1">
      <c r="A231" s="39"/>
      <c r="B231" s="40"/>
      <c r="C231" s="228" t="s">
        <v>722</v>
      </c>
      <c r="D231" s="228" t="s">
        <v>215</v>
      </c>
      <c r="E231" s="229" t="s">
        <v>3830</v>
      </c>
      <c r="F231" s="230" t="s">
        <v>3831</v>
      </c>
      <c r="G231" s="231" t="s">
        <v>371</v>
      </c>
      <c r="H231" s="232">
        <v>1</v>
      </c>
      <c r="I231" s="233"/>
      <c r="J231" s="234">
        <f>ROUND(I231*H231,2)</f>
        <v>0</v>
      </c>
      <c r="K231" s="235"/>
      <c r="L231" s="45"/>
      <c r="M231" s="236" t="s">
        <v>1</v>
      </c>
      <c r="N231" s="237" t="s">
        <v>45</v>
      </c>
      <c r="O231" s="92"/>
      <c r="P231" s="238">
        <f>O231*H231</f>
        <v>0</v>
      </c>
      <c r="Q231" s="238">
        <v>0.08032</v>
      </c>
      <c r="R231" s="238">
        <f>Q231*H231</f>
        <v>0.08032</v>
      </c>
      <c r="S231" s="238">
        <v>0</v>
      </c>
      <c r="T231" s="239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40" t="s">
        <v>301</v>
      </c>
      <c r="AT231" s="240" t="s">
        <v>215</v>
      </c>
      <c r="AU231" s="240" t="s">
        <v>89</v>
      </c>
      <c r="AY231" s="18" t="s">
        <v>213</v>
      </c>
      <c r="BE231" s="241">
        <f>IF(N231="základní",J231,0)</f>
        <v>0</v>
      </c>
      <c r="BF231" s="241">
        <f>IF(N231="snížená",J231,0)</f>
        <v>0</v>
      </c>
      <c r="BG231" s="241">
        <f>IF(N231="zákl. přenesená",J231,0)</f>
        <v>0</v>
      </c>
      <c r="BH231" s="241">
        <f>IF(N231="sníž. přenesená",J231,0)</f>
        <v>0</v>
      </c>
      <c r="BI231" s="241">
        <f>IF(N231="nulová",J231,0)</f>
        <v>0</v>
      </c>
      <c r="BJ231" s="18" t="s">
        <v>21</v>
      </c>
      <c r="BK231" s="241">
        <f>ROUND(I231*H231,2)</f>
        <v>0</v>
      </c>
      <c r="BL231" s="18" t="s">
        <v>301</v>
      </c>
      <c r="BM231" s="240" t="s">
        <v>3832</v>
      </c>
    </row>
    <row r="232" spans="1:65" s="2" customFormat="1" ht="33" customHeight="1">
      <c r="A232" s="39"/>
      <c r="B232" s="40"/>
      <c r="C232" s="228" t="s">
        <v>727</v>
      </c>
      <c r="D232" s="228" t="s">
        <v>215</v>
      </c>
      <c r="E232" s="229" t="s">
        <v>3833</v>
      </c>
      <c r="F232" s="230" t="s">
        <v>3834</v>
      </c>
      <c r="G232" s="231" t="s">
        <v>371</v>
      </c>
      <c r="H232" s="232">
        <v>4</v>
      </c>
      <c r="I232" s="233"/>
      <c r="J232" s="234">
        <f>ROUND(I232*H232,2)</f>
        <v>0</v>
      </c>
      <c r="K232" s="235"/>
      <c r="L232" s="45"/>
      <c r="M232" s="236" t="s">
        <v>1</v>
      </c>
      <c r="N232" s="237" t="s">
        <v>45</v>
      </c>
      <c r="O232" s="92"/>
      <c r="P232" s="238">
        <f>O232*H232</f>
        <v>0</v>
      </c>
      <c r="Q232" s="238">
        <v>0.08032</v>
      </c>
      <c r="R232" s="238">
        <f>Q232*H232</f>
        <v>0.32128</v>
      </c>
      <c r="S232" s="238">
        <v>0</v>
      </c>
      <c r="T232" s="239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40" t="s">
        <v>301</v>
      </c>
      <c r="AT232" s="240" t="s">
        <v>215</v>
      </c>
      <c r="AU232" s="240" t="s">
        <v>89</v>
      </c>
      <c r="AY232" s="18" t="s">
        <v>213</v>
      </c>
      <c r="BE232" s="241">
        <f>IF(N232="základní",J232,0)</f>
        <v>0</v>
      </c>
      <c r="BF232" s="241">
        <f>IF(N232="snížená",J232,0)</f>
        <v>0</v>
      </c>
      <c r="BG232" s="241">
        <f>IF(N232="zákl. přenesená",J232,0)</f>
        <v>0</v>
      </c>
      <c r="BH232" s="241">
        <f>IF(N232="sníž. přenesená",J232,0)</f>
        <v>0</v>
      </c>
      <c r="BI232" s="241">
        <f>IF(N232="nulová",J232,0)</f>
        <v>0</v>
      </c>
      <c r="BJ232" s="18" t="s">
        <v>21</v>
      </c>
      <c r="BK232" s="241">
        <f>ROUND(I232*H232,2)</f>
        <v>0</v>
      </c>
      <c r="BL232" s="18" t="s">
        <v>301</v>
      </c>
      <c r="BM232" s="240" t="s">
        <v>3835</v>
      </c>
    </row>
    <row r="233" spans="1:65" s="2" customFormat="1" ht="33" customHeight="1">
      <c r="A233" s="39"/>
      <c r="B233" s="40"/>
      <c r="C233" s="228" t="s">
        <v>743</v>
      </c>
      <c r="D233" s="228" t="s">
        <v>215</v>
      </c>
      <c r="E233" s="229" t="s">
        <v>3836</v>
      </c>
      <c r="F233" s="230" t="s">
        <v>3837</v>
      </c>
      <c r="G233" s="231" t="s">
        <v>371</v>
      </c>
      <c r="H233" s="232">
        <v>1</v>
      </c>
      <c r="I233" s="233"/>
      <c r="J233" s="234">
        <f>ROUND(I233*H233,2)</f>
        <v>0</v>
      </c>
      <c r="K233" s="235"/>
      <c r="L233" s="45"/>
      <c r="M233" s="236" t="s">
        <v>1</v>
      </c>
      <c r="N233" s="237" t="s">
        <v>45</v>
      </c>
      <c r="O233" s="92"/>
      <c r="P233" s="238">
        <f>O233*H233</f>
        <v>0</v>
      </c>
      <c r="Q233" s="238">
        <v>0.08032</v>
      </c>
      <c r="R233" s="238">
        <f>Q233*H233</f>
        <v>0.08032</v>
      </c>
      <c r="S233" s="238">
        <v>0</v>
      </c>
      <c r="T233" s="239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40" t="s">
        <v>301</v>
      </c>
      <c r="AT233" s="240" t="s">
        <v>215</v>
      </c>
      <c r="AU233" s="240" t="s">
        <v>89</v>
      </c>
      <c r="AY233" s="18" t="s">
        <v>213</v>
      </c>
      <c r="BE233" s="241">
        <f>IF(N233="základní",J233,0)</f>
        <v>0</v>
      </c>
      <c r="BF233" s="241">
        <f>IF(N233="snížená",J233,0)</f>
        <v>0</v>
      </c>
      <c r="BG233" s="241">
        <f>IF(N233="zákl. přenesená",J233,0)</f>
        <v>0</v>
      </c>
      <c r="BH233" s="241">
        <f>IF(N233="sníž. přenesená",J233,0)</f>
        <v>0</v>
      </c>
      <c r="BI233" s="241">
        <f>IF(N233="nulová",J233,0)</f>
        <v>0</v>
      </c>
      <c r="BJ233" s="18" t="s">
        <v>21</v>
      </c>
      <c r="BK233" s="241">
        <f>ROUND(I233*H233,2)</f>
        <v>0</v>
      </c>
      <c r="BL233" s="18" t="s">
        <v>301</v>
      </c>
      <c r="BM233" s="240" t="s">
        <v>3838</v>
      </c>
    </row>
    <row r="234" spans="1:65" s="2" customFormat="1" ht="33" customHeight="1">
      <c r="A234" s="39"/>
      <c r="B234" s="40"/>
      <c r="C234" s="228" t="s">
        <v>27</v>
      </c>
      <c r="D234" s="228" t="s">
        <v>215</v>
      </c>
      <c r="E234" s="229" t="s">
        <v>3839</v>
      </c>
      <c r="F234" s="230" t="s">
        <v>3840</v>
      </c>
      <c r="G234" s="231" t="s">
        <v>371</v>
      </c>
      <c r="H234" s="232">
        <v>2</v>
      </c>
      <c r="I234" s="233"/>
      <c r="J234" s="234">
        <f>ROUND(I234*H234,2)</f>
        <v>0</v>
      </c>
      <c r="K234" s="235"/>
      <c r="L234" s="45"/>
      <c r="M234" s="236" t="s">
        <v>1</v>
      </c>
      <c r="N234" s="237" t="s">
        <v>45</v>
      </c>
      <c r="O234" s="92"/>
      <c r="P234" s="238">
        <f>O234*H234</f>
        <v>0</v>
      </c>
      <c r="Q234" s="238">
        <v>0.08032</v>
      </c>
      <c r="R234" s="238">
        <f>Q234*H234</f>
        <v>0.16064</v>
      </c>
      <c r="S234" s="238">
        <v>0</v>
      </c>
      <c r="T234" s="239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40" t="s">
        <v>301</v>
      </c>
      <c r="AT234" s="240" t="s">
        <v>215</v>
      </c>
      <c r="AU234" s="240" t="s">
        <v>89</v>
      </c>
      <c r="AY234" s="18" t="s">
        <v>213</v>
      </c>
      <c r="BE234" s="241">
        <f>IF(N234="základní",J234,0)</f>
        <v>0</v>
      </c>
      <c r="BF234" s="241">
        <f>IF(N234="snížená",J234,0)</f>
        <v>0</v>
      </c>
      <c r="BG234" s="241">
        <f>IF(N234="zákl. přenesená",J234,0)</f>
        <v>0</v>
      </c>
      <c r="BH234" s="241">
        <f>IF(N234="sníž. přenesená",J234,0)</f>
        <v>0</v>
      </c>
      <c r="BI234" s="241">
        <f>IF(N234="nulová",J234,0)</f>
        <v>0</v>
      </c>
      <c r="BJ234" s="18" t="s">
        <v>21</v>
      </c>
      <c r="BK234" s="241">
        <f>ROUND(I234*H234,2)</f>
        <v>0</v>
      </c>
      <c r="BL234" s="18" t="s">
        <v>301</v>
      </c>
      <c r="BM234" s="240" t="s">
        <v>3841</v>
      </c>
    </row>
    <row r="235" spans="1:65" s="2" customFormat="1" ht="21.75" customHeight="1">
      <c r="A235" s="39"/>
      <c r="B235" s="40"/>
      <c r="C235" s="228" t="s">
        <v>754</v>
      </c>
      <c r="D235" s="228" t="s">
        <v>215</v>
      </c>
      <c r="E235" s="229" t="s">
        <v>3842</v>
      </c>
      <c r="F235" s="230" t="s">
        <v>3843</v>
      </c>
      <c r="G235" s="231" t="s">
        <v>371</v>
      </c>
      <c r="H235" s="232">
        <v>3</v>
      </c>
      <c r="I235" s="233"/>
      <c r="J235" s="234">
        <f>ROUND(I235*H235,2)</f>
        <v>0</v>
      </c>
      <c r="K235" s="235"/>
      <c r="L235" s="45"/>
      <c r="M235" s="236" t="s">
        <v>1</v>
      </c>
      <c r="N235" s="237" t="s">
        <v>45</v>
      </c>
      <c r="O235" s="92"/>
      <c r="P235" s="238">
        <f>O235*H235</f>
        <v>0</v>
      </c>
      <c r="Q235" s="238">
        <v>0.0307</v>
      </c>
      <c r="R235" s="238">
        <f>Q235*H235</f>
        <v>0.0921</v>
      </c>
      <c r="S235" s="238">
        <v>0</v>
      </c>
      <c r="T235" s="239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40" t="s">
        <v>301</v>
      </c>
      <c r="AT235" s="240" t="s">
        <v>215</v>
      </c>
      <c r="AU235" s="240" t="s">
        <v>89</v>
      </c>
      <c r="AY235" s="18" t="s">
        <v>213</v>
      </c>
      <c r="BE235" s="241">
        <f>IF(N235="základní",J235,0)</f>
        <v>0</v>
      </c>
      <c r="BF235" s="241">
        <f>IF(N235="snížená",J235,0)</f>
        <v>0</v>
      </c>
      <c r="BG235" s="241">
        <f>IF(N235="zákl. přenesená",J235,0)</f>
        <v>0</v>
      </c>
      <c r="BH235" s="241">
        <f>IF(N235="sníž. přenesená",J235,0)</f>
        <v>0</v>
      </c>
      <c r="BI235" s="241">
        <f>IF(N235="nulová",J235,0)</f>
        <v>0</v>
      </c>
      <c r="BJ235" s="18" t="s">
        <v>21</v>
      </c>
      <c r="BK235" s="241">
        <f>ROUND(I235*H235,2)</f>
        <v>0</v>
      </c>
      <c r="BL235" s="18" t="s">
        <v>301</v>
      </c>
      <c r="BM235" s="240" t="s">
        <v>3844</v>
      </c>
    </row>
    <row r="236" spans="1:65" s="2" customFormat="1" ht="21.75" customHeight="1">
      <c r="A236" s="39"/>
      <c r="B236" s="40"/>
      <c r="C236" s="228" t="s">
        <v>762</v>
      </c>
      <c r="D236" s="228" t="s">
        <v>215</v>
      </c>
      <c r="E236" s="229" t="s">
        <v>3845</v>
      </c>
      <c r="F236" s="230" t="s">
        <v>3846</v>
      </c>
      <c r="G236" s="231" t="s">
        <v>371</v>
      </c>
      <c r="H236" s="232">
        <v>3</v>
      </c>
      <c r="I236" s="233"/>
      <c r="J236" s="234">
        <f>ROUND(I236*H236,2)</f>
        <v>0</v>
      </c>
      <c r="K236" s="235"/>
      <c r="L236" s="45"/>
      <c r="M236" s="236" t="s">
        <v>1</v>
      </c>
      <c r="N236" s="237" t="s">
        <v>45</v>
      </c>
      <c r="O236" s="92"/>
      <c r="P236" s="238">
        <f>O236*H236</f>
        <v>0</v>
      </c>
      <c r="Q236" s="238">
        <v>0.0307</v>
      </c>
      <c r="R236" s="238">
        <f>Q236*H236</f>
        <v>0.0921</v>
      </c>
      <c r="S236" s="238">
        <v>0</v>
      </c>
      <c r="T236" s="239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40" t="s">
        <v>301</v>
      </c>
      <c r="AT236" s="240" t="s">
        <v>215</v>
      </c>
      <c r="AU236" s="240" t="s">
        <v>89</v>
      </c>
      <c r="AY236" s="18" t="s">
        <v>213</v>
      </c>
      <c r="BE236" s="241">
        <f>IF(N236="základní",J236,0)</f>
        <v>0</v>
      </c>
      <c r="BF236" s="241">
        <f>IF(N236="snížená",J236,0)</f>
        <v>0</v>
      </c>
      <c r="BG236" s="241">
        <f>IF(N236="zákl. přenesená",J236,0)</f>
        <v>0</v>
      </c>
      <c r="BH236" s="241">
        <f>IF(N236="sníž. přenesená",J236,0)</f>
        <v>0</v>
      </c>
      <c r="BI236" s="241">
        <f>IF(N236="nulová",J236,0)</f>
        <v>0</v>
      </c>
      <c r="BJ236" s="18" t="s">
        <v>21</v>
      </c>
      <c r="BK236" s="241">
        <f>ROUND(I236*H236,2)</f>
        <v>0</v>
      </c>
      <c r="BL236" s="18" t="s">
        <v>301</v>
      </c>
      <c r="BM236" s="240" t="s">
        <v>3847</v>
      </c>
    </row>
    <row r="237" spans="1:63" s="12" customFormat="1" ht="22.8" customHeight="1">
      <c r="A237" s="12"/>
      <c r="B237" s="212"/>
      <c r="C237" s="213"/>
      <c r="D237" s="214" t="s">
        <v>79</v>
      </c>
      <c r="E237" s="226" t="s">
        <v>2837</v>
      </c>
      <c r="F237" s="226" t="s">
        <v>2838</v>
      </c>
      <c r="G237" s="213"/>
      <c r="H237" s="213"/>
      <c r="I237" s="216"/>
      <c r="J237" s="227">
        <f>BK237</f>
        <v>0</v>
      </c>
      <c r="K237" s="213"/>
      <c r="L237" s="218"/>
      <c r="M237" s="219"/>
      <c r="N237" s="220"/>
      <c r="O237" s="220"/>
      <c r="P237" s="221">
        <f>SUM(P238:P241)</f>
        <v>0</v>
      </c>
      <c r="Q237" s="220"/>
      <c r="R237" s="221">
        <f>SUM(R238:R241)</f>
        <v>0.01078</v>
      </c>
      <c r="S237" s="220"/>
      <c r="T237" s="222">
        <f>SUM(T238:T241)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23" t="s">
        <v>89</v>
      </c>
      <c r="AT237" s="224" t="s">
        <v>79</v>
      </c>
      <c r="AU237" s="224" t="s">
        <v>21</v>
      </c>
      <c r="AY237" s="223" t="s">
        <v>213</v>
      </c>
      <c r="BK237" s="225">
        <f>SUM(BK238:BK241)</f>
        <v>0</v>
      </c>
    </row>
    <row r="238" spans="1:65" s="2" customFormat="1" ht="21.75" customHeight="1">
      <c r="A238" s="39"/>
      <c r="B238" s="40"/>
      <c r="C238" s="228" t="s">
        <v>781</v>
      </c>
      <c r="D238" s="228" t="s">
        <v>215</v>
      </c>
      <c r="E238" s="229" t="s">
        <v>3848</v>
      </c>
      <c r="F238" s="230" t="s">
        <v>3849</v>
      </c>
      <c r="G238" s="231" t="s">
        <v>470</v>
      </c>
      <c r="H238" s="232">
        <v>241</v>
      </c>
      <c r="I238" s="233"/>
      <c r="J238" s="234">
        <f>ROUND(I238*H238,2)</f>
        <v>0</v>
      </c>
      <c r="K238" s="235"/>
      <c r="L238" s="45"/>
      <c r="M238" s="236" t="s">
        <v>1</v>
      </c>
      <c r="N238" s="237" t="s">
        <v>45</v>
      </c>
      <c r="O238" s="92"/>
      <c r="P238" s="238">
        <f>O238*H238</f>
        <v>0</v>
      </c>
      <c r="Q238" s="238">
        <v>2E-05</v>
      </c>
      <c r="R238" s="238">
        <f>Q238*H238</f>
        <v>0.0048200000000000005</v>
      </c>
      <c r="S238" s="238">
        <v>0</v>
      </c>
      <c r="T238" s="239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40" t="s">
        <v>301</v>
      </c>
      <c r="AT238" s="240" t="s">
        <v>215</v>
      </c>
      <c r="AU238" s="240" t="s">
        <v>89</v>
      </c>
      <c r="AY238" s="18" t="s">
        <v>213</v>
      </c>
      <c r="BE238" s="241">
        <f>IF(N238="základní",J238,0)</f>
        <v>0</v>
      </c>
      <c r="BF238" s="241">
        <f>IF(N238="snížená",J238,0)</f>
        <v>0</v>
      </c>
      <c r="BG238" s="241">
        <f>IF(N238="zákl. přenesená",J238,0)</f>
        <v>0</v>
      </c>
      <c r="BH238" s="241">
        <f>IF(N238="sníž. přenesená",J238,0)</f>
        <v>0</v>
      </c>
      <c r="BI238" s="241">
        <f>IF(N238="nulová",J238,0)</f>
        <v>0</v>
      </c>
      <c r="BJ238" s="18" t="s">
        <v>21</v>
      </c>
      <c r="BK238" s="241">
        <f>ROUND(I238*H238,2)</f>
        <v>0</v>
      </c>
      <c r="BL238" s="18" t="s">
        <v>301</v>
      </c>
      <c r="BM238" s="240" t="s">
        <v>3850</v>
      </c>
    </row>
    <row r="239" spans="1:65" s="2" customFormat="1" ht="21.75" customHeight="1">
      <c r="A239" s="39"/>
      <c r="B239" s="40"/>
      <c r="C239" s="228" t="s">
        <v>837</v>
      </c>
      <c r="D239" s="228" t="s">
        <v>215</v>
      </c>
      <c r="E239" s="229" t="s">
        <v>3851</v>
      </c>
      <c r="F239" s="230" t="s">
        <v>3852</v>
      </c>
      <c r="G239" s="231" t="s">
        <v>470</v>
      </c>
      <c r="H239" s="232">
        <v>106</v>
      </c>
      <c r="I239" s="233"/>
      <c r="J239" s="234">
        <f>ROUND(I239*H239,2)</f>
        <v>0</v>
      </c>
      <c r="K239" s="235"/>
      <c r="L239" s="45"/>
      <c r="M239" s="236" t="s">
        <v>1</v>
      </c>
      <c r="N239" s="237" t="s">
        <v>45</v>
      </c>
      <c r="O239" s="92"/>
      <c r="P239" s="238">
        <f>O239*H239</f>
        <v>0</v>
      </c>
      <c r="Q239" s="238">
        <v>5E-05</v>
      </c>
      <c r="R239" s="238">
        <f>Q239*H239</f>
        <v>0.0053</v>
      </c>
      <c r="S239" s="238">
        <v>0</v>
      </c>
      <c r="T239" s="239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40" t="s">
        <v>301</v>
      </c>
      <c r="AT239" s="240" t="s">
        <v>215</v>
      </c>
      <c r="AU239" s="240" t="s">
        <v>89</v>
      </c>
      <c r="AY239" s="18" t="s">
        <v>213</v>
      </c>
      <c r="BE239" s="241">
        <f>IF(N239="základní",J239,0)</f>
        <v>0</v>
      </c>
      <c r="BF239" s="241">
        <f>IF(N239="snížená",J239,0)</f>
        <v>0</v>
      </c>
      <c r="BG239" s="241">
        <f>IF(N239="zákl. přenesená",J239,0)</f>
        <v>0</v>
      </c>
      <c r="BH239" s="241">
        <f>IF(N239="sníž. přenesená",J239,0)</f>
        <v>0</v>
      </c>
      <c r="BI239" s="241">
        <f>IF(N239="nulová",J239,0)</f>
        <v>0</v>
      </c>
      <c r="BJ239" s="18" t="s">
        <v>21</v>
      </c>
      <c r="BK239" s="241">
        <f>ROUND(I239*H239,2)</f>
        <v>0</v>
      </c>
      <c r="BL239" s="18" t="s">
        <v>301</v>
      </c>
      <c r="BM239" s="240" t="s">
        <v>3853</v>
      </c>
    </row>
    <row r="240" spans="1:65" s="2" customFormat="1" ht="21.75" customHeight="1">
      <c r="A240" s="39"/>
      <c r="B240" s="40"/>
      <c r="C240" s="228" t="s">
        <v>842</v>
      </c>
      <c r="D240" s="228" t="s">
        <v>215</v>
      </c>
      <c r="E240" s="229" t="s">
        <v>3854</v>
      </c>
      <c r="F240" s="230" t="s">
        <v>3855</v>
      </c>
      <c r="G240" s="231" t="s">
        <v>371</v>
      </c>
      <c r="H240" s="232">
        <v>2</v>
      </c>
      <c r="I240" s="233"/>
      <c r="J240" s="234">
        <f>ROUND(I240*H240,2)</f>
        <v>0</v>
      </c>
      <c r="K240" s="235"/>
      <c r="L240" s="45"/>
      <c r="M240" s="236" t="s">
        <v>1</v>
      </c>
      <c r="N240" s="237" t="s">
        <v>45</v>
      </c>
      <c r="O240" s="92"/>
      <c r="P240" s="238">
        <f>O240*H240</f>
        <v>0</v>
      </c>
      <c r="Q240" s="238">
        <v>0.00013</v>
      </c>
      <c r="R240" s="238">
        <f>Q240*H240</f>
        <v>0.00026</v>
      </c>
      <c r="S240" s="238">
        <v>0</v>
      </c>
      <c r="T240" s="239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40" t="s">
        <v>301</v>
      </c>
      <c r="AT240" s="240" t="s">
        <v>215</v>
      </c>
      <c r="AU240" s="240" t="s">
        <v>89</v>
      </c>
      <c r="AY240" s="18" t="s">
        <v>213</v>
      </c>
      <c r="BE240" s="241">
        <f>IF(N240="základní",J240,0)</f>
        <v>0</v>
      </c>
      <c r="BF240" s="241">
        <f>IF(N240="snížená",J240,0)</f>
        <v>0</v>
      </c>
      <c r="BG240" s="241">
        <f>IF(N240="zákl. přenesená",J240,0)</f>
        <v>0</v>
      </c>
      <c r="BH240" s="241">
        <f>IF(N240="sníž. přenesená",J240,0)</f>
        <v>0</v>
      </c>
      <c r="BI240" s="241">
        <f>IF(N240="nulová",J240,0)</f>
        <v>0</v>
      </c>
      <c r="BJ240" s="18" t="s">
        <v>21</v>
      </c>
      <c r="BK240" s="241">
        <f>ROUND(I240*H240,2)</f>
        <v>0</v>
      </c>
      <c r="BL240" s="18" t="s">
        <v>301</v>
      </c>
      <c r="BM240" s="240" t="s">
        <v>3856</v>
      </c>
    </row>
    <row r="241" spans="1:65" s="2" customFormat="1" ht="21.75" customHeight="1">
      <c r="A241" s="39"/>
      <c r="B241" s="40"/>
      <c r="C241" s="228" t="s">
        <v>863</v>
      </c>
      <c r="D241" s="228" t="s">
        <v>215</v>
      </c>
      <c r="E241" s="229" t="s">
        <v>3857</v>
      </c>
      <c r="F241" s="230" t="s">
        <v>3858</v>
      </c>
      <c r="G241" s="231" t="s">
        <v>470</v>
      </c>
      <c r="H241" s="232">
        <v>20</v>
      </c>
      <c r="I241" s="233"/>
      <c r="J241" s="234">
        <f>ROUND(I241*H241,2)</f>
        <v>0</v>
      </c>
      <c r="K241" s="235"/>
      <c r="L241" s="45"/>
      <c r="M241" s="236" t="s">
        <v>1</v>
      </c>
      <c r="N241" s="237" t="s">
        <v>45</v>
      </c>
      <c r="O241" s="92"/>
      <c r="P241" s="238">
        <f>O241*H241</f>
        <v>0</v>
      </c>
      <c r="Q241" s="238">
        <v>2E-05</v>
      </c>
      <c r="R241" s="238">
        <f>Q241*H241</f>
        <v>0.0004</v>
      </c>
      <c r="S241" s="238">
        <v>0</v>
      </c>
      <c r="T241" s="239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40" t="s">
        <v>301</v>
      </c>
      <c r="AT241" s="240" t="s">
        <v>215</v>
      </c>
      <c r="AU241" s="240" t="s">
        <v>89</v>
      </c>
      <c r="AY241" s="18" t="s">
        <v>213</v>
      </c>
      <c r="BE241" s="241">
        <f>IF(N241="základní",J241,0)</f>
        <v>0</v>
      </c>
      <c r="BF241" s="241">
        <f>IF(N241="snížená",J241,0)</f>
        <v>0</v>
      </c>
      <c r="BG241" s="241">
        <f>IF(N241="zákl. přenesená",J241,0)</f>
        <v>0</v>
      </c>
      <c r="BH241" s="241">
        <f>IF(N241="sníž. přenesená",J241,0)</f>
        <v>0</v>
      </c>
      <c r="BI241" s="241">
        <f>IF(N241="nulová",J241,0)</f>
        <v>0</v>
      </c>
      <c r="BJ241" s="18" t="s">
        <v>21</v>
      </c>
      <c r="BK241" s="241">
        <f>ROUND(I241*H241,2)</f>
        <v>0</v>
      </c>
      <c r="BL241" s="18" t="s">
        <v>301</v>
      </c>
      <c r="BM241" s="240" t="s">
        <v>3859</v>
      </c>
    </row>
    <row r="242" spans="1:63" s="12" customFormat="1" ht="22.8" customHeight="1">
      <c r="A242" s="12"/>
      <c r="B242" s="212"/>
      <c r="C242" s="213"/>
      <c r="D242" s="214" t="s">
        <v>79</v>
      </c>
      <c r="E242" s="226" t="s">
        <v>3860</v>
      </c>
      <c r="F242" s="226" t="s">
        <v>3861</v>
      </c>
      <c r="G242" s="213"/>
      <c r="H242" s="213"/>
      <c r="I242" s="216"/>
      <c r="J242" s="227">
        <f>BK242</f>
        <v>0</v>
      </c>
      <c r="K242" s="213"/>
      <c r="L242" s="218"/>
      <c r="M242" s="219"/>
      <c r="N242" s="220"/>
      <c r="O242" s="220"/>
      <c r="P242" s="221">
        <f>P243+SUM(P244:P281)</f>
        <v>0</v>
      </c>
      <c r="Q242" s="220"/>
      <c r="R242" s="221">
        <f>R243+SUM(R244:R281)</f>
        <v>1.9834400000000003</v>
      </c>
      <c r="S242" s="220"/>
      <c r="T242" s="222">
        <f>T243+SUM(T244:T281)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23" t="s">
        <v>89</v>
      </c>
      <c r="AT242" s="224" t="s">
        <v>79</v>
      </c>
      <c r="AU242" s="224" t="s">
        <v>21</v>
      </c>
      <c r="AY242" s="223" t="s">
        <v>213</v>
      </c>
      <c r="BK242" s="225">
        <f>BK243+SUM(BK244:BK281)</f>
        <v>0</v>
      </c>
    </row>
    <row r="243" spans="1:65" s="2" customFormat="1" ht="21.75" customHeight="1">
      <c r="A243" s="39"/>
      <c r="B243" s="40"/>
      <c r="C243" s="228" t="s">
        <v>868</v>
      </c>
      <c r="D243" s="228" t="s">
        <v>215</v>
      </c>
      <c r="E243" s="229" t="s">
        <v>3862</v>
      </c>
      <c r="F243" s="230" t="s">
        <v>3863</v>
      </c>
      <c r="G243" s="231" t="s">
        <v>470</v>
      </c>
      <c r="H243" s="232">
        <v>48</v>
      </c>
      <c r="I243" s="233"/>
      <c r="J243" s="234">
        <f>ROUND(I243*H243,2)</f>
        <v>0</v>
      </c>
      <c r="K243" s="235"/>
      <c r="L243" s="45"/>
      <c r="M243" s="236" t="s">
        <v>1</v>
      </c>
      <c r="N243" s="237" t="s">
        <v>45</v>
      </c>
      <c r="O243" s="92"/>
      <c r="P243" s="238">
        <f>O243*H243</f>
        <v>0</v>
      </c>
      <c r="Q243" s="238">
        <v>0.00148</v>
      </c>
      <c r="R243" s="238">
        <f>Q243*H243</f>
        <v>0.07103999999999999</v>
      </c>
      <c r="S243" s="238">
        <v>0</v>
      </c>
      <c r="T243" s="239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40" t="s">
        <v>301</v>
      </c>
      <c r="AT243" s="240" t="s">
        <v>215</v>
      </c>
      <c r="AU243" s="240" t="s">
        <v>89</v>
      </c>
      <c r="AY243" s="18" t="s">
        <v>213</v>
      </c>
      <c r="BE243" s="241">
        <f>IF(N243="základní",J243,0)</f>
        <v>0</v>
      </c>
      <c r="BF243" s="241">
        <f>IF(N243="snížená",J243,0)</f>
        <v>0</v>
      </c>
      <c r="BG243" s="241">
        <f>IF(N243="zákl. přenesená",J243,0)</f>
        <v>0</v>
      </c>
      <c r="BH243" s="241">
        <f>IF(N243="sníž. přenesená",J243,0)</f>
        <v>0</v>
      </c>
      <c r="BI243" s="241">
        <f>IF(N243="nulová",J243,0)</f>
        <v>0</v>
      </c>
      <c r="BJ243" s="18" t="s">
        <v>21</v>
      </c>
      <c r="BK243" s="241">
        <f>ROUND(I243*H243,2)</f>
        <v>0</v>
      </c>
      <c r="BL243" s="18" t="s">
        <v>301</v>
      </c>
      <c r="BM243" s="240" t="s">
        <v>3864</v>
      </c>
    </row>
    <row r="244" spans="1:51" s="13" customFormat="1" ht="12">
      <c r="A244" s="13"/>
      <c r="B244" s="242"/>
      <c r="C244" s="243"/>
      <c r="D244" s="244" t="s">
        <v>221</v>
      </c>
      <c r="E244" s="245" t="s">
        <v>1</v>
      </c>
      <c r="F244" s="246" t="s">
        <v>3865</v>
      </c>
      <c r="G244" s="243"/>
      <c r="H244" s="247">
        <v>48</v>
      </c>
      <c r="I244" s="248"/>
      <c r="J244" s="243"/>
      <c r="K244" s="243"/>
      <c r="L244" s="249"/>
      <c r="M244" s="250"/>
      <c r="N244" s="251"/>
      <c r="O244" s="251"/>
      <c r="P244" s="251"/>
      <c r="Q244" s="251"/>
      <c r="R244" s="251"/>
      <c r="S244" s="251"/>
      <c r="T244" s="252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3" t="s">
        <v>221</v>
      </c>
      <c r="AU244" s="253" t="s">
        <v>89</v>
      </c>
      <c r="AV244" s="13" t="s">
        <v>89</v>
      </c>
      <c r="AW244" s="13" t="s">
        <v>36</v>
      </c>
      <c r="AX244" s="13" t="s">
        <v>21</v>
      </c>
      <c r="AY244" s="253" t="s">
        <v>213</v>
      </c>
    </row>
    <row r="245" spans="1:65" s="2" customFormat="1" ht="21.75" customHeight="1">
      <c r="A245" s="39"/>
      <c r="B245" s="40"/>
      <c r="C245" s="228" t="s">
        <v>882</v>
      </c>
      <c r="D245" s="228" t="s">
        <v>215</v>
      </c>
      <c r="E245" s="229" t="s">
        <v>3866</v>
      </c>
      <c r="F245" s="230" t="s">
        <v>3867</v>
      </c>
      <c r="G245" s="231" t="s">
        <v>470</v>
      </c>
      <c r="H245" s="232">
        <v>49</v>
      </c>
      <c r="I245" s="233"/>
      <c r="J245" s="234">
        <f>ROUND(I245*H245,2)</f>
        <v>0</v>
      </c>
      <c r="K245" s="235"/>
      <c r="L245" s="45"/>
      <c r="M245" s="236" t="s">
        <v>1</v>
      </c>
      <c r="N245" s="237" t="s">
        <v>45</v>
      </c>
      <c r="O245" s="92"/>
      <c r="P245" s="238">
        <f>O245*H245</f>
        <v>0</v>
      </c>
      <c r="Q245" s="238">
        <v>0.00189</v>
      </c>
      <c r="R245" s="238">
        <f>Q245*H245</f>
        <v>0.09261</v>
      </c>
      <c r="S245" s="238">
        <v>0</v>
      </c>
      <c r="T245" s="239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40" t="s">
        <v>301</v>
      </c>
      <c r="AT245" s="240" t="s">
        <v>215</v>
      </c>
      <c r="AU245" s="240" t="s">
        <v>89</v>
      </c>
      <c r="AY245" s="18" t="s">
        <v>213</v>
      </c>
      <c r="BE245" s="241">
        <f>IF(N245="základní",J245,0)</f>
        <v>0</v>
      </c>
      <c r="BF245" s="241">
        <f>IF(N245="snížená",J245,0)</f>
        <v>0</v>
      </c>
      <c r="BG245" s="241">
        <f>IF(N245="zákl. přenesená",J245,0)</f>
        <v>0</v>
      </c>
      <c r="BH245" s="241">
        <f>IF(N245="sníž. přenesená",J245,0)</f>
        <v>0</v>
      </c>
      <c r="BI245" s="241">
        <f>IF(N245="nulová",J245,0)</f>
        <v>0</v>
      </c>
      <c r="BJ245" s="18" t="s">
        <v>21</v>
      </c>
      <c r="BK245" s="241">
        <f>ROUND(I245*H245,2)</f>
        <v>0</v>
      </c>
      <c r="BL245" s="18" t="s">
        <v>301</v>
      </c>
      <c r="BM245" s="240" t="s">
        <v>3868</v>
      </c>
    </row>
    <row r="246" spans="1:51" s="13" customFormat="1" ht="12">
      <c r="A246" s="13"/>
      <c r="B246" s="242"/>
      <c r="C246" s="243"/>
      <c r="D246" s="244" t="s">
        <v>221</v>
      </c>
      <c r="E246" s="245" t="s">
        <v>1</v>
      </c>
      <c r="F246" s="246" t="s">
        <v>3869</v>
      </c>
      <c r="G246" s="243"/>
      <c r="H246" s="247">
        <v>49</v>
      </c>
      <c r="I246" s="248"/>
      <c r="J246" s="243"/>
      <c r="K246" s="243"/>
      <c r="L246" s="249"/>
      <c r="M246" s="250"/>
      <c r="N246" s="251"/>
      <c r="O246" s="251"/>
      <c r="P246" s="251"/>
      <c r="Q246" s="251"/>
      <c r="R246" s="251"/>
      <c r="S246" s="251"/>
      <c r="T246" s="25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53" t="s">
        <v>221</v>
      </c>
      <c r="AU246" s="253" t="s">
        <v>89</v>
      </c>
      <c r="AV246" s="13" t="s">
        <v>89</v>
      </c>
      <c r="AW246" s="13" t="s">
        <v>36</v>
      </c>
      <c r="AX246" s="13" t="s">
        <v>21</v>
      </c>
      <c r="AY246" s="253" t="s">
        <v>213</v>
      </c>
    </row>
    <row r="247" spans="1:65" s="2" customFormat="1" ht="21.75" customHeight="1">
      <c r="A247" s="39"/>
      <c r="B247" s="40"/>
      <c r="C247" s="228" t="s">
        <v>891</v>
      </c>
      <c r="D247" s="228" t="s">
        <v>215</v>
      </c>
      <c r="E247" s="229" t="s">
        <v>3870</v>
      </c>
      <c r="F247" s="230" t="s">
        <v>3871</v>
      </c>
      <c r="G247" s="231" t="s">
        <v>470</v>
      </c>
      <c r="H247" s="232">
        <v>15</v>
      </c>
      <c r="I247" s="233"/>
      <c r="J247" s="234">
        <f>ROUND(I247*H247,2)</f>
        <v>0</v>
      </c>
      <c r="K247" s="235"/>
      <c r="L247" s="45"/>
      <c r="M247" s="236" t="s">
        <v>1</v>
      </c>
      <c r="N247" s="237" t="s">
        <v>45</v>
      </c>
      <c r="O247" s="92"/>
      <c r="P247" s="238">
        <f>O247*H247</f>
        <v>0</v>
      </c>
      <c r="Q247" s="238">
        <v>0.00284</v>
      </c>
      <c r="R247" s="238">
        <f>Q247*H247</f>
        <v>0.0426</v>
      </c>
      <c r="S247" s="238">
        <v>0</v>
      </c>
      <c r="T247" s="239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40" t="s">
        <v>301</v>
      </c>
      <c r="AT247" s="240" t="s">
        <v>215</v>
      </c>
      <c r="AU247" s="240" t="s">
        <v>89</v>
      </c>
      <c r="AY247" s="18" t="s">
        <v>213</v>
      </c>
      <c r="BE247" s="241">
        <f>IF(N247="základní",J247,0)</f>
        <v>0</v>
      </c>
      <c r="BF247" s="241">
        <f>IF(N247="snížená",J247,0)</f>
        <v>0</v>
      </c>
      <c r="BG247" s="241">
        <f>IF(N247="zákl. přenesená",J247,0)</f>
        <v>0</v>
      </c>
      <c r="BH247" s="241">
        <f>IF(N247="sníž. přenesená",J247,0)</f>
        <v>0</v>
      </c>
      <c r="BI247" s="241">
        <f>IF(N247="nulová",J247,0)</f>
        <v>0</v>
      </c>
      <c r="BJ247" s="18" t="s">
        <v>21</v>
      </c>
      <c r="BK247" s="241">
        <f>ROUND(I247*H247,2)</f>
        <v>0</v>
      </c>
      <c r="BL247" s="18" t="s">
        <v>301</v>
      </c>
      <c r="BM247" s="240" t="s">
        <v>3872</v>
      </c>
    </row>
    <row r="248" spans="1:65" s="2" customFormat="1" ht="21.75" customHeight="1">
      <c r="A248" s="39"/>
      <c r="B248" s="40"/>
      <c r="C248" s="228" t="s">
        <v>900</v>
      </c>
      <c r="D248" s="228" t="s">
        <v>215</v>
      </c>
      <c r="E248" s="229" t="s">
        <v>3873</v>
      </c>
      <c r="F248" s="230" t="s">
        <v>3874</v>
      </c>
      <c r="G248" s="231" t="s">
        <v>470</v>
      </c>
      <c r="H248" s="232">
        <v>68</v>
      </c>
      <c r="I248" s="233"/>
      <c r="J248" s="234">
        <f>ROUND(I248*H248,2)</f>
        <v>0</v>
      </c>
      <c r="K248" s="235"/>
      <c r="L248" s="45"/>
      <c r="M248" s="236" t="s">
        <v>1</v>
      </c>
      <c r="N248" s="237" t="s">
        <v>45</v>
      </c>
      <c r="O248" s="92"/>
      <c r="P248" s="238">
        <f>O248*H248</f>
        <v>0</v>
      </c>
      <c r="Q248" s="238">
        <v>0.00367</v>
      </c>
      <c r="R248" s="238">
        <f>Q248*H248</f>
        <v>0.24956</v>
      </c>
      <c r="S248" s="238">
        <v>0</v>
      </c>
      <c r="T248" s="239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40" t="s">
        <v>301</v>
      </c>
      <c r="AT248" s="240" t="s">
        <v>215</v>
      </c>
      <c r="AU248" s="240" t="s">
        <v>89</v>
      </c>
      <c r="AY248" s="18" t="s">
        <v>213</v>
      </c>
      <c r="BE248" s="241">
        <f>IF(N248="základní",J248,0)</f>
        <v>0</v>
      </c>
      <c r="BF248" s="241">
        <f>IF(N248="snížená",J248,0)</f>
        <v>0</v>
      </c>
      <c r="BG248" s="241">
        <f>IF(N248="zákl. přenesená",J248,0)</f>
        <v>0</v>
      </c>
      <c r="BH248" s="241">
        <f>IF(N248="sníž. přenesená",J248,0)</f>
        <v>0</v>
      </c>
      <c r="BI248" s="241">
        <f>IF(N248="nulová",J248,0)</f>
        <v>0</v>
      </c>
      <c r="BJ248" s="18" t="s">
        <v>21</v>
      </c>
      <c r="BK248" s="241">
        <f>ROUND(I248*H248,2)</f>
        <v>0</v>
      </c>
      <c r="BL248" s="18" t="s">
        <v>301</v>
      </c>
      <c r="BM248" s="240" t="s">
        <v>3875</v>
      </c>
    </row>
    <row r="249" spans="1:51" s="13" customFormat="1" ht="12">
      <c r="A249" s="13"/>
      <c r="B249" s="242"/>
      <c r="C249" s="243"/>
      <c r="D249" s="244" t="s">
        <v>221</v>
      </c>
      <c r="E249" s="245" t="s">
        <v>1</v>
      </c>
      <c r="F249" s="246" t="s">
        <v>3876</v>
      </c>
      <c r="G249" s="243"/>
      <c r="H249" s="247">
        <v>68</v>
      </c>
      <c r="I249" s="248"/>
      <c r="J249" s="243"/>
      <c r="K249" s="243"/>
      <c r="L249" s="249"/>
      <c r="M249" s="250"/>
      <c r="N249" s="251"/>
      <c r="O249" s="251"/>
      <c r="P249" s="251"/>
      <c r="Q249" s="251"/>
      <c r="R249" s="251"/>
      <c r="S249" s="251"/>
      <c r="T249" s="252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53" t="s">
        <v>221</v>
      </c>
      <c r="AU249" s="253" t="s">
        <v>89</v>
      </c>
      <c r="AV249" s="13" t="s">
        <v>89</v>
      </c>
      <c r="AW249" s="13" t="s">
        <v>36</v>
      </c>
      <c r="AX249" s="13" t="s">
        <v>21</v>
      </c>
      <c r="AY249" s="253" t="s">
        <v>213</v>
      </c>
    </row>
    <row r="250" spans="1:65" s="2" customFormat="1" ht="21.75" customHeight="1">
      <c r="A250" s="39"/>
      <c r="B250" s="40"/>
      <c r="C250" s="228" t="s">
        <v>919</v>
      </c>
      <c r="D250" s="228" t="s">
        <v>215</v>
      </c>
      <c r="E250" s="229" t="s">
        <v>3877</v>
      </c>
      <c r="F250" s="230" t="s">
        <v>3878</v>
      </c>
      <c r="G250" s="231" t="s">
        <v>470</v>
      </c>
      <c r="H250" s="232">
        <v>61</v>
      </c>
      <c r="I250" s="233"/>
      <c r="J250" s="234">
        <f>ROUND(I250*H250,2)</f>
        <v>0</v>
      </c>
      <c r="K250" s="235"/>
      <c r="L250" s="45"/>
      <c r="M250" s="236" t="s">
        <v>1</v>
      </c>
      <c r="N250" s="237" t="s">
        <v>45</v>
      </c>
      <c r="O250" s="92"/>
      <c r="P250" s="238">
        <f>O250*H250</f>
        <v>0</v>
      </c>
      <c r="Q250" s="238">
        <v>0.00594</v>
      </c>
      <c r="R250" s="238">
        <f>Q250*H250</f>
        <v>0.36234</v>
      </c>
      <c r="S250" s="238">
        <v>0</v>
      </c>
      <c r="T250" s="239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40" t="s">
        <v>301</v>
      </c>
      <c r="AT250" s="240" t="s">
        <v>215</v>
      </c>
      <c r="AU250" s="240" t="s">
        <v>89</v>
      </c>
      <c r="AY250" s="18" t="s">
        <v>213</v>
      </c>
      <c r="BE250" s="241">
        <f>IF(N250="základní",J250,0)</f>
        <v>0</v>
      </c>
      <c r="BF250" s="241">
        <f>IF(N250="snížená",J250,0)</f>
        <v>0</v>
      </c>
      <c r="BG250" s="241">
        <f>IF(N250="zákl. přenesená",J250,0)</f>
        <v>0</v>
      </c>
      <c r="BH250" s="241">
        <f>IF(N250="sníž. přenesená",J250,0)</f>
        <v>0</v>
      </c>
      <c r="BI250" s="241">
        <f>IF(N250="nulová",J250,0)</f>
        <v>0</v>
      </c>
      <c r="BJ250" s="18" t="s">
        <v>21</v>
      </c>
      <c r="BK250" s="241">
        <f>ROUND(I250*H250,2)</f>
        <v>0</v>
      </c>
      <c r="BL250" s="18" t="s">
        <v>301</v>
      </c>
      <c r="BM250" s="240" t="s">
        <v>3879</v>
      </c>
    </row>
    <row r="251" spans="1:51" s="13" customFormat="1" ht="12">
      <c r="A251" s="13"/>
      <c r="B251" s="242"/>
      <c r="C251" s="243"/>
      <c r="D251" s="244" t="s">
        <v>221</v>
      </c>
      <c r="E251" s="245" t="s">
        <v>1</v>
      </c>
      <c r="F251" s="246" t="s">
        <v>3880</v>
      </c>
      <c r="G251" s="243"/>
      <c r="H251" s="247">
        <v>61</v>
      </c>
      <c r="I251" s="248"/>
      <c r="J251" s="243"/>
      <c r="K251" s="243"/>
      <c r="L251" s="249"/>
      <c r="M251" s="250"/>
      <c r="N251" s="251"/>
      <c r="O251" s="251"/>
      <c r="P251" s="251"/>
      <c r="Q251" s="251"/>
      <c r="R251" s="251"/>
      <c r="S251" s="251"/>
      <c r="T251" s="252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53" t="s">
        <v>221</v>
      </c>
      <c r="AU251" s="253" t="s">
        <v>89</v>
      </c>
      <c r="AV251" s="13" t="s">
        <v>89</v>
      </c>
      <c r="AW251" s="13" t="s">
        <v>36</v>
      </c>
      <c r="AX251" s="13" t="s">
        <v>21</v>
      </c>
      <c r="AY251" s="253" t="s">
        <v>213</v>
      </c>
    </row>
    <row r="252" spans="1:65" s="2" customFormat="1" ht="21.75" customHeight="1">
      <c r="A252" s="39"/>
      <c r="B252" s="40"/>
      <c r="C252" s="228" t="s">
        <v>926</v>
      </c>
      <c r="D252" s="228" t="s">
        <v>215</v>
      </c>
      <c r="E252" s="229" t="s">
        <v>3881</v>
      </c>
      <c r="F252" s="230" t="s">
        <v>3882</v>
      </c>
      <c r="G252" s="231" t="s">
        <v>470</v>
      </c>
      <c r="H252" s="232">
        <v>23</v>
      </c>
      <c r="I252" s="233"/>
      <c r="J252" s="234">
        <f>ROUND(I252*H252,2)</f>
        <v>0</v>
      </c>
      <c r="K252" s="235"/>
      <c r="L252" s="45"/>
      <c r="M252" s="236" t="s">
        <v>1</v>
      </c>
      <c r="N252" s="237" t="s">
        <v>45</v>
      </c>
      <c r="O252" s="92"/>
      <c r="P252" s="238">
        <f>O252*H252</f>
        <v>0</v>
      </c>
      <c r="Q252" s="238">
        <v>0.00618</v>
      </c>
      <c r="R252" s="238">
        <f>Q252*H252</f>
        <v>0.14214</v>
      </c>
      <c r="S252" s="238">
        <v>0</v>
      </c>
      <c r="T252" s="239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40" t="s">
        <v>301</v>
      </c>
      <c r="AT252" s="240" t="s">
        <v>215</v>
      </c>
      <c r="AU252" s="240" t="s">
        <v>89</v>
      </c>
      <c r="AY252" s="18" t="s">
        <v>213</v>
      </c>
      <c r="BE252" s="241">
        <f>IF(N252="základní",J252,0)</f>
        <v>0</v>
      </c>
      <c r="BF252" s="241">
        <f>IF(N252="snížená",J252,0)</f>
        <v>0</v>
      </c>
      <c r="BG252" s="241">
        <f>IF(N252="zákl. přenesená",J252,0)</f>
        <v>0</v>
      </c>
      <c r="BH252" s="241">
        <f>IF(N252="sníž. přenesená",J252,0)</f>
        <v>0</v>
      </c>
      <c r="BI252" s="241">
        <f>IF(N252="nulová",J252,0)</f>
        <v>0</v>
      </c>
      <c r="BJ252" s="18" t="s">
        <v>21</v>
      </c>
      <c r="BK252" s="241">
        <f>ROUND(I252*H252,2)</f>
        <v>0</v>
      </c>
      <c r="BL252" s="18" t="s">
        <v>301</v>
      </c>
      <c r="BM252" s="240" t="s">
        <v>3883</v>
      </c>
    </row>
    <row r="253" spans="1:51" s="13" customFormat="1" ht="12">
      <c r="A253" s="13"/>
      <c r="B253" s="242"/>
      <c r="C253" s="243"/>
      <c r="D253" s="244" t="s">
        <v>221</v>
      </c>
      <c r="E253" s="245" t="s">
        <v>1</v>
      </c>
      <c r="F253" s="246" t="s">
        <v>3884</v>
      </c>
      <c r="G253" s="243"/>
      <c r="H253" s="247">
        <v>23</v>
      </c>
      <c r="I253" s="248"/>
      <c r="J253" s="243"/>
      <c r="K253" s="243"/>
      <c r="L253" s="249"/>
      <c r="M253" s="250"/>
      <c r="N253" s="251"/>
      <c r="O253" s="251"/>
      <c r="P253" s="251"/>
      <c r="Q253" s="251"/>
      <c r="R253" s="251"/>
      <c r="S253" s="251"/>
      <c r="T253" s="252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3" t="s">
        <v>221</v>
      </c>
      <c r="AU253" s="253" t="s">
        <v>89</v>
      </c>
      <c r="AV253" s="13" t="s">
        <v>89</v>
      </c>
      <c r="AW253" s="13" t="s">
        <v>36</v>
      </c>
      <c r="AX253" s="13" t="s">
        <v>21</v>
      </c>
      <c r="AY253" s="253" t="s">
        <v>213</v>
      </c>
    </row>
    <row r="254" spans="1:65" s="2" customFormat="1" ht="21.75" customHeight="1">
      <c r="A254" s="39"/>
      <c r="B254" s="40"/>
      <c r="C254" s="228" t="s">
        <v>937</v>
      </c>
      <c r="D254" s="228" t="s">
        <v>215</v>
      </c>
      <c r="E254" s="229" t="s">
        <v>3885</v>
      </c>
      <c r="F254" s="230" t="s">
        <v>3886</v>
      </c>
      <c r="G254" s="231" t="s">
        <v>470</v>
      </c>
      <c r="H254" s="232">
        <v>83</v>
      </c>
      <c r="I254" s="233"/>
      <c r="J254" s="234">
        <f>ROUND(I254*H254,2)</f>
        <v>0</v>
      </c>
      <c r="K254" s="235"/>
      <c r="L254" s="45"/>
      <c r="M254" s="236" t="s">
        <v>1</v>
      </c>
      <c r="N254" s="237" t="s">
        <v>45</v>
      </c>
      <c r="O254" s="92"/>
      <c r="P254" s="238">
        <f>O254*H254</f>
        <v>0</v>
      </c>
      <c r="Q254" s="238">
        <v>0.00751</v>
      </c>
      <c r="R254" s="238">
        <f>Q254*H254</f>
        <v>0.62333</v>
      </c>
      <c r="S254" s="238">
        <v>0</v>
      </c>
      <c r="T254" s="239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40" t="s">
        <v>301</v>
      </c>
      <c r="AT254" s="240" t="s">
        <v>215</v>
      </c>
      <c r="AU254" s="240" t="s">
        <v>89</v>
      </c>
      <c r="AY254" s="18" t="s">
        <v>213</v>
      </c>
      <c r="BE254" s="241">
        <f>IF(N254="základní",J254,0)</f>
        <v>0</v>
      </c>
      <c r="BF254" s="241">
        <f>IF(N254="snížená",J254,0)</f>
        <v>0</v>
      </c>
      <c r="BG254" s="241">
        <f>IF(N254="zákl. přenesená",J254,0)</f>
        <v>0</v>
      </c>
      <c r="BH254" s="241">
        <f>IF(N254="sníž. přenesená",J254,0)</f>
        <v>0</v>
      </c>
      <c r="BI254" s="241">
        <f>IF(N254="nulová",J254,0)</f>
        <v>0</v>
      </c>
      <c r="BJ254" s="18" t="s">
        <v>21</v>
      </c>
      <c r="BK254" s="241">
        <f>ROUND(I254*H254,2)</f>
        <v>0</v>
      </c>
      <c r="BL254" s="18" t="s">
        <v>301</v>
      </c>
      <c r="BM254" s="240" t="s">
        <v>3887</v>
      </c>
    </row>
    <row r="255" spans="1:51" s="13" customFormat="1" ht="12">
      <c r="A255" s="13"/>
      <c r="B255" s="242"/>
      <c r="C255" s="243"/>
      <c r="D255" s="244" t="s">
        <v>221</v>
      </c>
      <c r="E255" s="245" t="s">
        <v>1</v>
      </c>
      <c r="F255" s="246" t="s">
        <v>3888</v>
      </c>
      <c r="G255" s="243"/>
      <c r="H255" s="247">
        <v>83</v>
      </c>
      <c r="I255" s="248"/>
      <c r="J255" s="243"/>
      <c r="K255" s="243"/>
      <c r="L255" s="249"/>
      <c r="M255" s="250"/>
      <c r="N255" s="251"/>
      <c r="O255" s="251"/>
      <c r="P255" s="251"/>
      <c r="Q255" s="251"/>
      <c r="R255" s="251"/>
      <c r="S255" s="251"/>
      <c r="T255" s="252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53" t="s">
        <v>221</v>
      </c>
      <c r="AU255" s="253" t="s">
        <v>89</v>
      </c>
      <c r="AV255" s="13" t="s">
        <v>89</v>
      </c>
      <c r="AW255" s="13" t="s">
        <v>36</v>
      </c>
      <c r="AX255" s="13" t="s">
        <v>21</v>
      </c>
      <c r="AY255" s="253" t="s">
        <v>213</v>
      </c>
    </row>
    <row r="256" spans="1:65" s="2" customFormat="1" ht="33" customHeight="1">
      <c r="A256" s="39"/>
      <c r="B256" s="40"/>
      <c r="C256" s="228" t="s">
        <v>942</v>
      </c>
      <c r="D256" s="228" t="s">
        <v>215</v>
      </c>
      <c r="E256" s="229" t="s">
        <v>3889</v>
      </c>
      <c r="F256" s="230" t="s">
        <v>3890</v>
      </c>
      <c r="G256" s="231" t="s">
        <v>371</v>
      </c>
      <c r="H256" s="232">
        <v>2</v>
      </c>
      <c r="I256" s="233"/>
      <c r="J256" s="234">
        <f>ROUND(I256*H256,2)</f>
        <v>0</v>
      </c>
      <c r="K256" s="235"/>
      <c r="L256" s="45"/>
      <c r="M256" s="236" t="s">
        <v>1</v>
      </c>
      <c r="N256" s="237" t="s">
        <v>45</v>
      </c>
      <c r="O256" s="92"/>
      <c r="P256" s="238">
        <f>O256*H256</f>
        <v>0</v>
      </c>
      <c r="Q256" s="238">
        <v>0</v>
      </c>
      <c r="R256" s="238">
        <f>Q256*H256</f>
        <v>0</v>
      </c>
      <c r="S256" s="238">
        <v>0</v>
      </c>
      <c r="T256" s="239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40" t="s">
        <v>301</v>
      </c>
      <c r="AT256" s="240" t="s">
        <v>215</v>
      </c>
      <c r="AU256" s="240" t="s">
        <v>89</v>
      </c>
      <c r="AY256" s="18" t="s">
        <v>213</v>
      </c>
      <c r="BE256" s="241">
        <f>IF(N256="základní",J256,0)</f>
        <v>0</v>
      </c>
      <c r="BF256" s="241">
        <f>IF(N256="snížená",J256,0)</f>
        <v>0</v>
      </c>
      <c r="BG256" s="241">
        <f>IF(N256="zákl. přenesená",J256,0)</f>
        <v>0</v>
      </c>
      <c r="BH256" s="241">
        <f>IF(N256="sníž. přenesená",J256,0)</f>
        <v>0</v>
      </c>
      <c r="BI256" s="241">
        <f>IF(N256="nulová",J256,0)</f>
        <v>0</v>
      </c>
      <c r="BJ256" s="18" t="s">
        <v>21</v>
      </c>
      <c r="BK256" s="241">
        <f>ROUND(I256*H256,2)</f>
        <v>0</v>
      </c>
      <c r="BL256" s="18" t="s">
        <v>301</v>
      </c>
      <c r="BM256" s="240" t="s">
        <v>3891</v>
      </c>
    </row>
    <row r="257" spans="1:65" s="2" customFormat="1" ht="33" customHeight="1">
      <c r="A257" s="39"/>
      <c r="B257" s="40"/>
      <c r="C257" s="228" t="s">
        <v>947</v>
      </c>
      <c r="D257" s="228" t="s">
        <v>215</v>
      </c>
      <c r="E257" s="229" t="s">
        <v>3892</v>
      </c>
      <c r="F257" s="230" t="s">
        <v>3893</v>
      </c>
      <c r="G257" s="231" t="s">
        <v>371</v>
      </c>
      <c r="H257" s="232">
        <v>2</v>
      </c>
      <c r="I257" s="233"/>
      <c r="J257" s="234">
        <f>ROUND(I257*H257,2)</f>
        <v>0</v>
      </c>
      <c r="K257" s="235"/>
      <c r="L257" s="45"/>
      <c r="M257" s="236" t="s">
        <v>1</v>
      </c>
      <c r="N257" s="237" t="s">
        <v>45</v>
      </c>
      <c r="O257" s="92"/>
      <c r="P257" s="238">
        <f>O257*H257</f>
        <v>0</v>
      </c>
      <c r="Q257" s="238">
        <v>0</v>
      </c>
      <c r="R257" s="238">
        <f>Q257*H257</f>
        <v>0</v>
      </c>
      <c r="S257" s="238">
        <v>0</v>
      </c>
      <c r="T257" s="239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40" t="s">
        <v>301</v>
      </c>
      <c r="AT257" s="240" t="s">
        <v>215</v>
      </c>
      <c r="AU257" s="240" t="s">
        <v>89</v>
      </c>
      <c r="AY257" s="18" t="s">
        <v>213</v>
      </c>
      <c r="BE257" s="241">
        <f>IF(N257="základní",J257,0)</f>
        <v>0</v>
      </c>
      <c r="BF257" s="241">
        <f>IF(N257="snížená",J257,0)</f>
        <v>0</v>
      </c>
      <c r="BG257" s="241">
        <f>IF(N257="zákl. přenesená",J257,0)</f>
        <v>0</v>
      </c>
      <c r="BH257" s="241">
        <f>IF(N257="sníž. přenesená",J257,0)</f>
        <v>0</v>
      </c>
      <c r="BI257" s="241">
        <f>IF(N257="nulová",J257,0)</f>
        <v>0</v>
      </c>
      <c r="BJ257" s="18" t="s">
        <v>21</v>
      </c>
      <c r="BK257" s="241">
        <f>ROUND(I257*H257,2)</f>
        <v>0</v>
      </c>
      <c r="BL257" s="18" t="s">
        <v>301</v>
      </c>
      <c r="BM257" s="240" t="s">
        <v>3894</v>
      </c>
    </row>
    <row r="258" spans="1:65" s="2" customFormat="1" ht="33" customHeight="1">
      <c r="A258" s="39"/>
      <c r="B258" s="40"/>
      <c r="C258" s="228" t="s">
        <v>952</v>
      </c>
      <c r="D258" s="228" t="s">
        <v>215</v>
      </c>
      <c r="E258" s="229" t="s">
        <v>3895</v>
      </c>
      <c r="F258" s="230" t="s">
        <v>3896</v>
      </c>
      <c r="G258" s="231" t="s">
        <v>371</v>
      </c>
      <c r="H258" s="232">
        <v>6</v>
      </c>
      <c r="I258" s="233"/>
      <c r="J258" s="234">
        <f>ROUND(I258*H258,2)</f>
        <v>0</v>
      </c>
      <c r="K258" s="235"/>
      <c r="L258" s="45"/>
      <c r="M258" s="236" t="s">
        <v>1</v>
      </c>
      <c r="N258" s="237" t="s">
        <v>45</v>
      </c>
      <c r="O258" s="92"/>
      <c r="P258" s="238">
        <f>O258*H258</f>
        <v>0</v>
      </c>
      <c r="Q258" s="238">
        <v>0</v>
      </c>
      <c r="R258" s="238">
        <f>Q258*H258</f>
        <v>0</v>
      </c>
      <c r="S258" s="238">
        <v>0</v>
      </c>
      <c r="T258" s="239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40" t="s">
        <v>301</v>
      </c>
      <c r="AT258" s="240" t="s">
        <v>215</v>
      </c>
      <c r="AU258" s="240" t="s">
        <v>89</v>
      </c>
      <c r="AY258" s="18" t="s">
        <v>213</v>
      </c>
      <c r="BE258" s="241">
        <f>IF(N258="základní",J258,0)</f>
        <v>0</v>
      </c>
      <c r="BF258" s="241">
        <f>IF(N258="snížená",J258,0)</f>
        <v>0</v>
      </c>
      <c r="BG258" s="241">
        <f>IF(N258="zákl. přenesená",J258,0)</f>
        <v>0</v>
      </c>
      <c r="BH258" s="241">
        <f>IF(N258="sníž. přenesená",J258,0)</f>
        <v>0</v>
      </c>
      <c r="BI258" s="241">
        <f>IF(N258="nulová",J258,0)</f>
        <v>0</v>
      </c>
      <c r="BJ258" s="18" t="s">
        <v>21</v>
      </c>
      <c r="BK258" s="241">
        <f>ROUND(I258*H258,2)</f>
        <v>0</v>
      </c>
      <c r="BL258" s="18" t="s">
        <v>301</v>
      </c>
      <c r="BM258" s="240" t="s">
        <v>3897</v>
      </c>
    </row>
    <row r="259" spans="1:65" s="2" customFormat="1" ht="33" customHeight="1">
      <c r="A259" s="39"/>
      <c r="B259" s="40"/>
      <c r="C259" s="228" t="s">
        <v>964</v>
      </c>
      <c r="D259" s="228" t="s">
        <v>215</v>
      </c>
      <c r="E259" s="229" t="s">
        <v>3898</v>
      </c>
      <c r="F259" s="230" t="s">
        <v>3899</v>
      </c>
      <c r="G259" s="231" t="s">
        <v>371</v>
      </c>
      <c r="H259" s="232">
        <v>2</v>
      </c>
      <c r="I259" s="233"/>
      <c r="J259" s="234">
        <f>ROUND(I259*H259,2)</f>
        <v>0</v>
      </c>
      <c r="K259" s="235"/>
      <c r="L259" s="45"/>
      <c r="M259" s="236" t="s">
        <v>1</v>
      </c>
      <c r="N259" s="237" t="s">
        <v>45</v>
      </c>
      <c r="O259" s="92"/>
      <c r="P259" s="238">
        <f>O259*H259</f>
        <v>0</v>
      </c>
      <c r="Q259" s="238">
        <v>0</v>
      </c>
      <c r="R259" s="238">
        <f>Q259*H259</f>
        <v>0</v>
      </c>
      <c r="S259" s="238">
        <v>0</v>
      </c>
      <c r="T259" s="239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40" t="s">
        <v>301</v>
      </c>
      <c r="AT259" s="240" t="s">
        <v>215</v>
      </c>
      <c r="AU259" s="240" t="s">
        <v>89</v>
      </c>
      <c r="AY259" s="18" t="s">
        <v>213</v>
      </c>
      <c r="BE259" s="241">
        <f>IF(N259="základní",J259,0)</f>
        <v>0</v>
      </c>
      <c r="BF259" s="241">
        <f>IF(N259="snížená",J259,0)</f>
        <v>0</v>
      </c>
      <c r="BG259" s="241">
        <f>IF(N259="zákl. přenesená",J259,0)</f>
        <v>0</v>
      </c>
      <c r="BH259" s="241">
        <f>IF(N259="sníž. přenesená",J259,0)</f>
        <v>0</v>
      </c>
      <c r="BI259" s="241">
        <f>IF(N259="nulová",J259,0)</f>
        <v>0</v>
      </c>
      <c r="BJ259" s="18" t="s">
        <v>21</v>
      </c>
      <c r="BK259" s="241">
        <f>ROUND(I259*H259,2)</f>
        <v>0</v>
      </c>
      <c r="BL259" s="18" t="s">
        <v>301</v>
      </c>
      <c r="BM259" s="240" t="s">
        <v>3900</v>
      </c>
    </row>
    <row r="260" spans="1:65" s="2" customFormat="1" ht="21.75" customHeight="1">
      <c r="A260" s="39"/>
      <c r="B260" s="40"/>
      <c r="C260" s="228" t="s">
        <v>969</v>
      </c>
      <c r="D260" s="228" t="s">
        <v>215</v>
      </c>
      <c r="E260" s="229" t="s">
        <v>3901</v>
      </c>
      <c r="F260" s="230" t="s">
        <v>3902</v>
      </c>
      <c r="G260" s="231" t="s">
        <v>371</v>
      </c>
      <c r="H260" s="232">
        <v>12</v>
      </c>
      <c r="I260" s="233"/>
      <c r="J260" s="234">
        <f>ROUND(I260*H260,2)</f>
        <v>0</v>
      </c>
      <c r="K260" s="235"/>
      <c r="L260" s="45"/>
      <c r="M260" s="236" t="s">
        <v>1</v>
      </c>
      <c r="N260" s="237" t="s">
        <v>45</v>
      </c>
      <c r="O260" s="92"/>
      <c r="P260" s="238">
        <f>O260*H260</f>
        <v>0</v>
      </c>
      <c r="Q260" s="238">
        <v>0.00163</v>
      </c>
      <c r="R260" s="238">
        <f>Q260*H260</f>
        <v>0.01956</v>
      </c>
      <c r="S260" s="238">
        <v>0</v>
      </c>
      <c r="T260" s="239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40" t="s">
        <v>301</v>
      </c>
      <c r="AT260" s="240" t="s">
        <v>215</v>
      </c>
      <c r="AU260" s="240" t="s">
        <v>89</v>
      </c>
      <c r="AY260" s="18" t="s">
        <v>213</v>
      </c>
      <c r="BE260" s="241">
        <f>IF(N260="základní",J260,0)</f>
        <v>0</v>
      </c>
      <c r="BF260" s="241">
        <f>IF(N260="snížená",J260,0)</f>
        <v>0</v>
      </c>
      <c r="BG260" s="241">
        <f>IF(N260="zákl. přenesená",J260,0)</f>
        <v>0</v>
      </c>
      <c r="BH260" s="241">
        <f>IF(N260="sníž. přenesená",J260,0)</f>
        <v>0</v>
      </c>
      <c r="BI260" s="241">
        <f>IF(N260="nulová",J260,0)</f>
        <v>0</v>
      </c>
      <c r="BJ260" s="18" t="s">
        <v>21</v>
      </c>
      <c r="BK260" s="241">
        <f>ROUND(I260*H260,2)</f>
        <v>0</v>
      </c>
      <c r="BL260" s="18" t="s">
        <v>301</v>
      </c>
      <c r="BM260" s="240" t="s">
        <v>3903</v>
      </c>
    </row>
    <row r="261" spans="1:65" s="2" customFormat="1" ht="21.75" customHeight="1">
      <c r="A261" s="39"/>
      <c r="B261" s="40"/>
      <c r="C261" s="228" t="s">
        <v>977</v>
      </c>
      <c r="D261" s="228" t="s">
        <v>215</v>
      </c>
      <c r="E261" s="229" t="s">
        <v>3904</v>
      </c>
      <c r="F261" s="230" t="s">
        <v>3905</v>
      </c>
      <c r="G261" s="231" t="s">
        <v>470</v>
      </c>
      <c r="H261" s="232">
        <v>180</v>
      </c>
      <c r="I261" s="233"/>
      <c r="J261" s="234">
        <f>ROUND(I261*H261,2)</f>
        <v>0</v>
      </c>
      <c r="K261" s="235"/>
      <c r="L261" s="45"/>
      <c r="M261" s="236" t="s">
        <v>1</v>
      </c>
      <c r="N261" s="237" t="s">
        <v>45</v>
      </c>
      <c r="O261" s="92"/>
      <c r="P261" s="238">
        <f>O261*H261</f>
        <v>0</v>
      </c>
      <c r="Q261" s="238">
        <v>0</v>
      </c>
      <c r="R261" s="238">
        <f>Q261*H261</f>
        <v>0</v>
      </c>
      <c r="S261" s="238">
        <v>0</v>
      </c>
      <c r="T261" s="239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40" t="s">
        <v>301</v>
      </c>
      <c r="AT261" s="240" t="s">
        <v>215</v>
      </c>
      <c r="AU261" s="240" t="s">
        <v>89</v>
      </c>
      <c r="AY261" s="18" t="s">
        <v>213</v>
      </c>
      <c r="BE261" s="241">
        <f>IF(N261="základní",J261,0)</f>
        <v>0</v>
      </c>
      <c r="BF261" s="241">
        <f>IF(N261="snížená",J261,0)</f>
        <v>0</v>
      </c>
      <c r="BG261" s="241">
        <f>IF(N261="zákl. přenesená",J261,0)</f>
        <v>0</v>
      </c>
      <c r="BH261" s="241">
        <f>IF(N261="sníž. přenesená",J261,0)</f>
        <v>0</v>
      </c>
      <c r="BI261" s="241">
        <f>IF(N261="nulová",J261,0)</f>
        <v>0</v>
      </c>
      <c r="BJ261" s="18" t="s">
        <v>21</v>
      </c>
      <c r="BK261" s="241">
        <f>ROUND(I261*H261,2)</f>
        <v>0</v>
      </c>
      <c r="BL261" s="18" t="s">
        <v>301</v>
      </c>
      <c r="BM261" s="240" t="s">
        <v>3906</v>
      </c>
    </row>
    <row r="262" spans="1:51" s="13" customFormat="1" ht="12">
      <c r="A262" s="13"/>
      <c r="B262" s="242"/>
      <c r="C262" s="243"/>
      <c r="D262" s="244" t="s">
        <v>221</v>
      </c>
      <c r="E262" s="245" t="s">
        <v>1</v>
      </c>
      <c r="F262" s="246" t="s">
        <v>3907</v>
      </c>
      <c r="G262" s="243"/>
      <c r="H262" s="247">
        <v>180</v>
      </c>
      <c r="I262" s="248"/>
      <c r="J262" s="243"/>
      <c r="K262" s="243"/>
      <c r="L262" s="249"/>
      <c r="M262" s="250"/>
      <c r="N262" s="251"/>
      <c r="O262" s="251"/>
      <c r="P262" s="251"/>
      <c r="Q262" s="251"/>
      <c r="R262" s="251"/>
      <c r="S262" s="251"/>
      <c r="T262" s="252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3" t="s">
        <v>221</v>
      </c>
      <c r="AU262" s="253" t="s">
        <v>89</v>
      </c>
      <c r="AV262" s="13" t="s">
        <v>89</v>
      </c>
      <c r="AW262" s="13" t="s">
        <v>36</v>
      </c>
      <c r="AX262" s="13" t="s">
        <v>21</v>
      </c>
      <c r="AY262" s="253" t="s">
        <v>213</v>
      </c>
    </row>
    <row r="263" spans="1:65" s="2" customFormat="1" ht="21.75" customHeight="1">
      <c r="A263" s="39"/>
      <c r="B263" s="40"/>
      <c r="C263" s="228" t="s">
        <v>982</v>
      </c>
      <c r="D263" s="228" t="s">
        <v>215</v>
      </c>
      <c r="E263" s="229" t="s">
        <v>3908</v>
      </c>
      <c r="F263" s="230" t="s">
        <v>3909</v>
      </c>
      <c r="G263" s="231" t="s">
        <v>470</v>
      </c>
      <c r="H263" s="232">
        <v>61</v>
      </c>
      <c r="I263" s="233"/>
      <c r="J263" s="234">
        <f>ROUND(I263*H263,2)</f>
        <v>0</v>
      </c>
      <c r="K263" s="235"/>
      <c r="L263" s="45"/>
      <c r="M263" s="236" t="s">
        <v>1</v>
      </c>
      <c r="N263" s="237" t="s">
        <v>45</v>
      </c>
      <c r="O263" s="92"/>
      <c r="P263" s="238">
        <f>O263*H263</f>
        <v>0</v>
      </c>
      <c r="Q263" s="238">
        <v>0</v>
      </c>
      <c r="R263" s="238">
        <f>Q263*H263</f>
        <v>0</v>
      </c>
      <c r="S263" s="238">
        <v>0</v>
      </c>
      <c r="T263" s="239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40" t="s">
        <v>301</v>
      </c>
      <c r="AT263" s="240" t="s">
        <v>215</v>
      </c>
      <c r="AU263" s="240" t="s">
        <v>89</v>
      </c>
      <c r="AY263" s="18" t="s">
        <v>213</v>
      </c>
      <c r="BE263" s="241">
        <f>IF(N263="základní",J263,0)</f>
        <v>0</v>
      </c>
      <c r="BF263" s="241">
        <f>IF(N263="snížená",J263,0)</f>
        <v>0</v>
      </c>
      <c r="BG263" s="241">
        <f>IF(N263="zákl. přenesená",J263,0)</f>
        <v>0</v>
      </c>
      <c r="BH263" s="241">
        <f>IF(N263="sníž. přenesená",J263,0)</f>
        <v>0</v>
      </c>
      <c r="BI263" s="241">
        <f>IF(N263="nulová",J263,0)</f>
        <v>0</v>
      </c>
      <c r="BJ263" s="18" t="s">
        <v>21</v>
      </c>
      <c r="BK263" s="241">
        <f>ROUND(I263*H263,2)</f>
        <v>0</v>
      </c>
      <c r="BL263" s="18" t="s">
        <v>301</v>
      </c>
      <c r="BM263" s="240" t="s">
        <v>3910</v>
      </c>
    </row>
    <row r="264" spans="1:65" s="2" customFormat="1" ht="21.75" customHeight="1">
      <c r="A264" s="39"/>
      <c r="B264" s="40"/>
      <c r="C264" s="228" t="s">
        <v>987</v>
      </c>
      <c r="D264" s="228" t="s">
        <v>215</v>
      </c>
      <c r="E264" s="229" t="s">
        <v>3911</v>
      </c>
      <c r="F264" s="230" t="s">
        <v>3912</v>
      </c>
      <c r="G264" s="231" t="s">
        <v>470</v>
      </c>
      <c r="H264" s="232">
        <v>106</v>
      </c>
      <c r="I264" s="233"/>
      <c r="J264" s="234">
        <f>ROUND(I264*H264,2)</f>
        <v>0</v>
      </c>
      <c r="K264" s="235"/>
      <c r="L264" s="45"/>
      <c r="M264" s="236" t="s">
        <v>1</v>
      </c>
      <c r="N264" s="237" t="s">
        <v>45</v>
      </c>
      <c r="O264" s="92"/>
      <c r="P264" s="238">
        <f>O264*H264</f>
        <v>0</v>
      </c>
      <c r="Q264" s="238">
        <v>0</v>
      </c>
      <c r="R264" s="238">
        <f>Q264*H264</f>
        <v>0</v>
      </c>
      <c r="S264" s="238">
        <v>0</v>
      </c>
      <c r="T264" s="239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40" t="s">
        <v>301</v>
      </c>
      <c r="AT264" s="240" t="s">
        <v>215</v>
      </c>
      <c r="AU264" s="240" t="s">
        <v>89</v>
      </c>
      <c r="AY264" s="18" t="s">
        <v>213</v>
      </c>
      <c r="BE264" s="241">
        <f>IF(N264="základní",J264,0)</f>
        <v>0</v>
      </c>
      <c r="BF264" s="241">
        <f>IF(N264="snížená",J264,0)</f>
        <v>0</v>
      </c>
      <c r="BG264" s="241">
        <f>IF(N264="zákl. přenesená",J264,0)</f>
        <v>0</v>
      </c>
      <c r="BH264" s="241">
        <f>IF(N264="sníž. přenesená",J264,0)</f>
        <v>0</v>
      </c>
      <c r="BI264" s="241">
        <f>IF(N264="nulová",J264,0)</f>
        <v>0</v>
      </c>
      <c r="BJ264" s="18" t="s">
        <v>21</v>
      </c>
      <c r="BK264" s="241">
        <f>ROUND(I264*H264,2)</f>
        <v>0</v>
      </c>
      <c r="BL264" s="18" t="s">
        <v>301</v>
      </c>
      <c r="BM264" s="240" t="s">
        <v>3913</v>
      </c>
    </row>
    <row r="265" spans="1:65" s="2" customFormat="1" ht="21.75" customHeight="1">
      <c r="A265" s="39"/>
      <c r="B265" s="40"/>
      <c r="C265" s="228" t="s">
        <v>993</v>
      </c>
      <c r="D265" s="228" t="s">
        <v>215</v>
      </c>
      <c r="E265" s="229" t="s">
        <v>3914</v>
      </c>
      <c r="F265" s="230" t="s">
        <v>3915</v>
      </c>
      <c r="G265" s="231" t="s">
        <v>371</v>
      </c>
      <c r="H265" s="232">
        <v>33</v>
      </c>
      <c r="I265" s="233"/>
      <c r="J265" s="234">
        <f>ROUND(I265*H265,2)</f>
        <v>0</v>
      </c>
      <c r="K265" s="235"/>
      <c r="L265" s="45"/>
      <c r="M265" s="236" t="s">
        <v>1</v>
      </c>
      <c r="N265" s="237" t="s">
        <v>45</v>
      </c>
      <c r="O265" s="92"/>
      <c r="P265" s="238">
        <f>O265*H265</f>
        <v>0</v>
      </c>
      <c r="Q265" s="238">
        <v>0.00014</v>
      </c>
      <c r="R265" s="238">
        <f>Q265*H265</f>
        <v>0.00462</v>
      </c>
      <c r="S265" s="238">
        <v>0</v>
      </c>
      <c r="T265" s="239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40" t="s">
        <v>301</v>
      </c>
      <c r="AT265" s="240" t="s">
        <v>215</v>
      </c>
      <c r="AU265" s="240" t="s">
        <v>89</v>
      </c>
      <c r="AY265" s="18" t="s">
        <v>213</v>
      </c>
      <c r="BE265" s="241">
        <f>IF(N265="základní",J265,0)</f>
        <v>0</v>
      </c>
      <c r="BF265" s="241">
        <f>IF(N265="snížená",J265,0)</f>
        <v>0</v>
      </c>
      <c r="BG265" s="241">
        <f>IF(N265="zákl. přenesená",J265,0)</f>
        <v>0</v>
      </c>
      <c r="BH265" s="241">
        <f>IF(N265="sníž. přenesená",J265,0)</f>
        <v>0</v>
      </c>
      <c r="BI265" s="241">
        <f>IF(N265="nulová",J265,0)</f>
        <v>0</v>
      </c>
      <c r="BJ265" s="18" t="s">
        <v>21</v>
      </c>
      <c r="BK265" s="241">
        <f>ROUND(I265*H265,2)</f>
        <v>0</v>
      </c>
      <c r="BL265" s="18" t="s">
        <v>301</v>
      </c>
      <c r="BM265" s="240" t="s">
        <v>3916</v>
      </c>
    </row>
    <row r="266" spans="1:65" s="2" customFormat="1" ht="21.75" customHeight="1">
      <c r="A266" s="39"/>
      <c r="B266" s="40"/>
      <c r="C266" s="228" t="s">
        <v>998</v>
      </c>
      <c r="D266" s="228" t="s">
        <v>215</v>
      </c>
      <c r="E266" s="229" t="s">
        <v>3917</v>
      </c>
      <c r="F266" s="230" t="s">
        <v>3918</v>
      </c>
      <c r="G266" s="231" t="s">
        <v>470</v>
      </c>
      <c r="H266" s="232">
        <v>377</v>
      </c>
      <c r="I266" s="233"/>
      <c r="J266" s="234">
        <f>ROUND(I266*H266,2)</f>
        <v>0</v>
      </c>
      <c r="K266" s="235"/>
      <c r="L266" s="45"/>
      <c r="M266" s="236" t="s">
        <v>1</v>
      </c>
      <c r="N266" s="237" t="s">
        <v>45</v>
      </c>
      <c r="O266" s="92"/>
      <c r="P266" s="238">
        <f>O266*H266</f>
        <v>0</v>
      </c>
      <c r="Q266" s="238">
        <v>0.00047</v>
      </c>
      <c r="R266" s="238">
        <f>Q266*H266</f>
        <v>0.17719</v>
      </c>
      <c r="S266" s="238">
        <v>0</v>
      </c>
      <c r="T266" s="239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40" t="s">
        <v>301</v>
      </c>
      <c r="AT266" s="240" t="s">
        <v>215</v>
      </c>
      <c r="AU266" s="240" t="s">
        <v>89</v>
      </c>
      <c r="AY266" s="18" t="s">
        <v>213</v>
      </c>
      <c r="BE266" s="241">
        <f>IF(N266="základní",J266,0)</f>
        <v>0</v>
      </c>
      <c r="BF266" s="241">
        <f>IF(N266="snížená",J266,0)</f>
        <v>0</v>
      </c>
      <c r="BG266" s="241">
        <f>IF(N266="zákl. přenesená",J266,0)</f>
        <v>0</v>
      </c>
      <c r="BH266" s="241">
        <f>IF(N266="sníž. přenesená",J266,0)</f>
        <v>0</v>
      </c>
      <c r="BI266" s="241">
        <f>IF(N266="nulová",J266,0)</f>
        <v>0</v>
      </c>
      <c r="BJ266" s="18" t="s">
        <v>21</v>
      </c>
      <c r="BK266" s="241">
        <f>ROUND(I266*H266,2)</f>
        <v>0</v>
      </c>
      <c r="BL266" s="18" t="s">
        <v>301</v>
      </c>
      <c r="BM266" s="240" t="s">
        <v>3919</v>
      </c>
    </row>
    <row r="267" spans="1:51" s="13" customFormat="1" ht="12">
      <c r="A267" s="13"/>
      <c r="B267" s="242"/>
      <c r="C267" s="243"/>
      <c r="D267" s="244" t="s">
        <v>221</v>
      </c>
      <c r="E267" s="245" t="s">
        <v>1</v>
      </c>
      <c r="F267" s="246" t="s">
        <v>3920</v>
      </c>
      <c r="G267" s="243"/>
      <c r="H267" s="247">
        <v>377</v>
      </c>
      <c r="I267" s="248"/>
      <c r="J267" s="243"/>
      <c r="K267" s="243"/>
      <c r="L267" s="249"/>
      <c r="M267" s="250"/>
      <c r="N267" s="251"/>
      <c r="O267" s="251"/>
      <c r="P267" s="251"/>
      <c r="Q267" s="251"/>
      <c r="R267" s="251"/>
      <c r="S267" s="251"/>
      <c r="T267" s="252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53" t="s">
        <v>221</v>
      </c>
      <c r="AU267" s="253" t="s">
        <v>89</v>
      </c>
      <c r="AV267" s="13" t="s">
        <v>89</v>
      </c>
      <c r="AW267" s="13" t="s">
        <v>36</v>
      </c>
      <c r="AX267" s="13" t="s">
        <v>21</v>
      </c>
      <c r="AY267" s="253" t="s">
        <v>213</v>
      </c>
    </row>
    <row r="268" spans="1:65" s="2" customFormat="1" ht="21.75" customHeight="1">
      <c r="A268" s="39"/>
      <c r="B268" s="40"/>
      <c r="C268" s="228" t="s">
        <v>1003</v>
      </c>
      <c r="D268" s="228" t="s">
        <v>215</v>
      </c>
      <c r="E268" s="229" t="s">
        <v>3921</v>
      </c>
      <c r="F268" s="230" t="s">
        <v>3922</v>
      </c>
      <c r="G268" s="231" t="s">
        <v>470</v>
      </c>
      <c r="H268" s="232">
        <v>27</v>
      </c>
      <c r="I268" s="233"/>
      <c r="J268" s="234">
        <f>ROUND(I268*H268,2)</f>
        <v>0</v>
      </c>
      <c r="K268" s="235"/>
      <c r="L268" s="45"/>
      <c r="M268" s="236" t="s">
        <v>1</v>
      </c>
      <c r="N268" s="237" t="s">
        <v>45</v>
      </c>
      <c r="O268" s="92"/>
      <c r="P268" s="238">
        <f>O268*H268</f>
        <v>0</v>
      </c>
      <c r="Q268" s="238">
        <v>0.00058</v>
      </c>
      <c r="R268" s="238">
        <f>Q268*H268</f>
        <v>0.01566</v>
      </c>
      <c r="S268" s="238">
        <v>0</v>
      </c>
      <c r="T268" s="239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40" t="s">
        <v>301</v>
      </c>
      <c r="AT268" s="240" t="s">
        <v>215</v>
      </c>
      <c r="AU268" s="240" t="s">
        <v>89</v>
      </c>
      <c r="AY268" s="18" t="s">
        <v>213</v>
      </c>
      <c r="BE268" s="241">
        <f>IF(N268="základní",J268,0)</f>
        <v>0</v>
      </c>
      <c r="BF268" s="241">
        <f>IF(N268="snížená",J268,0)</f>
        <v>0</v>
      </c>
      <c r="BG268" s="241">
        <f>IF(N268="zákl. přenesená",J268,0)</f>
        <v>0</v>
      </c>
      <c r="BH268" s="241">
        <f>IF(N268="sníž. přenesená",J268,0)</f>
        <v>0</v>
      </c>
      <c r="BI268" s="241">
        <f>IF(N268="nulová",J268,0)</f>
        <v>0</v>
      </c>
      <c r="BJ268" s="18" t="s">
        <v>21</v>
      </c>
      <c r="BK268" s="241">
        <f>ROUND(I268*H268,2)</f>
        <v>0</v>
      </c>
      <c r="BL268" s="18" t="s">
        <v>301</v>
      </c>
      <c r="BM268" s="240" t="s">
        <v>3923</v>
      </c>
    </row>
    <row r="269" spans="1:51" s="13" customFormat="1" ht="12">
      <c r="A269" s="13"/>
      <c r="B269" s="242"/>
      <c r="C269" s="243"/>
      <c r="D269" s="244" t="s">
        <v>221</v>
      </c>
      <c r="E269" s="245" t="s">
        <v>1</v>
      </c>
      <c r="F269" s="246" t="s">
        <v>3924</v>
      </c>
      <c r="G269" s="243"/>
      <c r="H269" s="247">
        <v>27</v>
      </c>
      <c r="I269" s="248"/>
      <c r="J269" s="243"/>
      <c r="K269" s="243"/>
      <c r="L269" s="249"/>
      <c r="M269" s="250"/>
      <c r="N269" s="251"/>
      <c r="O269" s="251"/>
      <c r="P269" s="251"/>
      <c r="Q269" s="251"/>
      <c r="R269" s="251"/>
      <c r="S269" s="251"/>
      <c r="T269" s="252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53" t="s">
        <v>221</v>
      </c>
      <c r="AU269" s="253" t="s">
        <v>89</v>
      </c>
      <c r="AV269" s="13" t="s">
        <v>89</v>
      </c>
      <c r="AW269" s="13" t="s">
        <v>36</v>
      </c>
      <c r="AX269" s="13" t="s">
        <v>21</v>
      </c>
      <c r="AY269" s="253" t="s">
        <v>213</v>
      </c>
    </row>
    <row r="270" spans="1:65" s="2" customFormat="1" ht="21.75" customHeight="1">
      <c r="A270" s="39"/>
      <c r="B270" s="40"/>
      <c r="C270" s="228" t="s">
        <v>1025</v>
      </c>
      <c r="D270" s="228" t="s">
        <v>215</v>
      </c>
      <c r="E270" s="229" t="s">
        <v>3925</v>
      </c>
      <c r="F270" s="230" t="s">
        <v>3926</v>
      </c>
      <c r="G270" s="231" t="s">
        <v>470</v>
      </c>
      <c r="H270" s="232">
        <v>101</v>
      </c>
      <c r="I270" s="233"/>
      <c r="J270" s="234">
        <f>ROUND(I270*H270,2)</f>
        <v>0</v>
      </c>
      <c r="K270" s="235"/>
      <c r="L270" s="45"/>
      <c r="M270" s="236" t="s">
        <v>1</v>
      </c>
      <c r="N270" s="237" t="s">
        <v>45</v>
      </c>
      <c r="O270" s="92"/>
      <c r="P270" s="238">
        <f>O270*H270</f>
        <v>0</v>
      </c>
      <c r="Q270" s="238">
        <v>0.00071</v>
      </c>
      <c r="R270" s="238">
        <f>Q270*H270</f>
        <v>0.07171</v>
      </c>
      <c r="S270" s="238">
        <v>0</v>
      </c>
      <c r="T270" s="239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40" t="s">
        <v>301</v>
      </c>
      <c r="AT270" s="240" t="s">
        <v>215</v>
      </c>
      <c r="AU270" s="240" t="s">
        <v>89</v>
      </c>
      <c r="AY270" s="18" t="s">
        <v>213</v>
      </c>
      <c r="BE270" s="241">
        <f>IF(N270="základní",J270,0)</f>
        <v>0</v>
      </c>
      <c r="BF270" s="241">
        <f>IF(N270="snížená",J270,0)</f>
        <v>0</v>
      </c>
      <c r="BG270" s="241">
        <f>IF(N270="zákl. přenesená",J270,0)</f>
        <v>0</v>
      </c>
      <c r="BH270" s="241">
        <f>IF(N270="sníž. přenesená",J270,0)</f>
        <v>0</v>
      </c>
      <c r="BI270" s="241">
        <f>IF(N270="nulová",J270,0)</f>
        <v>0</v>
      </c>
      <c r="BJ270" s="18" t="s">
        <v>21</v>
      </c>
      <c r="BK270" s="241">
        <f>ROUND(I270*H270,2)</f>
        <v>0</v>
      </c>
      <c r="BL270" s="18" t="s">
        <v>301</v>
      </c>
      <c r="BM270" s="240" t="s">
        <v>3927</v>
      </c>
    </row>
    <row r="271" spans="1:51" s="13" customFormat="1" ht="12">
      <c r="A271" s="13"/>
      <c r="B271" s="242"/>
      <c r="C271" s="243"/>
      <c r="D271" s="244" t="s">
        <v>221</v>
      </c>
      <c r="E271" s="245" t="s">
        <v>1</v>
      </c>
      <c r="F271" s="246" t="s">
        <v>3928</v>
      </c>
      <c r="G271" s="243"/>
      <c r="H271" s="247">
        <v>101</v>
      </c>
      <c r="I271" s="248"/>
      <c r="J271" s="243"/>
      <c r="K271" s="243"/>
      <c r="L271" s="249"/>
      <c r="M271" s="250"/>
      <c r="N271" s="251"/>
      <c r="O271" s="251"/>
      <c r="P271" s="251"/>
      <c r="Q271" s="251"/>
      <c r="R271" s="251"/>
      <c r="S271" s="251"/>
      <c r="T271" s="252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53" t="s">
        <v>221</v>
      </c>
      <c r="AU271" s="253" t="s">
        <v>89</v>
      </c>
      <c r="AV271" s="13" t="s">
        <v>89</v>
      </c>
      <c r="AW271" s="13" t="s">
        <v>36</v>
      </c>
      <c r="AX271" s="13" t="s">
        <v>21</v>
      </c>
      <c r="AY271" s="253" t="s">
        <v>213</v>
      </c>
    </row>
    <row r="272" spans="1:65" s="2" customFormat="1" ht="21.75" customHeight="1">
      <c r="A272" s="39"/>
      <c r="B272" s="40"/>
      <c r="C272" s="228" t="s">
        <v>1030</v>
      </c>
      <c r="D272" s="228" t="s">
        <v>215</v>
      </c>
      <c r="E272" s="229" t="s">
        <v>3929</v>
      </c>
      <c r="F272" s="230" t="s">
        <v>3930</v>
      </c>
      <c r="G272" s="231" t="s">
        <v>470</v>
      </c>
      <c r="H272" s="232">
        <v>45</v>
      </c>
      <c r="I272" s="233"/>
      <c r="J272" s="234">
        <f>ROUND(I272*H272,2)</f>
        <v>0</v>
      </c>
      <c r="K272" s="235"/>
      <c r="L272" s="45"/>
      <c r="M272" s="236" t="s">
        <v>1</v>
      </c>
      <c r="N272" s="237" t="s">
        <v>45</v>
      </c>
      <c r="O272" s="92"/>
      <c r="P272" s="238">
        <f>O272*H272</f>
        <v>0</v>
      </c>
      <c r="Q272" s="238">
        <v>0.00106</v>
      </c>
      <c r="R272" s="238">
        <f>Q272*H272</f>
        <v>0.0477</v>
      </c>
      <c r="S272" s="238">
        <v>0</v>
      </c>
      <c r="T272" s="239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40" t="s">
        <v>301</v>
      </c>
      <c r="AT272" s="240" t="s">
        <v>215</v>
      </c>
      <c r="AU272" s="240" t="s">
        <v>89</v>
      </c>
      <c r="AY272" s="18" t="s">
        <v>213</v>
      </c>
      <c r="BE272" s="241">
        <f>IF(N272="základní",J272,0)</f>
        <v>0</v>
      </c>
      <c r="BF272" s="241">
        <f>IF(N272="snížená",J272,0)</f>
        <v>0</v>
      </c>
      <c r="BG272" s="241">
        <f>IF(N272="zákl. přenesená",J272,0)</f>
        <v>0</v>
      </c>
      <c r="BH272" s="241">
        <f>IF(N272="sníž. přenesená",J272,0)</f>
        <v>0</v>
      </c>
      <c r="BI272" s="241">
        <f>IF(N272="nulová",J272,0)</f>
        <v>0</v>
      </c>
      <c r="BJ272" s="18" t="s">
        <v>21</v>
      </c>
      <c r="BK272" s="241">
        <f>ROUND(I272*H272,2)</f>
        <v>0</v>
      </c>
      <c r="BL272" s="18" t="s">
        <v>301</v>
      </c>
      <c r="BM272" s="240" t="s">
        <v>3931</v>
      </c>
    </row>
    <row r="273" spans="1:51" s="13" customFormat="1" ht="12">
      <c r="A273" s="13"/>
      <c r="B273" s="242"/>
      <c r="C273" s="243"/>
      <c r="D273" s="244" t="s">
        <v>221</v>
      </c>
      <c r="E273" s="245" t="s">
        <v>1</v>
      </c>
      <c r="F273" s="246" t="s">
        <v>3932</v>
      </c>
      <c r="G273" s="243"/>
      <c r="H273" s="247">
        <v>45</v>
      </c>
      <c r="I273" s="248"/>
      <c r="J273" s="243"/>
      <c r="K273" s="243"/>
      <c r="L273" s="249"/>
      <c r="M273" s="250"/>
      <c r="N273" s="251"/>
      <c r="O273" s="251"/>
      <c r="P273" s="251"/>
      <c r="Q273" s="251"/>
      <c r="R273" s="251"/>
      <c r="S273" s="251"/>
      <c r="T273" s="252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53" t="s">
        <v>221</v>
      </c>
      <c r="AU273" s="253" t="s">
        <v>89</v>
      </c>
      <c r="AV273" s="13" t="s">
        <v>89</v>
      </c>
      <c r="AW273" s="13" t="s">
        <v>36</v>
      </c>
      <c r="AX273" s="13" t="s">
        <v>21</v>
      </c>
      <c r="AY273" s="253" t="s">
        <v>213</v>
      </c>
    </row>
    <row r="274" spans="1:65" s="2" customFormat="1" ht="21.75" customHeight="1">
      <c r="A274" s="39"/>
      <c r="B274" s="40"/>
      <c r="C274" s="228" t="s">
        <v>1038</v>
      </c>
      <c r="D274" s="228" t="s">
        <v>215</v>
      </c>
      <c r="E274" s="229" t="s">
        <v>3933</v>
      </c>
      <c r="F274" s="230" t="s">
        <v>3934</v>
      </c>
      <c r="G274" s="231" t="s">
        <v>470</v>
      </c>
      <c r="H274" s="232">
        <v>32</v>
      </c>
      <c r="I274" s="233"/>
      <c r="J274" s="234">
        <f>ROUND(I274*H274,2)</f>
        <v>0</v>
      </c>
      <c r="K274" s="235"/>
      <c r="L274" s="45"/>
      <c r="M274" s="236" t="s">
        <v>1</v>
      </c>
      <c r="N274" s="237" t="s">
        <v>45</v>
      </c>
      <c r="O274" s="92"/>
      <c r="P274" s="238">
        <f>O274*H274</f>
        <v>0</v>
      </c>
      <c r="Q274" s="238">
        <v>0.00196</v>
      </c>
      <c r="R274" s="238">
        <f>Q274*H274</f>
        <v>0.06272</v>
      </c>
      <c r="S274" s="238">
        <v>0</v>
      </c>
      <c r="T274" s="239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40" t="s">
        <v>301</v>
      </c>
      <c r="AT274" s="240" t="s">
        <v>215</v>
      </c>
      <c r="AU274" s="240" t="s">
        <v>89</v>
      </c>
      <c r="AY274" s="18" t="s">
        <v>213</v>
      </c>
      <c r="BE274" s="241">
        <f>IF(N274="základní",J274,0)</f>
        <v>0</v>
      </c>
      <c r="BF274" s="241">
        <f>IF(N274="snížená",J274,0)</f>
        <v>0</v>
      </c>
      <c r="BG274" s="241">
        <f>IF(N274="zákl. přenesená",J274,0)</f>
        <v>0</v>
      </c>
      <c r="BH274" s="241">
        <f>IF(N274="sníž. přenesená",J274,0)</f>
        <v>0</v>
      </c>
      <c r="BI274" s="241">
        <f>IF(N274="nulová",J274,0)</f>
        <v>0</v>
      </c>
      <c r="BJ274" s="18" t="s">
        <v>21</v>
      </c>
      <c r="BK274" s="241">
        <f>ROUND(I274*H274,2)</f>
        <v>0</v>
      </c>
      <c r="BL274" s="18" t="s">
        <v>301</v>
      </c>
      <c r="BM274" s="240" t="s">
        <v>3935</v>
      </c>
    </row>
    <row r="275" spans="1:51" s="13" customFormat="1" ht="12">
      <c r="A275" s="13"/>
      <c r="B275" s="242"/>
      <c r="C275" s="243"/>
      <c r="D275" s="244" t="s">
        <v>221</v>
      </c>
      <c r="E275" s="245" t="s">
        <v>1</v>
      </c>
      <c r="F275" s="246" t="s">
        <v>3936</v>
      </c>
      <c r="G275" s="243"/>
      <c r="H275" s="247">
        <v>32</v>
      </c>
      <c r="I275" s="248"/>
      <c r="J275" s="243"/>
      <c r="K275" s="243"/>
      <c r="L275" s="249"/>
      <c r="M275" s="250"/>
      <c r="N275" s="251"/>
      <c r="O275" s="251"/>
      <c r="P275" s="251"/>
      <c r="Q275" s="251"/>
      <c r="R275" s="251"/>
      <c r="S275" s="251"/>
      <c r="T275" s="252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53" t="s">
        <v>221</v>
      </c>
      <c r="AU275" s="253" t="s">
        <v>89</v>
      </c>
      <c r="AV275" s="13" t="s">
        <v>89</v>
      </c>
      <c r="AW275" s="13" t="s">
        <v>36</v>
      </c>
      <c r="AX275" s="13" t="s">
        <v>21</v>
      </c>
      <c r="AY275" s="253" t="s">
        <v>213</v>
      </c>
    </row>
    <row r="276" spans="1:65" s="2" customFormat="1" ht="21.75" customHeight="1">
      <c r="A276" s="39"/>
      <c r="B276" s="40"/>
      <c r="C276" s="228" t="s">
        <v>590</v>
      </c>
      <c r="D276" s="228" t="s">
        <v>215</v>
      </c>
      <c r="E276" s="229" t="s">
        <v>3937</v>
      </c>
      <c r="F276" s="230" t="s">
        <v>3938</v>
      </c>
      <c r="G276" s="231" t="s">
        <v>371</v>
      </c>
      <c r="H276" s="232">
        <v>66</v>
      </c>
      <c r="I276" s="233"/>
      <c r="J276" s="234">
        <f>ROUND(I276*H276,2)</f>
        <v>0</v>
      </c>
      <c r="K276" s="235"/>
      <c r="L276" s="45"/>
      <c r="M276" s="236" t="s">
        <v>1</v>
      </c>
      <c r="N276" s="237" t="s">
        <v>45</v>
      </c>
      <c r="O276" s="92"/>
      <c r="P276" s="238">
        <f>O276*H276</f>
        <v>0</v>
      </c>
      <c r="Q276" s="238">
        <v>1E-05</v>
      </c>
      <c r="R276" s="238">
        <f>Q276*H276</f>
        <v>0.0006600000000000001</v>
      </c>
      <c r="S276" s="238">
        <v>0</v>
      </c>
      <c r="T276" s="239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40" t="s">
        <v>301</v>
      </c>
      <c r="AT276" s="240" t="s">
        <v>215</v>
      </c>
      <c r="AU276" s="240" t="s">
        <v>89</v>
      </c>
      <c r="AY276" s="18" t="s">
        <v>213</v>
      </c>
      <c r="BE276" s="241">
        <f>IF(N276="základní",J276,0)</f>
        <v>0</v>
      </c>
      <c r="BF276" s="241">
        <f>IF(N276="snížená",J276,0)</f>
        <v>0</v>
      </c>
      <c r="BG276" s="241">
        <f>IF(N276="zákl. přenesená",J276,0)</f>
        <v>0</v>
      </c>
      <c r="BH276" s="241">
        <f>IF(N276="sníž. přenesená",J276,0)</f>
        <v>0</v>
      </c>
      <c r="BI276" s="241">
        <f>IF(N276="nulová",J276,0)</f>
        <v>0</v>
      </c>
      <c r="BJ276" s="18" t="s">
        <v>21</v>
      </c>
      <c r="BK276" s="241">
        <f>ROUND(I276*H276,2)</f>
        <v>0</v>
      </c>
      <c r="BL276" s="18" t="s">
        <v>301</v>
      </c>
      <c r="BM276" s="240" t="s">
        <v>3939</v>
      </c>
    </row>
    <row r="277" spans="1:65" s="2" customFormat="1" ht="16.5" customHeight="1">
      <c r="A277" s="39"/>
      <c r="B277" s="40"/>
      <c r="C277" s="228" t="s">
        <v>1047</v>
      </c>
      <c r="D277" s="228" t="s">
        <v>215</v>
      </c>
      <c r="E277" s="229" t="s">
        <v>3940</v>
      </c>
      <c r="F277" s="230" t="s">
        <v>3941</v>
      </c>
      <c r="G277" s="231" t="s">
        <v>470</v>
      </c>
      <c r="H277" s="232">
        <v>863</v>
      </c>
      <c r="I277" s="233"/>
      <c r="J277" s="234">
        <f>ROUND(I277*H277,2)</f>
        <v>0</v>
      </c>
      <c r="K277" s="235"/>
      <c r="L277" s="45"/>
      <c r="M277" s="236" t="s">
        <v>1</v>
      </c>
      <c r="N277" s="237" t="s">
        <v>45</v>
      </c>
      <c r="O277" s="92"/>
      <c r="P277" s="238">
        <f>O277*H277</f>
        <v>0</v>
      </c>
      <c r="Q277" s="238">
        <v>0</v>
      </c>
      <c r="R277" s="238">
        <f>Q277*H277</f>
        <v>0</v>
      </c>
      <c r="S277" s="238">
        <v>0</v>
      </c>
      <c r="T277" s="239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40" t="s">
        <v>301</v>
      </c>
      <c r="AT277" s="240" t="s">
        <v>215</v>
      </c>
      <c r="AU277" s="240" t="s">
        <v>89</v>
      </c>
      <c r="AY277" s="18" t="s">
        <v>213</v>
      </c>
      <c r="BE277" s="241">
        <f>IF(N277="základní",J277,0)</f>
        <v>0</v>
      </c>
      <c r="BF277" s="241">
        <f>IF(N277="snížená",J277,0)</f>
        <v>0</v>
      </c>
      <c r="BG277" s="241">
        <f>IF(N277="zákl. přenesená",J277,0)</f>
        <v>0</v>
      </c>
      <c r="BH277" s="241">
        <f>IF(N277="sníž. přenesená",J277,0)</f>
        <v>0</v>
      </c>
      <c r="BI277" s="241">
        <f>IF(N277="nulová",J277,0)</f>
        <v>0</v>
      </c>
      <c r="BJ277" s="18" t="s">
        <v>21</v>
      </c>
      <c r="BK277" s="241">
        <f>ROUND(I277*H277,2)</f>
        <v>0</v>
      </c>
      <c r="BL277" s="18" t="s">
        <v>301</v>
      </c>
      <c r="BM277" s="240" t="s">
        <v>3942</v>
      </c>
    </row>
    <row r="278" spans="1:51" s="13" customFormat="1" ht="12">
      <c r="A278" s="13"/>
      <c r="B278" s="242"/>
      <c r="C278" s="243"/>
      <c r="D278" s="244" t="s">
        <v>221</v>
      </c>
      <c r="E278" s="245" t="s">
        <v>1</v>
      </c>
      <c r="F278" s="246" t="s">
        <v>3943</v>
      </c>
      <c r="G278" s="243"/>
      <c r="H278" s="247">
        <v>863</v>
      </c>
      <c r="I278" s="248"/>
      <c r="J278" s="243"/>
      <c r="K278" s="243"/>
      <c r="L278" s="249"/>
      <c r="M278" s="250"/>
      <c r="N278" s="251"/>
      <c r="O278" s="251"/>
      <c r="P278" s="251"/>
      <c r="Q278" s="251"/>
      <c r="R278" s="251"/>
      <c r="S278" s="251"/>
      <c r="T278" s="252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53" t="s">
        <v>221</v>
      </c>
      <c r="AU278" s="253" t="s">
        <v>89</v>
      </c>
      <c r="AV278" s="13" t="s">
        <v>89</v>
      </c>
      <c r="AW278" s="13" t="s">
        <v>36</v>
      </c>
      <c r="AX278" s="13" t="s">
        <v>21</v>
      </c>
      <c r="AY278" s="253" t="s">
        <v>213</v>
      </c>
    </row>
    <row r="279" spans="1:65" s="2" customFormat="1" ht="16.5" customHeight="1">
      <c r="A279" s="39"/>
      <c r="B279" s="40"/>
      <c r="C279" s="228" t="s">
        <v>1052</v>
      </c>
      <c r="D279" s="228" t="s">
        <v>215</v>
      </c>
      <c r="E279" s="229" t="s">
        <v>3944</v>
      </c>
      <c r="F279" s="230" t="s">
        <v>3945</v>
      </c>
      <c r="G279" s="231" t="s">
        <v>470</v>
      </c>
      <c r="H279" s="232">
        <v>66</v>
      </c>
      <c r="I279" s="233"/>
      <c r="J279" s="234">
        <f>ROUND(I279*H279,2)</f>
        <v>0</v>
      </c>
      <c r="K279" s="235"/>
      <c r="L279" s="45"/>
      <c r="M279" s="236" t="s">
        <v>1</v>
      </c>
      <c r="N279" s="237" t="s">
        <v>45</v>
      </c>
      <c r="O279" s="92"/>
      <c r="P279" s="238">
        <f>O279*H279</f>
        <v>0</v>
      </c>
      <c r="Q279" s="238">
        <v>0</v>
      </c>
      <c r="R279" s="238">
        <f>Q279*H279</f>
        <v>0</v>
      </c>
      <c r="S279" s="238">
        <v>0</v>
      </c>
      <c r="T279" s="239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40" t="s">
        <v>301</v>
      </c>
      <c r="AT279" s="240" t="s">
        <v>215</v>
      </c>
      <c r="AU279" s="240" t="s">
        <v>89</v>
      </c>
      <c r="AY279" s="18" t="s">
        <v>213</v>
      </c>
      <c r="BE279" s="241">
        <f>IF(N279="základní",J279,0)</f>
        <v>0</v>
      </c>
      <c r="BF279" s="241">
        <f>IF(N279="snížená",J279,0)</f>
        <v>0</v>
      </c>
      <c r="BG279" s="241">
        <f>IF(N279="zákl. přenesená",J279,0)</f>
        <v>0</v>
      </c>
      <c r="BH279" s="241">
        <f>IF(N279="sníž. přenesená",J279,0)</f>
        <v>0</v>
      </c>
      <c r="BI279" s="241">
        <f>IF(N279="nulová",J279,0)</f>
        <v>0</v>
      </c>
      <c r="BJ279" s="18" t="s">
        <v>21</v>
      </c>
      <c r="BK279" s="241">
        <f>ROUND(I279*H279,2)</f>
        <v>0</v>
      </c>
      <c r="BL279" s="18" t="s">
        <v>301</v>
      </c>
      <c r="BM279" s="240" t="s">
        <v>3946</v>
      </c>
    </row>
    <row r="280" spans="1:51" s="13" customFormat="1" ht="12">
      <c r="A280" s="13"/>
      <c r="B280" s="242"/>
      <c r="C280" s="243"/>
      <c r="D280" s="244" t="s">
        <v>221</v>
      </c>
      <c r="E280" s="245" t="s">
        <v>1</v>
      </c>
      <c r="F280" s="246" t="s">
        <v>571</v>
      </c>
      <c r="G280" s="243"/>
      <c r="H280" s="247">
        <v>66</v>
      </c>
      <c r="I280" s="248"/>
      <c r="J280" s="243"/>
      <c r="K280" s="243"/>
      <c r="L280" s="249"/>
      <c r="M280" s="250"/>
      <c r="N280" s="251"/>
      <c r="O280" s="251"/>
      <c r="P280" s="251"/>
      <c r="Q280" s="251"/>
      <c r="R280" s="251"/>
      <c r="S280" s="251"/>
      <c r="T280" s="252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53" t="s">
        <v>221</v>
      </c>
      <c r="AU280" s="253" t="s">
        <v>89</v>
      </c>
      <c r="AV280" s="13" t="s">
        <v>89</v>
      </c>
      <c r="AW280" s="13" t="s">
        <v>36</v>
      </c>
      <c r="AX280" s="13" t="s">
        <v>21</v>
      </c>
      <c r="AY280" s="253" t="s">
        <v>213</v>
      </c>
    </row>
    <row r="281" spans="1:63" s="12" customFormat="1" ht="20.85" customHeight="1">
      <c r="A281" s="12"/>
      <c r="B281" s="212"/>
      <c r="C281" s="213"/>
      <c r="D281" s="214" t="s">
        <v>79</v>
      </c>
      <c r="E281" s="226" t="s">
        <v>3947</v>
      </c>
      <c r="F281" s="226" t="s">
        <v>3948</v>
      </c>
      <c r="G281" s="213"/>
      <c r="H281" s="213"/>
      <c r="I281" s="216"/>
      <c r="J281" s="227">
        <f>BK281</f>
        <v>0</v>
      </c>
      <c r="K281" s="213"/>
      <c r="L281" s="218"/>
      <c r="M281" s="219"/>
      <c r="N281" s="220"/>
      <c r="O281" s="220"/>
      <c r="P281" s="221">
        <f>SUM(P282:P283)</f>
        <v>0</v>
      </c>
      <c r="Q281" s="220"/>
      <c r="R281" s="221">
        <f>SUM(R282:R283)</f>
        <v>0</v>
      </c>
      <c r="S281" s="220"/>
      <c r="T281" s="222">
        <f>SUM(T282:T283)</f>
        <v>0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223" t="s">
        <v>219</v>
      </c>
      <c r="AT281" s="224" t="s">
        <v>79</v>
      </c>
      <c r="AU281" s="224" t="s">
        <v>89</v>
      </c>
      <c r="AY281" s="223" t="s">
        <v>213</v>
      </c>
      <c r="BK281" s="225">
        <f>SUM(BK282:BK283)</f>
        <v>0</v>
      </c>
    </row>
    <row r="282" spans="1:65" s="2" customFormat="1" ht="16.5" customHeight="1">
      <c r="A282" s="39"/>
      <c r="B282" s="40"/>
      <c r="C282" s="228" t="s">
        <v>1057</v>
      </c>
      <c r="D282" s="228" t="s">
        <v>215</v>
      </c>
      <c r="E282" s="229" t="s">
        <v>3949</v>
      </c>
      <c r="F282" s="230" t="s">
        <v>3950</v>
      </c>
      <c r="G282" s="231" t="s">
        <v>1227</v>
      </c>
      <c r="H282" s="232">
        <v>35</v>
      </c>
      <c r="I282" s="233"/>
      <c r="J282" s="234">
        <f>ROUND(I282*H282,2)</f>
        <v>0</v>
      </c>
      <c r="K282" s="235"/>
      <c r="L282" s="45"/>
      <c r="M282" s="236" t="s">
        <v>1</v>
      </c>
      <c r="N282" s="237" t="s">
        <v>45</v>
      </c>
      <c r="O282" s="92"/>
      <c r="P282" s="238">
        <f>O282*H282</f>
        <v>0</v>
      </c>
      <c r="Q282" s="238">
        <v>0</v>
      </c>
      <c r="R282" s="238">
        <f>Q282*H282</f>
        <v>0</v>
      </c>
      <c r="S282" s="238">
        <v>0</v>
      </c>
      <c r="T282" s="239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40" t="s">
        <v>3951</v>
      </c>
      <c r="AT282" s="240" t="s">
        <v>215</v>
      </c>
      <c r="AU282" s="240" t="s">
        <v>231</v>
      </c>
      <c r="AY282" s="18" t="s">
        <v>213</v>
      </c>
      <c r="BE282" s="241">
        <f>IF(N282="základní",J282,0)</f>
        <v>0</v>
      </c>
      <c r="BF282" s="241">
        <f>IF(N282="snížená",J282,0)</f>
        <v>0</v>
      </c>
      <c r="BG282" s="241">
        <f>IF(N282="zákl. přenesená",J282,0)</f>
        <v>0</v>
      </c>
      <c r="BH282" s="241">
        <f>IF(N282="sníž. přenesená",J282,0)</f>
        <v>0</v>
      </c>
      <c r="BI282" s="241">
        <f>IF(N282="nulová",J282,0)</f>
        <v>0</v>
      </c>
      <c r="BJ282" s="18" t="s">
        <v>21</v>
      </c>
      <c r="BK282" s="241">
        <f>ROUND(I282*H282,2)</f>
        <v>0</v>
      </c>
      <c r="BL282" s="18" t="s">
        <v>3951</v>
      </c>
      <c r="BM282" s="240" t="s">
        <v>3952</v>
      </c>
    </row>
    <row r="283" spans="1:65" s="2" customFormat="1" ht="21.75" customHeight="1">
      <c r="A283" s="39"/>
      <c r="B283" s="40"/>
      <c r="C283" s="228" t="s">
        <v>1064</v>
      </c>
      <c r="D283" s="228" t="s">
        <v>215</v>
      </c>
      <c r="E283" s="229" t="s">
        <v>3953</v>
      </c>
      <c r="F283" s="230" t="s">
        <v>3954</v>
      </c>
      <c r="G283" s="231" t="s">
        <v>1227</v>
      </c>
      <c r="H283" s="232">
        <v>30</v>
      </c>
      <c r="I283" s="233"/>
      <c r="J283" s="234">
        <f>ROUND(I283*H283,2)</f>
        <v>0</v>
      </c>
      <c r="K283" s="235"/>
      <c r="L283" s="45"/>
      <c r="M283" s="301" t="s">
        <v>1</v>
      </c>
      <c r="N283" s="302" t="s">
        <v>45</v>
      </c>
      <c r="O283" s="303"/>
      <c r="P283" s="304">
        <f>O283*H283</f>
        <v>0</v>
      </c>
      <c r="Q283" s="304">
        <v>0</v>
      </c>
      <c r="R283" s="304">
        <f>Q283*H283</f>
        <v>0</v>
      </c>
      <c r="S283" s="304">
        <v>0</v>
      </c>
      <c r="T283" s="305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40" t="s">
        <v>3951</v>
      </c>
      <c r="AT283" s="240" t="s">
        <v>215</v>
      </c>
      <c r="AU283" s="240" t="s">
        <v>231</v>
      </c>
      <c r="AY283" s="18" t="s">
        <v>213</v>
      </c>
      <c r="BE283" s="241">
        <f>IF(N283="základní",J283,0)</f>
        <v>0</v>
      </c>
      <c r="BF283" s="241">
        <f>IF(N283="snížená",J283,0)</f>
        <v>0</v>
      </c>
      <c r="BG283" s="241">
        <f>IF(N283="zákl. přenesená",J283,0)</f>
        <v>0</v>
      </c>
      <c r="BH283" s="241">
        <f>IF(N283="sníž. přenesená",J283,0)</f>
        <v>0</v>
      </c>
      <c r="BI283" s="241">
        <f>IF(N283="nulová",J283,0)</f>
        <v>0</v>
      </c>
      <c r="BJ283" s="18" t="s">
        <v>21</v>
      </c>
      <c r="BK283" s="241">
        <f>ROUND(I283*H283,2)</f>
        <v>0</v>
      </c>
      <c r="BL283" s="18" t="s">
        <v>3951</v>
      </c>
      <c r="BM283" s="240" t="s">
        <v>3955</v>
      </c>
    </row>
    <row r="284" spans="1:31" s="2" customFormat="1" ht="6.95" customHeight="1">
      <c r="A284" s="39"/>
      <c r="B284" s="67"/>
      <c r="C284" s="68"/>
      <c r="D284" s="68"/>
      <c r="E284" s="68"/>
      <c r="F284" s="68"/>
      <c r="G284" s="68"/>
      <c r="H284" s="68"/>
      <c r="I284" s="68"/>
      <c r="J284" s="68"/>
      <c r="K284" s="68"/>
      <c r="L284" s="45"/>
      <c r="M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</row>
  </sheetData>
  <sheetProtection password="CC35" sheet="1" objects="1" scenarios="1" formatColumns="0" formatRows="0" autoFilter="0"/>
  <autoFilter ref="C124:K283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104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1:31" s="2" customFormat="1" ht="12" customHeight="1">
      <c r="A8" s="39"/>
      <c r="B8" s="45"/>
      <c r="C8" s="39"/>
      <c r="D8" s="151" t="s">
        <v>159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53" t="s">
        <v>3956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51" t="s">
        <v>19</v>
      </c>
      <c r="E11" s="39"/>
      <c r="F11" s="142" t="s">
        <v>1</v>
      </c>
      <c r="G11" s="39"/>
      <c r="H11" s="39"/>
      <c r="I11" s="151" t="s">
        <v>20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1" t="s">
        <v>22</v>
      </c>
      <c r="E12" s="39"/>
      <c r="F12" s="142" t="s">
        <v>30</v>
      </c>
      <c r="G12" s="39"/>
      <c r="H12" s="39"/>
      <c r="I12" s="151" t="s">
        <v>24</v>
      </c>
      <c r="J12" s="154" t="str">
        <f>'Rekapitulace stavby'!AN8</f>
        <v>3. 3. 2021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28</v>
      </c>
      <c r="E14" s="39"/>
      <c r="F14" s="39"/>
      <c r="G14" s="39"/>
      <c r="H14" s="39"/>
      <c r="I14" s="151" t="s">
        <v>29</v>
      </c>
      <c r="J14" s="142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2" t="str">
        <f>IF('Rekapitulace stavby'!E11="","",'Rekapitulace stavby'!E11)</f>
        <v xml:space="preserve"> </v>
      </c>
      <c r="F15" s="39"/>
      <c r="G15" s="39"/>
      <c r="H15" s="39"/>
      <c r="I15" s="151" t="s">
        <v>31</v>
      </c>
      <c r="J15" s="142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51" t="s">
        <v>32</v>
      </c>
      <c r="E17" s="39"/>
      <c r="F17" s="39"/>
      <c r="G17" s="39"/>
      <c r="H17" s="39"/>
      <c r="I17" s="151" t="s">
        <v>29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1" t="s">
        <v>31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51" t="s">
        <v>34</v>
      </c>
      <c r="E20" s="39"/>
      <c r="F20" s="39"/>
      <c r="G20" s="39"/>
      <c r="H20" s="39"/>
      <c r="I20" s="151" t="s">
        <v>29</v>
      </c>
      <c r="J20" s="142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2" t="str">
        <f>IF('Rekapitulace stavby'!E17="","",'Rekapitulace stavby'!E17)</f>
        <v>ATELIER H1§ ATELIER HÁJEK</v>
      </c>
      <c r="F21" s="39"/>
      <c r="G21" s="39"/>
      <c r="H21" s="39"/>
      <c r="I21" s="151" t="s">
        <v>31</v>
      </c>
      <c r="J21" s="142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51" t="s">
        <v>37</v>
      </c>
      <c r="E23" s="39"/>
      <c r="F23" s="39"/>
      <c r="G23" s="39"/>
      <c r="H23" s="39"/>
      <c r="I23" s="151" t="s">
        <v>29</v>
      </c>
      <c r="J23" s="142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2" t="str">
        <f>IF('Rekapitulace stavby'!E20="","",'Rekapitulace stavby'!E20)</f>
        <v>ERŠILOVÁ</v>
      </c>
      <c r="F24" s="39"/>
      <c r="G24" s="39"/>
      <c r="H24" s="39"/>
      <c r="I24" s="151" t="s">
        <v>31</v>
      </c>
      <c r="J24" s="142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51" t="s">
        <v>39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9"/>
      <c r="E29" s="159"/>
      <c r="F29" s="159"/>
      <c r="G29" s="159"/>
      <c r="H29" s="159"/>
      <c r="I29" s="159"/>
      <c r="J29" s="159"/>
      <c r="K29" s="15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60" t="s">
        <v>40</v>
      </c>
      <c r="E30" s="39"/>
      <c r="F30" s="39"/>
      <c r="G30" s="39"/>
      <c r="H30" s="39"/>
      <c r="I30" s="39"/>
      <c r="J30" s="161">
        <f>ROUND(J119,2)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2" t="s">
        <v>42</v>
      </c>
      <c r="G32" s="39"/>
      <c r="H32" s="39"/>
      <c r="I32" s="162" t="s">
        <v>41</v>
      </c>
      <c r="J32" s="162" t="s">
        <v>43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3" t="s">
        <v>44</v>
      </c>
      <c r="E33" s="151" t="s">
        <v>45</v>
      </c>
      <c r="F33" s="164">
        <f>ROUND((SUM(BE119:BE172)),2)</f>
        <v>0</v>
      </c>
      <c r="G33" s="39"/>
      <c r="H33" s="39"/>
      <c r="I33" s="165">
        <v>0.21</v>
      </c>
      <c r="J33" s="164">
        <f>ROUND(((SUM(BE119:BE172))*I33),2)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51" t="s">
        <v>46</v>
      </c>
      <c r="F34" s="164">
        <f>ROUND((SUM(BF119:BF172)),2)</f>
        <v>0</v>
      </c>
      <c r="G34" s="39"/>
      <c r="H34" s="39"/>
      <c r="I34" s="165">
        <v>0.15</v>
      </c>
      <c r="J34" s="164">
        <f>ROUND(((SUM(BF119:BF172))*I34),2)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51" t="s">
        <v>47</v>
      </c>
      <c r="F35" s="164">
        <f>ROUND((SUM(BG119:BG172)),2)</f>
        <v>0</v>
      </c>
      <c r="G35" s="39"/>
      <c r="H35" s="39"/>
      <c r="I35" s="165">
        <v>0.21</v>
      </c>
      <c r="J35" s="164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1" t="s">
        <v>48</v>
      </c>
      <c r="F36" s="164">
        <f>ROUND((SUM(BH119:BH172)),2)</f>
        <v>0</v>
      </c>
      <c r="G36" s="39"/>
      <c r="H36" s="39"/>
      <c r="I36" s="165">
        <v>0.15</v>
      </c>
      <c r="J36" s="164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49</v>
      </c>
      <c r="F37" s="164">
        <f>ROUND((SUM(BI119:BI172)),2)</f>
        <v>0</v>
      </c>
      <c r="G37" s="39"/>
      <c r="H37" s="39"/>
      <c r="I37" s="165">
        <v>0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6"/>
      <c r="D39" s="167" t="s">
        <v>50</v>
      </c>
      <c r="E39" s="168"/>
      <c r="F39" s="168"/>
      <c r="G39" s="169" t="s">
        <v>51</v>
      </c>
      <c r="H39" s="170" t="s">
        <v>52</v>
      </c>
      <c r="I39" s="168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53</v>
      </c>
      <c r="E50" s="174"/>
      <c r="F50" s="174"/>
      <c r="G50" s="173" t="s">
        <v>54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55</v>
      </c>
      <c r="E61" s="176"/>
      <c r="F61" s="177" t="s">
        <v>56</v>
      </c>
      <c r="G61" s="175" t="s">
        <v>55</v>
      </c>
      <c r="H61" s="176"/>
      <c r="I61" s="176"/>
      <c r="J61" s="178" t="s">
        <v>56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57</v>
      </c>
      <c r="E65" s="179"/>
      <c r="F65" s="179"/>
      <c r="G65" s="173" t="s">
        <v>58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55</v>
      </c>
      <c r="E76" s="176"/>
      <c r="F76" s="177" t="s">
        <v>56</v>
      </c>
      <c r="G76" s="175" t="s">
        <v>55</v>
      </c>
      <c r="H76" s="176"/>
      <c r="I76" s="176"/>
      <c r="J76" s="178" t="s">
        <v>56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159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TSB SILNOPROUD - TSB Silnoproud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22</v>
      </c>
      <c r="D89" s="41"/>
      <c r="E89" s="41"/>
      <c r="F89" s="28" t="str">
        <f>F12</f>
        <v xml:space="preserve"> </v>
      </c>
      <c r="G89" s="41"/>
      <c r="H89" s="41"/>
      <c r="I89" s="33" t="s">
        <v>24</v>
      </c>
      <c r="J89" s="80" t="str">
        <f>IF(J12="","",J12)</f>
        <v>3. 3. 2021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>
      <c r="A91" s="39"/>
      <c r="B91" s="40"/>
      <c r="C91" s="33" t="s">
        <v>28</v>
      </c>
      <c r="D91" s="41"/>
      <c r="E91" s="41"/>
      <c r="F91" s="28" t="str">
        <f>E15</f>
        <v xml:space="preserve"> </v>
      </c>
      <c r="G91" s="41"/>
      <c r="H91" s="41"/>
      <c r="I91" s="33" t="s">
        <v>34</v>
      </c>
      <c r="J91" s="37" t="str">
        <f>E21</f>
        <v>ATELIER H1§ ATELIER HÁJEK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32</v>
      </c>
      <c r="D92" s="41"/>
      <c r="E92" s="41"/>
      <c r="F92" s="28" t="str">
        <f>IF(E18="","",E18)</f>
        <v>Vyplň údaj</v>
      </c>
      <c r="G92" s="41"/>
      <c r="H92" s="41"/>
      <c r="I92" s="33" t="s">
        <v>37</v>
      </c>
      <c r="J92" s="37" t="str">
        <f>E24</f>
        <v>ERŠILOVÁ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5" t="s">
        <v>163</v>
      </c>
      <c r="D94" s="186"/>
      <c r="E94" s="186"/>
      <c r="F94" s="186"/>
      <c r="G94" s="186"/>
      <c r="H94" s="186"/>
      <c r="I94" s="186"/>
      <c r="J94" s="187" t="s">
        <v>164</v>
      </c>
      <c r="K94" s="186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8" t="s">
        <v>165</v>
      </c>
      <c r="D96" s="41"/>
      <c r="E96" s="41"/>
      <c r="F96" s="41"/>
      <c r="G96" s="41"/>
      <c r="H96" s="41"/>
      <c r="I96" s="41"/>
      <c r="J96" s="111">
        <f>J119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166</v>
      </c>
    </row>
    <row r="97" spans="1:31" s="9" customFormat="1" ht="24.95" customHeight="1">
      <c r="A97" s="9"/>
      <c r="B97" s="189"/>
      <c r="C97" s="190"/>
      <c r="D97" s="191" t="s">
        <v>3957</v>
      </c>
      <c r="E97" s="192"/>
      <c r="F97" s="192"/>
      <c r="G97" s="192"/>
      <c r="H97" s="192"/>
      <c r="I97" s="192"/>
      <c r="J97" s="193">
        <f>J120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9"/>
      <c r="C98" s="190"/>
      <c r="D98" s="191" t="s">
        <v>3958</v>
      </c>
      <c r="E98" s="192"/>
      <c r="F98" s="192"/>
      <c r="G98" s="192"/>
      <c r="H98" s="192"/>
      <c r="I98" s="192"/>
      <c r="J98" s="193">
        <f>J159</f>
        <v>0</v>
      </c>
      <c r="K98" s="190"/>
      <c r="L98" s="19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89"/>
      <c r="C99" s="190"/>
      <c r="D99" s="191" t="s">
        <v>3959</v>
      </c>
      <c r="E99" s="192"/>
      <c r="F99" s="192"/>
      <c r="G99" s="192"/>
      <c r="H99" s="192"/>
      <c r="I99" s="192"/>
      <c r="J99" s="193">
        <f>J165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39"/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2" customFormat="1" ht="6.95" customHeight="1">
      <c r="A101" s="39"/>
      <c r="B101" s="67"/>
      <c r="C101" s="68"/>
      <c r="D101" s="68"/>
      <c r="E101" s="68"/>
      <c r="F101" s="68"/>
      <c r="G101" s="68"/>
      <c r="H101" s="68"/>
      <c r="I101" s="68"/>
      <c r="J101" s="68"/>
      <c r="K101" s="68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5" spans="1:31" s="2" customFormat="1" ht="6.95" customHeight="1">
      <c r="A105" s="39"/>
      <c r="B105" s="69"/>
      <c r="C105" s="70"/>
      <c r="D105" s="70"/>
      <c r="E105" s="70"/>
      <c r="F105" s="70"/>
      <c r="G105" s="70"/>
      <c r="H105" s="70"/>
      <c r="I105" s="70"/>
      <c r="J105" s="70"/>
      <c r="K105" s="70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24.95" customHeight="1">
      <c r="A106" s="39"/>
      <c r="B106" s="40"/>
      <c r="C106" s="24" t="s">
        <v>198</v>
      </c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2" customHeight="1">
      <c r="A108" s="39"/>
      <c r="B108" s="40"/>
      <c r="C108" s="33" t="s">
        <v>16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6.5" customHeight="1">
      <c r="A109" s="39"/>
      <c r="B109" s="40"/>
      <c r="C109" s="41"/>
      <c r="D109" s="41"/>
      <c r="E109" s="184" t="str">
        <f>E7</f>
        <v>NÁSTAVBA OPER. SÁLŮ A STERILIZACE</v>
      </c>
      <c r="F109" s="33"/>
      <c r="G109" s="33"/>
      <c r="H109" s="33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159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77" t="str">
        <f>E9</f>
        <v>TSB SILNOPROUD - TSB Silnoproud</v>
      </c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22</v>
      </c>
      <c r="D113" s="41"/>
      <c r="E113" s="41"/>
      <c r="F113" s="28" t="str">
        <f>F12</f>
        <v xml:space="preserve"> </v>
      </c>
      <c r="G113" s="41"/>
      <c r="H113" s="41"/>
      <c r="I113" s="33" t="s">
        <v>24</v>
      </c>
      <c r="J113" s="80" t="str">
        <f>IF(J12="","",J12)</f>
        <v>3. 3. 2021</v>
      </c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25.65" customHeight="1">
      <c r="A115" s="39"/>
      <c r="B115" s="40"/>
      <c r="C115" s="33" t="s">
        <v>28</v>
      </c>
      <c r="D115" s="41"/>
      <c r="E115" s="41"/>
      <c r="F115" s="28" t="str">
        <f>E15</f>
        <v xml:space="preserve"> </v>
      </c>
      <c r="G115" s="41"/>
      <c r="H115" s="41"/>
      <c r="I115" s="33" t="s">
        <v>34</v>
      </c>
      <c r="J115" s="37" t="str">
        <f>E21</f>
        <v>ATELIER H1§ ATELIER HÁJEK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5.15" customHeight="1">
      <c r="A116" s="39"/>
      <c r="B116" s="40"/>
      <c r="C116" s="33" t="s">
        <v>32</v>
      </c>
      <c r="D116" s="41"/>
      <c r="E116" s="41"/>
      <c r="F116" s="28" t="str">
        <f>IF(E18="","",E18)</f>
        <v>Vyplň údaj</v>
      </c>
      <c r="G116" s="41"/>
      <c r="H116" s="41"/>
      <c r="I116" s="33" t="s">
        <v>37</v>
      </c>
      <c r="J116" s="37" t="str">
        <f>E24</f>
        <v>ERŠILOVÁ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0.3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11" customFormat="1" ht="29.25" customHeight="1">
      <c r="A118" s="200"/>
      <c r="B118" s="201"/>
      <c r="C118" s="202" t="s">
        <v>199</v>
      </c>
      <c r="D118" s="203" t="s">
        <v>65</v>
      </c>
      <c r="E118" s="203" t="s">
        <v>61</v>
      </c>
      <c r="F118" s="203" t="s">
        <v>62</v>
      </c>
      <c r="G118" s="203" t="s">
        <v>200</v>
      </c>
      <c r="H118" s="203" t="s">
        <v>201</v>
      </c>
      <c r="I118" s="203" t="s">
        <v>202</v>
      </c>
      <c r="J118" s="204" t="s">
        <v>164</v>
      </c>
      <c r="K118" s="205" t="s">
        <v>203</v>
      </c>
      <c r="L118" s="206"/>
      <c r="M118" s="101" t="s">
        <v>1</v>
      </c>
      <c r="N118" s="102" t="s">
        <v>44</v>
      </c>
      <c r="O118" s="102" t="s">
        <v>204</v>
      </c>
      <c r="P118" s="102" t="s">
        <v>205</v>
      </c>
      <c r="Q118" s="102" t="s">
        <v>206</v>
      </c>
      <c r="R118" s="102" t="s">
        <v>207</v>
      </c>
      <c r="S118" s="102" t="s">
        <v>208</v>
      </c>
      <c r="T118" s="103" t="s">
        <v>209</v>
      </c>
      <c r="U118" s="200"/>
      <c r="V118" s="200"/>
      <c r="W118" s="200"/>
      <c r="X118" s="200"/>
      <c r="Y118" s="200"/>
      <c r="Z118" s="200"/>
      <c r="AA118" s="200"/>
      <c r="AB118" s="200"/>
      <c r="AC118" s="200"/>
      <c r="AD118" s="200"/>
      <c r="AE118" s="200"/>
    </row>
    <row r="119" spans="1:63" s="2" customFormat="1" ht="22.8" customHeight="1">
      <c r="A119" s="39"/>
      <c r="B119" s="40"/>
      <c r="C119" s="108" t="s">
        <v>210</v>
      </c>
      <c r="D119" s="41"/>
      <c r="E119" s="41"/>
      <c r="F119" s="41"/>
      <c r="G119" s="41"/>
      <c r="H119" s="41"/>
      <c r="I119" s="41"/>
      <c r="J119" s="207">
        <f>BK119</f>
        <v>0</v>
      </c>
      <c r="K119" s="41"/>
      <c r="L119" s="45"/>
      <c r="M119" s="104"/>
      <c r="N119" s="208"/>
      <c r="O119" s="105"/>
      <c r="P119" s="209">
        <f>P120+P159+P165</f>
        <v>0</v>
      </c>
      <c r="Q119" s="105"/>
      <c r="R119" s="209">
        <f>R120+R159+R165</f>
        <v>0</v>
      </c>
      <c r="S119" s="105"/>
      <c r="T119" s="210">
        <f>T120+T159+T165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79</v>
      </c>
      <c r="AU119" s="18" t="s">
        <v>166</v>
      </c>
      <c r="BK119" s="211">
        <f>BK120+BK159+BK165</f>
        <v>0</v>
      </c>
    </row>
    <row r="120" spans="1:63" s="12" customFormat="1" ht="25.9" customHeight="1">
      <c r="A120" s="12"/>
      <c r="B120" s="212"/>
      <c r="C120" s="213"/>
      <c r="D120" s="214" t="s">
        <v>79</v>
      </c>
      <c r="E120" s="215" t="s">
        <v>3960</v>
      </c>
      <c r="F120" s="215" t="s">
        <v>3961</v>
      </c>
      <c r="G120" s="213"/>
      <c r="H120" s="213"/>
      <c r="I120" s="216"/>
      <c r="J120" s="217">
        <f>BK120</f>
        <v>0</v>
      </c>
      <c r="K120" s="213"/>
      <c r="L120" s="218"/>
      <c r="M120" s="219"/>
      <c r="N120" s="220"/>
      <c r="O120" s="220"/>
      <c r="P120" s="221">
        <f>SUM(P121:P158)</f>
        <v>0</v>
      </c>
      <c r="Q120" s="220"/>
      <c r="R120" s="221">
        <f>SUM(R121:R158)</f>
        <v>0</v>
      </c>
      <c r="S120" s="220"/>
      <c r="T120" s="222">
        <f>SUM(T121:T158)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23" t="s">
        <v>21</v>
      </c>
      <c r="AT120" s="224" t="s">
        <v>79</v>
      </c>
      <c r="AU120" s="224" t="s">
        <v>80</v>
      </c>
      <c r="AY120" s="223" t="s">
        <v>213</v>
      </c>
      <c r="BK120" s="225">
        <f>SUM(BK121:BK158)</f>
        <v>0</v>
      </c>
    </row>
    <row r="121" spans="1:65" s="2" customFormat="1" ht="21.75" customHeight="1">
      <c r="A121" s="39"/>
      <c r="B121" s="40"/>
      <c r="C121" s="228" t="s">
        <v>21</v>
      </c>
      <c r="D121" s="228" t="s">
        <v>215</v>
      </c>
      <c r="E121" s="229" t="s">
        <v>3962</v>
      </c>
      <c r="F121" s="230" t="s">
        <v>3963</v>
      </c>
      <c r="G121" s="231" t="s">
        <v>3162</v>
      </c>
      <c r="H121" s="232">
        <v>1</v>
      </c>
      <c r="I121" s="233"/>
      <c r="J121" s="234">
        <f>ROUND(I121*H121,2)</f>
        <v>0</v>
      </c>
      <c r="K121" s="235"/>
      <c r="L121" s="45"/>
      <c r="M121" s="236" t="s">
        <v>1</v>
      </c>
      <c r="N121" s="237" t="s">
        <v>45</v>
      </c>
      <c r="O121" s="92"/>
      <c r="P121" s="238">
        <f>O121*H121</f>
        <v>0</v>
      </c>
      <c r="Q121" s="238">
        <v>0</v>
      </c>
      <c r="R121" s="238">
        <f>Q121*H121</f>
        <v>0</v>
      </c>
      <c r="S121" s="238">
        <v>0</v>
      </c>
      <c r="T121" s="239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40" t="s">
        <v>219</v>
      </c>
      <c r="AT121" s="240" t="s">
        <v>215</v>
      </c>
      <c r="AU121" s="240" t="s">
        <v>21</v>
      </c>
      <c r="AY121" s="18" t="s">
        <v>213</v>
      </c>
      <c r="BE121" s="241">
        <f>IF(N121="základní",J121,0)</f>
        <v>0</v>
      </c>
      <c r="BF121" s="241">
        <f>IF(N121="snížená",J121,0)</f>
        <v>0</v>
      </c>
      <c r="BG121" s="241">
        <f>IF(N121="zákl. přenesená",J121,0)</f>
        <v>0</v>
      </c>
      <c r="BH121" s="241">
        <f>IF(N121="sníž. přenesená",J121,0)</f>
        <v>0</v>
      </c>
      <c r="BI121" s="241">
        <f>IF(N121="nulová",J121,0)</f>
        <v>0</v>
      </c>
      <c r="BJ121" s="18" t="s">
        <v>21</v>
      </c>
      <c r="BK121" s="241">
        <f>ROUND(I121*H121,2)</f>
        <v>0</v>
      </c>
      <c r="BL121" s="18" t="s">
        <v>219</v>
      </c>
      <c r="BM121" s="240" t="s">
        <v>89</v>
      </c>
    </row>
    <row r="122" spans="1:65" s="2" customFormat="1" ht="21.75" customHeight="1">
      <c r="A122" s="39"/>
      <c r="B122" s="40"/>
      <c r="C122" s="228" t="s">
        <v>89</v>
      </c>
      <c r="D122" s="228" t="s">
        <v>215</v>
      </c>
      <c r="E122" s="229" t="s">
        <v>3964</v>
      </c>
      <c r="F122" s="230" t="s">
        <v>3965</v>
      </c>
      <c r="G122" s="231" t="s">
        <v>3162</v>
      </c>
      <c r="H122" s="232">
        <v>1</v>
      </c>
      <c r="I122" s="233"/>
      <c r="J122" s="234">
        <f>ROUND(I122*H122,2)</f>
        <v>0</v>
      </c>
      <c r="K122" s="235"/>
      <c r="L122" s="45"/>
      <c r="M122" s="236" t="s">
        <v>1</v>
      </c>
      <c r="N122" s="237" t="s">
        <v>45</v>
      </c>
      <c r="O122" s="92"/>
      <c r="P122" s="238">
        <f>O122*H122</f>
        <v>0</v>
      </c>
      <c r="Q122" s="238">
        <v>0</v>
      </c>
      <c r="R122" s="238">
        <f>Q122*H122</f>
        <v>0</v>
      </c>
      <c r="S122" s="238">
        <v>0</v>
      </c>
      <c r="T122" s="239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40" t="s">
        <v>219</v>
      </c>
      <c r="AT122" s="240" t="s">
        <v>215</v>
      </c>
      <c r="AU122" s="240" t="s">
        <v>21</v>
      </c>
      <c r="AY122" s="18" t="s">
        <v>213</v>
      </c>
      <c r="BE122" s="241">
        <f>IF(N122="základní",J122,0)</f>
        <v>0</v>
      </c>
      <c r="BF122" s="241">
        <f>IF(N122="snížená",J122,0)</f>
        <v>0</v>
      </c>
      <c r="BG122" s="241">
        <f>IF(N122="zákl. přenesená",J122,0)</f>
        <v>0</v>
      </c>
      <c r="BH122" s="241">
        <f>IF(N122="sníž. přenesená",J122,0)</f>
        <v>0</v>
      </c>
      <c r="BI122" s="241">
        <f>IF(N122="nulová",J122,0)</f>
        <v>0</v>
      </c>
      <c r="BJ122" s="18" t="s">
        <v>21</v>
      </c>
      <c r="BK122" s="241">
        <f>ROUND(I122*H122,2)</f>
        <v>0</v>
      </c>
      <c r="BL122" s="18" t="s">
        <v>219</v>
      </c>
      <c r="BM122" s="240" t="s">
        <v>219</v>
      </c>
    </row>
    <row r="123" spans="1:65" s="2" customFormat="1" ht="21.75" customHeight="1">
      <c r="A123" s="39"/>
      <c r="B123" s="40"/>
      <c r="C123" s="228" t="s">
        <v>231</v>
      </c>
      <c r="D123" s="228" t="s">
        <v>215</v>
      </c>
      <c r="E123" s="229" t="s">
        <v>3966</v>
      </c>
      <c r="F123" s="230" t="s">
        <v>3967</v>
      </c>
      <c r="G123" s="231" t="s">
        <v>3162</v>
      </c>
      <c r="H123" s="232">
        <v>1</v>
      </c>
      <c r="I123" s="233"/>
      <c r="J123" s="234">
        <f>ROUND(I123*H123,2)</f>
        <v>0</v>
      </c>
      <c r="K123" s="235"/>
      <c r="L123" s="45"/>
      <c r="M123" s="236" t="s">
        <v>1</v>
      </c>
      <c r="N123" s="237" t="s">
        <v>45</v>
      </c>
      <c r="O123" s="92"/>
      <c r="P123" s="238">
        <f>O123*H123</f>
        <v>0</v>
      </c>
      <c r="Q123" s="238">
        <v>0</v>
      </c>
      <c r="R123" s="238">
        <f>Q123*H123</f>
        <v>0</v>
      </c>
      <c r="S123" s="238">
        <v>0</v>
      </c>
      <c r="T123" s="239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40" t="s">
        <v>219</v>
      </c>
      <c r="AT123" s="240" t="s">
        <v>215</v>
      </c>
      <c r="AU123" s="240" t="s">
        <v>21</v>
      </c>
      <c r="AY123" s="18" t="s">
        <v>213</v>
      </c>
      <c r="BE123" s="241">
        <f>IF(N123="základní",J123,0)</f>
        <v>0</v>
      </c>
      <c r="BF123" s="241">
        <f>IF(N123="snížená",J123,0)</f>
        <v>0</v>
      </c>
      <c r="BG123" s="241">
        <f>IF(N123="zákl. přenesená",J123,0)</f>
        <v>0</v>
      </c>
      <c r="BH123" s="241">
        <f>IF(N123="sníž. přenesená",J123,0)</f>
        <v>0</v>
      </c>
      <c r="BI123" s="241">
        <f>IF(N123="nulová",J123,0)</f>
        <v>0</v>
      </c>
      <c r="BJ123" s="18" t="s">
        <v>21</v>
      </c>
      <c r="BK123" s="241">
        <f>ROUND(I123*H123,2)</f>
        <v>0</v>
      </c>
      <c r="BL123" s="18" t="s">
        <v>219</v>
      </c>
      <c r="BM123" s="240" t="s">
        <v>247</v>
      </c>
    </row>
    <row r="124" spans="1:65" s="2" customFormat="1" ht="16.5" customHeight="1">
      <c r="A124" s="39"/>
      <c r="B124" s="40"/>
      <c r="C124" s="228" t="s">
        <v>219</v>
      </c>
      <c r="D124" s="228" t="s">
        <v>215</v>
      </c>
      <c r="E124" s="229" t="s">
        <v>3968</v>
      </c>
      <c r="F124" s="230" t="s">
        <v>3969</v>
      </c>
      <c r="G124" s="231" t="s">
        <v>3162</v>
      </c>
      <c r="H124" s="232">
        <v>9</v>
      </c>
      <c r="I124" s="233"/>
      <c r="J124" s="234">
        <f>ROUND(I124*H124,2)</f>
        <v>0</v>
      </c>
      <c r="K124" s="235"/>
      <c r="L124" s="45"/>
      <c r="M124" s="236" t="s">
        <v>1</v>
      </c>
      <c r="N124" s="237" t="s">
        <v>45</v>
      </c>
      <c r="O124" s="92"/>
      <c r="P124" s="238">
        <f>O124*H124</f>
        <v>0</v>
      </c>
      <c r="Q124" s="238">
        <v>0</v>
      </c>
      <c r="R124" s="238">
        <f>Q124*H124</f>
        <v>0</v>
      </c>
      <c r="S124" s="238">
        <v>0</v>
      </c>
      <c r="T124" s="239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40" t="s">
        <v>219</v>
      </c>
      <c r="AT124" s="240" t="s">
        <v>215</v>
      </c>
      <c r="AU124" s="240" t="s">
        <v>21</v>
      </c>
      <c r="AY124" s="18" t="s">
        <v>213</v>
      </c>
      <c r="BE124" s="241">
        <f>IF(N124="základní",J124,0)</f>
        <v>0</v>
      </c>
      <c r="BF124" s="241">
        <f>IF(N124="snížená",J124,0)</f>
        <v>0</v>
      </c>
      <c r="BG124" s="241">
        <f>IF(N124="zákl. přenesená",J124,0)</f>
        <v>0</v>
      </c>
      <c r="BH124" s="241">
        <f>IF(N124="sníž. přenesená",J124,0)</f>
        <v>0</v>
      </c>
      <c r="BI124" s="241">
        <f>IF(N124="nulová",J124,0)</f>
        <v>0</v>
      </c>
      <c r="BJ124" s="18" t="s">
        <v>21</v>
      </c>
      <c r="BK124" s="241">
        <f>ROUND(I124*H124,2)</f>
        <v>0</v>
      </c>
      <c r="BL124" s="18" t="s">
        <v>219</v>
      </c>
      <c r="BM124" s="240" t="s">
        <v>257</v>
      </c>
    </row>
    <row r="125" spans="1:65" s="2" customFormat="1" ht="16.5" customHeight="1">
      <c r="A125" s="39"/>
      <c r="B125" s="40"/>
      <c r="C125" s="228" t="s">
        <v>241</v>
      </c>
      <c r="D125" s="228" t="s">
        <v>215</v>
      </c>
      <c r="E125" s="229" t="s">
        <v>3970</v>
      </c>
      <c r="F125" s="230" t="s">
        <v>3971</v>
      </c>
      <c r="G125" s="231" t="s">
        <v>3162</v>
      </c>
      <c r="H125" s="232">
        <v>6</v>
      </c>
      <c r="I125" s="233"/>
      <c r="J125" s="234">
        <f>ROUND(I125*H125,2)</f>
        <v>0</v>
      </c>
      <c r="K125" s="235"/>
      <c r="L125" s="45"/>
      <c r="M125" s="236" t="s">
        <v>1</v>
      </c>
      <c r="N125" s="237" t="s">
        <v>45</v>
      </c>
      <c r="O125" s="92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0" t="s">
        <v>219</v>
      </c>
      <c r="AT125" s="240" t="s">
        <v>215</v>
      </c>
      <c r="AU125" s="240" t="s">
        <v>21</v>
      </c>
      <c r="AY125" s="18" t="s">
        <v>213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8" t="s">
        <v>21</v>
      </c>
      <c r="BK125" s="241">
        <f>ROUND(I125*H125,2)</f>
        <v>0</v>
      </c>
      <c r="BL125" s="18" t="s">
        <v>219</v>
      </c>
      <c r="BM125" s="240" t="s">
        <v>26</v>
      </c>
    </row>
    <row r="126" spans="1:65" s="2" customFormat="1" ht="16.5" customHeight="1">
      <c r="A126" s="39"/>
      <c r="B126" s="40"/>
      <c r="C126" s="228" t="s">
        <v>247</v>
      </c>
      <c r="D126" s="228" t="s">
        <v>215</v>
      </c>
      <c r="E126" s="229" t="s">
        <v>3972</v>
      </c>
      <c r="F126" s="230" t="s">
        <v>3973</v>
      </c>
      <c r="G126" s="231" t="s">
        <v>3162</v>
      </c>
      <c r="H126" s="232">
        <v>4</v>
      </c>
      <c r="I126" s="233"/>
      <c r="J126" s="234">
        <f>ROUND(I126*H126,2)</f>
        <v>0</v>
      </c>
      <c r="K126" s="235"/>
      <c r="L126" s="45"/>
      <c r="M126" s="236" t="s">
        <v>1</v>
      </c>
      <c r="N126" s="237" t="s">
        <v>45</v>
      </c>
      <c r="O126" s="92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40" t="s">
        <v>219</v>
      </c>
      <c r="AT126" s="240" t="s">
        <v>215</v>
      </c>
      <c r="AU126" s="240" t="s">
        <v>21</v>
      </c>
      <c r="AY126" s="18" t="s">
        <v>213</v>
      </c>
      <c r="BE126" s="241">
        <f>IF(N126="základní",J126,0)</f>
        <v>0</v>
      </c>
      <c r="BF126" s="241">
        <f>IF(N126="snížená",J126,0)</f>
        <v>0</v>
      </c>
      <c r="BG126" s="241">
        <f>IF(N126="zákl. přenesená",J126,0)</f>
        <v>0</v>
      </c>
      <c r="BH126" s="241">
        <f>IF(N126="sníž. přenesená",J126,0)</f>
        <v>0</v>
      </c>
      <c r="BI126" s="241">
        <f>IF(N126="nulová",J126,0)</f>
        <v>0</v>
      </c>
      <c r="BJ126" s="18" t="s">
        <v>21</v>
      </c>
      <c r="BK126" s="241">
        <f>ROUND(I126*H126,2)</f>
        <v>0</v>
      </c>
      <c r="BL126" s="18" t="s">
        <v>219</v>
      </c>
      <c r="BM126" s="240" t="s">
        <v>276</v>
      </c>
    </row>
    <row r="127" spans="1:65" s="2" customFormat="1" ht="16.5" customHeight="1">
      <c r="A127" s="39"/>
      <c r="B127" s="40"/>
      <c r="C127" s="228" t="s">
        <v>252</v>
      </c>
      <c r="D127" s="228" t="s">
        <v>215</v>
      </c>
      <c r="E127" s="229" t="s">
        <v>3974</v>
      </c>
      <c r="F127" s="230" t="s">
        <v>3975</v>
      </c>
      <c r="G127" s="231" t="s">
        <v>3162</v>
      </c>
      <c r="H127" s="232">
        <v>6</v>
      </c>
      <c r="I127" s="233"/>
      <c r="J127" s="234">
        <f>ROUND(I127*H127,2)</f>
        <v>0</v>
      </c>
      <c r="K127" s="235"/>
      <c r="L127" s="45"/>
      <c r="M127" s="236" t="s">
        <v>1</v>
      </c>
      <c r="N127" s="237" t="s">
        <v>45</v>
      </c>
      <c r="O127" s="92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0" t="s">
        <v>219</v>
      </c>
      <c r="AT127" s="240" t="s">
        <v>215</v>
      </c>
      <c r="AU127" s="240" t="s">
        <v>21</v>
      </c>
      <c r="AY127" s="18" t="s">
        <v>213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8" t="s">
        <v>21</v>
      </c>
      <c r="BK127" s="241">
        <f>ROUND(I127*H127,2)</f>
        <v>0</v>
      </c>
      <c r="BL127" s="18" t="s">
        <v>219</v>
      </c>
      <c r="BM127" s="240" t="s">
        <v>291</v>
      </c>
    </row>
    <row r="128" spans="1:65" s="2" customFormat="1" ht="16.5" customHeight="1">
      <c r="A128" s="39"/>
      <c r="B128" s="40"/>
      <c r="C128" s="228" t="s">
        <v>257</v>
      </c>
      <c r="D128" s="228" t="s">
        <v>215</v>
      </c>
      <c r="E128" s="229" t="s">
        <v>3976</v>
      </c>
      <c r="F128" s="230" t="s">
        <v>3977</v>
      </c>
      <c r="G128" s="231" t="s">
        <v>3162</v>
      </c>
      <c r="H128" s="232">
        <v>3</v>
      </c>
      <c r="I128" s="233"/>
      <c r="J128" s="234">
        <f>ROUND(I128*H128,2)</f>
        <v>0</v>
      </c>
      <c r="K128" s="235"/>
      <c r="L128" s="45"/>
      <c r="M128" s="236" t="s">
        <v>1</v>
      </c>
      <c r="N128" s="237" t="s">
        <v>45</v>
      </c>
      <c r="O128" s="92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0" t="s">
        <v>219</v>
      </c>
      <c r="AT128" s="240" t="s">
        <v>215</v>
      </c>
      <c r="AU128" s="240" t="s">
        <v>21</v>
      </c>
      <c r="AY128" s="18" t="s">
        <v>213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8" t="s">
        <v>21</v>
      </c>
      <c r="BK128" s="241">
        <f>ROUND(I128*H128,2)</f>
        <v>0</v>
      </c>
      <c r="BL128" s="18" t="s">
        <v>219</v>
      </c>
      <c r="BM128" s="240" t="s">
        <v>301</v>
      </c>
    </row>
    <row r="129" spans="1:65" s="2" customFormat="1" ht="16.5" customHeight="1">
      <c r="A129" s="39"/>
      <c r="B129" s="40"/>
      <c r="C129" s="228" t="s">
        <v>262</v>
      </c>
      <c r="D129" s="228" t="s">
        <v>215</v>
      </c>
      <c r="E129" s="229" t="s">
        <v>3978</v>
      </c>
      <c r="F129" s="230" t="s">
        <v>3979</v>
      </c>
      <c r="G129" s="231" t="s">
        <v>3162</v>
      </c>
      <c r="H129" s="232">
        <v>4</v>
      </c>
      <c r="I129" s="233"/>
      <c r="J129" s="234">
        <f>ROUND(I129*H129,2)</f>
        <v>0</v>
      </c>
      <c r="K129" s="235"/>
      <c r="L129" s="45"/>
      <c r="M129" s="236" t="s">
        <v>1</v>
      </c>
      <c r="N129" s="237" t="s">
        <v>45</v>
      </c>
      <c r="O129" s="92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0" t="s">
        <v>219</v>
      </c>
      <c r="AT129" s="240" t="s">
        <v>215</v>
      </c>
      <c r="AU129" s="240" t="s">
        <v>21</v>
      </c>
      <c r="AY129" s="18" t="s">
        <v>213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8" t="s">
        <v>21</v>
      </c>
      <c r="BK129" s="241">
        <f>ROUND(I129*H129,2)</f>
        <v>0</v>
      </c>
      <c r="BL129" s="18" t="s">
        <v>219</v>
      </c>
      <c r="BM129" s="240" t="s">
        <v>312</v>
      </c>
    </row>
    <row r="130" spans="1:65" s="2" customFormat="1" ht="16.5" customHeight="1">
      <c r="A130" s="39"/>
      <c r="B130" s="40"/>
      <c r="C130" s="228" t="s">
        <v>26</v>
      </c>
      <c r="D130" s="228" t="s">
        <v>215</v>
      </c>
      <c r="E130" s="229" t="s">
        <v>3980</v>
      </c>
      <c r="F130" s="230" t="s">
        <v>3981</v>
      </c>
      <c r="G130" s="231" t="s">
        <v>3162</v>
      </c>
      <c r="H130" s="232">
        <v>3</v>
      </c>
      <c r="I130" s="233"/>
      <c r="J130" s="234">
        <f>ROUND(I130*H130,2)</f>
        <v>0</v>
      </c>
      <c r="K130" s="235"/>
      <c r="L130" s="45"/>
      <c r="M130" s="236" t="s">
        <v>1</v>
      </c>
      <c r="N130" s="237" t="s">
        <v>45</v>
      </c>
      <c r="O130" s="92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0" t="s">
        <v>219</v>
      </c>
      <c r="AT130" s="240" t="s">
        <v>215</v>
      </c>
      <c r="AU130" s="240" t="s">
        <v>21</v>
      </c>
      <c r="AY130" s="18" t="s">
        <v>213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8" t="s">
        <v>21</v>
      </c>
      <c r="BK130" s="241">
        <f>ROUND(I130*H130,2)</f>
        <v>0</v>
      </c>
      <c r="BL130" s="18" t="s">
        <v>219</v>
      </c>
      <c r="BM130" s="240" t="s">
        <v>322</v>
      </c>
    </row>
    <row r="131" spans="1:65" s="2" customFormat="1" ht="16.5" customHeight="1">
      <c r="A131" s="39"/>
      <c r="B131" s="40"/>
      <c r="C131" s="228" t="s">
        <v>271</v>
      </c>
      <c r="D131" s="228" t="s">
        <v>215</v>
      </c>
      <c r="E131" s="229" t="s">
        <v>3982</v>
      </c>
      <c r="F131" s="230" t="s">
        <v>3983</v>
      </c>
      <c r="G131" s="231" t="s">
        <v>3162</v>
      </c>
      <c r="H131" s="232">
        <v>4</v>
      </c>
      <c r="I131" s="233"/>
      <c r="J131" s="234">
        <f>ROUND(I131*H131,2)</f>
        <v>0</v>
      </c>
      <c r="K131" s="235"/>
      <c r="L131" s="45"/>
      <c r="M131" s="236" t="s">
        <v>1</v>
      </c>
      <c r="N131" s="237" t="s">
        <v>45</v>
      </c>
      <c r="O131" s="92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0" t="s">
        <v>219</v>
      </c>
      <c r="AT131" s="240" t="s">
        <v>215</v>
      </c>
      <c r="AU131" s="240" t="s">
        <v>21</v>
      </c>
      <c r="AY131" s="18" t="s">
        <v>213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8" t="s">
        <v>21</v>
      </c>
      <c r="BK131" s="241">
        <f>ROUND(I131*H131,2)</f>
        <v>0</v>
      </c>
      <c r="BL131" s="18" t="s">
        <v>219</v>
      </c>
      <c r="BM131" s="240" t="s">
        <v>332</v>
      </c>
    </row>
    <row r="132" spans="1:65" s="2" customFormat="1" ht="16.5" customHeight="1">
      <c r="A132" s="39"/>
      <c r="B132" s="40"/>
      <c r="C132" s="228" t="s">
        <v>276</v>
      </c>
      <c r="D132" s="228" t="s">
        <v>215</v>
      </c>
      <c r="E132" s="229" t="s">
        <v>3984</v>
      </c>
      <c r="F132" s="230" t="s">
        <v>3985</v>
      </c>
      <c r="G132" s="231" t="s">
        <v>3162</v>
      </c>
      <c r="H132" s="232">
        <v>8</v>
      </c>
      <c r="I132" s="233"/>
      <c r="J132" s="234">
        <f>ROUND(I132*H132,2)</f>
        <v>0</v>
      </c>
      <c r="K132" s="235"/>
      <c r="L132" s="45"/>
      <c r="M132" s="236" t="s">
        <v>1</v>
      </c>
      <c r="N132" s="237" t="s">
        <v>45</v>
      </c>
      <c r="O132" s="92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0" t="s">
        <v>219</v>
      </c>
      <c r="AT132" s="240" t="s">
        <v>215</v>
      </c>
      <c r="AU132" s="240" t="s">
        <v>21</v>
      </c>
      <c r="AY132" s="18" t="s">
        <v>213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8" t="s">
        <v>21</v>
      </c>
      <c r="BK132" s="241">
        <f>ROUND(I132*H132,2)</f>
        <v>0</v>
      </c>
      <c r="BL132" s="18" t="s">
        <v>219</v>
      </c>
      <c r="BM132" s="240" t="s">
        <v>342</v>
      </c>
    </row>
    <row r="133" spans="1:65" s="2" customFormat="1" ht="16.5" customHeight="1">
      <c r="A133" s="39"/>
      <c r="B133" s="40"/>
      <c r="C133" s="228" t="s">
        <v>282</v>
      </c>
      <c r="D133" s="228" t="s">
        <v>215</v>
      </c>
      <c r="E133" s="229" t="s">
        <v>3986</v>
      </c>
      <c r="F133" s="230" t="s">
        <v>3987</v>
      </c>
      <c r="G133" s="231" t="s">
        <v>3162</v>
      </c>
      <c r="H133" s="232">
        <v>4</v>
      </c>
      <c r="I133" s="233"/>
      <c r="J133" s="234">
        <f>ROUND(I133*H133,2)</f>
        <v>0</v>
      </c>
      <c r="K133" s="235"/>
      <c r="L133" s="45"/>
      <c r="M133" s="236" t="s">
        <v>1</v>
      </c>
      <c r="N133" s="237" t="s">
        <v>45</v>
      </c>
      <c r="O133" s="92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0" t="s">
        <v>219</v>
      </c>
      <c r="AT133" s="240" t="s">
        <v>215</v>
      </c>
      <c r="AU133" s="240" t="s">
        <v>21</v>
      </c>
      <c r="AY133" s="18" t="s">
        <v>213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8" t="s">
        <v>21</v>
      </c>
      <c r="BK133" s="241">
        <f>ROUND(I133*H133,2)</f>
        <v>0</v>
      </c>
      <c r="BL133" s="18" t="s">
        <v>219</v>
      </c>
      <c r="BM133" s="240" t="s">
        <v>353</v>
      </c>
    </row>
    <row r="134" spans="1:65" s="2" customFormat="1" ht="16.5" customHeight="1">
      <c r="A134" s="39"/>
      <c r="B134" s="40"/>
      <c r="C134" s="228" t="s">
        <v>291</v>
      </c>
      <c r="D134" s="228" t="s">
        <v>215</v>
      </c>
      <c r="E134" s="229" t="s">
        <v>3988</v>
      </c>
      <c r="F134" s="230" t="s">
        <v>3989</v>
      </c>
      <c r="G134" s="231" t="s">
        <v>482</v>
      </c>
      <c r="H134" s="232">
        <v>500</v>
      </c>
      <c r="I134" s="233"/>
      <c r="J134" s="234">
        <f>ROUND(I134*H134,2)</f>
        <v>0</v>
      </c>
      <c r="K134" s="235"/>
      <c r="L134" s="45"/>
      <c r="M134" s="236" t="s">
        <v>1</v>
      </c>
      <c r="N134" s="237" t="s">
        <v>45</v>
      </c>
      <c r="O134" s="92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0" t="s">
        <v>219</v>
      </c>
      <c r="AT134" s="240" t="s">
        <v>215</v>
      </c>
      <c r="AU134" s="240" t="s">
        <v>21</v>
      </c>
      <c r="AY134" s="18" t="s">
        <v>213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8" t="s">
        <v>21</v>
      </c>
      <c r="BK134" s="241">
        <f>ROUND(I134*H134,2)</f>
        <v>0</v>
      </c>
      <c r="BL134" s="18" t="s">
        <v>219</v>
      </c>
      <c r="BM134" s="240" t="s">
        <v>363</v>
      </c>
    </row>
    <row r="135" spans="1:65" s="2" customFormat="1" ht="16.5" customHeight="1">
      <c r="A135" s="39"/>
      <c r="B135" s="40"/>
      <c r="C135" s="228" t="s">
        <v>8</v>
      </c>
      <c r="D135" s="228" t="s">
        <v>215</v>
      </c>
      <c r="E135" s="229" t="s">
        <v>3990</v>
      </c>
      <c r="F135" s="230" t="s">
        <v>3991</v>
      </c>
      <c r="G135" s="231" t="s">
        <v>470</v>
      </c>
      <c r="H135" s="232">
        <v>9</v>
      </c>
      <c r="I135" s="233"/>
      <c r="J135" s="234">
        <f>ROUND(I135*H135,2)</f>
        <v>0</v>
      </c>
      <c r="K135" s="235"/>
      <c r="L135" s="45"/>
      <c r="M135" s="236" t="s">
        <v>1</v>
      </c>
      <c r="N135" s="237" t="s">
        <v>45</v>
      </c>
      <c r="O135" s="92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0" t="s">
        <v>219</v>
      </c>
      <c r="AT135" s="240" t="s">
        <v>215</v>
      </c>
      <c r="AU135" s="240" t="s">
        <v>21</v>
      </c>
      <c r="AY135" s="18" t="s">
        <v>213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8" t="s">
        <v>21</v>
      </c>
      <c r="BK135" s="241">
        <f>ROUND(I135*H135,2)</f>
        <v>0</v>
      </c>
      <c r="BL135" s="18" t="s">
        <v>219</v>
      </c>
      <c r="BM135" s="240" t="s">
        <v>373</v>
      </c>
    </row>
    <row r="136" spans="1:65" s="2" customFormat="1" ht="16.5" customHeight="1">
      <c r="A136" s="39"/>
      <c r="B136" s="40"/>
      <c r="C136" s="228" t="s">
        <v>301</v>
      </c>
      <c r="D136" s="228" t="s">
        <v>215</v>
      </c>
      <c r="E136" s="229" t="s">
        <v>3992</v>
      </c>
      <c r="F136" s="230" t="s">
        <v>3993</v>
      </c>
      <c r="G136" s="231" t="s">
        <v>470</v>
      </c>
      <c r="H136" s="232">
        <v>9</v>
      </c>
      <c r="I136" s="233"/>
      <c r="J136" s="234">
        <f>ROUND(I136*H136,2)</f>
        <v>0</v>
      </c>
      <c r="K136" s="235"/>
      <c r="L136" s="45"/>
      <c r="M136" s="236" t="s">
        <v>1</v>
      </c>
      <c r="N136" s="237" t="s">
        <v>45</v>
      </c>
      <c r="O136" s="92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0" t="s">
        <v>219</v>
      </c>
      <c r="AT136" s="240" t="s">
        <v>215</v>
      </c>
      <c r="AU136" s="240" t="s">
        <v>21</v>
      </c>
      <c r="AY136" s="18" t="s">
        <v>213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8" t="s">
        <v>21</v>
      </c>
      <c r="BK136" s="241">
        <f>ROUND(I136*H136,2)</f>
        <v>0</v>
      </c>
      <c r="BL136" s="18" t="s">
        <v>219</v>
      </c>
      <c r="BM136" s="240" t="s">
        <v>382</v>
      </c>
    </row>
    <row r="137" spans="1:65" s="2" customFormat="1" ht="21.75" customHeight="1">
      <c r="A137" s="39"/>
      <c r="B137" s="40"/>
      <c r="C137" s="228" t="s">
        <v>307</v>
      </c>
      <c r="D137" s="228" t="s">
        <v>215</v>
      </c>
      <c r="E137" s="229" t="s">
        <v>3994</v>
      </c>
      <c r="F137" s="230" t="s">
        <v>3995</v>
      </c>
      <c r="G137" s="231" t="s">
        <v>3162</v>
      </c>
      <c r="H137" s="232">
        <v>6</v>
      </c>
      <c r="I137" s="233"/>
      <c r="J137" s="234">
        <f>ROUND(I137*H137,2)</f>
        <v>0</v>
      </c>
      <c r="K137" s="235"/>
      <c r="L137" s="45"/>
      <c r="M137" s="236" t="s">
        <v>1</v>
      </c>
      <c r="N137" s="237" t="s">
        <v>45</v>
      </c>
      <c r="O137" s="92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0" t="s">
        <v>219</v>
      </c>
      <c r="AT137" s="240" t="s">
        <v>215</v>
      </c>
      <c r="AU137" s="240" t="s">
        <v>21</v>
      </c>
      <c r="AY137" s="18" t="s">
        <v>213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8" t="s">
        <v>21</v>
      </c>
      <c r="BK137" s="241">
        <f>ROUND(I137*H137,2)</f>
        <v>0</v>
      </c>
      <c r="BL137" s="18" t="s">
        <v>219</v>
      </c>
      <c r="BM137" s="240" t="s">
        <v>392</v>
      </c>
    </row>
    <row r="138" spans="1:65" s="2" customFormat="1" ht="16.5" customHeight="1">
      <c r="A138" s="39"/>
      <c r="B138" s="40"/>
      <c r="C138" s="228" t="s">
        <v>312</v>
      </c>
      <c r="D138" s="228" t="s">
        <v>215</v>
      </c>
      <c r="E138" s="229" t="s">
        <v>3996</v>
      </c>
      <c r="F138" s="230" t="s">
        <v>3997</v>
      </c>
      <c r="G138" s="231" t="s">
        <v>3162</v>
      </c>
      <c r="H138" s="232">
        <v>3</v>
      </c>
      <c r="I138" s="233"/>
      <c r="J138" s="234">
        <f>ROUND(I138*H138,2)</f>
        <v>0</v>
      </c>
      <c r="K138" s="235"/>
      <c r="L138" s="45"/>
      <c r="M138" s="236" t="s">
        <v>1</v>
      </c>
      <c r="N138" s="237" t="s">
        <v>45</v>
      </c>
      <c r="O138" s="92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0" t="s">
        <v>219</v>
      </c>
      <c r="AT138" s="240" t="s">
        <v>215</v>
      </c>
      <c r="AU138" s="240" t="s">
        <v>21</v>
      </c>
      <c r="AY138" s="18" t="s">
        <v>213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8" t="s">
        <v>21</v>
      </c>
      <c r="BK138" s="241">
        <f>ROUND(I138*H138,2)</f>
        <v>0</v>
      </c>
      <c r="BL138" s="18" t="s">
        <v>219</v>
      </c>
      <c r="BM138" s="240" t="s">
        <v>404</v>
      </c>
    </row>
    <row r="139" spans="1:65" s="2" customFormat="1" ht="16.5" customHeight="1">
      <c r="A139" s="39"/>
      <c r="B139" s="40"/>
      <c r="C139" s="228" t="s">
        <v>317</v>
      </c>
      <c r="D139" s="228" t="s">
        <v>215</v>
      </c>
      <c r="E139" s="229" t="s">
        <v>3998</v>
      </c>
      <c r="F139" s="230" t="s">
        <v>3999</v>
      </c>
      <c r="G139" s="231" t="s">
        <v>470</v>
      </c>
      <c r="H139" s="232">
        <v>86</v>
      </c>
      <c r="I139" s="233"/>
      <c r="J139" s="234">
        <f>ROUND(I139*H139,2)</f>
        <v>0</v>
      </c>
      <c r="K139" s="235"/>
      <c r="L139" s="45"/>
      <c r="M139" s="236" t="s">
        <v>1</v>
      </c>
      <c r="N139" s="237" t="s">
        <v>45</v>
      </c>
      <c r="O139" s="92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0" t="s">
        <v>219</v>
      </c>
      <c r="AT139" s="240" t="s">
        <v>215</v>
      </c>
      <c r="AU139" s="240" t="s">
        <v>21</v>
      </c>
      <c r="AY139" s="18" t="s">
        <v>213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8" t="s">
        <v>21</v>
      </c>
      <c r="BK139" s="241">
        <f>ROUND(I139*H139,2)</f>
        <v>0</v>
      </c>
      <c r="BL139" s="18" t="s">
        <v>219</v>
      </c>
      <c r="BM139" s="240" t="s">
        <v>413</v>
      </c>
    </row>
    <row r="140" spans="1:65" s="2" customFormat="1" ht="16.5" customHeight="1">
      <c r="A140" s="39"/>
      <c r="B140" s="40"/>
      <c r="C140" s="228" t="s">
        <v>322</v>
      </c>
      <c r="D140" s="228" t="s">
        <v>215</v>
      </c>
      <c r="E140" s="229" t="s">
        <v>4000</v>
      </c>
      <c r="F140" s="230" t="s">
        <v>4001</v>
      </c>
      <c r="G140" s="231" t="s">
        <v>3162</v>
      </c>
      <c r="H140" s="232">
        <v>7</v>
      </c>
      <c r="I140" s="233"/>
      <c r="J140" s="234">
        <f>ROUND(I140*H140,2)</f>
        <v>0</v>
      </c>
      <c r="K140" s="235"/>
      <c r="L140" s="45"/>
      <c r="M140" s="236" t="s">
        <v>1</v>
      </c>
      <c r="N140" s="237" t="s">
        <v>45</v>
      </c>
      <c r="O140" s="92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0" t="s">
        <v>219</v>
      </c>
      <c r="AT140" s="240" t="s">
        <v>215</v>
      </c>
      <c r="AU140" s="240" t="s">
        <v>21</v>
      </c>
      <c r="AY140" s="18" t="s">
        <v>213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8" t="s">
        <v>21</v>
      </c>
      <c r="BK140" s="241">
        <f>ROUND(I140*H140,2)</f>
        <v>0</v>
      </c>
      <c r="BL140" s="18" t="s">
        <v>219</v>
      </c>
      <c r="BM140" s="240" t="s">
        <v>425</v>
      </c>
    </row>
    <row r="141" spans="1:65" s="2" customFormat="1" ht="16.5" customHeight="1">
      <c r="A141" s="39"/>
      <c r="B141" s="40"/>
      <c r="C141" s="228" t="s">
        <v>7</v>
      </c>
      <c r="D141" s="228" t="s">
        <v>215</v>
      </c>
      <c r="E141" s="229" t="s">
        <v>4002</v>
      </c>
      <c r="F141" s="230" t="s">
        <v>4003</v>
      </c>
      <c r="G141" s="231" t="s">
        <v>3162</v>
      </c>
      <c r="H141" s="232">
        <v>5</v>
      </c>
      <c r="I141" s="233"/>
      <c r="J141" s="234">
        <f>ROUND(I141*H141,2)</f>
        <v>0</v>
      </c>
      <c r="K141" s="235"/>
      <c r="L141" s="45"/>
      <c r="M141" s="236" t="s">
        <v>1</v>
      </c>
      <c r="N141" s="237" t="s">
        <v>45</v>
      </c>
      <c r="O141" s="92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0" t="s">
        <v>219</v>
      </c>
      <c r="AT141" s="240" t="s">
        <v>215</v>
      </c>
      <c r="AU141" s="240" t="s">
        <v>21</v>
      </c>
      <c r="AY141" s="18" t="s">
        <v>213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8" t="s">
        <v>21</v>
      </c>
      <c r="BK141" s="241">
        <f>ROUND(I141*H141,2)</f>
        <v>0</v>
      </c>
      <c r="BL141" s="18" t="s">
        <v>219</v>
      </c>
      <c r="BM141" s="240" t="s">
        <v>435</v>
      </c>
    </row>
    <row r="142" spans="1:65" s="2" customFormat="1" ht="16.5" customHeight="1">
      <c r="A142" s="39"/>
      <c r="B142" s="40"/>
      <c r="C142" s="228" t="s">
        <v>332</v>
      </c>
      <c r="D142" s="228" t="s">
        <v>215</v>
      </c>
      <c r="E142" s="229" t="s">
        <v>4004</v>
      </c>
      <c r="F142" s="230" t="s">
        <v>4005</v>
      </c>
      <c r="G142" s="231" t="s">
        <v>3162</v>
      </c>
      <c r="H142" s="232">
        <v>1</v>
      </c>
      <c r="I142" s="233"/>
      <c r="J142" s="234">
        <f>ROUND(I142*H142,2)</f>
        <v>0</v>
      </c>
      <c r="K142" s="235"/>
      <c r="L142" s="45"/>
      <c r="M142" s="236" t="s">
        <v>1</v>
      </c>
      <c r="N142" s="237" t="s">
        <v>45</v>
      </c>
      <c r="O142" s="92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0" t="s">
        <v>219</v>
      </c>
      <c r="AT142" s="240" t="s">
        <v>215</v>
      </c>
      <c r="AU142" s="240" t="s">
        <v>21</v>
      </c>
      <c r="AY142" s="18" t="s">
        <v>213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8" t="s">
        <v>21</v>
      </c>
      <c r="BK142" s="241">
        <f>ROUND(I142*H142,2)</f>
        <v>0</v>
      </c>
      <c r="BL142" s="18" t="s">
        <v>219</v>
      </c>
      <c r="BM142" s="240" t="s">
        <v>456</v>
      </c>
    </row>
    <row r="143" spans="1:65" s="2" customFormat="1" ht="16.5" customHeight="1">
      <c r="A143" s="39"/>
      <c r="B143" s="40"/>
      <c r="C143" s="228" t="s">
        <v>337</v>
      </c>
      <c r="D143" s="228" t="s">
        <v>215</v>
      </c>
      <c r="E143" s="229" t="s">
        <v>4006</v>
      </c>
      <c r="F143" s="230" t="s">
        <v>4007</v>
      </c>
      <c r="G143" s="231" t="s">
        <v>3162</v>
      </c>
      <c r="H143" s="232">
        <v>3</v>
      </c>
      <c r="I143" s="233"/>
      <c r="J143" s="234">
        <f>ROUND(I143*H143,2)</f>
        <v>0</v>
      </c>
      <c r="K143" s="235"/>
      <c r="L143" s="45"/>
      <c r="M143" s="236" t="s">
        <v>1</v>
      </c>
      <c r="N143" s="237" t="s">
        <v>45</v>
      </c>
      <c r="O143" s="92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0" t="s">
        <v>219</v>
      </c>
      <c r="AT143" s="240" t="s">
        <v>215</v>
      </c>
      <c r="AU143" s="240" t="s">
        <v>21</v>
      </c>
      <c r="AY143" s="18" t="s">
        <v>213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8" t="s">
        <v>21</v>
      </c>
      <c r="BK143" s="241">
        <f>ROUND(I143*H143,2)</f>
        <v>0</v>
      </c>
      <c r="BL143" s="18" t="s">
        <v>219</v>
      </c>
      <c r="BM143" s="240" t="s">
        <v>467</v>
      </c>
    </row>
    <row r="144" spans="1:65" s="2" customFormat="1" ht="21.75" customHeight="1">
      <c r="A144" s="39"/>
      <c r="B144" s="40"/>
      <c r="C144" s="228" t="s">
        <v>342</v>
      </c>
      <c r="D144" s="228" t="s">
        <v>215</v>
      </c>
      <c r="E144" s="229" t="s">
        <v>4008</v>
      </c>
      <c r="F144" s="230" t="s">
        <v>4009</v>
      </c>
      <c r="G144" s="231" t="s">
        <v>482</v>
      </c>
      <c r="H144" s="232">
        <v>5.15</v>
      </c>
      <c r="I144" s="233"/>
      <c r="J144" s="234">
        <f>ROUND(I144*H144,2)</f>
        <v>0</v>
      </c>
      <c r="K144" s="235"/>
      <c r="L144" s="45"/>
      <c r="M144" s="236" t="s">
        <v>1</v>
      </c>
      <c r="N144" s="237" t="s">
        <v>45</v>
      </c>
      <c r="O144" s="92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0" t="s">
        <v>219</v>
      </c>
      <c r="AT144" s="240" t="s">
        <v>215</v>
      </c>
      <c r="AU144" s="240" t="s">
        <v>21</v>
      </c>
      <c r="AY144" s="18" t="s">
        <v>213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8" t="s">
        <v>21</v>
      </c>
      <c r="BK144" s="241">
        <f>ROUND(I144*H144,2)</f>
        <v>0</v>
      </c>
      <c r="BL144" s="18" t="s">
        <v>219</v>
      </c>
      <c r="BM144" s="240" t="s">
        <v>479</v>
      </c>
    </row>
    <row r="145" spans="1:65" s="2" customFormat="1" ht="16.5" customHeight="1">
      <c r="A145" s="39"/>
      <c r="B145" s="40"/>
      <c r="C145" s="228" t="s">
        <v>347</v>
      </c>
      <c r="D145" s="228" t="s">
        <v>215</v>
      </c>
      <c r="E145" s="229" t="s">
        <v>4010</v>
      </c>
      <c r="F145" s="230" t="s">
        <v>4011</v>
      </c>
      <c r="G145" s="231" t="s">
        <v>990</v>
      </c>
      <c r="H145" s="232">
        <v>1</v>
      </c>
      <c r="I145" s="233"/>
      <c r="J145" s="234">
        <f>ROUND(I145*H145,2)</f>
        <v>0</v>
      </c>
      <c r="K145" s="235"/>
      <c r="L145" s="45"/>
      <c r="M145" s="236" t="s">
        <v>1</v>
      </c>
      <c r="N145" s="237" t="s">
        <v>45</v>
      </c>
      <c r="O145" s="92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0" t="s">
        <v>219</v>
      </c>
      <c r="AT145" s="240" t="s">
        <v>215</v>
      </c>
      <c r="AU145" s="240" t="s">
        <v>21</v>
      </c>
      <c r="AY145" s="18" t="s">
        <v>213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8" t="s">
        <v>21</v>
      </c>
      <c r="BK145" s="241">
        <f>ROUND(I145*H145,2)</f>
        <v>0</v>
      </c>
      <c r="BL145" s="18" t="s">
        <v>219</v>
      </c>
      <c r="BM145" s="240" t="s">
        <v>4012</v>
      </c>
    </row>
    <row r="146" spans="1:51" s="13" customFormat="1" ht="12">
      <c r="A146" s="13"/>
      <c r="B146" s="242"/>
      <c r="C146" s="243"/>
      <c r="D146" s="244" t="s">
        <v>221</v>
      </c>
      <c r="E146" s="245" t="s">
        <v>1</v>
      </c>
      <c r="F146" s="246" t="s">
        <v>21</v>
      </c>
      <c r="G146" s="243"/>
      <c r="H146" s="247">
        <v>1</v>
      </c>
      <c r="I146" s="248"/>
      <c r="J146" s="243"/>
      <c r="K146" s="243"/>
      <c r="L146" s="249"/>
      <c r="M146" s="250"/>
      <c r="N146" s="251"/>
      <c r="O146" s="251"/>
      <c r="P146" s="251"/>
      <c r="Q146" s="251"/>
      <c r="R146" s="251"/>
      <c r="S146" s="251"/>
      <c r="T146" s="25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3" t="s">
        <v>221</v>
      </c>
      <c r="AU146" s="253" t="s">
        <v>21</v>
      </c>
      <c r="AV146" s="13" t="s">
        <v>89</v>
      </c>
      <c r="AW146" s="13" t="s">
        <v>36</v>
      </c>
      <c r="AX146" s="13" t="s">
        <v>21</v>
      </c>
      <c r="AY146" s="253" t="s">
        <v>213</v>
      </c>
    </row>
    <row r="147" spans="1:65" s="2" customFormat="1" ht="16.5" customHeight="1">
      <c r="A147" s="39"/>
      <c r="B147" s="40"/>
      <c r="C147" s="228" t="s">
        <v>353</v>
      </c>
      <c r="D147" s="228" t="s">
        <v>215</v>
      </c>
      <c r="E147" s="229" t="s">
        <v>4013</v>
      </c>
      <c r="F147" s="230" t="s">
        <v>4014</v>
      </c>
      <c r="G147" s="231" t="s">
        <v>990</v>
      </c>
      <c r="H147" s="232">
        <v>1</v>
      </c>
      <c r="I147" s="233"/>
      <c r="J147" s="234">
        <f>ROUND(I147*H147,2)</f>
        <v>0</v>
      </c>
      <c r="K147" s="235"/>
      <c r="L147" s="45"/>
      <c r="M147" s="236" t="s">
        <v>1</v>
      </c>
      <c r="N147" s="237" t="s">
        <v>45</v>
      </c>
      <c r="O147" s="92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0" t="s">
        <v>219</v>
      </c>
      <c r="AT147" s="240" t="s">
        <v>215</v>
      </c>
      <c r="AU147" s="240" t="s">
        <v>21</v>
      </c>
      <c r="AY147" s="18" t="s">
        <v>213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8" t="s">
        <v>21</v>
      </c>
      <c r="BK147" s="241">
        <f>ROUND(I147*H147,2)</f>
        <v>0</v>
      </c>
      <c r="BL147" s="18" t="s">
        <v>219</v>
      </c>
      <c r="BM147" s="240" t="s">
        <v>4015</v>
      </c>
    </row>
    <row r="148" spans="1:51" s="13" customFormat="1" ht="12">
      <c r="A148" s="13"/>
      <c r="B148" s="242"/>
      <c r="C148" s="243"/>
      <c r="D148" s="244" t="s">
        <v>221</v>
      </c>
      <c r="E148" s="245" t="s">
        <v>1</v>
      </c>
      <c r="F148" s="246" t="s">
        <v>21</v>
      </c>
      <c r="G148" s="243"/>
      <c r="H148" s="247">
        <v>1</v>
      </c>
      <c r="I148" s="248"/>
      <c r="J148" s="243"/>
      <c r="K148" s="243"/>
      <c r="L148" s="249"/>
      <c r="M148" s="250"/>
      <c r="N148" s="251"/>
      <c r="O148" s="251"/>
      <c r="P148" s="251"/>
      <c r="Q148" s="251"/>
      <c r="R148" s="251"/>
      <c r="S148" s="251"/>
      <c r="T148" s="25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3" t="s">
        <v>221</v>
      </c>
      <c r="AU148" s="253" t="s">
        <v>21</v>
      </c>
      <c r="AV148" s="13" t="s">
        <v>89</v>
      </c>
      <c r="AW148" s="13" t="s">
        <v>36</v>
      </c>
      <c r="AX148" s="13" t="s">
        <v>21</v>
      </c>
      <c r="AY148" s="253" t="s">
        <v>213</v>
      </c>
    </row>
    <row r="149" spans="1:65" s="2" customFormat="1" ht="16.5" customHeight="1">
      <c r="A149" s="39"/>
      <c r="B149" s="40"/>
      <c r="C149" s="228" t="s">
        <v>358</v>
      </c>
      <c r="D149" s="228" t="s">
        <v>215</v>
      </c>
      <c r="E149" s="229" t="s">
        <v>4016</v>
      </c>
      <c r="F149" s="230" t="s">
        <v>4017</v>
      </c>
      <c r="G149" s="231" t="s">
        <v>470</v>
      </c>
      <c r="H149" s="232">
        <v>10</v>
      </c>
      <c r="I149" s="233"/>
      <c r="J149" s="234">
        <f>ROUND(I149*H149,2)</f>
        <v>0</v>
      </c>
      <c r="K149" s="235"/>
      <c r="L149" s="45"/>
      <c r="M149" s="236" t="s">
        <v>1</v>
      </c>
      <c r="N149" s="237" t="s">
        <v>45</v>
      </c>
      <c r="O149" s="92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0" t="s">
        <v>219</v>
      </c>
      <c r="AT149" s="240" t="s">
        <v>215</v>
      </c>
      <c r="AU149" s="240" t="s">
        <v>21</v>
      </c>
      <c r="AY149" s="18" t="s">
        <v>213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8" t="s">
        <v>21</v>
      </c>
      <c r="BK149" s="241">
        <f>ROUND(I149*H149,2)</f>
        <v>0</v>
      </c>
      <c r="BL149" s="18" t="s">
        <v>219</v>
      </c>
      <c r="BM149" s="240" t="s">
        <v>4018</v>
      </c>
    </row>
    <row r="150" spans="1:51" s="13" customFormat="1" ht="12">
      <c r="A150" s="13"/>
      <c r="B150" s="242"/>
      <c r="C150" s="243"/>
      <c r="D150" s="244" t="s">
        <v>221</v>
      </c>
      <c r="E150" s="245" t="s">
        <v>1</v>
      </c>
      <c r="F150" s="246" t="s">
        <v>26</v>
      </c>
      <c r="G150" s="243"/>
      <c r="H150" s="247">
        <v>10</v>
      </c>
      <c r="I150" s="248"/>
      <c r="J150" s="243"/>
      <c r="K150" s="243"/>
      <c r="L150" s="249"/>
      <c r="M150" s="250"/>
      <c r="N150" s="251"/>
      <c r="O150" s="251"/>
      <c r="P150" s="251"/>
      <c r="Q150" s="251"/>
      <c r="R150" s="251"/>
      <c r="S150" s="251"/>
      <c r="T150" s="25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3" t="s">
        <v>221</v>
      </c>
      <c r="AU150" s="253" t="s">
        <v>21</v>
      </c>
      <c r="AV150" s="13" t="s">
        <v>89</v>
      </c>
      <c r="AW150" s="13" t="s">
        <v>36</v>
      </c>
      <c r="AX150" s="13" t="s">
        <v>21</v>
      </c>
      <c r="AY150" s="253" t="s">
        <v>213</v>
      </c>
    </row>
    <row r="151" spans="1:65" s="2" customFormat="1" ht="21.75" customHeight="1">
      <c r="A151" s="39"/>
      <c r="B151" s="40"/>
      <c r="C151" s="228" t="s">
        <v>363</v>
      </c>
      <c r="D151" s="228" t="s">
        <v>215</v>
      </c>
      <c r="E151" s="229" t="s">
        <v>4019</v>
      </c>
      <c r="F151" s="230" t="s">
        <v>4020</v>
      </c>
      <c r="G151" s="231" t="s">
        <v>990</v>
      </c>
      <c r="H151" s="232">
        <v>1</v>
      </c>
      <c r="I151" s="233"/>
      <c r="J151" s="234">
        <f>ROUND(I151*H151,2)</f>
        <v>0</v>
      </c>
      <c r="K151" s="235"/>
      <c r="L151" s="45"/>
      <c r="M151" s="236" t="s">
        <v>1</v>
      </c>
      <c r="N151" s="237" t="s">
        <v>45</v>
      </c>
      <c r="O151" s="92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0" t="s">
        <v>219</v>
      </c>
      <c r="AT151" s="240" t="s">
        <v>215</v>
      </c>
      <c r="AU151" s="240" t="s">
        <v>21</v>
      </c>
      <c r="AY151" s="18" t="s">
        <v>213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8" t="s">
        <v>21</v>
      </c>
      <c r="BK151" s="241">
        <f>ROUND(I151*H151,2)</f>
        <v>0</v>
      </c>
      <c r="BL151" s="18" t="s">
        <v>219</v>
      </c>
      <c r="BM151" s="240" t="s">
        <v>4021</v>
      </c>
    </row>
    <row r="152" spans="1:51" s="13" customFormat="1" ht="12">
      <c r="A152" s="13"/>
      <c r="B152" s="242"/>
      <c r="C152" s="243"/>
      <c r="D152" s="244" t="s">
        <v>221</v>
      </c>
      <c r="E152" s="245" t="s">
        <v>1</v>
      </c>
      <c r="F152" s="246" t="s">
        <v>21</v>
      </c>
      <c r="G152" s="243"/>
      <c r="H152" s="247">
        <v>1</v>
      </c>
      <c r="I152" s="248"/>
      <c r="J152" s="243"/>
      <c r="K152" s="243"/>
      <c r="L152" s="249"/>
      <c r="M152" s="250"/>
      <c r="N152" s="251"/>
      <c r="O152" s="251"/>
      <c r="P152" s="251"/>
      <c r="Q152" s="251"/>
      <c r="R152" s="251"/>
      <c r="S152" s="251"/>
      <c r="T152" s="25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3" t="s">
        <v>221</v>
      </c>
      <c r="AU152" s="253" t="s">
        <v>21</v>
      </c>
      <c r="AV152" s="13" t="s">
        <v>89</v>
      </c>
      <c r="AW152" s="13" t="s">
        <v>36</v>
      </c>
      <c r="AX152" s="13" t="s">
        <v>21</v>
      </c>
      <c r="AY152" s="253" t="s">
        <v>213</v>
      </c>
    </row>
    <row r="153" spans="1:65" s="2" customFormat="1" ht="16.5" customHeight="1">
      <c r="A153" s="39"/>
      <c r="B153" s="40"/>
      <c r="C153" s="228" t="s">
        <v>368</v>
      </c>
      <c r="D153" s="228" t="s">
        <v>215</v>
      </c>
      <c r="E153" s="229" t="s">
        <v>4022</v>
      </c>
      <c r="F153" s="230" t="s">
        <v>4023</v>
      </c>
      <c r="G153" s="231" t="s">
        <v>1227</v>
      </c>
      <c r="H153" s="232">
        <v>20</v>
      </c>
      <c r="I153" s="233"/>
      <c r="J153" s="234">
        <f>ROUND(I153*H153,2)</f>
        <v>0</v>
      </c>
      <c r="K153" s="235"/>
      <c r="L153" s="45"/>
      <c r="M153" s="236" t="s">
        <v>1</v>
      </c>
      <c r="N153" s="237" t="s">
        <v>45</v>
      </c>
      <c r="O153" s="92"/>
      <c r="P153" s="238">
        <f>O153*H153</f>
        <v>0</v>
      </c>
      <c r="Q153" s="238">
        <v>0</v>
      </c>
      <c r="R153" s="238">
        <f>Q153*H153</f>
        <v>0</v>
      </c>
      <c r="S153" s="238">
        <v>0</v>
      </c>
      <c r="T153" s="23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0" t="s">
        <v>219</v>
      </c>
      <c r="AT153" s="240" t="s">
        <v>215</v>
      </c>
      <c r="AU153" s="240" t="s">
        <v>21</v>
      </c>
      <c r="AY153" s="18" t="s">
        <v>213</v>
      </c>
      <c r="BE153" s="241">
        <f>IF(N153="základní",J153,0)</f>
        <v>0</v>
      </c>
      <c r="BF153" s="241">
        <f>IF(N153="snížená",J153,0)</f>
        <v>0</v>
      </c>
      <c r="BG153" s="241">
        <f>IF(N153="zákl. přenesená",J153,0)</f>
        <v>0</v>
      </c>
      <c r="BH153" s="241">
        <f>IF(N153="sníž. přenesená",J153,0)</f>
        <v>0</v>
      </c>
      <c r="BI153" s="241">
        <f>IF(N153="nulová",J153,0)</f>
        <v>0</v>
      </c>
      <c r="BJ153" s="18" t="s">
        <v>21</v>
      </c>
      <c r="BK153" s="241">
        <f>ROUND(I153*H153,2)</f>
        <v>0</v>
      </c>
      <c r="BL153" s="18" t="s">
        <v>219</v>
      </c>
      <c r="BM153" s="240" t="s">
        <v>490</v>
      </c>
    </row>
    <row r="154" spans="1:65" s="2" customFormat="1" ht="16.5" customHeight="1">
      <c r="A154" s="39"/>
      <c r="B154" s="40"/>
      <c r="C154" s="228" t="s">
        <v>373</v>
      </c>
      <c r="D154" s="228" t="s">
        <v>215</v>
      </c>
      <c r="E154" s="229" t="s">
        <v>4024</v>
      </c>
      <c r="F154" s="230" t="s">
        <v>4025</v>
      </c>
      <c r="G154" s="231" t="s">
        <v>1227</v>
      </c>
      <c r="H154" s="232">
        <v>10</v>
      </c>
      <c r="I154" s="233"/>
      <c r="J154" s="234">
        <f>ROUND(I154*H154,2)</f>
        <v>0</v>
      </c>
      <c r="K154" s="235"/>
      <c r="L154" s="45"/>
      <c r="M154" s="236" t="s">
        <v>1</v>
      </c>
      <c r="N154" s="237" t="s">
        <v>45</v>
      </c>
      <c r="O154" s="92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0" t="s">
        <v>219</v>
      </c>
      <c r="AT154" s="240" t="s">
        <v>215</v>
      </c>
      <c r="AU154" s="240" t="s">
        <v>21</v>
      </c>
      <c r="AY154" s="18" t="s">
        <v>213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8" t="s">
        <v>21</v>
      </c>
      <c r="BK154" s="241">
        <f>ROUND(I154*H154,2)</f>
        <v>0</v>
      </c>
      <c r="BL154" s="18" t="s">
        <v>219</v>
      </c>
      <c r="BM154" s="240" t="s">
        <v>500</v>
      </c>
    </row>
    <row r="155" spans="1:65" s="2" customFormat="1" ht="16.5" customHeight="1">
      <c r="A155" s="39"/>
      <c r="B155" s="40"/>
      <c r="C155" s="228" t="s">
        <v>378</v>
      </c>
      <c r="D155" s="228" t="s">
        <v>215</v>
      </c>
      <c r="E155" s="229" t="s">
        <v>4026</v>
      </c>
      <c r="F155" s="230" t="s">
        <v>4027</v>
      </c>
      <c r="G155" s="231" t="s">
        <v>1227</v>
      </c>
      <c r="H155" s="232">
        <v>10</v>
      </c>
      <c r="I155" s="233"/>
      <c r="J155" s="234">
        <f>ROUND(I155*H155,2)</f>
        <v>0</v>
      </c>
      <c r="K155" s="235"/>
      <c r="L155" s="45"/>
      <c r="M155" s="236" t="s">
        <v>1</v>
      </c>
      <c r="N155" s="237" t="s">
        <v>45</v>
      </c>
      <c r="O155" s="92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0" t="s">
        <v>219</v>
      </c>
      <c r="AT155" s="240" t="s">
        <v>215</v>
      </c>
      <c r="AU155" s="240" t="s">
        <v>21</v>
      </c>
      <c r="AY155" s="18" t="s">
        <v>213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8" t="s">
        <v>21</v>
      </c>
      <c r="BK155" s="241">
        <f>ROUND(I155*H155,2)</f>
        <v>0</v>
      </c>
      <c r="BL155" s="18" t="s">
        <v>219</v>
      </c>
      <c r="BM155" s="240" t="s">
        <v>510</v>
      </c>
    </row>
    <row r="156" spans="1:65" s="2" customFormat="1" ht="16.5" customHeight="1">
      <c r="A156" s="39"/>
      <c r="B156" s="40"/>
      <c r="C156" s="228" t="s">
        <v>382</v>
      </c>
      <c r="D156" s="228" t="s">
        <v>215</v>
      </c>
      <c r="E156" s="229" t="s">
        <v>4028</v>
      </c>
      <c r="F156" s="230" t="s">
        <v>4029</v>
      </c>
      <c r="G156" s="231" t="s">
        <v>1227</v>
      </c>
      <c r="H156" s="232">
        <v>100</v>
      </c>
      <c r="I156" s="233"/>
      <c r="J156" s="234">
        <f>ROUND(I156*H156,2)</f>
        <v>0</v>
      </c>
      <c r="K156" s="235"/>
      <c r="L156" s="45"/>
      <c r="M156" s="236" t="s">
        <v>1</v>
      </c>
      <c r="N156" s="237" t="s">
        <v>45</v>
      </c>
      <c r="O156" s="92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0" t="s">
        <v>219</v>
      </c>
      <c r="AT156" s="240" t="s">
        <v>215</v>
      </c>
      <c r="AU156" s="240" t="s">
        <v>21</v>
      </c>
      <c r="AY156" s="18" t="s">
        <v>213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8" t="s">
        <v>21</v>
      </c>
      <c r="BK156" s="241">
        <f>ROUND(I156*H156,2)</f>
        <v>0</v>
      </c>
      <c r="BL156" s="18" t="s">
        <v>219</v>
      </c>
      <c r="BM156" s="240" t="s">
        <v>523</v>
      </c>
    </row>
    <row r="157" spans="1:65" s="2" customFormat="1" ht="16.5" customHeight="1">
      <c r="A157" s="39"/>
      <c r="B157" s="40"/>
      <c r="C157" s="228" t="s">
        <v>387</v>
      </c>
      <c r="D157" s="228" t="s">
        <v>215</v>
      </c>
      <c r="E157" s="229" t="s">
        <v>4030</v>
      </c>
      <c r="F157" s="230" t="s">
        <v>4031</v>
      </c>
      <c r="G157" s="231" t="s">
        <v>990</v>
      </c>
      <c r="H157" s="232">
        <v>1</v>
      </c>
      <c r="I157" s="233"/>
      <c r="J157" s="234">
        <f>ROUND(I157*H157,2)</f>
        <v>0</v>
      </c>
      <c r="K157" s="235"/>
      <c r="L157" s="45"/>
      <c r="M157" s="236" t="s">
        <v>1</v>
      </c>
      <c r="N157" s="237" t="s">
        <v>45</v>
      </c>
      <c r="O157" s="92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0" t="s">
        <v>219</v>
      </c>
      <c r="AT157" s="240" t="s">
        <v>215</v>
      </c>
      <c r="AU157" s="240" t="s">
        <v>21</v>
      </c>
      <c r="AY157" s="18" t="s">
        <v>213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8" t="s">
        <v>21</v>
      </c>
      <c r="BK157" s="241">
        <f>ROUND(I157*H157,2)</f>
        <v>0</v>
      </c>
      <c r="BL157" s="18" t="s">
        <v>219</v>
      </c>
      <c r="BM157" s="240" t="s">
        <v>533</v>
      </c>
    </row>
    <row r="158" spans="1:65" s="2" customFormat="1" ht="21.75" customHeight="1">
      <c r="A158" s="39"/>
      <c r="B158" s="40"/>
      <c r="C158" s="228" t="s">
        <v>392</v>
      </c>
      <c r="D158" s="228" t="s">
        <v>215</v>
      </c>
      <c r="E158" s="229" t="s">
        <v>4032</v>
      </c>
      <c r="F158" s="230" t="s">
        <v>4033</v>
      </c>
      <c r="G158" s="231" t="s">
        <v>3162</v>
      </c>
      <c r="H158" s="232">
        <v>1</v>
      </c>
      <c r="I158" s="233"/>
      <c r="J158" s="234">
        <f>ROUND(I158*H158,2)</f>
        <v>0</v>
      </c>
      <c r="K158" s="235"/>
      <c r="L158" s="45"/>
      <c r="M158" s="236" t="s">
        <v>1</v>
      </c>
      <c r="N158" s="237" t="s">
        <v>45</v>
      </c>
      <c r="O158" s="92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0" t="s">
        <v>219</v>
      </c>
      <c r="AT158" s="240" t="s">
        <v>215</v>
      </c>
      <c r="AU158" s="240" t="s">
        <v>21</v>
      </c>
      <c r="AY158" s="18" t="s">
        <v>213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8" t="s">
        <v>21</v>
      </c>
      <c r="BK158" s="241">
        <f>ROUND(I158*H158,2)</f>
        <v>0</v>
      </c>
      <c r="BL158" s="18" t="s">
        <v>219</v>
      </c>
      <c r="BM158" s="240" t="s">
        <v>542</v>
      </c>
    </row>
    <row r="159" spans="1:63" s="12" customFormat="1" ht="25.9" customHeight="1">
      <c r="A159" s="12"/>
      <c r="B159" s="212"/>
      <c r="C159" s="213"/>
      <c r="D159" s="214" t="s">
        <v>79</v>
      </c>
      <c r="E159" s="215" t="s">
        <v>4034</v>
      </c>
      <c r="F159" s="215" t="s">
        <v>4035</v>
      </c>
      <c r="G159" s="213"/>
      <c r="H159" s="213"/>
      <c r="I159" s="216"/>
      <c r="J159" s="217">
        <f>BK159</f>
        <v>0</v>
      </c>
      <c r="K159" s="213"/>
      <c r="L159" s="218"/>
      <c r="M159" s="219"/>
      <c r="N159" s="220"/>
      <c r="O159" s="220"/>
      <c r="P159" s="221">
        <f>SUM(P160:P164)</f>
        <v>0</v>
      </c>
      <c r="Q159" s="220"/>
      <c r="R159" s="221">
        <f>SUM(R160:R164)</f>
        <v>0</v>
      </c>
      <c r="S159" s="220"/>
      <c r="T159" s="222">
        <f>SUM(T160:T164)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3" t="s">
        <v>21</v>
      </c>
      <c r="AT159" s="224" t="s">
        <v>79</v>
      </c>
      <c r="AU159" s="224" t="s">
        <v>80</v>
      </c>
      <c r="AY159" s="223" t="s">
        <v>213</v>
      </c>
      <c r="BK159" s="225">
        <f>SUM(BK160:BK164)</f>
        <v>0</v>
      </c>
    </row>
    <row r="160" spans="1:65" s="2" customFormat="1" ht="16.5" customHeight="1">
      <c r="A160" s="39"/>
      <c r="B160" s="40"/>
      <c r="C160" s="228" t="s">
        <v>398</v>
      </c>
      <c r="D160" s="228" t="s">
        <v>215</v>
      </c>
      <c r="E160" s="229" t="s">
        <v>4036</v>
      </c>
      <c r="F160" s="230" t="s">
        <v>4037</v>
      </c>
      <c r="G160" s="231" t="s">
        <v>244</v>
      </c>
      <c r="H160" s="232">
        <v>20</v>
      </c>
      <c r="I160" s="233"/>
      <c r="J160" s="234">
        <f>ROUND(I160*H160,2)</f>
        <v>0</v>
      </c>
      <c r="K160" s="235"/>
      <c r="L160" s="45"/>
      <c r="M160" s="236" t="s">
        <v>1</v>
      </c>
      <c r="N160" s="237" t="s">
        <v>45</v>
      </c>
      <c r="O160" s="92"/>
      <c r="P160" s="238">
        <f>O160*H160</f>
        <v>0</v>
      </c>
      <c r="Q160" s="238">
        <v>0</v>
      </c>
      <c r="R160" s="238">
        <f>Q160*H160</f>
        <v>0</v>
      </c>
      <c r="S160" s="238">
        <v>0</v>
      </c>
      <c r="T160" s="23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0" t="s">
        <v>219</v>
      </c>
      <c r="AT160" s="240" t="s">
        <v>215</v>
      </c>
      <c r="AU160" s="240" t="s">
        <v>21</v>
      </c>
      <c r="AY160" s="18" t="s">
        <v>213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8" t="s">
        <v>21</v>
      </c>
      <c r="BK160" s="241">
        <f>ROUND(I160*H160,2)</f>
        <v>0</v>
      </c>
      <c r="BL160" s="18" t="s">
        <v>219</v>
      </c>
      <c r="BM160" s="240" t="s">
        <v>553</v>
      </c>
    </row>
    <row r="161" spans="1:65" s="2" customFormat="1" ht="16.5" customHeight="1">
      <c r="A161" s="39"/>
      <c r="B161" s="40"/>
      <c r="C161" s="228" t="s">
        <v>404</v>
      </c>
      <c r="D161" s="228" t="s">
        <v>215</v>
      </c>
      <c r="E161" s="229" t="s">
        <v>4038</v>
      </c>
      <c r="F161" s="230" t="s">
        <v>4039</v>
      </c>
      <c r="G161" s="231" t="s">
        <v>244</v>
      </c>
      <c r="H161" s="232">
        <v>20</v>
      </c>
      <c r="I161" s="233"/>
      <c r="J161" s="234">
        <f>ROUND(I161*H161,2)</f>
        <v>0</v>
      </c>
      <c r="K161" s="235"/>
      <c r="L161" s="45"/>
      <c r="M161" s="236" t="s">
        <v>1</v>
      </c>
      <c r="N161" s="237" t="s">
        <v>45</v>
      </c>
      <c r="O161" s="92"/>
      <c r="P161" s="238">
        <f>O161*H161</f>
        <v>0</v>
      </c>
      <c r="Q161" s="238">
        <v>0</v>
      </c>
      <c r="R161" s="238">
        <f>Q161*H161</f>
        <v>0</v>
      </c>
      <c r="S161" s="238">
        <v>0</v>
      </c>
      <c r="T161" s="23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0" t="s">
        <v>219</v>
      </c>
      <c r="AT161" s="240" t="s">
        <v>215</v>
      </c>
      <c r="AU161" s="240" t="s">
        <v>21</v>
      </c>
      <c r="AY161" s="18" t="s">
        <v>213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8" t="s">
        <v>21</v>
      </c>
      <c r="BK161" s="241">
        <f>ROUND(I161*H161,2)</f>
        <v>0</v>
      </c>
      <c r="BL161" s="18" t="s">
        <v>219</v>
      </c>
      <c r="BM161" s="240" t="s">
        <v>562</v>
      </c>
    </row>
    <row r="162" spans="1:65" s="2" customFormat="1" ht="16.5" customHeight="1">
      <c r="A162" s="39"/>
      <c r="B162" s="40"/>
      <c r="C162" s="228" t="s">
        <v>409</v>
      </c>
      <c r="D162" s="228" t="s">
        <v>215</v>
      </c>
      <c r="E162" s="229" t="s">
        <v>4040</v>
      </c>
      <c r="F162" s="230" t="s">
        <v>4041</v>
      </c>
      <c r="G162" s="231" t="s">
        <v>244</v>
      </c>
      <c r="H162" s="232">
        <v>20</v>
      </c>
      <c r="I162" s="233"/>
      <c r="J162" s="234">
        <f>ROUND(I162*H162,2)</f>
        <v>0</v>
      </c>
      <c r="K162" s="235"/>
      <c r="L162" s="45"/>
      <c r="M162" s="236" t="s">
        <v>1</v>
      </c>
      <c r="N162" s="237" t="s">
        <v>45</v>
      </c>
      <c r="O162" s="92"/>
      <c r="P162" s="238">
        <f>O162*H162</f>
        <v>0</v>
      </c>
      <c r="Q162" s="238">
        <v>0</v>
      </c>
      <c r="R162" s="238">
        <f>Q162*H162</f>
        <v>0</v>
      </c>
      <c r="S162" s="238">
        <v>0</v>
      </c>
      <c r="T162" s="23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0" t="s">
        <v>219</v>
      </c>
      <c r="AT162" s="240" t="s">
        <v>215</v>
      </c>
      <c r="AU162" s="240" t="s">
        <v>21</v>
      </c>
      <c r="AY162" s="18" t="s">
        <v>213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8" t="s">
        <v>21</v>
      </c>
      <c r="BK162" s="241">
        <f>ROUND(I162*H162,2)</f>
        <v>0</v>
      </c>
      <c r="BL162" s="18" t="s">
        <v>219</v>
      </c>
      <c r="BM162" s="240" t="s">
        <v>571</v>
      </c>
    </row>
    <row r="163" spans="1:65" s="2" customFormat="1" ht="16.5" customHeight="1">
      <c r="A163" s="39"/>
      <c r="B163" s="40"/>
      <c r="C163" s="228" t="s">
        <v>413</v>
      </c>
      <c r="D163" s="228" t="s">
        <v>215</v>
      </c>
      <c r="E163" s="229" t="s">
        <v>4042</v>
      </c>
      <c r="F163" s="230" t="s">
        <v>4043</v>
      </c>
      <c r="G163" s="231" t="s">
        <v>244</v>
      </c>
      <c r="H163" s="232">
        <v>20</v>
      </c>
      <c r="I163" s="233"/>
      <c r="J163" s="234">
        <f>ROUND(I163*H163,2)</f>
        <v>0</v>
      </c>
      <c r="K163" s="235"/>
      <c r="L163" s="45"/>
      <c r="M163" s="236" t="s">
        <v>1</v>
      </c>
      <c r="N163" s="237" t="s">
        <v>45</v>
      </c>
      <c r="O163" s="92"/>
      <c r="P163" s="238">
        <f>O163*H163</f>
        <v>0</v>
      </c>
      <c r="Q163" s="238">
        <v>0</v>
      </c>
      <c r="R163" s="238">
        <f>Q163*H163</f>
        <v>0</v>
      </c>
      <c r="S163" s="238">
        <v>0</v>
      </c>
      <c r="T163" s="23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0" t="s">
        <v>219</v>
      </c>
      <c r="AT163" s="240" t="s">
        <v>215</v>
      </c>
      <c r="AU163" s="240" t="s">
        <v>21</v>
      </c>
      <c r="AY163" s="18" t="s">
        <v>213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8" t="s">
        <v>21</v>
      </c>
      <c r="BK163" s="241">
        <f>ROUND(I163*H163,2)</f>
        <v>0</v>
      </c>
      <c r="BL163" s="18" t="s">
        <v>219</v>
      </c>
      <c r="BM163" s="240" t="s">
        <v>581</v>
      </c>
    </row>
    <row r="164" spans="1:65" s="2" customFormat="1" ht="16.5" customHeight="1">
      <c r="A164" s="39"/>
      <c r="B164" s="40"/>
      <c r="C164" s="228" t="s">
        <v>418</v>
      </c>
      <c r="D164" s="228" t="s">
        <v>215</v>
      </c>
      <c r="E164" s="229" t="s">
        <v>4044</v>
      </c>
      <c r="F164" s="230" t="s">
        <v>4045</v>
      </c>
      <c r="G164" s="231" t="s">
        <v>3162</v>
      </c>
      <c r="H164" s="232">
        <v>100</v>
      </c>
      <c r="I164" s="233"/>
      <c r="J164" s="234">
        <f>ROUND(I164*H164,2)</f>
        <v>0</v>
      </c>
      <c r="K164" s="235"/>
      <c r="L164" s="45"/>
      <c r="M164" s="236" t="s">
        <v>1</v>
      </c>
      <c r="N164" s="237" t="s">
        <v>45</v>
      </c>
      <c r="O164" s="92"/>
      <c r="P164" s="238">
        <f>O164*H164</f>
        <v>0</v>
      </c>
      <c r="Q164" s="238">
        <v>0</v>
      </c>
      <c r="R164" s="238">
        <f>Q164*H164</f>
        <v>0</v>
      </c>
      <c r="S164" s="238">
        <v>0</v>
      </c>
      <c r="T164" s="23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0" t="s">
        <v>219</v>
      </c>
      <c r="AT164" s="240" t="s">
        <v>215</v>
      </c>
      <c r="AU164" s="240" t="s">
        <v>21</v>
      </c>
      <c r="AY164" s="18" t="s">
        <v>213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8" t="s">
        <v>21</v>
      </c>
      <c r="BK164" s="241">
        <f>ROUND(I164*H164,2)</f>
        <v>0</v>
      </c>
      <c r="BL164" s="18" t="s">
        <v>219</v>
      </c>
      <c r="BM164" s="240" t="s">
        <v>591</v>
      </c>
    </row>
    <row r="165" spans="1:63" s="12" customFormat="1" ht="25.9" customHeight="1">
      <c r="A165" s="12"/>
      <c r="B165" s="212"/>
      <c r="C165" s="213"/>
      <c r="D165" s="214" t="s">
        <v>79</v>
      </c>
      <c r="E165" s="215" t="s">
        <v>4046</v>
      </c>
      <c r="F165" s="215" t="s">
        <v>4047</v>
      </c>
      <c r="G165" s="213"/>
      <c r="H165" s="213"/>
      <c r="I165" s="216"/>
      <c r="J165" s="217">
        <f>BK165</f>
        <v>0</v>
      </c>
      <c r="K165" s="213"/>
      <c r="L165" s="218"/>
      <c r="M165" s="219"/>
      <c r="N165" s="220"/>
      <c r="O165" s="220"/>
      <c r="P165" s="221">
        <f>SUM(P166:P172)</f>
        <v>0</v>
      </c>
      <c r="Q165" s="220"/>
      <c r="R165" s="221">
        <f>SUM(R166:R172)</f>
        <v>0</v>
      </c>
      <c r="S165" s="220"/>
      <c r="T165" s="222">
        <f>SUM(T166:T172)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23" t="s">
        <v>21</v>
      </c>
      <c r="AT165" s="224" t="s">
        <v>79</v>
      </c>
      <c r="AU165" s="224" t="s">
        <v>80</v>
      </c>
      <c r="AY165" s="223" t="s">
        <v>213</v>
      </c>
      <c r="BK165" s="225">
        <f>SUM(BK166:BK172)</f>
        <v>0</v>
      </c>
    </row>
    <row r="166" spans="1:65" s="2" customFormat="1" ht="21.75" customHeight="1">
      <c r="A166" s="39"/>
      <c r="B166" s="40"/>
      <c r="C166" s="228" t="s">
        <v>425</v>
      </c>
      <c r="D166" s="228" t="s">
        <v>215</v>
      </c>
      <c r="E166" s="229" t="s">
        <v>4048</v>
      </c>
      <c r="F166" s="230" t="s">
        <v>4049</v>
      </c>
      <c r="G166" s="231" t="s">
        <v>218</v>
      </c>
      <c r="H166" s="232">
        <v>5</v>
      </c>
      <c r="I166" s="233"/>
      <c r="J166" s="234">
        <f>ROUND(I166*H166,2)</f>
        <v>0</v>
      </c>
      <c r="K166" s="235"/>
      <c r="L166" s="45"/>
      <c r="M166" s="236" t="s">
        <v>1</v>
      </c>
      <c r="N166" s="237" t="s">
        <v>45</v>
      </c>
      <c r="O166" s="92"/>
      <c r="P166" s="238">
        <f>O166*H166</f>
        <v>0</v>
      </c>
      <c r="Q166" s="238">
        <v>0</v>
      </c>
      <c r="R166" s="238">
        <f>Q166*H166</f>
        <v>0</v>
      </c>
      <c r="S166" s="238">
        <v>0</v>
      </c>
      <c r="T166" s="23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0" t="s">
        <v>219</v>
      </c>
      <c r="AT166" s="240" t="s">
        <v>215</v>
      </c>
      <c r="AU166" s="240" t="s">
        <v>21</v>
      </c>
      <c r="AY166" s="18" t="s">
        <v>213</v>
      </c>
      <c r="BE166" s="241">
        <f>IF(N166="základní",J166,0)</f>
        <v>0</v>
      </c>
      <c r="BF166" s="241">
        <f>IF(N166="snížená",J166,0)</f>
        <v>0</v>
      </c>
      <c r="BG166" s="241">
        <f>IF(N166="zákl. přenesená",J166,0)</f>
        <v>0</v>
      </c>
      <c r="BH166" s="241">
        <f>IF(N166="sníž. přenesená",J166,0)</f>
        <v>0</v>
      </c>
      <c r="BI166" s="241">
        <f>IF(N166="nulová",J166,0)</f>
        <v>0</v>
      </c>
      <c r="BJ166" s="18" t="s">
        <v>21</v>
      </c>
      <c r="BK166" s="241">
        <f>ROUND(I166*H166,2)</f>
        <v>0</v>
      </c>
      <c r="BL166" s="18" t="s">
        <v>219</v>
      </c>
      <c r="BM166" s="240" t="s">
        <v>601</v>
      </c>
    </row>
    <row r="167" spans="1:65" s="2" customFormat="1" ht="16.5" customHeight="1">
      <c r="A167" s="39"/>
      <c r="B167" s="40"/>
      <c r="C167" s="228" t="s">
        <v>430</v>
      </c>
      <c r="D167" s="228" t="s">
        <v>215</v>
      </c>
      <c r="E167" s="229" t="s">
        <v>4050</v>
      </c>
      <c r="F167" s="230" t="s">
        <v>4051</v>
      </c>
      <c r="G167" s="231" t="s">
        <v>218</v>
      </c>
      <c r="H167" s="232">
        <v>2.9</v>
      </c>
      <c r="I167" s="233"/>
      <c r="J167" s="234">
        <f>ROUND(I167*H167,2)</f>
        <v>0</v>
      </c>
      <c r="K167" s="235"/>
      <c r="L167" s="45"/>
      <c r="M167" s="236" t="s">
        <v>1</v>
      </c>
      <c r="N167" s="237" t="s">
        <v>45</v>
      </c>
      <c r="O167" s="92"/>
      <c r="P167" s="238">
        <f>O167*H167</f>
        <v>0</v>
      </c>
      <c r="Q167" s="238">
        <v>0</v>
      </c>
      <c r="R167" s="238">
        <f>Q167*H167</f>
        <v>0</v>
      </c>
      <c r="S167" s="238">
        <v>0</v>
      </c>
      <c r="T167" s="23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0" t="s">
        <v>219</v>
      </c>
      <c r="AT167" s="240" t="s">
        <v>215</v>
      </c>
      <c r="AU167" s="240" t="s">
        <v>21</v>
      </c>
      <c r="AY167" s="18" t="s">
        <v>213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18" t="s">
        <v>21</v>
      </c>
      <c r="BK167" s="241">
        <f>ROUND(I167*H167,2)</f>
        <v>0</v>
      </c>
      <c r="BL167" s="18" t="s">
        <v>219</v>
      </c>
      <c r="BM167" s="240" t="s">
        <v>610</v>
      </c>
    </row>
    <row r="168" spans="1:65" s="2" customFormat="1" ht="16.5" customHeight="1">
      <c r="A168" s="39"/>
      <c r="B168" s="40"/>
      <c r="C168" s="228" t="s">
        <v>435</v>
      </c>
      <c r="D168" s="228" t="s">
        <v>215</v>
      </c>
      <c r="E168" s="229" t="s">
        <v>4052</v>
      </c>
      <c r="F168" s="230" t="s">
        <v>4053</v>
      </c>
      <c r="G168" s="231" t="s">
        <v>218</v>
      </c>
      <c r="H168" s="232">
        <v>1.7</v>
      </c>
      <c r="I168" s="233"/>
      <c r="J168" s="234">
        <f>ROUND(I168*H168,2)</f>
        <v>0</v>
      </c>
      <c r="K168" s="235"/>
      <c r="L168" s="45"/>
      <c r="M168" s="236" t="s">
        <v>1</v>
      </c>
      <c r="N168" s="237" t="s">
        <v>45</v>
      </c>
      <c r="O168" s="92"/>
      <c r="P168" s="238">
        <f>O168*H168</f>
        <v>0</v>
      </c>
      <c r="Q168" s="238">
        <v>0</v>
      </c>
      <c r="R168" s="238">
        <f>Q168*H168</f>
        <v>0</v>
      </c>
      <c r="S168" s="238">
        <v>0</v>
      </c>
      <c r="T168" s="23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0" t="s">
        <v>219</v>
      </c>
      <c r="AT168" s="240" t="s">
        <v>215</v>
      </c>
      <c r="AU168" s="240" t="s">
        <v>21</v>
      </c>
      <c r="AY168" s="18" t="s">
        <v>213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8" t="s">
        <v>21</v>
      </c>
      <c r="BK168" s="241">
        <f>ROUND(I168*H168,2)</f>
        <v>0</v>
      </c>
      <c r="BL168" s="18" t="s">
        <v>219</v>
      </c>
      <c r="BM168" s="240" t="s">
        <v>618</v>
      </c>
    </row>
    <row r="169" spans="1:65" s="2" customFormat="1" ht="16.5" customHeight="1">
      <c r="A169" s="39"/>
      <c r="B169" s="40"/>
      <c r="C169" s="228" t="s">
        <v>447</v>
      </c>
      <c r="D169" s="228" t="s">
        <v>215</v>
      </c>
      <c r="E169" s="229" t="s">
        <v>4054</v>
      </c>
      <c r="F169" s="230" t="s">
        <v>4055</v>
      </c>
      <c r="G169" s="231" t="s">
        <v>218</v>
      </c>
      <c r="H169" s="232">
        <v>3.2</v>
      </c>
      <c r="I169" s="233"/>
      <c r="J169" s="234">
        <f>ROUND(I169*H169,2)</f>
        <v>0</v>
      </c>
      <c r="K169" s="235"/>
      <c r="L169" s="45"/>
      <c r="M169" s="236" t="s">
        <v>1</v>
      </c>
      <c r="N169" s="237" t="s">
        <v>45</v>
      </c>
      <c r="O169" s="92"/>
      <c r="P169" s="238">
        <f>O169*H169</f>
        <v>0</v>
      </c>
      <c r="Q169" s="238">
        <v>0</v>
      </c>
      <c r="R169" s="238">
        <f>Q169*H169</f>
        <v>0</v>
      </c>
      <c r="S169" s="238">
        <v>0</v>
      </c>
      <c r="T169" s="23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40" t="s">
        <v>219</v>
      </c>
      <c r="AT169" s="240" t="s">
        <v>215</v>
      </c>
      <c r="AU169" s="240" t="s">
        <v>21</v>
      </c>
      <c r="AY169" s="18" t="s">
        <v>213</v>
      </c>
      <c r="BE169" s="241">
        <f>IF(N169="základní",J169,0)</f>
        <v>0</v>
      </c>
      <c r="BF169" s="241">
        <f>IF(N169="snížená",J169,0)</f>
        <v>0</v>
      </c>
      <c r="BG169" s="241">
        <f>IF(N169="zákl. přenesená",J169,0)</f>
        <v>0</v>
      </c>
      <c r="BH169" s="241">
        <f>IF(N169="sníž. přenesená",J169,0)</f>
        <v>0</v>
      </c>
      <c r="BI169" s="241">
        <f>IF(N169="nulová",J169,0)</f>
        <v>0</v>
      </c>
      <c r="BJ169" s="18" t="s">
        <v>21</v>
      </c>
      <c r="BK169" s="241">
        <f>ROUND(I169*H169,2)</f>
        <v>0</v>
      </c>
      <c r="BL169" s="18" t="s">
        <v>219</v>
      </c>
      <c r="BM169" s="240" t="s">
        <v>629</v>
      </c>
    </row>
    <row r="170" spans="1:65" s="2" customFormat="1" ht="16.5" customHeight="1">
      <c r="A170" s="39"/>
      <c r="B170" s="40"/>
      <c r="C170" s="228" t="s">
        <v>456</v>
      </c>
      <c r="D170" s="228" t="s">
        <v>215</v>
      </c>
      <c r="E170" s="229" t="s">
        <v>4056</v>
      </c>
      <c r="F170" s="230" t="s">
        <v>4057</v>
      </c>
      <c r="G170" s="231" t="s">
        <v>218</v>
      </c>
      <c r="H170" s="232">
        <v>1</v>
      </c>
      <c r="I170" s="233"/>
      <c r="J170" s="234">
        <f>ROUND(I170*H170,2)</f>
        <v>0</v>
      </c>
      <c r="K170" s="235"/>
      <c r="L170" s="45"/>
      <c r="M170" s="236" t="s">
        <v>1</v>
      </c>
      <c r="N170" s="237" t="s">
        <v>45</v>
      </c>
      <c r="O170" s="92"/>
      <c r="P170" s="238">
        <f>O170*H170</f>
        <v>0</v>
      </c>
      <c r="Q170" s="238">
        <v>0</v>
      </c>
      <c r="R170" s="238">
        <f>Q170*H170</f>
        <v>0</v>
      </c>
      <c r="S170" s="238">
        <v>0</v>
      </c>
      <c r="T170" s="23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40" t="s">
        <v>219</v>
      </c>
      <c r="AT170" s="240" t="s">
        <v>215</v>
      </c>
      <c r="AU170" s="240" t="s">
        <v>21</v>
      </c>
      <c r="AY170" s="18" t="s">
        <v>213</v>
      </c>
      <c r="BE170" s="241">
        <f>IF(N170="základní",J170,0)</f>
        <v>0</v>
      </c>
      <c r="BF170" s="241">
        <f>IF(N170="snížená",J170,0)</f>
        <v>0</v>
      </c>
      <c r="BG170" s="241">
        <f>IF(N170="zákl. přenesená",J170,0)</f>
        <v>0</v>
      </c>
      <c r="BH170" s="241">
        <f>IF(N170="sníž. přenesená",J170,0)</f>
        <v>0</v>
      </c>
      <c r="BI170" s="241">
        <f>IF(N170="nulová",J170,0)</f>
        <v>0</v>
      </c>
      <c r="BJ170" s="18" t="s">
        <v>21</v>
      </c>
      <c r="BK170" s="241">
        <f>ROUND(I170*H170,2)</f>
        <v>0</v>
      </c>
      <c r="BL170" s="18" t="s">
        <v>219</v>
      </c>
      <c r="BM170" s="240" t="s">
        <v>639</v>
      </c>
    </row>
    <row r="171" spans="1:65" s="2" customFormat="1" ht="16.5" customHeight="1">
      <c r="A171" s="39"/>
      <c r="B171" s="40"/>
      <c r="C171" s="228" t="s">
        <v>461</v>
      </c>
      <c r="D171" s="228" t="s">
        <v>215</v>
      </c>
      <c r="E171" s="229" t="s">
        <v>4058</v>
      </c>
      <c r="F171" s="230" t="s">
        <v>4059</v>
      </c>
      <c r="G171" s="231" t="s">
        <v>470</v>
      </c>
      <c r="H171" s="232">
        <v>16.8</v>
      </c>
      <c r="I171" s="233"/>
      <c r="J171" s="234">
        <f>ROUND(I171*H171,2)</f>
        <v>0</v>
      </c>
      <c r="K171" s="235"/>
      <c r="L171" s="45"/>
      <c r="M171" s="236" t="s">
        <v>1</v>
      </c>
      <c r="N171" s="237" t="s">
        <v>45</v>
      </c>
      <c r="O171" s="92"/>
      <c r="P171" s="238">
        <f>O171*H171</f>
        <v>0</v>
      </c>
      <c r="Q171" s="238">
        <v>0</v>
      </c>
      <c r="R171" s="238">
        <f>Q171*H171</f>
        <v>0</v>
      </c>
      <c r="S171" s="238">
        <v>0</v>
      </c>
      <c r="T171" s="23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40" t="s">
        <v>219</v>
      </c>
      <c r="AT171" s="240" t="s">
        <v>215</v>
      </c>
      <c r="AU171" s="240" t="s">
        <v>21</v>
      </c>
      <c r="AY171" s="18" t="s">
        <v>213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18" t="s">
        <v>21</v>
      </c>
      <c r="BK171" s="241">
        <f>ROUND(I171*H171,2)</f>
        <v>0</v>
      </c>
      <c r="BL171" s="18" t="s">
        <v>219</v>
      </c>
      <c r="BM171" s="240" t="s">
        <v>649</v>
      </c>
    </row>
    <row r="172" spans="1:65" s="2" customFormat="1" ht="16.5" customHeight="1">
      <c r="A172" s="39"/>
      <c r="B172" s="40"/>
      <c r="C172" s="228" t="s">
        <v>467</v>
      </c>
      <c r="D172" s="228" t="s">
        <v>215</v>
      </c>
      <c r="E172" s="229" t="s">
        <v>4060</v>
      </c>
      <c r="F172" s="230" t="s">
        <v>4061</v>
      </c>
      <c r="G172" s="231" t="s">
        <v>470</v>
      </c>
      <c r="H172" s="232">
        <v>16.8</v>
      </c>
      <c r="I172" s="233"/>
      <c r="J172" s="234">
        <f>ROUND(I172*H172,2)</f>
        <v>0</v>
      </c>
      <c r="K172" s="235"/>
      <c r="L172" s="45"/>
      <c r="M172" s="301" t="s">
        <v>1</v>
      </c>
      <c r="N172" s="302" t="s">
        <v>45</v>
      </c>
      <c r="O172" s="303"/>
      <c r="P172" s="304">
        <f>O172*H172</f>
        <v>0</v>
      </c>
      <c r="Q172" s="304">
        <v>0</v>
      </c>
      <c r="R172" s="304">
        <f>Q172*H172</f>
        <v>0</v>
      </c>
      <c r="S172" s="304">
        <v>0</v>
      </c>
      <c r="T172" s="305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0" t="s">
        <v>219</v>
      </c>
      <c r="AT172" s="240" t="s">
        <v>215</v>
      </c>
      <c r="AU172" s="240" t="s">
        <v>21</v>
      </c>
      <c r="AY172" s="18" t="s">
        <v>213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8" t="s">
        <v>21</v>
      </c>
      <c r="BK172" s="241">
        <f>ROUND(I172*H172,2)</f>
        <v>0</v>
      </c>
      <c r="BL172" s="18" t="s">
        <v>219</v>
      </c>
      <c r="BM172" s="240" t="s">
        <v>659</v>
      </c>
    </row>
    <row r="173" spans="1:31" s="2" customFormat="1" ht="6.95" customHeight="1">
      <c r="A173" s="39"/>
      <c r="B173" s="67"/>
      <c r="C173" s="68"/>
      <c r="D173" s="68"/>
      <c r="E173" s="68"/>
      <c r="F173" s="68"/>
      <c r="G173" s="68"/>
      <c r="H173" s="68"/>
      <c r="I173" s="68"/>
      <c r="J173" s="68"/>
      <c r="K173" s="68"/>
      <c r="L173" s="45"/>
      <c r="M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</row>
  </sheetData>
  <sheetProtection password="CC35" sheet="1" objects="1" scenarios="1" formatColumns="0" formatRows="0" autoFilter="0"/>
  <autoFilter ref="C118:K172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107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1:31" s="2" customFormat="1" ht="12" customHeight="1">
      <c r="A8" s="39"/>
      <c r="B8" s="45"/>
      <c r="C8" s="39"/>
      <c r="D8" s="151" t="s">
        <v>159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53" t="s">
        <v>4062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51" t="s">
        <v>19</v>
      </c>
      <c r="E11" s="39"/>
      <c r="F11" s="142" t="s">
        <v>1</v>
      </c>
      <c r="G11" s="39"/>
      <c r="H11" s="39"/>
      <c r="I11" s="151" t="s">
        <v>20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1" t="s">
        <v>22</v>
      </c>
      <c r="E12" s="39"/>
      <c r="F12" s="142" t="s">
        <v>30</v>
      </c>
      <c r="G12" s="39"/>
      <c r="H12" s="39"/>
      <c r="I12" s="151" t="s">
        <v>24</v>
      </c>
      <c r="J12" s="154" t="str">
        <f>'Rekapitulace stavby'!AN8</f>
        <v>3. 3. 2021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28</v>
      </c>
      <c r="E14" s="39"/>
      <c r="F14" s="39"/>
      <c r="G14" s="39"/>
      <c r="H14" s="39"/>
      <c r="I14" s="151" t="s">
        <v>29</v>
      </c>
      <c r="J14" s="142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2" t="str">
        <f>IF('Rekapitulace stavby'!E11="","",'Rekapitulace stavby'!E11)</f>
        <v xml:space="preserve"> </v>
      </c>
      <c r="F15" s="39"/>
      <c r="G15" s="39"/>
      <c r="H15" s="39"/>
      <c r="I15" s="151" t="s">
        <v>31</v>
      </c>
      <c r="J15" s="142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51" t="s">
        <v>32</v>
      </c>
      <c r="E17" s="39"/>
      <c r="F17" s="39"/>
      <c r="G17" s="39"/>
      <c r="H17" s="39"/>
      <c r="I17" s="151" t="s">
        <v>29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1" t="s">
        <v>31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51" t="s">
        <v>34</v>
      </c>
      <c r="E20" s="39"/>
      <c r="F20" s="39"/>
      <c r="G20" s="39"/>
      <c r="H20" s="39"/>
      <c r="I20" s="151" t="s">
        <v>29</v>
      </c>
      <c r="J20" s="142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2" t="str">
        <f>IF('Rekapitulace stavby'!E17="","",'Rekapitulace stavby'!E17)</f>
        <v>ATELIER H1§ ATELIER HÁJEK</v>
      </c>
      <c r="F21" s="39"/>
      <c r="G21" s="39"/>
      <c r="H21" s="39"/>
      <c r="I21" s="151" t="s">
        <v>31</v>
      </c>
      <c r="J21" s="142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51" t="s">
        <v>37</v>
      </c>
      <c r="E23" s="39"/>
      <c r="F23" s="39"/>
      <c r="G23" s="39"/>
      <c r="H23" s="39"/>
      <c r="I23" s="151" t="s">
        <v>29</v>
      </c>
      <c r="J23" s="142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2" t="str">
        <f>IF('Rekapitulace stavby'!E20="","",'Rekapitulace stavby'!E20)</f>
        <v>ERŠILOVÁ</v>
      </c>
      <c r="F24" s="39"/>
      <c r="G24" s="39"/>
      <c r="H24" s="39"/>
      <c r="I24" s="151" t="s">
        <v>31</v>
      </c>
      <c r="J24" s="142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51" t="s">
        <v>39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9"/>
      <c r="E29" s="159"/>
      <c r="F29" s="159"/>
      <c r="G29" s="159"/>
      <c r="H29" s="159"/>
      <c r="I29" s="159"/>
      <c r="J29" s="159"/>
      <c r="K29" s="15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60" t="s">
        <v>40</v>
      </c>
      <c r="E30" s="39"/>
      <c r="F30" s="39"/>
      <c r="G30" s="39"/>
      <c r="H30" s="39"/>
      <c r="I30" s="39"/>
      <c r="J30" s="161">
        <f>ROUND(J118,2)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2" t="s">
        <v>42</v>
      </c>
      <c r="G32" s="39"/>
      <c r="H32" s="39"/>
      <c r="I32" s="162" t="s">
        <v>41</v>
      </c>
      <c r="J32" s="162" t="s">
        <v>43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3" t="s">
        <v>44</v>
      </c>
      <c r="E33" s="151" t="s">
        <v>45</v>
      </c>
      <c r="F33" s="164">
        <f>ROUND((SUM(BE118:BE133)),2)</f>
        <v>0</v>
      </c>
      <c r="G33" s="39"/>
      <c r="H33" s="39"/>
      <c r="I33" s="165">
        <v>0.21</v>
      </c>
      <c r="J33" s="164">
        <f>ROUND(((SUM(BE118:BE133))*I33),2)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51" t="s">
        <v>46</v>
      </c>
      <c r="F34" s="164">
        <f>ROUND((SUM(BF118:BF133)),2)</f>
        <v>0</v>
      </c>
      <c r="G34" s="39"/>
      <c r="H34" s="39"/>
      <c r="I34" s="165">
        <v>0.15</v>
      </c>
      <c r="J34" s="164">
        <f>ROUND(((SUM(BF118:BF133))*I34),2)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51" t="s">
        <v>47</v>
      </c>
      <c r="F35" s="164">
        <f>ROUND((SUM(BG118:BG133)),2)</f>
        <v>0</v>
      </c>
      <c r="G35" s="39"/>
      <c r="H35" s="39"/>
      <c r="I35" s="165">
        <v>0.21</v>
      </c>
      <c r="J35" s="164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1" t="s">
        <v>48</v>
      </c>
      <c r="F36" s="164">
        <f>ROUND((SUM(BH118:BH133)),2)</f>
        <v>0</v>
      </c>
      <c r="G36" s="39"/>
      <c r="H36" s="39"/>
      <c r="I36" s="165">
        <v>0.15</v>
      </c>
      <c r="J36" s="164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49</v>
      </c>
      <c r="F37" s="164">
        <f>ROUND((SUM(BI118:BI133)),2)</f>
        <v>0</v>
      </c>
      <c r="G37" s="39"/>
      <c r="H37" s="39"/>
      <c r="I37" s="165">
        <v>0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6"/>
      <c r="D39" s="167" t="s">
        <v>50</v>
      </c>
      <c r="E39" s="168"/>
      <c r="F39" s="168"/>
      <c r="G39" s="169" t="s">
        <v>51</v>
      </c>
      <c r="H39" s="170" t="s">
        <v>52</v>
      </c>
      <c r="I39" s="168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53</v>
      </c>
      <c r="E50" s="174"/>
      <c r="F50" s="174"/>
      <c r="G50" s="173" t="s">
        <v>54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55</v>
      </c>
      <c r="E61" s="176"/>
      <c r="F61" s="177" t="s">
        <v>56</v>
      </c>
      <c r="G61" s="175" t="s">
        <v>55</v>
      </c>
      <c r="H61" s="176"/>
      <c r="I61" s="176"/>
      <c r="J61" s="178" t="s">
        <v>56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57</v>
      </c>
      <c r="E65" s="179"/>
      <c r="F65" s="179"/>
      <c r="G65" s="173" t="s">
        <v>58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55</v>
      </c>
      <c r="E76" s="176"/>
      <c r="F76" s="177" t="s">
        <v>56</v>
      </c>
      <c r="G76" s="175" t="s">
        <v>55</v>
      </c>
      <c r="H76" s="176"/>
      <c r="I76" s="176"/>
      <c r="J76" s="178" t="s">
        <v>56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159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TSB PŘELOŽKA - TSB PŘELOŽENÍ NN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22</v>
      </c>
      <c r="D89" s="41"/>
      <c r="E89" s="41"/>
      <c r="F89" s="28" t="str">
        <f>F12</f>
        <v xml:space="preserve"> </v>
      </c>
      <c r="G89" s="41"/>
      <c r="H89" s="41"/>
      <c r="I89" s="33" t="s">
        <v>24</v>
      </c>
      <c r="J89" s="80" t="str">
        <f>IF(J12="","",J12)</f>
        <v>3. 3. 2021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>
      <c r="A91" s="39"/>
      <c r="B91" s="40"/>
      <c r="C91" s="33" t="s">
        <v>28</v>
      </c>
      <c r="D91" s="41"/>
      <c r="E91" s="41"/>
      <c r="F91" s="28" t="str">
        <f>E15</f>
        <v xml:space="preserve"> </v>
      </c>
      <c r="G91" s="41"/>
      <c r="H91" s="41"/>
      <c r="I91" s="33" t="s">
        <v>34</v>
      </c>
      <c r="J91" s="37" t="str">
        <f>E21</f>
        <v>ATELIER H1§ ATELIER HÁJEK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32</v>
      </c>
      <c r="D92" s="41"/>
      <c r="E92" s="41"/>
      <c r="F92" s="28" t="str">
        <f>IF(E18="","",E18)</f>
        <v>Vyplň údaj</v>
      </c>
      <c r="G92" s="41"/>
      <c r="H92" s="41"/>
      <c r="I92" s="33" t="s">
        <v>37</v>
      </c>
      <c r="J92" s="37" t="str">
        <f>E24</f>
        <v>ERŠILOVÁ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5" t="s">
        <v>163</v>
      </c>
      <c r="D94" s="186"/>
      <c r="E94" s="186"/>
      <c r="F94" s="186"/>
      <c r="G94" s="186"/>
      <c r="H94" s="186"/>
      <c r="I94" s="186"/>
      <c r="J94" s="187" t="s">
        <v>164</v>
      </c>
      <c r="K94" s="186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8" t="s">
        <v>165</v>
      </c>
      <c r="D96" s="41"/>
      <c r="E96" s="41"/>
      <c r="F96" s="41"/>
      <c r="G96" s="41"/>
      <c r="H96" s="41"/>
      <c r="I96" s="41"/>
      <c r="J96" s="111">
        <f>J118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166</v>
      </c>
    </row>
    <row r="97" spans="1:31" s="9" customFormat="1" ht="24.95" customHeight="1">
      <c r="A97" s="9"/>
      <c r="B97" s="189"/>
      <c r="C97" s="190"/>
      <c r="D97" s="191" t="s">
        <v>3957</v>
      </c>
      <c r="E97" s="192"/>
      <c r="F97" s="192"/>
      <c r="G97" s="192"/>
      <c r="H97" s="192"/>
      <c r="I97" s="192"/>
      <c r="J97" s="193">
        <f>J119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9"/>
      <c r="C98" s="190"/>
      <c r="D98" s="191" t="s">
        <v>4063</v>
      </c>
      <c r="E98" s="192"/>
      <c r="F98" s="192"/>
      <c r="G98" s="192"/>
      <c r="H98" s="192"/>
      <c r="I98" s="192"/>
      <c r="J98" s="193">
        <f>J128</f>
        <v>0</v>
      </c>
      <c r="K98" s="190"/>
      <c r="L98" s="19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2" customFormat="1" ht="21.8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6.95" customHeight="1">
      <c r="A100" s="39"/>
      <c r="B100" s="67"/>
      <c r="C100" s="68"/>
      <c r="D100" s="68"/>
      <c r="E100" s="68"/>
      <c r="F100" s="68"/>
      <c r="G100" s="68"/>
      <c r="H100" s="68"/>
      <c r="I100" s="68"/>
      <c r="J100" s="68"/>
      <c r="K100" s="68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4" spans="1:31" s="2" customFormat="1" ht="6.95" customHeight="1">
      <c r="A104" s="39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24.95" customHeight="1">
      <c r="A105" s="39"/>
      <c r="B105" s="40"/>
      <c r="C105" s="24" t="s">
        <v>198</v>
      </c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2" customHeight="1">
      <c r="A107" s="39"/>
      <c r="B107" s="40"/>
      <c r="C107" s="33" t="s">
        <v>16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6.5" customHeight="1">
      <c r="A108" s="39"/>
      <c r="B108" s="40"/>
      <c r="C108" s="41"/>
      <c r="D108" s="41"/>
      <c r="E108" s="184" t="str">
        <f>E7</f>
        <v>NÁSTAVBA OPER. SÁLŮ A STERILIZACE</v>
      </c>
      <c r="F108" s="33"/>
      <c r="G108" s="33"/>
      <c r="H108" s="33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159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77" t="str">
        <f>E9</f>
        <v>TSB PŘELOŽKA - TSB PŘELOŽENÍ NN</v>
      </c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22</v>
      </c>
      <c r="D112" s="41"/>
      <c r="E112" s="41"/>
      <c r="F112" s="28" t="str">
        <f>F12</f>
        <v xml:space="preserve"> </v>
      </c>
      <c r="G112" s="41"/>
      <c r="H112" s="41"/>
      <c r="I112" s="33" t="s">
        <v>24</v>
      </c>
      <c r="J112" s="80" t="str">
        <f>IF(J12="","",J12)</f>
        <v>3. 3. 2021</v>
      </c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25.65" customHeight="1">
      <c r="A114" s="39"/>
      <c r="B114" s="40"/>
      <c r="C114" s="33" t="s">
        <v>28</v>
      </c>
      <c r="D114" s="41"/>
      <c r="E114" s="41"/>
      <c r="F114" s="28" t="str">
        <f>E15</f>
        <v xml:space="preserve"> </v>
      </c>
      <c r="G114" s="41"/>
      <c r="H114" s="41"/>
      <c r="I114" s="33" t="s">
        <v>34</v>
      </c>
      <c r="J114" s="37" t="str">
        <f>E21</f>
        <v>ATELIER H1§ ATELIER HÁJEK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5.15" customHeight="1">
      <c r="A115" s="39"/>
      <c r="B115" s="40"/>
      <c r="C115" s="33" t="s">
        <v>32</v>
      </c>
      <c r="D115" s="41"/>
      <c r="E115" s="41"/>
      <c r="F115" s="28" t="str">
        <f>IF(E18="","",E18)</f>
        <v>Vyplň údaj</v>
      </c>
      <c r="G115" s="41"/>
      <c r="H115" s="41"/>
      <c r="I115" s="33" t="s">
        <v>37</v>
      </c>
      <c r="J115" s="37" t="str">
        <f>E24</f>
        <v>ERŠILOVÁ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0.3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11" customFormat="1" ht="29.25" customHeight="1">
      <c r="A117" s="200"/>
      <c r="B117" s="201"/>
      <c r="C117" s="202" t="s">
        <v>199</v>
      </c>
      <c r="D117" s="203" t="s">
        <v>65</v>
      </c>
      <c r="E117" s="203" t="s">
        <v>61</v>
      </c>
      <c r="F117" s="203" t="s">
        <v>62</v>
      </c>
      <c r="G117" s="203" t="s">
        <v>200</v>
      </c>
      <c r="H117" s="203" t="s">
        <v>201</v>
      </c>
      <c r="I117" s="203" t="s">
        <v>202</v>
      </c>
      <c r="J117" s="204" t="s">
        <v>164</v>
      </c>
      <c r="K117" s="205" t="s">
        <v>203</v>
      </c>
      <c r="L117" s="206"/>
      <c r="M117" s="101" t="s">
        <v>1</v>
      </c>
      <c r="N117" s="102" t="s">
        <v>44</v>
      </c>
      <c r="O117" s="102" t="s">
        <v>204</v>
      </c>
      <c r="P117" s="102" t="s">
        <v>205</v>
      </c>
      <c r="Q117" s="102" t="s">
        <v>206</v>
      </c>
      <c r="R117" s="102" t="s">
        <v>207</v>
      </c>
      <c r="S117" s="102" t="s">
        <v>208</v>
      </c>
      <c r="T117" s="103" t="s">
        <v>209</v>
      </c>
      <c r="U117" s="200"/>
      <c r="V117" s="200"/>
      <c r="W117" s="200"/>
      <c r="X117" s="200"/>
      <c r="Y117" s="200"/>
      <c r="Z117" s="200"/>
      <c r="AA117" s="200"/>
      <c r="AB117" s="200"/>
      <c r="AC117" s="200"/>
      <c r="AD117" s="200"/>
      <c r="AE117" s="200"/>
    </row>
    <row r="118" spans="1:63" s="2" customFormat="1" ht="22.8" customHeight="1">
      <c r="A118" s="39"/>
      <c r="B118" s="40"/>
      <c r="C118" s="108" t="s">
        <v>210</v>
      </c>
      <c r="D118" s="41"/>
      <c r="E118" s="41"/>
      <c r="F118" s="41"/>
      <c r="G118" s="41"/>
      <c r="H118" s="41"/>
      <c r="I118" s="41"/>
      <c r="J118" s="207">
        <f>BK118</f>
        <v>0</v>
      </c>
      <c r="K118" s="41"/>
      <c r="L118" s="45"/>
      <c r="M118" s="104"/>
      <c r="N118" s="208"/>
      <c r="O118" s="105"/>
      <c r="P118" s="209">
        <f>P119+P128</f>
        <v>0</v>
      </c>
      <c r="Q118" s="105"/>
      <c r="R118" s="209">
        <f>R119+R128</f>
        <v>0</v>
      </c>
      <c r="S118" s="105"/>
      <c r="T118" s="210">
        <f>T119+T128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79</v>
      </c>
      <c r="AU118" s="18" t="s">
        <v>166</v>
      </c>
      <c r="BK118" s="211">
        <f>BK119+BK128</f>
        <v>0</v>
      </c>
    </row>
    <row r="119" spans="1:63" s="12" customFormat="1" ht="25.9" customHeight="1">
      <c r="A119" s="12"/>
      <c r="B119" s="212"/>
      <c r="C119" s="213"/>
      <c r="D119" s="214" t="s">
        <v>79</v>
      </c>
      <c r="E119" s="215" t="s">
        <v>3960</v>
      </c>
      <c r="F119" s="215" t="s">
        <v>3961</v>
      </c>
      <c r="G119" s="213"/>
      <c r="H119" s="213"/>
      <c r="I119" s="216"/>
      <c r="J119" s="217">
        <f>BK119</f>
        <v>0</v>
      </c>
      <c r="K119" s="213"/>
      <c r="L119" s="218"/>
      <c r="M119" s="219"/>
      <c r="N119" s="220"/>
      <c r="O119" s="220"/>
      <c r="P119" s="221">
        <f>SUM(P120:P127)</f>
        <v>0</v>
      </c>
      <c r="Q119" s="220"/>
      <c r="R119" s="221">
        <f>SUM(R120:R127)</f>
        <v>0</v>
      </c>
      <c r="S119" s="220"/>
      <c r="T119" s="222">
        <f>SUM(T120:T127)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23" t="s">
        <v>21</v>
      </c>
      <c r="AT119" s="224" t="s">
        <v>79</v>
      </c>
      <c r="AU119" s="224" t="s">
        <v>80</v>
      </c>
      <c r="AY119" s="223" t="s">
        <v>213</v>
      </c>
      <c r="BK119" s="225">
        <f>SUM(BK120:BK127)</f>
        <v>0</v>
      </c>
    </row>
    <row r="120" spans="1:65" s="2" customFormat="1" ht="21.75" customHeight="1">
      <c r="A120" s="39"/>
      <c r="B120" s="40"/>
      <c r="C120" s="228" t="s">
        <v>21</v>
      </c>
      <c r="D120" s="228" t="s">
        <v>215</v>
      </c>
      <c r="E120" s="229" t="s">
        <v>4064</v>
      </c>
      <c r="F120" s="230" t="s">
        <v>4065</v>
      </c>
      <c r="G120" s="231" t="s">
        <v>3162</v>
      </c>
      <c r="H120" s="232">
        <v>5</v>
      </c>
      <c r="I120" s="233"/>
      <c r="J120" s="234">
        <f>ROUND(I120*H120,2)</f>
        <v>0</v>
      </c>
      <c r="K120" s="235"/>
      <c r="L120" s="45"/>
      <c r="M120" s="236" t="s">
        <v>1</v>
      </c>
      <c r="N120" s="237" t="s">
        <v>45</v>
      </c>
      <c r="O120" s="92"/>
      <c r="P120" s="238">
        <f>O120*H120</f>
        <v>0</v>
      </c>
      <c r="Q120" s="238">
        <v>0</v>
      </c>
      <c r="R120" s="238">
        <f>Q120*H120</f>
        <v>0</v>
      </c>
      <c r="S120" s="238">
        <v>0</v>
      </c>
      <c r="T120" s="239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40" t="s">
        <v>219</v>
      </c>
      <c r="AT120" s="240" t="s">
        <v>215</v>
      </c>
      <c r="AU120" s="240" t="s">
        <v>21</v>
      </c>
      <c r="AY120" s="18" t="s">
        <v>213</v>
      </c>
      <c r="BE120" s="241">
        <f>IF(N120="základní",J120,0)</f>
        <v>0</v>
      </c>
      <c r="BF120" s="241">
        <f>IF(N120="snížená",J120,0)</f>
        <v>0</v>
      </c>
      <c r="BG120" s="241">
        <f>IF(N120="zákl. přenesená",J120,0)</f>
        <v>0</v>
      </c>
      <c r="BH120" s="241">
        <f>IF(N120="sníž. přenesená",J120,0)</f>
        <v>0</v>
      </c>
      <c r="BI120" s="241">
        <f>IF(N120="nulová",J120,0)</f>
        <v>0</v>
      </c>
      <c r="BJ120" s="18" t="s">
        <v>21</v>
      </c>
      <c r="BK120" s="241">
        <f>ROUND(I120*H120,2)</f>
        <v>0</v>
      </c>
      <c r="BL120" s="18" t="s">
        <v>219</v>
      </c>
      <c r="BM120" s="240" t="s">
        <v>89</v>
      </c>
    </row>
    <row r="121" spans="1:65" s="2" customFormat="1" ht="16.5" customHeight="1">
      <c r="A121" s="39"/>
      <c r="B121" s="40"/>
      <c r="C121" s="228" t="s">
        <v>89</v>
      </c>
      <c r="D121" s="228" t="s">
        <v>215</v>
      </c>
      <c r="E121" s="229" t="s">
        <v>4066</v>
      </c>
      <c r="F121" s="230" t="s">
        <v>4067</v>
      </c>
      <c r="G121" s="231" t="s">
        <v>3162</v>
      </c>
      <c r="H121" s="232">
        <v>5</v>
      </c>
      <c r="I121" s="233"/>
      <c r="J121" s="234">
        <f>ROUND(I121*H121,2)</f>
        <v>0</v>
      </c>
      <c r="K121" s="235"/>
      <c r="L121" s="45"/>
      <c r="M121" s="236" t="s">
        <v>1</v>
      </c>
      <c r="N121" s="237" t="s">
        <v>45</v>
      </c>
      <c r="O121" s="92"/>
      <c r="P121" s="238">
        <f>O121*H121</f>
        <v>0</v>
      </c>
      <c r="Q121" s="238">
        <v>0</v>
      </c>
      <c r="R121" s="238">
        <f>Q121*H121</f>
        <v>0</v>
      </c>
      <c r="S121" s="238">
        <v>0</v>
      </c>
      <c r="T121" s="239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40" t="s">
        <v>219</v>
      </c>
      <c r="AT121" s="240" t="s">
        <v>215</v>
      </c>
      <c r="AU121" s="240" t="s">
        <v>21</v>
      </c>
      <c r="AY121" s="18" t="s">
        <v>213</v>
      </c>
      <c r="BE121" s="241">
        <f>IF(N121="základní",J121,0)</f>
        <v>0</v>
      </c>
      <c r="BF121" s="241">
        <f>IF(N121="snížená",J121,0)</f>
        <v>0</v>
      </c>
      <c r="BG121" s="241">
        <f>IF(N121="zákl. přenesená",J121,0)</f>
        <v>0</v>
      </c>
      <c r="BH121" s="241">
        <f>IF(N121="sníž. přenesená",J121,0)</f>
        <v>0</v>
      </c>
      <c r="BI121" s="241">
        <f>IF(N121="nulová",J121,0)</f>
        <v>0</v>
      </c>
      <c r="BJ121" s="18" t="s">
        <v>21</v>
      </c>
      <c r="BK121" s="241">
        <f>ROUND(I121*H121,2)</f>
        <v>0</v>
      </c>
      <c r="BL121" s="18" t="s">
        <v>219</v>
      </c>
      <c r="BM121" s="240" t="s">
        <v>219</v>
      </c>
    </row>
    <row r="122" spans="1:65" s="2" customFormat="1" ht="16.5" customHeight="1">
      <c r="A122" s="39"/>
      <c r="B122" s="40"/>
      <c r="C122" s="228" t="s">
        <v>231</v>
      </c>
      <c r="D122" s="228" t="s">
        <v>215</v>
      </c>
      <c r="E122" s="229" t="s">
        <v>4068</v>
      </c>
      <c r="F122" s="230" t="s">
        <v>4069</v>
      </c>
      <c r="G122" s="231" t="s">
        <v>3162</v>
      </c>
      <c r="H122" s="232">
        <v>18</v>
      </c>
      <c r="I122" s="233"/>
      <c r="J122" s="234">
        <f>ROUND(I122*H122,2)</f>
        <v>0</v>
      </c>
      <c r="K122" s="235"/>
      <c r="L122" s="45"/>
      <c r="M122" s="236" t="s">
        <v>1</v>
      </c>
      <c r="N122" s="237" t="s">
        <v>45</v>
      </c>
      <c r="O122" s="92"/>
      <c r="P122" s="238">
        <f>O122*H122</f>
        <v>0</v>
      </c>
      <c r="Q122" s="238">
        <v>0</v>
      </c>
      <c r="R122" s="238">
        <f>Q122*H122</f>
        <v>0</v>
      </c>
      <c r="S122" s="238">
        <v>0</v>
      </c>
      <c r="T122" s="239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40" t="s">
        <v>219</v>
      </c>
      <c r="AT122" s="240" t="s">
        <v>215</v>
      </c>
      <c r="AU122" s="240" t="s">
        <v>21</v>
      </c>
      <c r="AY122" s="18" t="s">
        <v>213</v>
      </c>
      <c r="BE122" s="241">
        <f>IF(N122="základní",J122,0)</f>
        <v>0</v>
      </c>
      <c r="BF122" s="241">
        <f>IF(N122="snížená",J122,0)</f>
        <v>0</v>
      </c>
      <c r="BG122" s="241">
        <f>IF(N122="zákl. přenesená",J122,0)</f>
        <v>0</v>
      </c>
      <c r="BH122" s="241">
        <f>IF(N122="sníž. přenesená",J122,0)</f>
        <v>0</v>
      </c>
      <c r="BI122" s="241">
        <f>IF(N122="nulová",J122,0)</f>
        <v>0</v>
      </c>
      <c r="BJ122" s="18" t="s">
        <v>21</v>
      </c>
      <c r="BK122" s="241">
        <f>ROUND(I122*H122,2)</f>
        <v>0</v>
      </c>
      <c r="BL122" s="18" t="s">
        <v>219</v>
      </c>
      <c r="BM122" s="240" t="s">
        <v>247</v>
      </c>
    </row>
    <row r="123" spans="1:65" s="2" customFormat="1" ht="21.75" customHeight="1">
      <c r="A123" s="39"/>
      <c r="B123" s="40"/>
      <c r="C123" s="228" t="s">
        <v>219</v>
      </c>
      <c r="D123" s="228" t="s">
        <v>215</v>
      </c>
      <c r="E123" s="229" t="s">
        <v>4070</v>
      </c>
      <c r="F123" s="230" t="s">
        <v>4071</v>
      </c>
      <c r="G123" s="231" t="s">
        <v>1227</v>
      </c>
      <c r="H123" s="232">
        <v>10</v>
      </c>
      <c r="I123" s="233"/>
      <c r="J123" s="234">
        <f>ROUND(I123*H123,2)</f>
        <v>0</v>
      </c>
      <c r="K123" s="235"/>
      <c r="L123" s="45"/>
      <c r="M123" s="236" t="s">
        <v>1</v>
      </c>
      <c r="N123" s="237" t="s">
        <v>45</v>
      </c>
      <c r="O123" s="92"/>
      <c r="P123" s="238">
        <f>O123*H123</f>
        <v>0</v>
      </c>
      <c r="Q123" s="238">
        <v>0</v>
      </c>
      <c r="R123" s="238">
        <f>Q123*H123</f>
        <v>0</v>
      </c>
      <c r="S123" s="238">
        <v>0</v>
      </c>
      <c r="T123" s="239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40" t="s">
        <v>219</v>
      </c>
      <c r="AT123" s="240" t="s">
        <v>215</v>
      </c>
      <c r="AU123" s="240" t="s">
        <v>21</v>
      </c>
      <c r="AY123" s="18" t="s">
        <v>213</v>
      </c>
      <c r="BE123" s="241">
        <f>IF(N123="základní",J123,0)</f>
        <v>0</v>
      </c>
      <c r="BF123" s="241">
        <f>IF(N123="snížená",J123,0)</f>
        <v>0</v>
      </c>
      <c r="BG123" s="241">
        <f>IF(N123="zákl. přenesená",J123,0)</f>
        <v>0</v>
      </c>
      <c r="BH123" s="241">
        <f>IF(N123="sníž. přenesená",J123,0)</f>
        <v>0</v>
      </c>
      <c r="BI123" s="241">
        <f>IF(N123="nulová",J123,0)</f>
        <v>0</v>
      </c>
      <c r="BJ123" s="18" t="s">
        <v>21</v>
      </c>
      <c r="BK123" s="241">
        <f>ROUND(I123*H123,2)</f>
        <v>0</v>
      </c>
      <c r="BL123" s="18" t="s">
        <v>219</v>
      </c>
      <c r="BM123" s="240" t="s">
        <v>257</v>
      </c>
    </row>
    <row r="124" spans="1:65" s="2" customFormat="1" ht="16.5" customHeight="1">
      <c r="A124" s="39"/>
      <c r="B124" s="40"/>
      <c r="C124" s="228" t="s">
        <v>241</v>
      </c>
      <c r="D124" s="228" t="s">
        <v>215</v>
      </c>
      <c r="E124" s="229" t="s">
        <v>4024</v>
      </c>
      <c r="F124" s="230" t="s">
        <v>4025</v>
      </c>
      <c r="G124" s="231" t="s">
        <v>1227</v>
      </c>
      <c r="H124" s="232">
        <v>8</v>
      </c>
      <c r="I124" s="233"/>
      <c r="J124" s="234">
        <f>ROUND(I124*H124,2)</f>
        <v>0</v>
      </c>
      <c r="K124" s="235"/>
      <c r="L124" s="45"/>
      <c r="M124" s="236" t="s">
        <v>1</v>
      </c>
      <c r="N124" s="237" t="s">
        <v>45</v>
      </c>
      <c r="O124" s="92"/>
      <c r="P124" s="238">
        <f>O124*H124</f>
        <v>0</v>
      </c>
      <c r="Q124" s="238">
        <v>0</v>
      </c>
      <c r="R124" s="238">
        <f>Q124*H124</f>
        <v>0</v>
      </c>
      <c r="S124" s="238">
        <v>0</v>
      </c>
      <c r="T124" s="239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40" t="s">
        <v>219</v>
      </c>
      <c r="AT124" s="240" t="s">
        <v>215</v>
      </c>
      <c r="AU124" s="240" t="s">
        <v>21</v>
      </c>
      <c r="AY124" s="18" t="s">
        <v>213</v>
      </c>
      <c r="BE124" s="241">
        <f>IF(N124="základní",J124,0)</f>
        <v>0</v>
      </c>
      <c r="BF124" s="241">
        <f>IF(N124="snížená",J124,0)</f>
        <v>0</v>
      </c>
      <c r="BG124" s="241">
        <f>IF(N124="zákl. přenesená",J124,0)</f>
        <v>0</v>
      </c>
      <c r="BH124" s="241">
        <f>IF(N124="sníž. přenesená",J124,0)</f>
        <v>0</v>
      </c>
      <c r="BI124" s="241">
        <f>IF(N124="nulová",J124,0)</f>
        <v>0</v>
      </c>
      <c r="BJ124" s="18" t="s">
        <v>21</v>
      </c>
      <c r="BK124" s="241">
        <f>ROUND(I124*H124,2)</f>
        <v>0</v>
      </c>
      <c r="BL124" s="18" t="s">
        <v>219</v>
      </c>
      <c r="BM124" s="240" t="s">
        <v>26</v>
      </c>
    </row>
    <row r="125" spans="1:65" s="2" customFormat="1" ht="16.5" customHeight="1">
      <c r="A125" s="39"/>
      <c r="B125" s="40"/>
      <c r="C125" s="228" t="s">
        <v>247</v>
      </c>
      <c r="D125" s="228" t="s">
        <v>215</v>
      </c>
      <c r="E125" s="229" t="s">
        <v>4026</v>
      </c>
      <c r="F125" s="230" t="s">
        <v>4027</v>
      </c>
      <c r="G125" s="231" t="s">
        <v>1227</v>
      </c>
      <c r="H125" s="232">
        <v>8</v>
      </c>
      <c r="I125" s="233"/>
      <c r="J125" s="234">
        <f>ROUND(I125*H125,2)</f>
        <v>0</v>
      </c>
      <c r="K125" s="235"/>
      <c r="L125" s="45"/>
      <c r="M125" s="236" t="s">
        <v>1</v>
      </c>
      <c r="N125" s="237" t="s">
        <v>45</v>
      </c>
      <c r="O125" s="92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0" t="s">
        <v>219</v>
      </c>
      <c r="AT125" s="240" t="s">
        <v>215</v>
      </c>
      <c r="AU125" s="240" t="s">
        <v>21</v>
      </c>
      <c r="AY125" s="18" t="s">
        <v>213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8" t="s">
        <v>21</v>
      </c>
      <c r="BK125" s="241">
        <f>ROUND(I125*H125,2)</f>
        <v>0</v>
      </c>
      <c r="BL125" s="18" t="s">
        <v>219</v>
      </c>
      <c r="BM125" s="240" t="s">
        <v>276</v>
      </c>
    </row>
    <row r="126" spans="1:65" s="2" customFormat="1" ht="16.5" customHeight="1">
      <c r="A126" s="39"/>
      <c r="B126" s="40"/>
      <c r="C126" s="228" t="s">
        <v>252</v>
      </c>
      <c r="D126" s="228" t="s">
        <v>215</v>
      </c>
      <c r="E126" s="229" t="s">
        <v>4028</v>
      </c>
      <c r="F126" s="230" t="s">
        <v>4029</v>
      </c>
      <c r="G126" s="231" t="s">
        <v>1227</v>
      </c>
      <c r="H126" s="232">
        <v>10</v>
      </c>
      <c r="I126" s="233"/>
      <c r="J126" s="234">
        <f>ROUND(I126*H126,2)</f>
        <v>0</v>
      </c>
      <c r="K126" s="235"/>
      <c r="L126" s="45"/>
      <c r="M126" s="236" t="s">
        <v>1</v>
      </c>
      <c r="N126" s="237" t="s">
        <v>45</v>
      </c>
      <c r="O126" s="92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40" t="s">
        <v>219</v>
      </c>
      <c r="AT126" s="240" t="s">
        <v>215</v>
      </c>
      <c r="AU126" s="240" t="s">
        <v>21</v>
      </c>
      <c r="AY126" s="18" t="s">
        <v>213</v>
      </c>
      <c r="BE126" s="241">
        <f>IF(N126="základní",J126,0)</f>
        <v>0</v>
      </c>
      <c r="BF126" s="241">
        <f>IF(N126="snížená",J126,0)</f>
        <v>0</v>
      </c>
      <c r="BG126" s="241">
        <f>IF(N126="zákl. přenesená",J126,0)</f>
        <v>0</v>
      </c>
      <c r="BH126" s="241">
        <f>IF(N126="sníž. přenesená",J126,0)</f>
        <v>0</v>
      </c>
      <c r="BI126" s="241">
        <f>IF(N126="nulová",J126,0)</f>
        <v>0</v>
      </c>
      <c r="BJ126" s="18" t="s">
        <v>21</v>
      </c>
      <c r="BK126" s="241">
        <f>ROUND(I126*H126,2)</f>
        <v>0</v>
      </c>
      <c r="BL126" s="18" t="s">
        <v>219</v>
      </c>
      <c r="BM126" s="240" t="s">
        <v>291</v>
      </c>
    </row>
    <row r="127" spans="1:65" s="2" customFormat="1" ht="16.5" customHeight="1">
      <c r="A127" s="39"/>
      <c r="B127" s="40"/>
      <c r="C127" s="228" t="s">
        <v>257</v>
      </c>
      <c r="D127" s="228" t="s">
        <v>215</v>
      </c>
      <c r="E127" s="229" t="s">
        <v>4072</v>
      </c>
      <c r="F127" s="230" t="s">
        <v>4031</v>
      </c>
      <c r="G127" s="231" t="s">
        <v>990</v>
      </c>
      <c r="H127" s="232">
        <v>1</v>
      </c>
      <c r="I127" s="233"/>
      <c r="J127" s="234">
        <f>ROUND(I127*H127,2)</f>
        <v>0</v>
      </c>
      <c r="K127" s="235"/>
      <c r="L127" s="45"/>
      <c r="M127" s="236" t="s">
        <v>1</v>
      </c>
      <c r="N127" s="237" t="s">
        <v>45</v>
      </c>
      <c r="O127" s="92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0" t="s">
        <v>219</v>
      </c>
      <c r="AT127" s="240" t="s">
        <v>215</v>
      </c>
      <c r="AU127" s="240" t="s">
        <v>21</v>
      </c>
      <c r="AY127" s="18" t="s">
        <v>213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8" t="s">
        <v>21</v>
      </c>
      <c r="BK127" s="241">
        <f>ROUND(I127*H127,2)</f>
        <v>0</v>
      </c>
      <c r="BL127" s="18" t="s">
        <v>219</v>
      </c>
      <c r="BM127" s="240" t="s">
        <v>301</v>
      </c>
    </row>
    <row r="128" spans="1:63" s="12" customFormat="1" ht="25.9" customHeight="1">
      <c r="A128" s="12"/>
      <c r="B128" s="212"/>
      <c r="C128" s="213"/>
      <c r="D128" s="214" t="s">
        <v>79</v>
      </c>
      <c r="E128" s="215" t="s">
        <v>4034</v>
      </c>
      <c r="F128" s="215" t="s">
        <v>4047</v>
      </c>
      <c r="G128" s="213"/>
      <c r="H128" s="213"/>
      <c r="I128" s="216"/>
      <c r="J128" s="217">
        <f>BK128</f>
        <v>0</v>
      </c>
      <c r="K128" s="213"/>
      <c r="L128" s="218"/>
      <c r="M128" s="219"/>
      <c r="N128" s="220"/>
      <c r="O128" s="220"/>
      <c r="P128" s="221">
        <f>SUM(P129:P133)</f>
        <v>0</v>
      </c>
      <c r="Q128" s="220"/>
      <c r="R128" s="221">
        <f>SUM(R129:R133)</f>
        <v>0</v>
      </c>
      <c r="S128" s="220"/>
      <c r="T128" s="222">
        <f>SUM(T129:T133)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3" t="s">
        <v>21</v>
      </c>
      <c r="AT128" s="224" t="s">
        <v>79</v>
      </c>
      <c r="AU128" s="224" t="s">
        <v>80</v>
      </c>
      <c r="AY128" s="223" t="s">
        <v>213</v>
      </c>
      <c r="BK128" s="225">
        <f>SUM(BK129:BK133)</f>
        <v>0</v>
      </c>
    </row>
    <row r="129" spans="1:65" s="2" customFormat="1" ht="21.75" customHeight="1">
      <c r="A129" s="39"/>
      <c r="B129" s="40"/>
      <c r="C129" s="228" t="s">
        <v>262</v>
      </c>
      <c r="D129" s="228" t="s">
        <v>215</v>
      </c>
      <c r="E129" s="229" t="s">
        <v>4073</v>
      </c>
      <c r="F129" s="230" t="s">
        <v>4074</v>
      </c>
      <c r="G129" s="231" t="s">
        <v>218</v>
      </c>
      <c r="H129" s="232">
        <v>8</v>
      </c>
      <c r="I129" s="233"/>
      <c r="J129" s="234">
        <f>ROUND(I129*H129,2)</f>
        <v>0</v>
      </c>
      <c r="K129" s="235"/>
      <c r="L129" s="45"/>
      <c r="M129" s="236" t="s">
        <v>1</v>
      </c>
      <c r="N129" s="237" t="s">
        <v>45</v>
      </c>
      <c r="O129" s="92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0" t="s">
        <v>219</v>
      </c>
      <c r="AT129" s="240" t="s">
        <v>215</v>
      </c>
      <c r="AU129" s="240" t="s">
        <v>21</v>
      </c>
      <c r="AY129" s="18" t="s">
        <v>213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8" t="s">
        <v>21</v>
      </c>
      <c r="BK129" s="241">
        <f>ROUND(I129*H129,2)</f>
        <v>0</v>
      </c>
      <c r="BL129" s="18" t="s">
        <v>219</v>
      </c>
      <c r="BM129" s="240" t="s">
        <v>312</v>
      </c>
    </row>
    <row r="130" spans="1:65" s="2" customFormat="1" ht="21.75" customHeight="1">
      <c r="A130" s="39"/>
      <c r="B130" s="40"/>
      <c r="C130" s="228" t="s">
        <v>26</v>
      </c>
      <c r="D130" s="228" t="s">
        <v>215</v>
      </c>
      <c r="E130" s="229" t="s">
        <v>4075</v>
      </c>
      <c r="F130" s="230" t="s">
        <v>4076</v>
      </c>
      <c r="G130" s="231" t="s">
        <v>218</v>
      </c>
      <c r="H130" s="232">
        <v>5</v>
      </c>
      <c r="I130" s="233"/>
      <c r="J130" s="234">
        <f>ROUND(I130*H130,2)</f>
        <v>0</v>
      </c>
      <c r="K130" s="235"/>
      <c r="L130" s="45"/>
      <c r="M130" s="236" t="s">
        <v>1</v>
      </c>
      <c r="N130" s="237" t="s">
        <v>45</v>
      </c>
      <c r="O130" s="92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0" t="s">
        <v>219</v>
      </c>
      <c r="AT130" s="240" t="s">
        <v>215</v>
      </c>
      <c r="AU130" s="240" t="s">
        <v>21</v>
      </c>
      <c r="AY130" s="18" t="s">
        <v>213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8" t="s">
        <v>21</v>
      </c>
      <c r="BK130" s="241">
        <f>ROUND(I130*H130,2)</f>
        <v>0</v>
      </c>
      <c r="BL130" s="18" t="s">
        <v>219</v>
      </c>
      <c r="BM130" s="240" t="s">
        <v>322</v>
      </c>
    </row>
    <row r="131" spans="1:65" s="2" customFormat="1" ht="16.5" customHeight="1">
      <c r="A131" s="39"/>
      <c r="B131" s="40"/>
      <c r="C131" s="228" t="s">
        <v>271</v>
      </c>
      <c r="D131" s="228" t="s">
        <v>215</v>
      </c>
      <c r="E131" s="229" t="s">
        <v>4077</v>
      </c>
      <c r="F131" s="230" t="s">
        <v>4078</v>
      </c>
      <c r="G131" s="231" t="s">
        <v>218</v>
      </c>
      <c r="H131" s="232">
        <v>13</v>
      </c>
      <c r="I131" s="233"/>
      <c r="J131" s="234">
        <f>ROUND(I131*H131,2)</f>
        <v>0</v>
      </c>
      <c r="K131" s="235"/>
      <c r="L131" s="45"/>
      <c r="M131" s="236" t="s">
        <v>1</v>
      </c>
      <c r="N131" s="237" t="s">
        <v>45</v>
      </c>
      <c r="O131" s="92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0" t="s">
        <v>219</v>
      </c>
      <c r="AT131" s="240" t="s">
        <v>215</v>
      </c>
      <c r="AU131" s="240" t="s">
        <v>21</v>
      </c>
      <c r="AY131" s="18" t="s">
        <v>213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8" t="s">
        <v>21</v>
      </c>
      <c r="BK131" s="241">
        <f>ROUND(I131*H131,2)</f>
        <v>0</v>
      </c>
      <c r="BL131" s="18" t="s">
        <v>219</v>
      </c>
      <c r="BM131" s="240" t="s">
        <v>332</v>
      </c>
    </row>
    <row r="132" spans="1:65" s="2" customFormat="1" ht="16.5" customHeight="1">
      <c r="A132" s="39"/>
      <c r="B132" s="40"/>
      <c r="C132" s="228" t="s">
        <v>276</v>
      </c>
      <c r="D132" s="228" t="s">
        <v>215</v>
      </c>
      <c r="E132" s="229" t="s">
        <v>4079</v>
      </c>
      <c r="F132" s="230" t="s">
        <v>4080</v>
      </c>
      <c r="G132" s="231" t="s">
        <v>218</v>
      </c>
      <c r="H132" s="232">
        <v>11.7</v>
      </c>
      <c r="I132" s="233"/>
      <c r="J132" s="234">
        <f>ROUND(I132*H132,2)</f>
        <v>0</v>
      </c>
      <c r="K132" s="235"/>
      <c r="L132" s="45"/>
      <c r="M132" s="236" t="s">
        <v>1</v>
      </c>
      <c r="N132" s="237" t="s">
        <v>45</v>
      </c>
      <c r="O132" s="92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0" t="s">
        <v>219</v>
      </c>
      <c r="AT132" s="240" t="s">
        <v>215</v>
      </c>
      <c r="AU132" s="240" t="s">
        <v>21</v>
      </c>
      <c r="AY132" s="18" t="s">
        <v>213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8" t="s">
        <v>21</v>
      </c>
      <c r="BK132" s="241">
        <f>ROUND(I132*H132,2)</f>
        <v>0</v>
      </c>
      <c r="BL132" s="18" t="s">
        <v>219</v>
      </c>
      <c r="BM132" s="240" t="s">
        <v>342</v>
      </c>
    </row>
    <row r="133" spans="1:65" s="2" customFormat="1" ht="16.5" customHeight="1">
      <c r="A133" s="39"/>
      <c r="B133" s="40"/>
      <c r="C133" s="228" t="s">
        <v>282</v>
      </c>
      <c r="D133" s="228" t="s">
        <v>215</v>
      </c>
      <c r="E133" s="229" t="s">
        <v>4081</v>
      </c>
      <c r="F133" s="230" t="s">
        <v>4082</v>
      </c>
      <c r="G133" s="231" t="s">
        <v>218</v>
      </c>
      <c r="H133" s="232">
        <v>1.8</v>
      </c>
      <c r="I133" s="233"/>
      <c r="J133" s="234">
        <f>ROUND(I133*H133,2)</f>
        <v>0</v>
      </c>
      <c r="K133" s="235"/>
      <c r="L133" s="45"/>
      <c r="M133" s="301" t="s">
        <v>1</v>
      </c>
      <c r="N133" s="302" t="s">
        <v>45</v>
      </c>
      <c r="O133" s="303"/>
      <c r="P133" s="304">
        <f>O133*H133</f>
        <v>0</v>
      </c>
      <c r="Q133" s="304">
        <v>0</v>
      </c>
      <c r="R133" s="304">
        <f>Q133*H133</f>
        <v>0</v>
      </c>
      <c r="S133" s="304">
        <v>0</v>
      </c>
      <c r="T133" s="30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0" t="s">
        <v>219</v>
      </c>
      <c r="AT133" s="240" t="s">
        <v>215</v>
      </c>
      <c r="AU133" s="240" t="s">
        <v>21</v>
      </c>
      <c r="AY133" s="18" t="s">
        <v>213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8" t="s">
        <v>21</v>
      </c>
      <c r="BK133" s="241">
        <f>ROUND(I133*H133,2)</f>
        <v>0</v>
      </c>
      <c r="BL133" s="18" t="s">
        <v>219</v>
      </c>
      <c r="BM133" s="240" t="s">
        <v>353</v>
      </c>
    </row>
    <row r="134" spans="1:31" s="2" customFormat="1" ht="6.95" customHeight="1">
      <c r="A134" s="39"/>
      <c r="B134" s="67"/>
      <c r="C134" s="68"/>
      <c r="D134" s="68"/>
      <c r="E134" s="68"/>
      <c r="F134" s="68"/>
      <c r="G134" s="68"/>
      <c r="H134" s="68"/>
      <c r="I134" s="68"/>
      <c r="J134" s="68"/>
      <c r="K134" s="68"/>
      <c r="L134" s="45"/>
      <c r="M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</sheetData>
  <sheetProtection password="CC35" sheet="1" objects="1" scenarios="1" formatColumns="0" formatRows="0" autoFilter="0"/>
  <autoFilter ref="C117:K133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110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1:31" s="2" customFormat="1" ht="12" customHeight="1">
      <c r="A8" s="39"/>
      <c r="B8" s="45"/>
      <c r="C8" s="39"/>
      <c r="D8" s="151" t="s">
        <v>159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53" t="s">
        <v>4083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51" t="s">
        <v>19</v>
      </c>
      <c r="E11" s="39"/>
      <c r="F11" s="142" t="s">
        <v>1</v>
      </c>
      <c r="G11" s="39"/>
      <c r="H11" s="39"/>
      <c r="I11" s="151" t="s">
        <v>20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1" t="s">
        <v>22</v>
      </c>
      <c r="E12" s="39"/>
      <c r="F12" s="142" t="s">
        <v>30</v>
      </c>
      <c r="G12" s="39"/>
      <c r="H12" s="39"/>
      <c r="I12" s="151" t="s">
        <v>24</v>
      </c>
      <c r="J12" s="154" t="str">
        <f>'Rekapitulace stavby'!AN8</f>
        <v>3. 3. 2021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28</v>
      </c>
      <c r="E14" s="39"/>
      <c r="F14" s="39"/>
      <c r="G14" s="39"/>
      <c r="H14" s="39"/>
      <c r="I14" s="151" t="s">
        <v>29</v>
      </c>
      <c r="J14" s="142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2" t="str">
        <f>IF('Rekapitulace stavby'!E11="","",'Rekapitulace stavby'!E11)</f>
        <v xml:space="preserve"> </v>
      </c>
      <c r="F15" s="39"/>
      <c r="G15" s="39"/>
      <c r="H15" s="39"/>
      <c r="I15" s="151" t="s">
        <v>31</v>
      </c>
      <c r="J15" s="142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51" t="s">
        <v>32</v>
      </c>
      <c r="E17" s="39"/>
      <c r="F17" s="39"/>
      <c r="G17" s="39"/>
      <c r="H17" s="39"/>
      <c r="I17" s="151" t="s">
        <v>29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1" t="s">
        <v>31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51" t="s">
        <v>34</v>
      </c>
      <c r="E20" s="39"/>
      <c r="F20" s="39"/>
      <c r="G20" s="39"/>
      <c r="H20" s="39"/>
      <c r="I20" s="151" t="s">
        <v>29</v>
      </c>
      <c r="J20" s="142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2" t="str">
        <f>IF('Rekapitulace stavby'!E17="","",'Rekapitulace stavby'!E17)</f>
        <v>ATELIER H1§ ATELIER HÁJEK</v>
      </c>
      <c r="F21" s="39"/>
      <c r="G21" s="39"/>
      <c r="H21" s="39"/>
      <c r="I21" s="151" t="s">
        <v>31</v>
      </c>
      <c r="J21" s="142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51" t="s">
        <v>37</v>
      </c>
      <c r="E23" s="39"/>
      <c r="F23" s="39"/>
      <c r="G23" s="39"/>
      <c r="H23" s="39"/>
      <c r="I23" s="151" t="s">
        <v>29</v>
      </c>
      <c r="J23" s="142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2" t="str">
        <f>IF('Rekapitulace stavby'!E20="","",'Rekapitulace stavby'!E20)</f>
        <v>ERŠILOVÁ</v>
      </c>
      <c r="F24" s="39"/>
      <c r="G24" s="39"/>
      <c r="H24" s="39"/>
      <c r="I24" s="151" t="s">
        <v>31</v>
      </c>
      <c r="J24" s="142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51" t="s">
        <v>39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9"/>
      <c r="E29" s="159"/>
      <c r="F29" s="159"/>
      <c r="G29" s="159"/>
      <c r="H29" s="159"/>
      <c r="I29" s="159"/>
      <c r="J29" s="159"/>
      <c r="K29" s="15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60" t="s">
        <v>40</v>
      </c>
      <c r="E30" s="39"/>
      <c r="F30" s="39"/>
      <c r="G30" s="39"/>
      <c r="H30" s="39"/>
      <c r="I30" s="39"/>
      <c r="J30" s="161">
        <f>ROUND(J124,2)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2" t="s">
        <v>42</v>
      </c>
      <c r="G32" s="39"/>
      <c r="H32" s="39"/>
      <c r="I32" s="162" t="s">
        <v>41</v>
      </c>
      <c r="J32" s="162" t="s">
        <v>43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3" t="s">
        <v>44</v>
      </c>
      <c r="E33" s="151" t="s">
        <v>45</v>
      </c>
      <c r="F33" s="164">
        <f>ROUND((SUM(BE124:BE251)),2)</f>
        <v>0</v>
      </c>
      <c r="G33" s="39"/>
      <c r="H33" s="39"/>
      <c r="I33" s="165">
        <v>0.21</v>
      </c>
      <c r="J33" s="164">
        <f>ROUND(((SUM(BE124:BE251))*I33),2)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51" t="s">
        <v>46</v>
      </c>
      <c r="F34" s="164">
        <f>ROUND((SUM(BF124:BF251)),2)</f>
        <v>0</v>
      </c>
      <c r="G34" s="39"/>
      <c r="H34" s="39"/>
      <c r="I34" s="165">
        <v>0.15</v>
      </c>
      <c r="J34" s="164">
        <f>ROUND(((SUM(BF124:BF251))*I34),2)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51" t="s">
        <v>47</v>
      </c>
      <c r="F35" s="164">
        <f>ROUND((SUM(BG124:BG251)),2)</f>
        <v>0</v>
      </c>
      <c r="G35" s="39"/>
      <c r="H35" s="39"/>
      <c r="I35" s="165">
        <v>0.21</v>
      </c>
      <c r="J35" s="164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1" t="s">
        <v>48</v>
      </c>
      <c r="F36" s="164">
        <f>ROUND((SUM(BH124:BH251)),2)</f>
        <v>0</v>
      </c>
      <c r="G36" s="39"/>
      <c r="H36" s="39"/>
      <c r="I36" s="165">
        <v>0.15</v>
      </c>
      <c r="J36" s="164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49</v>
      </c>
      <c r="F37" s="164">
        <f>ROUND((SUM(BI124:BI251)),2)</f>
        <v>0</v>
      </c>
      <c r="G37" s="39"/>
      <c r="H37" s="39"/>
      <c r="I37" s="165">
        <v>0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6"/>
      <c r="D39" s="167" t="s">
        <v>50</v>
      </c>
      <c r="E39" s="168"/>
      <c r="F39" s="168"/>
      <c r="G39" s="169" t="s">
        <v>51</v>
      </c>
      <c r="H39" s="170" t="s">
        <v>52</v>
      </c>
      <c r="I39" s="168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53</v>
      </c>
      <c r="E50" s="174"/>
      <c r="F50" s="174"/>
      <c r="G50" s="173" t="s">
        <v>54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55</v>
      </c>
      <c r="E61" s="176"/>
      <c r="F61" s="177" t="s">
        <v>56</v>
      </c>
      <c r="G61" s="175" t="s">
        <v>55</v>
      </c>
      <c r="H61" s="176"/>
      <c r="I61" s="176"/>
      <c r="J61" s="178" t="s">
        <v>56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57</v>
      </c>
      <c r="E65" s="179"/>
      <c r="F65" s="179"/>
      <c r="G65" s="173" t="s">
        <v>58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55</v>
      </c>
      <c r="E76" s="176"/>
      <c r="F76" s="177" t="s">
        <v>56</v>
      </c>
      <c r="G76" s="175" t="s">
        <v>55</v>
      </c>
      <c r="H76" s="176"/>
      <c r="I76" s="176"/>
      <c r="J76" s="178" t="s">
        <v>56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159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MR - MĚŘENÍ A REGULACE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22</v>
      </c>
      <c r="D89" s="41"/>
      <c r="E89" s="41"/>
      <c r="F89" s="28" t="str">
        <f>F12</f>
        <v xml:space="preserve"> </v>
      </c>
      <c r="G89" s="41"/>
      <c r="H89" s="41"/>
      <c r="I89" s="33" t="s">
        <v>24</v>
      </c>
      <c r="J89" s="80" t="str">
        <f>IF(J12="","",J12)</f>
        <v>3. 3. 2021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>
      <c r="A91" s="39"/>
      <c r="B91" s="40"/>
      <c r="C91" s="33" t="s">
        <v>28</v>
      </c>
      <c r="D91" s="41"/>
      <c r="E91" s="41"/>
      <c r="F91" s="28" t="str">
        <f>E15</f>
        <v xml:space="preserve"> </v>
      </c>
      <c r="G91" s="41"/>
      <c r="H91" s="41"/>
      <c r="I91" s="33" t="s">
        <v>34</v>
      </c>
      <c r="J91" s="37" t="str">
        <f>E21</f>
        <v>ATELIER H1§ ATELIER HÁJEK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32</v>
      </c>
      <c r="D92" s="41"/>
      <c r="E92" s="41"/>
      <c r="F92" s="28" t="str">
        <f>IF(E18="","",E18)</f>
        <v>Vyplň údaj</v>
      </c>
      <c r="G92" s="41"/>
      <c r="H92" s="41"/>
      <c r="I92" s="33" t="s">
        <v>37</v>
      </c>
      <c r="J92" s="37" t="str">
        <f>E24</f>
        <v>ERŠILOVÁ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5" t="s">
        <v>163</v>
      </c>
      <c r="D94" s="186"/>
      <c r="E94" s="186"/>
      <c r="F94" s="186"/>
      <c r="G94" s="186"/>
      <c r="H94" s="186"/>
      <c r="I94" s="186"/>
      <c r="J94" s="187" t="s">
        <v>164</v>
      </c>
      <c r="K94" s="186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8" t="s">
        <v>165</v>
      </c>
      <c r="D96" s="41"/>
      <c r="E96" s="41"/>
      <c r="F96" s="41"/>
      <c r="G96" s="41"/>
      <c r="H96" s="41"/>
      <c r="I96" s="41"/>
      <c r="J96" s="111">
        <f>J124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166</v>
      </c>
    </row>
    <row r="97" spans="1:31" s="9" customFormat="1" ht="24.95" customHeight="1">
      <c r="A97" s="9"/>
      <c r="B97" s="189"/>
      <c r="C97" s="190"/>
      <c r="D97" s="191" t="s">
        <v>4084</v>
      </c>
      <c r="E97" s="192"/>
      <c r="F97" s="192"/>
      <c r="G97" s="192"/>
      <c r="H97" s="192"/>
      <c r="I97" s="192"/>
      <c r="J97" s="193">
        <f>J125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9"/>
      <c r="C98" s="190"/>
      <c r="D98" s="191" t="s">
        <v>4085</v>
      </c>
      <c r="E98" s="192"/>
      <c r="F98" s="192"/>
      <c r="G98" s="192"/>
      <c r="H98" s="192"/>
      <c r="I98" s="192"/>
      <c r="J98" s="193">
        <f>J128</f>
        <v>0</v>
      </c>
      <c r="K98" s="190"/>
      <c r="L98" s="19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89"/>
      <c r="C99" s="190"/>
      <c r="D99" s="191" t="s">
        <v>4086</v>
      </c>
      <c r="E99" s="192"/>
      <c r="F99" s="192"/>
      <c r="G99" s="192"/>
      <c r="H99" s="192"/>
      <c r="I99" s="192"/>
      <c r="J99" s="193">
        <f>J138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9"/>
      <c r="C100" s="190"/>
      <c r="D100" s="191" t="s">
        <v>4087</v>
      </c>
      <c r="E100" s="192"/>
      <c r="F100" s="192"/>
      <c r="G100" s="192"/>
      <c r="H100" s="192"/>
      <c r="I100" s="192"/>
      <c r="J100" s="193">
        <f>J143</f>
        <v>0</v>
      </c>
      <c r="K100" s="190"/>
      <c r="L100" s="19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9"/>
      <c r="C101" s="190"/>
      <c r="D101" s="191" t="s">
        <v>4088</v>
      </c>
      <c r="E101" s="192"/>
      <c r="F101" s="192"/>
      <c r="G101" s="192"/>
      <c r="H101" s="192"/>
      <c r="I101" s="192"/>
      <c r="J101" s="193">
        <f>J165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89"/>
      <c r="C102" s="190"/>
      <c r="D102" s="191" t="s">
        <v>4089</v>
      </c>
      <c r="E102" s="192"/>
      <c r="F102" s="192"/>
      <c r="G102" s="192"/>
      <c r="H102" s="192"/>
      <c r="I102" s="192"/>
      <c r="J102" s="193">
        <f>J178</f>
        <v>0</v>
      </c>
      <c r="K102" s="190"/>
      <c r="L102" s="19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89"/>
      <c r="C103" s="190"/>
      <c r="D103" s="191" t="s">
        <v>4090</v>
      </c>
      <c r="E103" s="192"/>
      <c r="F103" s="192"/>
      <c r="G103" s="192"/>
      <c r="H103" s="192"/>
      <c r="I103" s="192"/>
      <c r="J103" s="193">
        <f>J220</f>
        <v>0</v>
      </c>
      <c r="K103" s="190"/>
      <c r="L103" s="19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89"/>
      <c r="C104" s="190"/>
      <c r="D104" s="191" t="s">
        <v>4091</v>
      </c>
      <c r="E104" s="192"/>
      <c r="F104" s="192"/>
      <c r="G104" s="192"/>
      <c r="H104" s="192"/>
      <c r="I104" s="192"/>
      <c r="J104" s="193">
        <f>J246</f>
        <v>0</v>
      </c>
      <c r="K104" s="190"/>
      <c r="L104" s="19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10" spans="1:31" s="2" customFormat="1" ht="6.95" customHeight="1">
      <c r="A110" s="39"/>
      <c r="B110" s="69"/>
      <c r="C110" s="70"/>
      <c r="D110" s="70"/>
      <c r="E110" s="70"/>
      <c r="F110" s="70"/>
      <c r="G110" s="70"/>
      <c r="H110" s="70"/>
      <c r="I110" s="70"/>
      <c r="J110" s="70"/>
      <c r="K110" s="70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4.95" customHeight="1">
      <c r="A111" s="39"/>
      <c r="B111" s="40"/>
      <c r="C111" s="24" t="s">
        <v>198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16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184" t="str">
        <f>E7</f>
        <v>NÁSTAVBA OPER. SÁLŮ A STERILIZACE</v>
      </c>
      <c r="F114" s="33"/>
      <c r="G114" s="33"/>
      <c r="H114" s="33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159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77" t="str">
        <f>E9</f>
        <v>MR - MĚŘENÍ A REGULACE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22</v>
      </c>
      <c r="D118" s="41"/>
      <c r="E118" s="41"/>
      <c r="F118" s="28" t="str">
        <f>F12</f>
        <v xml:space="preserve"> </v>
      </c>
      <c r="G118" s="41"/>
      <c r="H118" s="41"/>
      <c r="I118" s="33" t="s">
        <v>24</v>
      </c>
      <c r="J118" s="80" t="str">
        <f>IF(J12="","",J12)</f>
        <v>3. 3. 2021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25.65" customHeight="1">
      <c r="A120" s="39"/>
      <c r="B120" s="40"/>
      <c r="C120" s="33" t="s">
        <v>28</v>
      </c>
      <c r="D120" s="41"/>
      <c r="E120" s="41"/>
      <c r="F120" s="28" t="str">
        <f>E15</f>
        <v xml:space="preserve"> </v>
      </c>
      <c r="G120" s="41"/>
      <c r="H120" s="41"/>
      <c r="I120" s="33" t="s">
        <v>34</v>
      </c>
      <c r="J120" s="37" t="str">
        <f>E21</f>
        <v>ATELIER H1§ ATELIER HÁJEK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32</v>
      </c>
      <c r="D121" s="41"/>
      <c r="E121" s="41"/>
      <c r="F121" s="28" t="str">
        <f>IF(E18="","",E18)</f>
        <v>Vyplň údaj</v>
      </c>
      <c r="G121" s="41"/>
      <c r="H121" s="41"/>
      <c r="I121" s="33" t="s">
        <v>37</v>
      </c>
      <c r="J121" s="37" t="str">
        <f>E24</f>
        <v>ERŠILOVÁ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0.3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11" customFormat="1" ht="29.25" customHeight="1">
      <c r="A123" s="200"/>
      <c r="B123" s="201"/>
      <c r="C123" s="202" t="s">
        <v>199</v>
      </c>
      <c r="D123" s="203" t="s">
        <v>65</v>
      </c>
      <c r="E123" s="203" t="s">
        <v>61</v>
      </c>
      <c r="F123" s="203" t="s">
        <v>62</v>
      </c>
      <c r="G123" s="203" t="s">
        <v>200</v>
      </c>
      <c r="H123" s="203" t="s">
        <v>201</v>
      </c>
      <c r="I123" s="203" t="s">
        <v>202</v>
      </c>
      <c r="J123" s="204" t="s">
        <v>164</v>
      </c>
      <c r="K123" s="205" t="s">
        <v>203</v>
      </c>
      <c r="L123" s="206"/>
      <c r="M123" s="101" t="s">
        <v>1</v>
      </c>
      <c r="N123" s="102" t="s">
        <v>44</v>
      </c>
      <c r="O123" s="102" t="s">
        <v>204</v>
      </c>
      <c r="P123" s="102" t="s">
        <v>205</v>
      </c>
      <c r="Q123" s="102" t="s">
        <v>206</v>
      </c>
      <c r="R123" s="102" t="s">
        <v>207</v>
      </c>
      <c r="S123" s="102" t="s">
        <v>208</v>
      </c>
      <c r="T123" s="103" t="s">
        <v>209</v>
      </c>
      <c r="U123" s="200"/>
      <c r="V123" s="200"/>
      <c r="W123" s="200"/>
      <c r="X123" s="200"/>
      <c r="Y123" s="200"/>
      <c r="Z123" s="200"/>
      <c r="AA123" s="200"/>
      <c r="AB123" s="200"/>
      <c r="AC123" s="200"/>
      <c r="AD123" s="200"/>
      <c r="AE123" s="200"/>
    </row>
    <row r="124" spans="1:63" s="2" customFormat="1" ht="22.8" customHeight="1">
      <c r="A124" s="39"/>
      <c r="B124" s="40"/>
      <c r="C124" s="108" t="s">
        <v>210</v>
      </c>
      <c r="D124" s="41"/>
      <c r="E124" s="41"/>
      <c r="F124" s="41"/>
      <c r="G124" s="41"/>
      <c r="H124" s="41"/>
      <c r="I124" s="41"/>
      <c r="J124" s="207">
        <f>BK124</f>
        <v>0</v>
      </c>
      <c r="K124" s="41"/>
      <c r="L124" s="45"/>
      <c r="M124" s="104"/>
      <c r="N124" s="208"/>
      <c r="O124" s="105"/>
      <c r="P124" s="209">
        <f>P125+P128+P138+P143+P165+P178+P220+P246</f>
        <v>0</v>
      </c>
      <c r="Q124" s="105"/>
      <c r="R124" s="209">
        <f>R125+R128+R138+R143+R165+R178+R220+R246</f>
        <v>0</v>
      </c>
      <c r="S124" s="105"/>
      <c r="T124" s="210">
        <f>T125+T128+T138+T143+T165+T178+T220+T246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79</v>
      </c>
      <c r="AU124" s="18" t="s">
        <v>166</v>
      </c>
      <c r="BK124" s="211">
        <f>BK125+BK128+BK138+BK143+BK165+BK178+BK220+BK246</f>
        <v>0</v>
      </c>
    </row>
    <row r="125" spans="1:63" s="12" customFormat="1" ht="25.9" customHeight="1">
      <c r="A125" s="12"/>
      <c r="B125" s="212"/>
      <c r="C125" s="213"/>
      <c r="D125" s="214" t="s">
        <v>79</v>
      </c>
      <c r="E125" s="215" t="s">
        <v>3960</v>
      </c>
      <c r="F125" s="215" t="s">
        <v>4092</v>
      </c>
      <c r="G125" s="213"/>
      <c r="H125" s="213"/>
      <c r="I125" s="216"/>
      <c r="J125" s="217">
        <f>BK125</f>
        <v>0</v>
      </c>
      <c r="K125" s="213"/>
      <c r="L125" s="218"/>
      <c r="M125" s="219"/>
      <c r="N125" s="220"/>
      <c r="O125" s="220"/>
      <c r="P125" s="221">
        <f>SUM(P126:P127)</f>
        <v>0</v>
      </c>
      <c r="Q125" s="220"/>
      <c r="R125" s="221">
        <f>SUM(R126:R127)</f>
        <v>0</v>
      </c>
      <c r="S125" s="220"/>
      <c r="T125" s="222">
        <f>SUM(T126:T127)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3" t="s">
        <v>21</v>
      </c>
      <c r="AT125" s="224" t="s">
        <v>79</v>
      </c>
      <c r="AU125" s="224" t="s">
        <v>80</v>
      </c>
      <c r="AY125" s="223" t="s">
        <v>213</v>
      </c>
      <c r="BK125" s="225">
        <f>SUM(BK126:BK127)</f>
        <v>0</v>
      </c>
    </row>
    <row r="126" spans="1:65" s="2" customFormat="1" ht="21.75" customHeight="1">
      <c r="A126" s="39"/>
      <c r="B126" s="40"/>
      <c r="C126" s="228" t="s">
        <v>21</v>
      </c>
      <c r="D126" s="228" t="s">
        <v>215</v>
      </c>
      <c r="E126" s="229" t="s">
        <v>4093</v>
      </c>
      <c r="F126" s="230" t="s">
        <v>4094</v>
      </c>
      <c r="G126" s="231" t="s">
        <v>3162</v>
      </c>
      <c r="H126" s="232">
        <v>1</v>
      </c>
      <c r="I126" s="233"/>
      <c r="J126" s="234">
        <f>ROUND(I126*H126,2)</f>
        <v>0</v>
      </c>
      <c r="K126" s="235"/>
      <c r="L126" s="45"/>
      <c r="M126" s="236" t="s">
        <v>1</v>
      </c>
      <c r="N126" s="237" t="s">
        <v>45</v>
      </c>
      <c r="O126" s="92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40" t="s">
        <v>219</v>
      </c>
      <c r="AT126" s="240" t="s">
        <v>215</v>
      </c>
      <c r="AU126" s="240" t="s">
        <v>21</v>
      </c>
      <c r="AY126" s="18" t="s">
        <v>213</v>
      </c>
      <c r="BE126" s="241">
        <f>IF(N126="základní",J126,0)</f>
        <v>0</v>
      </c>
      <c r="BF126" s="241">
        <f>IF(N126="snížená",J126,0)</f>
        <v>0</v>
      </c>
      <c r="BG126" s="241">
        <f>IF(N126="zákl. přenesená",J126,0)</f>
        <v>0</v>
      </c>
      <c r="BH126" s="241">
        <f>IF(N126="sníž. přenesená",J126,0)</f>
        <v>0</v>
      </c>
      <c r="BI126" s="241">
        <f>IF(N126="nulová",J126,0)</f>
        <v>0</v>
      </c>
      <c r="BJ126" s="18" t="s">
        <v>21</v>
      </c>
      <c r="BK126" s="241">
        <f>ROUND(I126*H126,2)</f>
        <v>0</v>
      </c>
      <c r="BL126" s="18" t="s">
        <v>219</v>
      </c>
      <c r="BM126" s="240" t="s">
        <v>89</v>
      </c>
    </row>
    <row r="127" spans="1:65" s="2" customFormat="1" ht="21.75" customHeight="1">
      <c r="A127" s="39"/>
      <c r="B127" s="40"/>
      <c r="C127" s="228" t="s">
        <v>89</v>
      </c>
      <c r="D127" s="228" t="s">
        <v>215</v>
      </c>
      <c r="E127" s="229" t="s">
        <v>4095</v>
      </c>
      <c r="F127" s="230" t="s">
        <v>4096</v>
      </c>
      <c r="G127" s="231" t="s">
        <v>4097</v>
      </c>
      <c r="H127" s="232">
        <v>6</v>
      </c>
      <c r="I127" s="233"/>
      <c r="J127" s="234">
        <f>ROUND(I127*H127,2)</f>
        <v>0</v>
      </c>
      <c r="K127" s="235"/>
      <c r="L127" s="45"/>
      <c r="M127" s="236" t="s">
        <v>1</v>
      </c>
      <c r="N127" s="237" t="s">
        <v>45</v>
      </c>
      <c r="O127" s="92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0" t="s">
        <v>219</v>
      </c>
      <c r="AT127" s="240" t="s">
        <v>215</v>
      </c>
      <c r="AU127" s="240" t="s">
        <v>21</v>
      </c>
      <c r="AY127" s="18" t="s">
        <v>213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8" t="s">
        <v>21</v>
      </c>
      <c r="BK127" s="241">
        <f>ROUND(I127*H127,2)</f>
        <v>0</v>
      </c>
      <c r="BL127" s="18" t="s">
        <v>219</v>
      </c>
      <c r="BM127" s="240" t="s">
        <v>219</v>
      </c>
    </row>
    <row r="128" spans="1:63" s="12" customFormat="1" ht="25.9" customHeight="1">
      <c r="A128" s="12"/>
      <c r="B128" s="212"/>
      <c r="C128" s="213"/>
      <c r="D128" s="214" t="s">
        <v>79</v>
      </c>
      <c r="E128" s="215" t="s">
        <v>4034</v>
      </c>
      <c r="F128" s="215" t="s">
        <v>4098</v>
      </c>
      <c r="G128" s="213"/>
      <c r="H128" s="213"/>
      <c r="I128" s="216"/>
      <c r="J128" s="217">
        <f>BK128</f>
        <v>0</v>
      </c>
      <c r="K128" s="213"/>
      <c r="L128" s="218"/>
      <c r="M128" s="219"/>
      <c r="N128" s="220"/>
      <c r="O128" s="220"/>
      <c r="P128" s="221">
        <f>SUM(P129:P137)</f>
        <v>0</v>
      </c>
      <c r="Q128" s="220"/>
      <c r="R128" s="221">
        <f>SUM(R129:R137)</f>
        <v>0</v>
      </c>
      <c r="S128" s="220"/>
      <c r="T128" s="222">
        <f>SUM(T129:T137)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3" t="s">
        <v>21</v>
      </c>
      <c r="AT128" s="224" t="s">
        <v>79</v>
      </c>
      <c r="AU128" s="224" t="s">
        <v>80</v>
      </c>
      <c r="AY128" s="223" t="s">
        <v>213</v>
      </c>
      <c r="BK128" s="225">
        <f>SUM(BK129:BK137)</f>
        <v>0</v>
      </c>
    </row>
    <row r="129" spans="1:65" s="2" customFormat="1" ht="44.25" customHeight="1">
      <c r="A129" s="39"/>
      <c r="B129" s="40"/>
      <c r="C129" s="228" t="s">
        <v>231</v>
      </c>
      <c r="D129" s="228" t="s">
        <v>215</v>
      </c>
      <c r="E129" s="229" t="s">
        <v>4099</v>
      </c>
      <c r="F129" s="230" t="s">
        <v>4100</v>
      </c>
      <c r="G129" s="231" t="s">
        <v>3162</v>
      </c>
      <c r="H129" s="232">
        <v>1</v>
      </c>
      <c r="I129" s="233"/>
      <c r="J129" s="234">
        <f>ROUND(I129*H129,2)</f>
        <v>0</v>
      </c>
      <c r="K129" s="235"/>
      <c r="L129" s="45"/>
      <c r="M129" s="236" t="s">
        <v>1</v>
      </c>
      <c r="N129" s="237" t="s">
        <v>45</v>
      </c>
      <c r="O129" s="92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0" t="s">
        <v>219</v>
      </c>
      <c r="AT129" s="240" t="s">
        <v>215</v>
      </c>
      <c r="AU129" s="240" t="s">
        <v>21</v>
      </c>
      <c r="AY129" s="18" t="s">
        <v>213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8" t="s">
        <v>21</v>
      </c>
      <c r="BK129" s="241">
        <f>ROUND(I129*H129,2)</f>
        <v>0</v>
      </c>
      <c r="BL129" s="18" t="s">
        <v>219</v>
      </c>
      <c r="BM129" s="240" t="s">
        <v>247</v>
      </c>
    </row>
    <row r="130" spans="1:65" s="2" customFormat="1" ht="33" customHeight="1">
      <c r="A130" s="39"/>
      <c r="B130" s="40"/>
      <c r="C130" s="228" t="s">
        <v>219</v>
      </c>
      <c r="D130" s="228" t="s">
        <v>215</v>
      </c>
      <c r="E130" s="229" t="s">
        <v>4101</v>
      </c>
      <c r="F130" s="230" t="s">
        <v>4102</v>
      </c>
      <c r="G130" s="231" t="s">
        <v>3162</v>
      </c>
      <c r="H130" s="232">
        <v>1</v>
      </c>
      <c r="I130" s="233"/>
      <c r="J130" s="234">
        <f>ROUND(I130*H130,2)</f>
        <v>0</v>
      </c>
      <c r="K130" s="235"/>
      <c r="L130" s="45"/>
      <c r="M130" s="236" t="s">
        <v>1</v>
      </c>
      <c r="N130" s="237" t="s">
        <v>45</v>
      </c>
      <c r="O130" s="92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0" t="s">
        <v>219</v>
      </c>
      <c r="AT130" s="240" t="s">
        <v>215</v>
      </c>
      <c r="AU130" s="240" t="s">
        <v>21</v>
      </c>
      <c r="AY130" s="18" t="s">
        <v>213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8" t="s">
        <v>21</v>
      </c>
      <c r="BK130" s="241">
        <f>ROUND(I130*H130,2)</f>
        <v>0</v>
      </c>
      <c r="BL130" s="18" t="s">
        <v>219</v>
      </c>
      <c r="BM130" s="240" t="s">
        <v>257</v>
      </c>
    </row>
    <row r="131" spans="1:65" s="2" customFormat="1" ht="21.75" customHeight="1">
      <c r="A131" s="39"/>
      <c r="B131" s="40"/>
      <c r="C131" s="228" t="s">
        <v>241</v>
      </c>
      <c r="D131" s="228" t="s">
        <v>215</v>
      </c>
      <c r="E131" s="229" t="s">
        <v>4103</v>
      </c>
      <c r="F131" s="230" t="s">
        <v>4104</v>
      </c>
      <c r="G131" s="231" t="s">
        <v>3162</v>
      </c>
      <c r="H131" s="232">
        <v>3</v>
      </c>
      <c r="I131" s="233"/>
      <c r="J131" s="234">
        <f>ROUND(I131*H131,2)</f>
        <v>0</v>
      </c>
      <c r="K131" s="235"/>
      <c r="L131" s="45"/>
      <c r="M131" s="236" t="s">
        <v>1</v>
      </c>
      <c r="N131" s="237" t="s">
        <v>45</v>
      </c>
      <c r="O131" s="92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0" t="s">
        <v>219</v>
      </c>
      <c r="AT131" s="240" t="s">
        <v>215</v>
      </c>
      <c r="AU131" s="240" t="s">
        <v>21</v>
      </c>
      <c r="AY131" s="18" t="s">
        <v>213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8" t="s">
        <v>21</v>
      </c>
      <c r="BK131" s="241">
        <f>ROUND(I131*H131,2)</f>
        <v>0</v>
      </c>
      <c r="BL131" s="18" t="s">
        <v>219</v>
      </c>
      <c r="BM131" s="240" t="s">
        <v>26</v>
      </c>
    </row>
    <row r="132" spans="1:65" s="2" customFormat="1" ht="16.5" customHeight="1">
      <c r="A132" s="39"/>
      <c r="B132" s="40"/>
      <c r="C132" s="228" t="s">
        <v>247</v>
      </c>
      <c r="D132" s="228" t="s">
        <v>215</v>
      </c>
      <c r="E132" s="229" t="s">
        <v>4105</v>
      </c>
      <c r="F132" s="230" t="s">
        <v>4106</v>
      </c>
      <c r="G132" s="231" t="s">
        <v>3162</v>
      </c>
      <c r="H132" s="232">
        <v>2</v>
      </c>
      <c r="I132" s="233"/>
      <c r="J132" s="234">
        <f>ROUND(I132*H132,2)</f>
        <v>0</v>
      </c>
      <c r="K132" s="235"/>
      <c r="L132" s="45"/>
      <c r="M132" s="236" t="s">
        <v>1</v>
      </c>
      <c r="N132" s="237" t="s">
        <v>45</v>
      </c>
      <c r="O132" s="92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0" t="s">
        <v>219</v>
      </c>
      <c r="AT132" s="240" t="s">
        <v>215</v>
      </c>
      <c r="AU132" s="240" t="s">
        <v>21</v>
      </c>
      <c r="AY132" s="18" t="s">
        <v>213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8" t="s">
        <v>21</v>
      </c>
      <c r="BK132" s="241">
        <f>ROUND(I132*H132,2)</f>
        <v>0</v>
      </c>
      <c r="BL132" s="18" t="s">
        <v>219</v>
      </c>
      <c r="BM132" s="240" t="s">
        <v>276</v>
      </c>
    </row>
    <row r="133" spans="1:65" s="2" customFormat="1" ht="16.5" customHeight="1">
      <c r="A133" s="39"/>
      <c r="B133" s="40"/>
      <c r="C133" s="228" t="s">
        <v>252</v>
      </c>
      <c r="D133" s="228" t="s">
        <v>215</v>
      </c>
      <c r="E133" s="229" t="s">
        <v>4107</v>
      </c>
      <c r="F133" s="230" t="s">
        <v>4108</v>
      </c>
      <c r="G133" s="231" t="s">
        <v>3162</v>
      </c>
      <c r="H133" s="232">
        <v>1</v>
      </c>
      <c r="I133" s="233"/>
      <c r="J133" s="234">
        <f>ROUND(I133*H133,2)</f>
        <v>0</v>
      </c>
      <c r="K133" s="235"/>
      <c r="L133" s="45"/>
      <c r="M133" s="236" t="s">
        <v>1</v>
      </c>
      <c r="N133" s="237" t="s">
        <v>45</v>
      </c>
      <c r="O133" s="92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0" t="s">
        <v>219</v>
      </c>
      <c r="AT133" s="240" t="s">
        <v>215</v>
      </c>
      <c r="AU133" s="240" t="s">
        <v>21</v>
      </c>
      <c r="AY133" s="18" t="s">
        <v>213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8" t="s">
        <v>21</v>
      </c>
      <c r="BK133" s="241">
        <f>ROUND(I133*H133,2)</f>
        <v>0</v>
      </c>
      <c r="BL133" s="18" t="s">
        <v>219</v>
      </c>
      <c r="BM133" s="240" t="s">
        <v>291</v>
      </c>
    </row>
    <row r="134" spans="1:65" s="2" customFormat="1" ht="21.75" customHeight="1">
      <c r="A134" s="39"/>
      <c r="B134" s="40"/>
      <c r="C134" s="228" t="s">
        <v>257</v>
      </c>
      <c r="D134" s="228" t="s">
        <v>215</v>
      </c>
      <c r="E134" s="229" t="s">
        <v>4109</v>
      </c>
      <c r="F134" s="230" t="s">
        <v>4110</v>
      </c>
      <c r="G134" s="231" t="s">
        <v>3162</v>
      </c>
      <c r="H134" s="232">
        <v>1</v>
      </c>
      <c r="I134" s="233"/>
      <c r="J134" s="234">
        <f>ROUND(I134*H134,2)</f>
        <v>0</v>
      </c>
      <c r="K134" s="235"/>
      <c r="L134" s="45"/>
      <c r="M134" s="236" t="s">
        <v>1</v>
      </c>
      <c r="N134" s="237" t="s">
        <v>45</v>
      </c>
      <c r="O134" s="92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0" t="s">
        <v>219</v>
      </c>
      <c r="AT134" s="240" t="s">
        <v>215</v>
      </c>
      <c r="AU134" s="240" t="s">
        <v>21</v>
      </c>
      <c r="AY134" s="18" t="s">
        <v>213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8" t="s">
        <v>21</v>
      </c>
      <c r="BK134" s="241">
        <f>ROUND(I134*H134,2)</f>
        <v>0</v>
      </c>
      <c r="BL134" s="18" t="s">
        <v>219</v>
      </c>
      <c r="BM134" s="240" t="s">
        <v>301</v>
      </c>
    </row>
    <row r="135" spans="1:65" s="2" customFormat="1" ht="21.75" customHeight="1">
      <c r="A135" s="39"/>
      <c r="B135" s="40"/>
      <c r="C135" s="228" t="s">
        <v>262</v>
      </c>
      <c r="D135" s="228" t="s">
        <v>215</v>
      </c>
      <c r="E135" s="229" t="s">
        <v>4111</v>
      </c>
      <c r="F135" s="230" t="s">
        <v>4112</v>
      </c>
      <c r="G135" s="231" t="s">
        <v>3162</v>
      </c>
      <c r="H135" s="232">
        <v>1</v>
      </c>
      <c r="I135" s="233"/>
      <c r="J135" s="234">
        <f>ROUND(I135*H135,2)</f>
        <v>0</v>
      </c>
      <c r="K135" s="235"/>
      <c r="L135" s="45"/>
      <c r="M135" s="236" t="s">
        <v>1</v>
      </c>
      <c r="N135" s="237" t="s">
        <v>45</v>
      </c>
      <c r="O135" s="92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0" t="s">
        <v>219</v>
      </c>
      <c r="AT135" s="240" t="s">
        <v>215</v>
      </c>
      <c r="AU135" s="240" t="s">
        <v>21</v>
      </c>
      <c r="AY135" s="18" t="s">
        <v>213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8" t="s">
        <v>21</v>
      </c>
      <c r="BK135" s="241">
        <f>ROUND(I135*H135,2)</f>
        <v>0</v>
      </c>
      <c r="BL135" s="18" t="s">
        <v>219</v>
      </c>
      <c r="BM135" s="240" t="s">
        <v>312</v>
      </c>
    </row>
    <row r="136" spans="1:65" s="2" customFormat="1" ht="16.5" customHeight="1">
      <c r="A136" s="39"/>
      <c r="B136" s="40"/>
      <c r="C136" s="228" t="s">
        <v>26</v>
      </c>
      <c r="D136" s="228" t="s">
        <v>215</v>
      </c>
      <c r="E136" s="229" t="s">
        <v>4113</v>
      </c>
      <c r="F136" s="230" t="s">
        <v>4114</v>
      </c>
      <c r="G136" s="231" t="s">
        <v>4097</v>
      </c>
      <c r="H136" s="232">
        <v>308</v>
      </c>
      <c r="I136" s="233"/>
      <c r="J136" s="234">
        <f>ROUND(I136*H136,2)</f>
        <v>0</v>
      </c>
      <c r="K136" s="235"/>
      <c r="L136" s="45"/>
      <c r="M136" s="236" t="s">
        <v>1</v>
      </c>
      <c r="N136" s="237" t="s">
        <v>45</v>
      </c>
      <c r="O136" s="92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0" t="s">
        <v>219</v>
      </c>
      <c r="AT136" s="240" t="s">
        <v>215</v>
      </c>
      <c r="AU136" s="240" t="s">
        <v>21</v>
      </c>
      <c r="AY136" s="18" t="s">
        <v>213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8" t="s">
        <v>21</v>
      </c>
      <c r="BK136" s="241">
        <f>ROUND(I136*H136,2)</f>
        <v>0</v>
      </c>
      <c r="BL136" s="18" t="s">
        <v>219</v>
      </c>
      <c r="BM136" s="240" t="s">
        <v>322</v>
      </c>
    </row>
    <row r="137" spans="1:65" s="2" customFormat="1" ht="21.75" customHeight="1">
      <c r="A137" s="39"/>
      <c r="B137" s="40"/>
      <c r="C137" s="228" t="s">
        <v>271</v>
      </c>
      <c r="D137" s="228" t="s">
        <v>215</v>
      </c>
      <c r="E137" s="229" t="s">
        <v>4115</v>
      </c>
      <c r="F137" s="230" t="s">
        <v>4116</v>
      </c>
      <c r="G137" s="231" t="s">
        <v>3162</v>
      </c>
      <c r="H137" s="232">
        <v>5</v>
      </c>
      <c r="I137" s="233"/>
      <c r="J137" s="234">
        <f>ROUND(I137*H137,2)</f>
        <v>0</v>
      </c>
      <c r="K137" s="235"/>
      <c r="L137" s="45"/>
      <c r="M137" s="236" t="s">
        <v>1</v>
      </c>
      <c r="N137" s="237" t="s">
        <v>45</v>
      </c>
      <c r="O137" s="92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0" t="s">
        <v>219</v>
      </c>
      <c r="AT137" s="240" t="s">
        <v>215</v>
      </c>
      <c r="AU137" s="240" t="s">
        <v>21</v>
      </c>
      <c r="AY137" s="18" t="s">
        <v>213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8" t="s">
        <v>21</v>
      </c>
      <c r="BK137" s="241">
        <f>ROUND(I137*H137,2)</f>
        <v>0</v>
      </c>
      <c r="BL137" s="18" t="s">
        <v>219</v>
      </c>
      <c r="BM137" s="240" t="s">
        <v>332</v>
      </c>
    </row>
    <row r="138" spans="1:63" s="12" customFormat="1" ht="25.9" customHeight="1">
      <c r="A138" s="12"/>
      <c r="B138" s="212"/>
      <c r="C138" s="213"/>
      <c r="D138" s="214" t="s">
        <v>79</v>
      </c>
      <c r="E138" s="215" t="s">
        <v>4046</v>
      </c>
      <c r="F138" s="215" t="s">
        <v>4117</v>
      </c>
      <c r="G138" s="213"/>
      <c r="H138" s="213"/>
      <c r="I138" s="216"/>
      <c r="J138" s="217">
        <f>BK138</f>
        <v>0</v>
      </c>
      <c r="K138" s="213"/>
      <c r="L138" s="218"/>
      <c r="M138" s="219"/>
      <c r="N138" s="220"/>
      <c r="O138" s="220"/>
      <c r="P138" s="221">
        <f>SUM(P139:P142)</f>
        <v>0</v>
      </c>
      <c r="Q138" s="220"/>
      <c r="R138" s="221">
        <f>SUM(R139:R142)</f>
        <v>0</v>
      </c>
      <c r="S138" s="220"/>
      <c r="T138" s="222">
        <f>SUM(T139:T142)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3" t="s">
        <v>21</v>
      </c>
      <c r="AT138" s="224" t="s">
        <v>79</v>
      </c>
      <c r="AU138" s="224" t="s">
        <v>80</v>
      </c>
      <c r="AY138" s="223" t="s">
        <v>213</v>
      </c>
      <c r="BK138" s="225">
        <f>SUM(BK139:BK142)</f>
        <v>0</v>
      </c>
    </row>
    <row r="139" spans="1:65" s="2" customFormat="1" ht="66.75" customHeight="1">
      <c r="A139" s="39"/>
      <c r="B139" s="40"/>
      <c r="C139" s="228" t="s">
        <v>276</v>
      </c>
      <c r="D139" s="228" t="s">
        <v>215</v>
      </c>
      <c r="E139" s="229" t="s">
        <v>4118</v>
      </c>
      <c r="F139" s="230" t="s">
        <v>4119</v>
      </c>
      <c r="G139" s="231" t="s">
        <v>3162</v>
      </c>
      <c r="H139" s="232">
        <v>1</v>
      </c>
      <c r="I139" s="233"/>
      <c r="J139" s="234">
        <f>ROUND(I139*H139,2)</f>
        <v>0</v>
      </c>
      <c r="K139" s="235"/>
      <c r="L139" s="45"/>
      <c r="M139" s="236" t="s">
        <v>1</v>
      </c>
      <c r="N139" s="237" t="s">
        <v>45</v>
      </c>
      <c r="O139" s="92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0" t="s">
        <v>219</v>
      </c>
      <c r="AT139" s="240" t="s">
        <v>215</v>
      </c>
      <c r="AU139" s="240" t="s">
        <v>21</v>
      </c>
      <c r="AY139" s="18" t="s">
        <v>213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8" t="s">
        <v>21</v>
      </c>
      <c r="BK139" s="241">
        <f>ROUND(I139*H139,2)</f>
        <v>0</v>
      </c>
      <c r="BL139" s="18" t="s">
        <v>219</v>
      </c>
      <c r="BM139" s="240" t="s">
        <v>342</v>
      </c>
    </row>
    <row r="140" spans="1:65" s="2" customFormat="1" ht="21.75" customHeight="1">
      <c r="A140" s="39"/>
      <c r="B140" s="40"/>
      <c r="C140" s="228" t="s">
        <v>282</v>
      </c>
      <c r="D140" s="228" t="s">
        <v>215</v>
      </c>
      <c r="E140" s="229" t="s">
        <v>4120</v>
      </c>
      <c r="F140" s="230" t="s">
        <v>4121</v>
      </c>
      <c r="G140" s="231" t="s">
        <v>3162</v>
      </c>
      <c r="H140" s="232">
        <v>1</v>
      </c>
      <c r="I140" s="233"/>
      <c r="J140" s="234">
        <f>ROUND(I140*H140,2)</f>
        <v>0</v>
      </c>
      <c r="K140" s="235"/>
      <c r="L140" s="45"/>
      <c r="M140" s="236" t="s">
        <v>1</v>
      </c>
      <c r="N140" s="237" t="s">
        <v>45</v>
      </c>
      <c r="O140" s="92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0" t="s">
        <v>219</v>
      </c>
      <c r="AT140" s="240" t="s">
        <v>215</v>
      </c>
      <c r="AU140" s="240" t="s">
        <v>21</v>
      </c>
      <c r="AY140" s="18" t="s">
        <v>213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8" t="s">
        <v>21</v>
      </c>
      <c r="BK140" s="241">
        <f>ROUND(I140*H140,2)</f>
        <v>0</v>
      </c>
      <c r="BL140" s="18" t="s">
        <v>219</v>
      </c>
      <c r="BM140" s="240" t="s">
        <v>353</v>
      </c>
    </row>
    <row r="141" spans="1:65" s="2" customFormat="1" ht="21.75" customHeight="1">
      <c r="A141" s="39"/>
      <c r="B141" s="40"/>
      <c r="C141" s="228" t="s">
        <v>291</v>
      </c>
      <c r="D141" s="228" t="s">
        <v>215</v>
      </c>
      <c r="E141" s="229" t="s">
        <v>4122</v>
      </c>
      <c r="F141" s="230" t="s">
        <v>4123</v>
      </c>
      <c r="G141" s="231" t="s">
        <v>4097</v>
      </c>
      <c r="H141" s="232">
        <v>314</v>
      </c>
      <c r="I141" s="233"/>
      <c r="J141" s="234">
        <f>ROUND(I141*H141,2)</f>
        <v>0</v>
      </c>
      <c r="K141" s="235"/>
      <c r="L141" s="45"/>
      <c r="M141" s="236" t="s">
        <v>1</v>
      </c>
      <c r="N141" s="237" t="s">
        <v>45</v>
      </c>
      <c r="O141" s="92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0" t="s">
        <v>219</v>
      </c>
      <c r="AT141" s="240" t="s">
        <v>215</v>
      </c>
      <c r="AU141" s="240" t="s">
        <v>21</v>
      </c>
      <c r="AY141" s="18" t="s">
        <v>213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8" t="s">
        <v>21</v>
      </c>
      <c r="BK141" s="241">
        <f>ROUND(I141*H141,2)</f>
        <v>0</v>
      </c>
      <c r="BL141" s="18" t="s">
        <v>219</v>
      </c>
      <c r="BM141" s="240" t="s">
        <v>363</v>
      </c>
    </row>
    <row r="142" spans="1:65" s="2" customFormat="1" ht="33" customHeight="1">
      <c r="A142" s="39"/>
      <c r="B142" s="40"/>
      <c r="C142" s="228" t="s">
        <v>8</v>
      </c>
      <c r="D142" s="228" t="s">
        <v>215</v>
      </c>
      <c r="E142" s="229" t="s">
        <v>4124</v>
      </c>
      <c r="F142" s="230" t="s">
        <v>4125</v>
      </c>
      <c r="G142" s="231" t="s">
        <v>3162</v>
      </c>
      <c r="H142" s="232">
        <v>5</v>
      </c>
      <c r="I142" s="233"/>
      <c r="J142" s="234">
        <f>ROUND(I142*H142,2)</f>
        <v>0</v>
      </c>
      <c r="K142" s="235"/>
      <c r="L142" s="45"/>
      <c r="M142" s="236" t="s">
        <v>1</v>
      </c>
      <c r="N142" s="237" t="s">
        <v>45</v>
      </c>
      <c r="O142" s="92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0" t="s">
        <v>219</v>
      </c>
      <c r="AT142" s="240" t="s">
        <v>215</v>
      </c>
      <c r="AU142" s="240" t="s">
        <v>21</v>
      </c>
      <c r="AY142" s="18" t="s">
        <v>213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8" t="s">
        <v>21</v>
      </c>
      <c r="BK142" s="241">
        <f>ROUND(I142*H142,2)</f>
        <v>0</v>
      </c>
      <c r="BL142" s="18" t="s">
        <v>219</v>
      </c>
      <c r="BM142" s="240" t="s">
        <v>373</v>
      </c>
    </row>
    <row r="143" spans="1:63" s="12" customFormat="1" ht="25.9" customHeight="1">
      <c r="A143" s="12"/>
      <c r="B143" s="212"/>
      <c r="C143" s="213"/>
      <c r="D143" s="214" t="s">
        <v>79</v>
      </c>
      <c r="E143" s="215" t="s">
        <v>4126</v>
      </c>
      <c r="F143" s="215" t="s">
        <v>4127</v>
      </c>
      <c r="G143" s="213"/>
      <c r="H143" s="213"/>
      <c r="I143" s="216"/>
      <c r="J143" s="217">
        <f>BK143</f>
        <v>0</v>
      </c>
      <c r="K143" s="213"/>
      <c r="L143" s="218"/>
      <c r="M143" s="219"/>
      <c r="N143" s="220"/>
      <c r="O143" s="220"/>
      <c r="P143" s="221">
        <f>SUM(P144:P164)</f>
        <v>0</v>
      </c>
      <c r="Q143" s="220"/>
      <c r="R143" s="221">
        <f>SUM(R144:R164)</f>
        <v>0</v>
      </c>
      <c r="S143" s="220"/>
      <c r="T143" s="222">
        <f>SUM(T144:T164)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3" t="s">
        <v>21</v>
      </c>
      <c r="AT143" s="224" t="s">
        <v>79</v>
      </c>
      <c r="AU143" s="224" t="s">
        <v>80</v>
      </c>
      <c r="AY143" s="223" t="s">
        <v>213</v>
      </c>
      <c r="BK143" s="225">
        <f>SUM(BK144:BK164)</f>
        <v>0</v>
      </c>
    </row>
    <row r="144" spans="1:65" s="2" customFormat="1" ht="16.5" customHeight="1">
      <c r="A144" s="39"/>
      <c r="B144" s="40"/>
      <c r="C144" s="228" t="s">
        <v>301</v>
      </c>
      <c r="D144" s="228" t="s">
        <v>215</v>
      </c>
      <c r="E144" s="229" t="s">
        <v>4128</v>
      </c>
      <c r="F144" s="230" t="s">
        <v>4129</v>
      </c>
      <c r="G144" s="231" t="s">
        <v>3162</v>
      </c>
      <c r="H144" s="232">
        <v>1</v>
      </c>
      <c r="I144" s="233"/>
      <c r="J144" s="234">
        <f>ROUND(I144*H144,2)</f>
        <v>0</v>
      </c>
      <c r="K144" s="235"/>
      <c r="L144" s="45"/>
      <c r="M144" s="236" t="s">
        <v>1</v>
      </c>
      <c r="N144" s="237" t="s">
        <v>45</v>
      </c>
      <c r="O144" s="92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0" t="s">
        <v>219</v>
      </c>
      <c r="AT144" s="240" t="s">
        <v>215</v>
      </c>
      <c r="AU144" s="240" t="s">
        <v>21</v>
      </c>
      <c r="AY144" s="18" t="s">
        <v>213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8" t="s">
        <v>21</v>
      </c>
      <c r="BK144" s="241">
        <f>ROUND(I144*H144,2)</f>
        <v>0</v>
      </c>
      <c r="BL144" s="18" t="s">
        <v>219</v>
      </c>
      <c r="BM144" s="240" t="s">
        <v>382</v>
      </c>
    </row>
    <row r="145" spans="1:65" s="2" customFormat="1" ht="33" customHeight="1">
      <c r="A145" s="39"/>
      <c r="B145" s="40"/>
      <c r="C145" s="228" t="s">
        <v>307</v>
      </c>
      <c r="D145" s="228" t="s">
        <v>215</v>
      </c>
      <c r="E145" s="229" t="s">
        <v>4130</v>
      </c>
      <c r="F145" s="230" t="s">
        <v>4131</v>
      </c>
      <c r="G145" s="231" t="s">
        <v>3162</v>
      </c>
      <c r="H145" s="232">
        <v>13</v>
      </c>
      <c r="I145" s="233"/>
      <c r="J145" s="234">
        <f>ROUND(I145*H145,2)</f>
        <v>0</v>
      </c>
      <c r="K145" s="235"/>
      <c r="L145" s="45"/>
      <c r="M145" s="236" t="s">
        <v>1</v>
      </c>
      <c r="N145" s="237" t="s">
        <v>45</v>
      </c>
      <c r="O145" s="92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0" t="s">
        <v>219</v>
      </c>
      <c r="AT145" s="240" t="s">
        <v>215</v>
      </c>
      <c r="AU145" s="240" t="s">
        <v>21</v>
      </c>
      <c r="AY145" s="18" t="s">
        <v>213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8" t="s">
        <v>21</v>
      </c>
      <c r="BK145" s="241">
        <f>ROUND(I145*H145,2)</f>
        <v>0</v>
      </c>
      <c r="BL145" s="18" t="s">
        <v>219</v>
      </c>
      <c r="BM145" s="240" t="s">
        <v>392</v>
      </c>
    </row>
    <row r="146" spans="1:65" s="2" customFormat="1" ht="78" customHeight="1">
      <c r="A146" s="39"/>
      <c r="B146" s="40"/>
      <c r="C146" s="228" t="s">
        <v>312</v>
      </c>
      <c r="D146" s="228" t="s">
        <v>215</v>
      </c>
      <c r="E146" s="229" t="s">
        <v>4132</v>
      </c>
      <c r="F146" s="230" t="s">
        <v>4133</v>
      </c>
      <c r="G146" s="231" t="s">
        <v>3162</v>
      </c>
      <c r="H146" s="232">
        <v>32</v>
      </c>
      <c r="I146" s="233"/>
      <c r="J146" s="234">
        <f>ROUND(I146*H146,2)</f>
        <v>0</v>
      </c>
      <c r="K146" s="235"/>
      <c r="L146" s="45"/>
      <c r="M146" s="236" t="s">
        <v>1</v>
      </c>
      <c r="N146" s="237" t="s">
        <v>45</v>
      </c>
      <c r="O146" s="92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0" t="s">
        <v>219</v>
      </c>
      <c r="AT146" s="240" t="s">
        <v>215</v>
      </c>
      <c r="AU146" s="240" t="s">
        <v>21</v>
      </c>
      <c r="AY146" s="18" t="s">
        <v>213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8" t="s">
        <v>21</v>
      </c>
      <c r="BK146" s="241">
        <f>ROUND(I146*H146,2)</f>
        <v>0</v>
      </c>
      <c r="BL146" s="18" t="s">
        <v>219</v>
      </c>
      <c r="BM146" s="240" t="s">
        <v>404</v>
      </c>
    </row>
    <row r="147" spans="1:65" s="2" customFormat="1" ht="21.75" customHeight="1">
      <c r="A147" s="39"/>
      <c r="B147" s="40"/>
      <c r="C147" s="228" t="s">
        <v>317</v>
      </c>
      <c r="D147" s="228" t="s">
        <v>215</v>
      </c>
      <c r="E147" s="229" t="s">
        <v>4134</v>
      </c>
      <c r="F147" s="230" t="s">
        <v>4135</v>
      </c>
      <c r="G147" s="231" t="s">
        <v>3162</v>
      </c>
      <c r="H147" s="232">
        <v>4</v>
      </c>
      <c r="I147" s="233"/>
      <c r="J147" s="234">
        <f>ROUND(I147*H147,2)</f>
        <v>0</v>
      </c>
      <c r="K147" s="235"/>
      <c r="L147" s="45"/>
      <c r="M147" s="236" t="s">
        <v>1</v>
      </c>
      <c r="N147" s="237" t="s">
        <v>45</v>
      </c>
      <c r="O147" s="92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0" t="s">
        <v>219</v>
      </c>
      <c r="AT147" s="240" t="s">
        <v>215</v>
      </c>
      <c r="AU147" s="240" t="s">
        <v>21</v>
      </c>
      <c r="AY147" s="18" t="s">
        <v>213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8" t="s">
        <v>21</v>
      </c>
      <c r="BK147" s="241">
        <f>ROUND(I147*H147,2)</f>
        <v>0</v>
      </c>
      <c r="BL147" s="18" t="s">
        <v>219</v>
      </c>
      <c r="BM147" s="240" t="s">
        <v>413</v>
      </c>
    </row>
    <row r="148" spans="1:65" s="2" customFormat="1" ht="33" customHeight="1">
      <c r="A148" s="39"/>
      <c r="B148" s="40"/>
      <c r="C148" s="228" t="s">
        <v>322</v>
      </c>
      <c r="D148" s="228" t="s">
        <v>215</v>
      </c>
      <c r="E148" s="229" t="s">
        <v>4136</v>
      </c>
      <c r="F148" s="230" t="s">
        <v>4137</v>
      </c>
      <c r="G148" s="231" t="s">
        <v>3162</v>
      </c>
      <c r="H148" s="232">
        <v>11</v>
      </c>
      <c r="I148" s="233"/>
      <c r="J148" s="234">
        <f>ROUND(I148*H148,2)</f>
        <v>0</v>
      </c>
      <c r="K148" s="235"/>
      <c r="L148" s="45"/>
      <c r="M148" s="236" t="s">
        <v>1</v>
      </c>
      <c r="N148" s="237" t="s">
        <v>45</v>
      </c>
      <c r="O148" s="92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0" t="s">
        <v>219</v>
      </c>
      <c r="AT148" s="240" t="s">
        <v>215</v>
      </c>
      <c r="AU148" s="240" t="s">
        <v>21</v>
      </c>
      <c r="AY148" s="18" t="s">
        <v>213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8" t="s">
        <v>21</v>
      </c>
      <c r="BK148" s="241">
        <f>ROUND(I148*H148,2)</f>
        <v>0</v>
      </c>
      <c r="BL148" s="18" t="s">
        <v>219</v>
      </c>
      <c r="BM148" s="240" t="s">
        <v>425</v>
      </c>
    </row>
    <row r="149" spans="1:65" s="2" customFormat="1" ht="21.75" customHeight="1">
      <c r="A149" s="39"/>
      <c r="B149" s="40"/>
      <c r="C149" s="228" t="s">
        <v>7</v>
      </c>
      <c r="D149" s="228" t="s">
        <v>215</v>
      </c>
      <c r="E149" s="229" t="s">
        <v>4138</v>
      </c>
      <c r="F149" s="230" t="s">
        <v>4139</v>
      </c>
      <c r="G149" s="231" t="s">
        <v>3162</v>
      </c>
      <c r="H149" s="232">
        <v>7</v>
      </c>
      <c r="I149" s="233"/>
      <c r="J149" s="234">
        <f>ROUND(I149*H149,2)</f>
        <v>0</v>
      </c>
      <c r="K149" s="235"/>
      <c r="L149" s="45"/>
      <c r="M149" s="236" t="s">
        <v>1</v>
      </c>
      <c r="N149" s="237" t="s">
        <v>45</v>
      </c>
      <c r="O149" s="92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0" t="s">
        <v>219</v>
      </c>
      <c r="AT149" s="240" t="s">
        <v>215</v>
      </c>
      <c r="AU149" s="240" t="s">
        <v>21</v>
      </c>
      <c r="AY149" s="18" t="s">
        <v>213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8" t="s">
        <v>21</v>
      </c>
      <c r="BK149" s="241">
        <f>ROUND(I149*H149,2)</f>
        <v>0</v>
      </c>
      <c r="BL149" s="18" t="s">
        <v>219</v>
      </c>
      <c r="BM149" s="240" t="s">
        <v>435</v>
      </c>
    </row>
    <row r="150" spans="1:65" s="2" customFormat="1" ht="21.75" customHeight="1">
      <c r="A150" s="39"/>
      <c r="B150" s="40"/>
      <c r="C150" s="228" t="s">
        <v>332</v>
      </c>
      <c r="D150" s="228" t="s">
        <v>215</v>
      </c>
      <c r="E150" s="229" t="s">
        <v>4140</v>
      </c>
      <c r="F150" s="230" t="s">
        <v>4141</v>
      </c>
      <c r="G150" s="231" t="s">
        <v>3162</v>
      </c>
      <c r="H150" s="232">
        <v>4</v>
      </c>
      <c r="I150" s="233"/>
      <c r="J150" s="234">
        <f>ROUND(I150*H150,2)</f>
        <v>0</v>
      </c>
      <c r="K150" s="235"/>
      <c r="L150" s="45"/>
      <c r="M150" s="236" t="s">
        <v>1</v>
      </c>
      <c r="N150" s="237" t="s">
        <v>45</v>
      </c>
      <c r="O150" s="92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0" t="s">
        <v>219</v>
      </c>
      <c r="AT150" s="240" t="s">
        <v>215</v>
      </c>
      <c r="AU150" s="240" t="s">
        <v>21</v>
      </c>
      <c r="AY150" s="18" t="s">
        <v>213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8" t="s">
        <v>21</v>
      </c>
      <c r="BK150" s="241">
        <f>ROUND(I150*H150,2)</f>
        <v>0</v>
      </c>
      <c r="BL150" s="18" t="s">
        <v>219</v>
      </c>
      <c r="BM150" s="240" t="s">
        <v>456</v>
      </c>
    </row>
    <row r="151" spans="1:65" s="2" customFormat="1" ht="33" customHeight="1">
      <c r="A151" s="39"/>
      <c r="B151" s="40"/>
      <c r="C151" s="228" t="s">
        <v>337</v>
      </c>
      <c r="D151" s="228" t="s">
        <v>215</v>
      </c>
      <c r="E151" s="229" t="s">
        <v>4142</v>
      </c>
      <c r="F151" s="230" t="s">
        <v>4143</v>
      </c>
      <c r="G151" s="231" t="s">
        <v>3162</v>
      </c>
      <c r="H151" s="232">
        <v>4</v>
      </c>
      <c r="I151" s="233"/>
      <c r="J151" s="234">
        <f>ROUND(I151*H151,2)</f>
        <v>0</v>
      </c>
      <c r="K151" s="235"/>
      <c r="L151" s="45"/>
      <c r="M151" s="236" t="s">
        <v>1</v>
      </c>
      <c r="N151" s="237" t="s">
        <v>45</v>
      </c>
      <c r="O151" s="92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0" t="s">
        <v>219</v>
      </c>
      <c r="AT151" s="240" t="s">
        <v>215</v>
      </c>
      <c r="AU151" s="240" t="s">
        <v>21</v>
      </c>
      <c r="AY151" s="18" t="s">
        <v>213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8" t="s">
        <v>21</v>
      </c>
      <c r="BK151" s="241">
        <f>ROUND(I151*H151,2)</f>
        <v>0</v>
      </c>
      <c r="BL151" s="18" t="s">
        <v>219</v>
      </c>
      <c r="BM151" s="240" t="s">
        <v>467</v>
      </c>
    </row>
    <row r="152" spans="1:65" s="2" customFormat="1" ht="21.75" customHeight="1">
      <c r="A152" s="39"/>
      <c r="B152" s="40"/>
      <c r="C152" s="228" t="s">
        <v>342</v>
      </c>
      <c r="D152" s="228" t="s">
        <v>215</v>
      </c>
      <c r="E152" s="229" t="s">
        <v>4144</v>
      </c>
      <c r="F152" s="230" t="s">
        <v>4145</v>
      </c>
      <c r="G152" s="231" t="s">
        <v>3162</v>
      </c>
      <c r="H152" s="232">
        <v>1</v>
      </c>
      <c r="I152" s="233"/>
      <c r="J152" s="234">
        <f>ROUND(I152*H152,2)</f>
        <v>0</v>
      </c>
      <c r="K152" s="235"/>
      <c r="L152" s="45"/>
      <c r="M152" s="236" t="s">
        <v>1</v>
      </c>
      <c r="N152" s="237" t="s">
        <v>45</v>
      </c>
      <c r="O152" s="92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0" t="s">
        <v>219</v>
      </c>
      <c r="AT152" s="240" t="s">
        <v>215</v>
      </c>
      <c r="AU152" s="240" t="s">
        <v>21</v>
      </c>
      <c r="AY152" s="18" t="s">
        <v>213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8" t="s">
        <v>21</v>
      </c>
      <c r="BK152" s="241">
        <f>ROUND(I152*H152,2)</f>
        <v>0</v>
      </c>
      <c r="BL152" s="18" t="s">
        <v>219</v>
      </c>
      <c r="BM152" s="240" t="s">
        <v>479</v>
      </c>
    </row>
    <row r="153" spans="1:65" s="2" customFormat="1" ht="21.75" customHeight="1">
      <c r="A153" s="39"/>
      <c r="B153" s="40"/>
      <c r="C153" s="228" t="s">
        <v>347</v>
      </c>
      <c r="D153" s="228" t="s">
        <v>215</v>
      </c>
      <c r="E153" s="229" t="s">
        <v>4146</v>
      </c>
      <c r="F153" s="230" t="s">
        <v>4147</v>
      </c>
      <c r="G153" s="231" t="s">
        <v>3162</v>
      </c>
      <c r="H153" s="232">
        <v>1</v>
      </c>
      <c r="I153" s="233"/>
      <c r="J153" s="234">
        <f>ROUND(I153*H153,2)</f>
        <v>0</v>
      </c>
      <c r="K153" s="235"/>
      <c r="L153" s="45"/>
      <c r="M153" s="236" t="s">
        <v>1</v>
      </c>
      <c r="N153" s="237" t="s">
        <v>45</v>
      </c>
      <c r="O153" s="92"/>
      <c r="P153" s="238">
        <f>O153*H153</f>
        <v>0</v>
      </c>
      <c r="Q153" s="238">
        <v>0</v>
      </c>
      <c r="R153" s="238">
        <f>Q153*H153</f>
        <v>0</v>
      </c>
      <c r="S153" s="238">
        <v>0</v>
      </c>
      <c r="T153" s="23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0" t="s">
        <v>219</v>
      </c>
      <c r="AT153" s="240" t="s">
        <v>215</v>
      </c>
      <c r="AU153" s="240" t="s">
        <v>21</v>
      </c>
      <c r="AY153" s="18" t="s">
        <v>213</v>
      </c>
      <c r="BE153" s="241">
        <f>IF(N153="základní",J153,0)</f>
        <v>0</v>
      </c>
      <c r="BF153" s="241">
        <f>IF(N153="snížená",J153,0)</f>
        <v>0</v>
      </c>
      <c r="BG153" s="241">
        <f>IF(N153="zákl. přenesená",J153,0)</f>
        <v>0</v>
      </c>
      <c r="BH153" s="241">
        <f>IF(N153="sníž. přenesená",J153,0)</f>
        <v>0</v>
      </c>
      <c r="BI153" s="241">
        <f>IF(N153="nulová",J153,0)</f>
        <v>0</v>
      </c>
      <c r="BJ153" s="18" t="s">
        <v>21</v>
      </c>
      <c r="BK153" s="241">
        <f>ROUND(I153*H153,2)</f>
        <v>0</v>
      </c>
      <c r="BL153" s="18" t="s">
        <v>219</v>
      </c>
      <c r="BM153" s="240" t="s">
        <v>490</v>
      </c>
    </row>
    <row r="154" spans="1:65" s="2" customFormat="1" ht="21.75" customHeight="1">
      <c r="A154" s="39"/>
      <c r="B154" s="40"/>
      <c r="C154" s="228" t="s">
        <v>353</v>
      </c>
      <c r="D154" s="228" t="s">
        <v>215</v>
      </c>
      <c r="E154" s="229" t="s">
        <v>4148</v>
      </c>
      <c r="F154" s="230" t="s">
        <v>4149</v>
      </c>
      <c r="G154" s="231" t="s">
        <v>3162</v>
      </c>
      <c r="H154" s="232">
        <v>2</v>
      </c>
      <c r="I154" s="233"/>
      <c r="J154" s="234">
        <f>ROUND(I154*H154,2)</f>
        <v>0</v>
      </c>
      <c r="K154" s="235"/>
      <c r="L154" s="45"/>
      <c r="M154" s="236" t="s">
        <v>1</v>
      </c>
      <c r="N154" s="237" t="s">
        <v>45</v>
      </c>
      <c r="O154" s="92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0" t="s">
        <v>219</v>
      </c>
      <c r="AT154" s="240" t="s">
        <v>215</v>
      </c>
      <c r="AU154" s="240" t="s">
        <v>21</v>
      </c>
      <c r="AY154" s="18" t="s">
        <v>213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8" t="s">
        <v>21</v>
      </c>
      <c r="BK154" s="241">
        <f>ROUND(I154*H154,2)</f>
        <v>0</v>
      </c>
      <c r="BL154" s="18" t="s">
        <v>219</v>
      </c>
      <c r="BM154" s="240" t="s">
        <v>500</v>
      </c>
    </row>
    <row r="155" spans="1:65" s="2" customFormat="1" ht="21.75" customHeight="1">
      <c r="A155" s="39"/>
      <c r="B155" s="40"/>
      <c r="C155" s="228" t="s">
        <v>358</v>
      </c>
      <c r="D155" s="228" t="s">
        <v>215</v>
      </c>
      <c r="E155" s="229" t="s">
        <v>4150</v>
      </c>
      <c r="F155" s="230" t="s">
        <v>4151</v>
      </c>
      <c r="G155" s="231" t="s">
        <v>3162</v>
      </c>
      <c r="H155" s="232">
        <v>2</v>
      </c>
      <c r="I155" s="233"/>
      <c r="J155" s="234">
        <f>ROUND(I155*H155,2)</f>
        <v>0</v>
      </c>
      <c r="K155" s="235"/>
      <c r="L155" s="45"/>
      <c r="M155" s="236" t="s">
        <v>1</v>
      </c>
      <c r="N155" s="237" t="s">
        <v>45</v>
      </c>
      <c r="O155" s="92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0" t="s">
        <v>219</v>
      </c>
      <c r="AT155" s="240" t="s">
        <v>215</v>
      </c>
      <c r="AU155" s="240" t="s">
        <v>21</v>
      </c>
      <c r="AY155" s="18" t="s">
        <v>213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8" t="s">
        <v>21</v>
      </c>
      <c r="BK155" s="241">
        <f>ROUND(I155*H155,2)</f>
        <v>0</v>
      </c>
      <c r="BL155" s="18" t="s">
        <v>219</v>
      </c>
      <c r="BM155" s="240" t="s">
        <v>510</v>
      </c>
    </row>
    <row r="156" spans="1:65" s="2" customFormat="1" ht="21.75" customHeight="1">
      <c r="A156" s="39"/>
      <c r="B156" s="40"/>
      <c r="C156" s="228" t="s">
        <v>363</v>
      </c>
      <c r="D156" s="228" t="s">
        <v>215</v>
      </c>
      <c r="E156" s="229" t="s">
        <v>4152</v>
      </c>
      <c r="F156" s="230" t="s">
        <v>4153</v>
      </c>
      <c r="G156" s="231" t="s">
        <v>3162</v>
      </c>
      <c r="H156" s="232">
        <v>7</v>
      </c>
      <c r="I156" s="233"/>
      <c r="J156" s="234">
        <f>ROUND(I156*H156,2)</f>
        <v>0</v>
      </c>
      <c r="K156" s="235"/>
      <c r="L156" s="45"/>
      <c r="M156" s="236" t="s">
        <v>1</v>
      </c>
      <c r="N156" s="237" t="s">
        <v>45</v>
      </c>
      <c r="O156" s="92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0" t="s">
        <v>219</v>
      </c>
      <c r="AT156" s="240" t="s">
        <v>215</v>
      </c>
      <c r="AU156" s="240" t="s">
        <v>21</v>
      </c>
      <c r="AY156" s="18" t="s">
        <v>213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8" t="s">
        <v>21</v>
      </c>
      <c r="BK156" s="241">
        <f>ROUND(I156*H156,2)</f>
        <v>0</v>
      </c>
      <c r="BL156" s="18" t="s">
        <v>219</v>
      </c>
      <c r="BM156" s="240" t="s">
        <v>523</v>
      </c>
    </row>
    <row r="157" spans="1:65" s="2" customFormat="1" ht="21.75" customHeight="1">
      <c r="A157" s="39"/>
      <c r="B157" s="40"/>
      <c r="C157" s="228" t="s">
        <v>368</v>
      </c>
      <c r="D157" s="228" t="s">
        <v>215</v>
      </c>
      <c r="E157" s="229" t="s">
        <v>4154</v>
      </c>
      <c r="F157" s="230" t="s">
        <v>4155</v>
      </c>
      <c r="G157" s="231" t="s">
        <v>3162</v>
      </c>
      <c r="H157" s="232">
        <v>6</v>
      </c>
      <c r="I157" s="233"/>
      <c r="J157" s="234">
        <f>ROUND(I157*H157,2)</f>
        <v>0</v>
      </c>
      <c r="K157" s="235"/>
      <c r="L157" s="45"/>
      <c r="M157" s="236" t="s">
        <v>1</v>
      </c>
      <c r="N157" s="237" t="s">
        <v>45</v>
      </c>
      <c r="O157" s="92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0" t="s">
        <v>219</v>
      </c>
      <c r="AT157" s="240" t="s">
        <v>215</v>
      </c>
      <c r="AU157" s="240" t="s">
        <v>21</v>
      </c>
      <c r="AY157" s="18" t="s">
        <v>213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8" t="s">
        <v>21</v>
      </c>
      <c r="BK157" s="241">
        <f>ROUND(I157*H157,2)</f>
        <v>0</v>
      </c>
      <c r="BL157" s="18" t="s">
        <v>219</v>
      </c>
      <c r="BM157" s="240" t="s">
        <v>533</v>
      </c>
    </row>
    <row r="158" spans="1:65" s="2" customFormat="1" ht="21.75" customHeight="1">
      <c r="A158" s="39"/>
      <c r="B158" s="40"/>
      <c r="C158" s="228" t="s">
        <v>373</v>
      </c>
      <c r="D158" s="228" t="s">
        <v>215</v>
      </c>
      <c r="E158" s="229" t="s">
        <v>4156</v>
      </c>
      <c r="F158" s="230" t="s">
        <v>4157</v>
      </c>
      <c r="G158" s="231" t="s">
        <v>3162</v>
      </c>
      <c r="H158" s="232">
        <v>4</v>
      </c>
      <c r="I158" s="233"/>
      <c r="J158" s="234">
        <f>ROUND(I158*H158,2)</f>
        <v>0</v>
      </c>
      <c r="K158" s="235"/>
      <c r="L158" s="45"/>
      <c r="M158" s="236" t="s">
        <v>1</v>
      </c>
      <c r="N158" s="237" t="s">
        <v>45</v>
      </c>
      <c r="O158" s="92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0" t="s">
        <v>219</v>
      </c>
      <c r="AT158" s="240" t="s">
        <v>215</v>
      </c>
      <c r="AU158" s="240" t="s">
        <v>21</v>
      </c>
      <c r="AY158" s="18" t="s">
        <v>213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8" t="s">
        <v>21</v>
      </c>
      <c r="BK158" s="241">
        <f>ROUND(I158*H158,2)</f>
        <v>0</v>
      </c>
      <c r="BL158" s="18" t="s">
        <v>219</v>
      </c>
      <c r="BM158" s="240" t="s">
        <v>542</v>
      </c>
    </row>
    <row r="159" spans="1:65" s="2" customFormat="1" ht="44.25" customHeight="1">
      <c r="A159" s="39"/>
      <c r="B159" s="40"/>
      <c r="C159" s="228" t="s">
        <v>378</v>
      </c>
      <c r="D159" s="228" t="s">
        <v>215</v>
      </c>
      <c r="E159" s="229" t="s">
        <v>4158</v>
      </c>
      <c r="F159" s="230" t="s">
        <v>4159</v>
      </c>
      <c r="G159" s="231" t="s">
        <v>3162</v>
      </c>
      <c r="H159" s="232">
        <v>10</v>
      </c>
      <c r="I159" s="233"/>
      <c r="J159" s="234">
        <f>ROUND(I159*H159,2)</f>
        <v>0</v>
      </c>
      <c r="K159" s="235"/>
      <c r="L159" s="45"/>
      <c r="M159" s="236" t="s">
        <v>1</v>
      </c>
      <c r="N159" s="237" t="s">
        <v>45</v>
      </c>
      <c r="O159" s="92"/>
      <c r="P159" s="238">
        <f>O159*H159</f>
        <v>0</v>
      </c>
      <c r="Q159" s="238">
        <v>0</v>
      </c>
      <c r="R159" s="238">
        <f>Q159*H159</f>
        <v>0</v>
      </c>
      <c r="S159" s="238">
        <v>0</v>
      </c>
      <c r="T159" s="23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0" t="s">
        <v>219</v>
      </c>
      <c r="AT159" s="240" t="s">
        <v>215</v>
      </c>
      <c r="AU159" s="240" t="s">
        <v>21</v>
      </c>
      <c r="AY159" s="18" t="s">
        <v>213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8" t="s">
        <v>21</v>
      </c>
      <c r="BK159" s="241">
        <f>ROUND(I159*H159,2)</f>
        <v>0</v>
      </c>
      <c r="BL159" s="18" t="s">
        <v>219</v>
      </c>
      <c r="BM159" s="240" t="s">
        <v>553</v>
      </c>
    </row>
    <row r="160" spans="1:65" s="2" customFormat="1" ht="21.75" customHeight="1">
      <c r="A160" s="39"/>
      <c r="B160" s="40"/>
      <c r="C160" s="228" t="s">
        <v>382</v>
      </c>
      <c r="D160" s="228" t="s">
        <v>215</v>
      </c>
      <c r="E160" s="229" t="s">
        <v>4160</v>
      </c>
      <c r="F160" s="230" t="s">
        <v>4161</v>
      </c>
      <c r="G160" s="231" t="s">
        <v>3162</v>
      </c>
      <c r="H160" s="232">
        <v>2</v>
      </c>
      <c r="I160" s="233"/>
      <c r="J160" s="234">
        <f>ROUND(I160*H160,2)</f>
        <v>0</v>
      </c>
      <c r="K160" s="235"/>
      <c r="L160" s="45"/>
      <c r="M160" s="236" t="s">
        <v>1</v>
      </c>
      <c r="N160" s="237" t="s">
        <v>45</v>
      </c>
      <c r="O160" s="92"/>
      <c r="P160" s="238">
        <f>O160*H160</f>
        <v>0</v>
      </c>
      <c r="Q160" s="238">
        <v>0</v>
      </c>
      <c r="R160" s="238">
        <f>Q160*H160</f>
        <v>0</v>
      </c>
      <c r="S160" s="238">
        <v>0</v>
      </c>
      <c r="T160" s="23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0" t="s">
        <v>219</v>
      </c>
      <c r="AT160" s="240" t="s">
        <v>215</v>
      </c>
      <c r="AU160" s="240" t="s">
        <v>21</v>
      </c>
      <c r="AY160" s="18" t="s">
        <v>213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8" t="s">
        <v>21</v>
      </c>
      <c r="BK160" s="241">
        <f>ROUND(I160*H160,2)</f>
        <v>0</v>
      </c>
      <c r="BL160" s="18" t="s">
        <v>219</v>
      </c>
      <c r="BM160" s="240" t="s">
        <v>562</v>
      </c>
    </row>
    <row r="161" spans="1:65" s="2" customFormat="1" ht="21.75" customHeight="1">
      <c r="A161" s="39"/>
      <c r="B161" s="40"/>
      <c r="C161" s="228" t="s">
        <v>387</v>
      </c>
      <c r="D161" s="228" t="s">
        <v>215</v>
      </c>
      <c r="E161" s="229" t="s">
        <v>4162</v>
      </c>
      <c r="F161" s="230" t="s">
        <v>4163</v>
      </c>
      <c r="G161" s="231" t="s">
        <v>3162</v>
      </c>
      <c r="H161" s="232">
        <v>2</v>
      </c>
      <c r="I161" s="233"/>
      <c r="J161" s="234">
        <f>ROUND(I161*H161,2)</f>
        <v>0</v>
      </c>
      <c r="K161" s="235"/>
      <c r="L161" s="45"/>
      <c r="M161" s="236" t="s">
        <v>1</v>
      </c>
      <c r="N161" s="237" t="s">
        <v>45</v>
      </c>
      <c r="O161" s="92"/>
      <c r="P161" s="238">
        <f>O161*H161</f>
        <v>0</v>
      </c>
      <c r="Q161" s="238">
        <v>0</v>
      </c>
      <c r="R161" s="238">
        <f>Q161*H161</f>
        <v>0</v>
      </c>
      <c r="S161" s="238">
        <v>0</v>
      </c>
      <c r="T161" s="23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0" t="s">
        <v>219</v>
      </c>
      <c r="AT161" s="240" t="s">
        <v>215</v>
      </c>
      <c r="AU161" s="240" t="s">
        <v>21</v>
      </c>
      <c r="AY161" s="18" t="s">
        <v>213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8" t="s">
        <v>21</v>
      </c>
      <c r="BK161" s="241">
        <f>ROUND(I161*H161,2)</f>
        <v>0</v>
      </c>
      <c r="BL161" s="18" t="s">
        <v>219</v>
      </c>
      <c r="BM161" s="240" t="s">
        <v>571</v>
      </c>
    </row>
    <row r="162" spans="1:65" s="2" customFormat="1" ht="66.75" customHeight="1">
      <c r="A162" s="39"/>
      <c r="B162" s="40"/>
      <c r="C162" s="228" t="s">
        <v>392</v>
      </c>
      <c r="D162" s="228" t="s">
        <v>215</v>
      </c>
      <c r="E162" s="229" t="s">
        <v>4164</v>
      </c>
      <c r="F162" s="230" t="s">
        <v>4165</v>
      </c>
      <c r="G162" s="231" t="s">
        <v>3162</v>
      </c>
      <c r="H162" s="232">
        <v>4</v>
      </c>
      <c r="I162" s="233"/>
      <c r="J162" s="234">
        <f>ROUND(I162*H162,2)</f>
        <v>0</v>
      </c>
      <c r="K162" s="235"/>
      <c r="L162" s="45"/>
      <c r="M162" s="236" t="s">
        <v>1</v>
      </c>
      <c r="N162" s="237" t="s">
        <v>45</v>
      </c>
      <c r="O162" s="92"/>
      <c r="P162" s="238">
        <f>O162*H162</f>
        <v>0</v>
      </c>
      <c r="Q162" s="238">
        <v>0</v>
      </c>
      <c r="R162" s="238">
        <f>Q162*H162</f>
        <v>0</v>
      </c>
      <c r="S162" s="238">
        <v>0</v>
      </c>
      <c r="T162" s="23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0" t="s">
        <v>219</v>
      </c>
      <c r="AT162" s="240" t="s">
        <v>215</v>
      </c>
      <c r="AU162" s="240" t="s">
        <v>21</v>
      </c>
      <c r="AY162" s="18" t="s">
        <v>213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8" t="s">
        <v>21</v>
      </c>
      <c r="BK162" s="241">
        <f>ROUND(I162*H162,2)</f>
        <v>0</v>
      </c>
      <c r="BL162" s="18" t="s">
        <v>219</v>
      </c>
      <c r="BM162" s="240" t="s">
        <v>581</v>
      </c>
    </row>
    <row r="163" spans="1:65" s="2" customFormat="1" ht="21.75" customHeight="1">
      <c r="A163" s="39"/>
      <c r="B163" s="40"/>
      <c r="C163" s="228" t="s">
        <v>398</v>
      </c>
      <c r="D163" s="228" t="s">
        <v>215</v>
      </c>
      <c r="E163" s="229" t="s">
        <v>4166</v>
      </c>
      <c r="F163" s="230" t="s">
        <v>4167</v>
      </c>
      <c r="G163" s="231" t="s">
        <v>3162</v>
      </c>
      <c r="H163" s="232">
        <v>3</v>
      </c>
      <c r="I163" s="233"/>
      <c r="J163" s="234">
        <f>ROUND(I163*H163,2)</f>
        <v>0</v>
      </c>
      <c r="K163" s="235"/>
      <c r="L163" s="45"/>
      <c r="M163" s="236" t="s">
        <v>1</v>
      </c>
      <c r="N163" s="237" t="s">
        <v>45</v>
      </c>
      <c r="O163" s="92"/>
      <c r="P163" s="238">
        <f>O163*H163</f>
        <v>0</v>
      </c>
      <c r="Q163" s="238">
        <v>0</v>
      </c>
      <c r="R163" s="238">
        <f>Q163*H163</f>
        <v>0</v>
      </c>
      <c r="S163" s="238">
        <v>0</v>
      </c>
      <c r="T163" s="23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0" t="s">
        <v>219</v>
      </c>
      <c r="AT163" s="240" t="s">
        <v>215</v>
      </c>
      <c r="AU163" s="240" t="s">
        <v>21</v>
      </c>
      <c r="AY163" s="18" t="s">
        <v>213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8" t="s">
        <v>21</v>
      </c>
      <c r="BK163" s="241">
        <f>ROUND(I163*H163,2)</f>
        <v>0</v>
      </c>
      <c r="BL163" s="18" t="s">
        <v>219</v>
      </c>
      <c r="BM163" s="240" t="s">
        <v>591</v>
      </c>
    </row>
    <row r="164" spans="1:65" s="2" customFormat="1" ht="21.75" customHeight="1">
      <c r="A164" s="39"/>
      <c r="B164" s="40"/>
      <c r="C164" s="228" t="s">
        <v>404</v>
      </c>
      <c r="D164" s="228" t="s">
        <v>215</v>
      </c>
      <c r="E164" s="229" t="s">
        <v>4168</v>
      </c>
      <c r="F164" s="230" t="s">
        <v>4169</v>
      </c>
      <c r="G164" s="231" t="s">
        <v>3162</v>
      </c>
      <c r="H164" s="232">
        <v>3</v>
      </c>
      <c r="I164" s="233"/>
      <c r="J164" s="234">
        <f>ROUND(I164*H164,2)</f>
        <v>0</v>
      </c>
      <c r="K164" s="235"/>
      <c r="L164" s="45"/>
      <c r="M164" s="236" t="s">
        <v>1</v>
      </c>
      <c r="N164" s="237" t="s">
        <v>45</v>
      </c>
      <c r="O164" s="92"/>
      <c r="P164" s="238">
        <f>O164*H164</f>
        <v>0</v>
      </c>
      <c r="Q164" s="238">
        <v>0</v>
      </c>
      <c r="R164" s="238">
        <f>Q164*H164</f>
        <v>0</v>
      </c>
      <c r="S164" s="238">
        <v>0</v>
      </c>
      <c r="T164" s="23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0" t="s">
        <v>219</v>
      </c>
      <c r="AT164" s="240" t="s">
        <v>215</v>
      </c>
      <c r="AU164" s="240" t="s">
        <v>21</v>
      </c>
      <c r="AY164" s="18" t="s">
        <v>213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8" t="s">
        <v>21</v>
      </c>
      <c r="BK164" s="241">
        <f>ROUND(I164*H164,2)</f>
        <v>0</v>
      </c>
      <c r="BL164" s="18" t="s">
        <v>219</v>
      </c>
      <c r="BM164" s="240" t="s">
        <v>601</v>
      </c>
    </row>
    <row r="165" spans="1:63" s="12" customFormat="1" ht="25.9" customHeight="1">
      <c r="A165" s="12"/>
      <c r="B165" s="212"/>
      <c r="C165" s="213"/>
      <c r="D165" s="214" t="s">
        <v>79</v>
      </c>
      <c r="E165" s="215" t="s">
        <v>4170</v>
      </c>
      <c r="F165" s="215" t="s">
        <v>4171</v>
      </c>
      <c r="G165" s="213"/>
      <c r="H165" s="213"/>
      <c r="I165" s="216"/>
      <c r="J165" s="217">
        <f>BK165</f>
        <v>0</v>
      </c>
      <c r="K165" s="213"/>
      <c r="L165" s="218"/>
      <c r="M165" s="219"/>
      <c r="N165" s="220"/>
      <c r="O165" s="220"/>
      <c r="P165" s="221">
        <f>SUM(P166:P177)</f>
        <v>0</v>
      </c>
      <c r="Q165" s="220"/>
      <c r="R165" s="221">
        <f>SUM(R166:R177)</f>
        <v>0</v>
      </c>
      <c r="S165" s="220"/>
      <c r="T165" s="222">
        <f>SUM(T166:T177)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23" t="s">
        <v>21</v>
      </c>
      <c r="AT165" s="224" t="s">
        <v>79</v>
      </c>
      <c r="AU165" s="224" t="s">
        <v>80</v>
      </c>
      <c r="AY165" s="223" t="s">
        <v>213</v>
      </c>
      <c r="BK165" s="225">
        <f>SUM(BK166:BK177)</f>
        <v>0</v>
      </c>
    </row>
    <row r="166" spans="1:65" s="2" customFormat="1" ht="16.5" customHeight="1">
      <c r="A166" s="39"/>
      <c r="B166" s="40"/>
      <c r="C166" s="228" t="s">
        <v>409</v>
      </c>
      <c r="D166" s="228" t="s">
        <v>215</v>
      </c>
      <c r="E166" s="229" t="s">
        <v>4172</v>
      </c>
      <c r="F166" s="230" t="s">
        <v>4173</v>
      </c>
      <c r="G166" s="231" t="s">
        <v>3162</v>
      </c>
      <c r="H166" s="232">
        <v>4</v>
      </c>
      <c r="I166" s="233"/>
      <c r="J166" s="234">
        <f>ROUND(I166*H166,2)</f>
        <v>0</v>
      </c>
      <c r="K166" s="235"/>
      <c r="L166" s="45"/>
      <c r="M166" s="236" t="s">
        <v>1</v>
      </c>
      <c r="N166" s="237" t="s">
        <v>45</v>
      </c>
      <c r="O166" s="92"/>
      <c r="P166" s="238">
        <f>O166*H166</f>
        <v>0</v>
      </c>
      <c r="Q166" s="238">
        <v>0</v>
      </c>
      <c r="R166" s="238">
        <f>Q166*H166</f>
        <v>0</v>
      </c>
      <c r="S166" s="238">
        <v>0</v>
      </c>
      <c r="T166" s="23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0" t="s">
        <v>219</v>
      </c>
      <c r="AT166" s="240" t="s">
        <v>215</v>
      </c>
      <c r="AU166" s="240" t="s">
        <v>21</v>
      </c>
      <c r="AY166" s="18" t="s">
        <v>213</v>
      </c>
      <c r="BE166" s="241">
        <f>IF(N166="základní",J166,0)</f>
        <v>0</v>
      </c>
      <c r="BF166" s="241">
        <f>IF(N166="snížená",J166,0)</f>
        <v>0</v>
      </c>
      <c r="BG166" s="241">
        <f>IF(N166="zákl. přenesená",J166,0)</f>
        <v>0</v>
      </c>
      <c r="BH166" s="241">
        <f>IF(N166="sníž. přenesená",J166,0)</f>
        <v>0</v>
      </c>
      <c r="BI166" s="241">
        <f>IF(N166="nulová",J166,0)</f>
        <v>0</v>
      </c>
      <c r="BJ166" s="18" t="s">
        <v>21</v>
      </c>
      <c r="BK166" s="241">
        <f>ROUND(I166*H166,2)</f>
        <v>0</v>
      </c>
      <c r="BL166" s="18" t="s">
        <v>219</v>
      </c>
      <c r="BM166" s="240" t="s">
        <v>610</v>
      </c>
    </row>
    <row r="167" spans="1:65" s="2" customFormat="1" ht="16.5" customHeight="1">
      <c r="A167" s="39"/>
      <c r="B167" s="40"/>
      <c r="C167" s="228" t="s">
        <v>413</v>
      </c>
      <c r="D167" s="228" t="s">
        <v>215</v>
      </c>
      <c r="E167" s="229" t="s">
        <v>4174</v>
      </c>
      <c r="F167" s="230" t="s">
        <v>4175</v>
      </c>
      <c r="G167" s="231" t="s">
        <v>3162</v>
      </c>
      <c r="H167" s="232">
        <v>2</v>
      </c>
      <c r="I167" s="233"/>
      <c r="J167" s="234">
        <f>ROUND(I167*H167,2)</f>
        <v>0</v>
      </c>
      <c r="K167" s="235"/>
      <c r="L167" s="45"/>
      <c r="M167" s="236" t="s">
        <v>1</v>
      </c>
      <c r="N167" s="237" t="s">
        <v>45</v>
      </c>
      <c r="O167" s="92"/>
      <c r="P167" s="238">
        <f>O167*H167</f>
        <v>0</v>
      </c>
      <c r="Q167" s="238">
        <v>0</v>
      </c>
      <c r="R167" s="238">
        <f>Q167*H167</f>
        <v>0</v>
      </c>
      <c r="S167" s="238">
        <v>0</v>
      </c>
      <c r="T167" s="23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0" t="s">
        <v>219</v>
      </c>
      <c r="AT167" s="240" t="s">
        <v>215</v>
      </c>
      <c r="AU167" s="240" t="s">
        <v>21</v>
      </c>
      <c r="AY167" s="18" t="s">
        <v>213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18" t="s">
        <v>21</v>
      </c>
      <c r="BK167" s="241">
        <f>ROUND(I167*H167,2)</f>
        <v>0</v>
      </c>
      <c r="BL167" s="18" t="s">
        <v>219</v>
      </c>
      <c r="BM167" s="240" t="s">
        <v>618</v>
      </c>
    </row>
    <row r="168" spans="1:65" s="2" customFormat="1" ht="16.5" customHeight="1">
      <c r="A168" s="39"/>
      <c r="B168" s="40"/>
      <c r="C168" s="228" t="s">
        <v>418</v>
      </c>
      <c r="D168" s="228" t="s">
        <v>215</v>
      </c>
      <c r="E168" s="229" t="s">
        <v>4176</v>
      </c>
      <c r="F168" s="230" t="s">
        <v>4177</v>
      </c>
      <c r="G168" s="231" t="s">
        <v>3162</v>
      </c>
      <c r="H168" s="232">
        <v>2</v>
      </c>
      <c r="I168" s="233"/>
      <c r="J168" s="234">
        <f>ROUND(I168*H168,2)</f>
        <v>0</v>
      </c>
      <c r="K168" s="235"/>
      <c r="L168" s="45"/>
      <c r="M168" s="236" t="s">
        <v>1</v>
      </c>
      <c r="N168" s="237" t="s">
        <v>45</v>
      </c>
      <c r="O168" s="92"/>
      <c r="P168" s="238">
        <f>O168*H168</f>
        <v>0</v>
      </c>
      <c r="Q168" s="238">
        <v>0</v>
      </c>
      <c r="R168" s="238">
        <f>Q168*H168</f>
        <v>0</v>
      </c>
      <c r="S168" s="238">
        <v>0</v>
      </c>
      <c r="T168" s="23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0" t="s">
        <v>219</v>
      </c>
      <c r="AT168" s="240" t="s">
        <v>215</v>
      </c>
      <c r="AU168" s="240" t="s">
        <v>21</v>
      </c>
      <c r="AY168" s="18" t="s">
        <v>213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8" t="s">
        <v>21</v>
      </c>
      <c r="BK168" s="241">
        <f>ROUND(I168*H168,2)</f>
        <v>0</v>
      </c>
      <c r="BL168" s="18" t="s">
        <v>219</v>
      </c>
      <c r="BM168" s="240" t="s">
        <v>629</v>
      </c>
    </row>
    <row r="169" spans="1:65" s="2" customFormat="1" ht="16.5" customHeight="1">
      <c r="A169" s="39"/>
      <c r="B169" s="40"/>
      <c r="C169" s="228" t="s">
        <v>425</v>
      </c>
      <c r="D169" s="228" t="s">
        <v>215</v>
      </c>
      <c r="E169" s="229" t="s">
        <v>4178</v>
      </c>
      <c r="F169" s="230" t="s">
        <v>4179</v>
      </c>
      <c r="G169" s="231" t="s">
        <v>3162</v>
      </c>
      <c r="H169" s="232">
        <v>2</v>
      </c>
      <c r="I169" s="233"/>
      <c r="J169" s="234">
        <f>ROUND(I169*H169,2)</f>
        <v>0</v>
      </c>
      <c r="K169" s="235"/>
      <c r="L169" s="45"/>
      <c r="M169" s="236" t="s">
        <v>1</v>
      </c>
      <c r="N169" s="237" t="s">
        <v>45</v>
      </c>
      <c r="O169" s="92"/>
      <c r="P169" s="238">
        <f>O169*H169</f>
        <v>0</v>
      </c>
      <c r="Q169" s="238">
        <v>0</v>
      </c>
      <c r="R169" s="238">
        <f>Q169*H169</f>
        <v>0</v>
      </c>
      <c r="S169" s="238">
        <v>0</v>
      </c>
      <c r="T169" s="23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40" t="s">
        <v>219</v>
      </c>
      <c r="AT169" s="240" t="s">
        <v>215</v>
      </c>
      <c r="AU169" s="240" t="s">
        <v>21</v>
      </c>
      <c r="AY169" s="18" t="s">
        <v>213</v>
      </c>
      <c r="BE169" s="241">
        <f>IF(N169="základní",J169,0)</f>
        <v>0</v>
      </c>
      <c r="BF169" s="241">
        <f>IF(N169="snížená",J169,0)</f>
        <v>0</v>
      </c>
      <c r="BG169" s="241">
        <f>IF(N169="zákl. přenesená",J169,0)</f>
        <v>0</v>
      </c>
      <c r="BH169" s="241">
        <f>IF(N169="sníž. přenesená",J169,0)</f>
        <v>0</v>
      </c>
      <c r="BI169" s="241">
        <f>IF(N169="nulová",J169,0)</f>
        <v>0</v>
      </c>
      <c r="BJ169" s="18" t="s">
        <v>21</v>
      </c>
      <c r="BK169" s="241">
        <f>ROUND(I169*H169,2)</f>
        <v>0</v>
      </c>
      <c r="BL169" s="18" t="s">
        <v>219</v>
      </c>
      <c r="BM169" s="240" t="s">
        <v>639</v>
      </c>
    </row>
    <row r="170" spans="1:65" s="2" customFormat="1" ht="16.5" customHeight="1">
      <c r="A170" s="39"/>
      <c r="B170" s="40"/>
      <c r="C170" s="228" t="s">
        <v>430</v>
      </c>
      <c r="D170" s="228" t="s">
        <v>215</v>
      </c>
      <c r="E170" s="229" t="s">
        <v>4180</v>
      </c>
      <c r="F170" s="230" t="s">
        <v>4181</v>
      </c>
      <c r="G170" s="231" t="s">
        <v>3162</v>
      </c>
      <c r="H170" s="232">
        <v>2</v>
      </c>
      <c r="I170" s="233"/>
      <c r="J170" s="234">
        <f>ROUND(I170*H170,2)</f>
        <v>0</v>
      </c>
      <c r="K170" s="235"/>
      <c r="L170" s="45"/>
      <c r="M170" s="236" t="s">
        <v>1</v>
      </c>
      <c r="N170" s="237" t="s">
        <v>45</v>
      </c>
      <c r="O170" s="92"/>
      <c r="P170" s="238">
        <f>O170*H170</f>
        <v>0</v>
      </c>
      <c r="Q170" s="238">
        <v>0</v>
      </c>
      <c r="R170" s="238">
        <f>Q170*H170</f>
        <v>0</v>
      </c>
      <c r="S170" s="238">
        <v>0</v>
      </c>
      <c r="T170" s="23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40" t="s">
        <v>219</v>
      </c>
      <c r="AT170" s="240" t="s">
        <v>215</v>
      </c>
      <c r="AU170" s="240" t="s">
        <v>21</v>
      </c>
      <c r="AY170" s="18" t="s">
        <v>213</v>
      </c>
      <c r="BE170" s="241">
        <f>IF(N170="základní",J170,0)</f>
        <v>0</v>
      </c>
      <c r="BF170" s="241">
        <f>IF(N170="snížená",J170,0)</f>
        <v>0</v>
      </c>
      <c r="BG170" s="241">
        <f>IF(N170="zákl. přenesená",J170,0)</f>
        <v>0</v>
      </c>
      <c r="BH170" s="241">
        <f>IF(N170="sníž. přenesená",J170,0)</f>
        <v>0</v>
      </c>
      <c r="BI170" s="241">
        <f>IF(N170="nulová",J170,0)</f>
        <v>0</v>
      </c>
      <c r="BJ170" s="18" t="s">
        <v>21</v>
      </c>
      <c r="BK170" s="241">
        <f>ROUND(I170*H170,2)</f>
        <v>0</v>
      </c>
      <c r="BL170" s="18" t="s">
        <v>219</v>
      </c>
      <c r="BM170" s="240" t="s">
        <v>649</v>
      </c>
    </row>
    <row r="171" spans="1:65" s="2" customFormat="1" ht="21.75" customHeight="1">
      <c r="A171" s="39"/>
      <c r="B171" s="40"/>
      <c r="C171" s="228" t="s">
        <v>435</v>
      </c>
      <c r="D171" s="228" t="s">
        <v>215</v>
      </c>
      <c r="E171" s="229" t="s">
        <v>4182</v>
      </c>
      <c r="F171" s="230" t="s">
        <v>4183</v>
      </c>
      <c r="G171" s="231" t="s">
        <v>3162</v>
      </c>
      <c r="H171" s="232">
        <v>2</v>
      </c>
      <c r="I171" s="233"/>
      <c r="J171" s="234">
        <f>ROUND(I171*H171,2)</f>
        <v>0</v>
      </c>
      <c r="K171" s="235"/>
      <c r="L171" s="45"/>
      <c r="M171" s="236" t="s">
        <v>1</v>
      </c>
      <c r="N171" s="237" t="s">
        <v>45</v>
      </c>
      <c r="O171" s="92"/>
      <c r="P171" s="238">
        <f>O171*H171</f>
        <v>0</v>
      </c>
      <c r="Q171" s="238">
        <v>0</v>
      </c>
      <c r="R171" s="238">
        <f>Q171*H171</f>
        <v>0</v>
      </c>
      <c r="S171" s="238">
        <v>0</v>
      </c>
      <c r="T171" s="23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40" t="s">
        <v>219</v>
      </c>
      <c r="AT171" s="240" t="s">
        <v>215</v>
      </c>
      <c r="AU171" s="240" t="s">
        <v>21</v>
      </c>
      <c r="AY171" s="18" t="s">
        <v>213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18" t="s">
        <v>21</v>
      </c>
      <c r="BK171" s="241">
        <f>ROUND(I171*H171,2)</f>
        <v>0</v>
      </c>
      <c r="BL171" s="18" t="s">
        <v>219</v>
      </c>
      <c r="BM171" s="240" t="s">
        <v>659</v>
      </c>
    </row>
    <row r="172" spans="1:65" s="2" customFormat="1" ht="16.5" customHeight="1">
      <c r="A172" s="39"/>
      <c r="B172" s="40"/>
      <c r="C172" s="228" t="s">
        <v>447</v>
      </c>
      <c r="D172" s="228" t="s">
        <v>215</v>
      </c>
      <c r="E172" s="229" t="s">
        <v>4184</v>
      </c>
      <c r="F172" s="230" t="s">
        <v>4185</v>
      </c>
      <c r="G172" s="231" t="s">
        <v>3162</v>
      </c>
      <c r="H172" s="232">
        <v>2</v>
      </c>
      <c r="I172" s="233"/>
      <c r="J172" s="234">
        <f>ROUND(I172*H172,2)</f>
        <v>0</v>
      </c>
      <c r="K172" s="235"/>
      <c r="L172" s="45"/>
      <c r="M172" s="236" t="s">
        <v>1</v>
      </c>
      <c r="N172" s="237" t="s">
        <v>45</v>
      </c>
      <c r="O172" s="92"/>
      <c r="P172" s="238">
        <f>O172*H172</f>
        <v>0</v>
      </c>
      <c r="Q172" s="238">
        <v>0</v>
      </c>
      <c r="R172" s="238">
        <f>Q172*H172</f>
        <v>0</v>
      </c>
      <c r="S172" s="238">
        <v>0</v>
      </c>
      <c r="T172" s="23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0" t="s">
        <v>219</v>
      </c>
      <c r="AT172" s="240" t="s">
        <v>215</v>
      </c>
      <c r="AU172" s="240" t="s">
        <v>21</v>
      </c>
      <c r="AY172" s="18" t="s">
        <v>213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8" t="s">
        <v>21</v>
      </c>
      <c r="BK172" s="241">
        <f>ROUND(I172*H172,2)</f>
        <v>0</v>
      </c>
      <c r="BL172" s="18" t="s">
        <v>219</v>
      </c>
      <c r="BM172" s="240" t="s">
        <v>670</v>
      </c>
    </row>
    <row r="173" spans="1:65" s="2" customFormat="1" ht="16.5" customHeight="1">
      <c r="A173" s="39"/>
      <c r="B173" s="40"/>
      <c r="C173" s="228" t="s">
        <v>456</v>
      </c>
      <c r="D173" s="228" t="s">
        <v>215</v>
      </c>
      <c r="E173" s="229" t="s">
        <v>4186</v>
      </c>
      <c r="F173" s="230" t="s">
        <v>4187</v>
      </c>
      <c r="G173" s="231" t="s">
        <v>3162</v>
      </c>
      <c r="H173" s="232">
        <v>4</v>
      </c>
      <c r="I173" s="233"/>
      <c r="J173" s="234">
        <f>ROUND(I173*H173,2)</f>
        <v>0</v>
      </c>
      <c r="K173" s="235"/>
      <c r="L173" s="45"/>
      <c r="M173" s="236" t="s">
        <v>1</v>
      </c>
      <c r="N173" s="237" t="s">
        <v>45</v>
      </c>
      <c r="O173" s="92"/>
      <c r="P173" s="238">
        <f>O173*H173</f>
        <v>0</v>
      </c>
      <c r="Q173" s="238">
        <v>0</v>
      </c>
      <c r="R173" s="238">
        <f>Q173*H173</f>
        <v>0</v>
      </c>
      <c r="S173" s="238">
        <v>0</v>
      </c>
      <c r="T173" s="23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40" t="s">
        <v>219</v>
      </c>
      <c r="AT173" s="240" t="s">
        <v>215</v>
      </c>
      <c r="AU173" s="240" t="s">
        <v>21</v>
      </c>
      <c r="AY173" s="18" t="s">
        <v>213</v>
      </c>
      <c r="BE173" s="241">
        <f>IF(N173="základní",J173,0)</f>
        <v>0</v>
      </c>
      <c r="BF173" s="241">
        <f>IF(N173="snížená",J173,0)</f>
        <v>0</v>
      </c>
      <c r="BG173" s="241">
        <f>IF(N173="zákl. přenesená",J173,0)</f>
        <v>0</v>
      </c>
      <c r="BH173" s="241">
        <f>IF(N173="sníž. přenesená",J173,0)</f>
        <v>0</v>
      </c>
      <c r="BI173" s="241">
        <f>IF(N173="nulová",J173,0)</f>
        <v>0</v>
      </c>
      <c r="BJ173" s="18" t="s">
        <v>21</v>
      </c>
      <c r="BK173" s="241">
        <f>ROUND(I173*H173,2)</f>
        <v>0</v>
      </c>
      <c r="BL173" s="18" t="s">
        <v>219</v>
      </c>
      <c r="BM173" s="240" t="s">
        <v>678</v>
      </c>
    </row>
    <row r="174" spans="1:65" s="2" customFormat="1" ht="16.5" customHeight="1">
      <c r="A174" s="39"/>
      <c r="B174" s="40"/>
      <c r="C174" s="228" t="s">
        <v>461</v>
      </c>
      <c r="D174" s="228" t="s">
        <v>215</v>
      </c>
      <c r="E174" s="229" t="s">
        <v>4188</v>
      </c>
      <c r="F174" s="230" t="s">
        <v>4189</v>
      </c>
      <c r="G174" s="231" t="s">
        <v>3162</v>
      </c>
      <c r="H174" s="232">
        <v>5</v>
      </c>
      <c r="I174" s="233"/>
      <c r="J174" s="234">
        <f>ROUND(I174*H174,2)</f>
        <v>0</v>
      </c>
      <c r="K174" s="235"/>
      <c r="L174" s="45"/>
      <c r="M174" s="236" t="s">
        <v>1</v>
      </c>
      <c r="N174" s="237" t="s">
        <v>45</v>
      </c>
      <c r="O174" s="92"/>
      <c r="P174" s="238">
        <f>O174*H174</f>
        <v>0</v>
      </c>
      <c r="Q174" s="238">
        <v>0</v>
      </c>
      <c r="R174" s="238">
        <f>Q174*H174</f>
        <v>0</v>
      </c>
      <c r="S174" s="238">
        <v>0</v>
      </c>
      <c r="T174" s="23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40" t="s">
        <v>219</v>
      </c>
      <c r="AT174" s="240" t="s">
        <v>215</v>
      </c>
      <c r="AU174" s="240" t="s">
        <v>21</v>
      </c>
      <c r="AY174" s="18" t="s">
        <v>213</v>
      </c>
      <c r="BE174" s="241">
        <f>IF(N174="základní",J174,0)</f>
        <v>0</v>
      </c>
      <c r="BF174" s="241">
        <f>IF(N174="snížená",J174,0)</f>
        <v>0</v>
      </c>
      <c r="BG174" s="241">
        <f>IF(N174="zákl. přenesená",J174,0)</f>
        <v>0</v>
      </c>
      <c r="BH174" s="241">
        <f>IF(N174="sníž. přenesená",J174,0)</f>
        <v>0</v>
      </c>
      <c r="BI174" s="241">
        <f>IF(N174="nulová",J174,0)</f>
        <v>0</v>
      </c>
      <c r="BJ174" s="18" t="s">
        <v>21</v>
      </c>
      <c r="BK174" s="241">
        <f>ROUND(I174*H174,2)</f>
        <v>0</v>
      </c>
      <c r="BL174" s="18" t="s">
        <v>219</v>
      </c>
      <c r="BM174" s="240" t="s">
        <v>686</v>
      </c>
    </row>
    <row r="175" spans="1:65" s="2" customFormat="1" ht="16.5" customHeight="1">
      <c r="A175" s="39"/>
      <c r="B175" s="40"/>
      <c r="C175" s="228" t="s">
        <v>467</v>
      </c>
      <c r="D175" s="228" t="s">
        <v>215</v>
      </c>
      <c r="E175" s="229" t="s">
        <v>4190</v>
      </c>
      <c r="F175" s="230" t="s">
        <v>4191</v>
      </c>
      <c r="G175" s="231" t="s">
        <v>3162</v>
      </c>
      <c r="H175" s="232">
        <v>2</v>
      </c>
      <c r="I175" s="233"/>
      <c r="J175" s="234">
        <f>ROUND(I175*H175,2)</f>
        <v>0</v>
      </c>
      <c r="K175" s="235"/>
      <c r="L175" s="45"/>
      <c r="M175" s="236" t="s">
        <v>1</v>
      </c>
      <c r="N175" s="237" t="s">
        <v>45</v>
      </c>
      <c r="O175" s="92"/>
      <c r="P175" s="238">
        <f>O175*H175</f>
        <v>0</v>
      </c>
      <c r="Q175" s="238">
        <v>0</v>
      </c>
      <c r="R175" s="238">
        <f>Q175*H175</f>
        <v>0</v>
      </c>
      <c r="S175" s="238">
        <v>0</v>
      </c>
      <c r="T175" s="23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40" t="s">
        <v>219</v>
      </c>
      <c r="AT175" s="240" t="s">
        <v>215</v>
      </c>
      <c r="AU175" s="240" t="s">
        <v>21</v>
      </c>
      <c r="AY175" s="18" t="s">
        <v>213</v>
      </c>
      <c r="BE175" s="241">
        <f>IF(N175="základní",J175,0)</f>
        <v>0</v>
      </c>
      <c r="BF175" s="241">
        <f>IF(N175="snížená",J175,0)</f>
        <v>0</v>
      </c>
      <c r="BG175" s="241">
        <f>IF(N175="zákl. přenesená",J175,0)</f>
        <v>0</v>
      </c>
      <c r="BH175" s="241">
        <f>IF(N175="sníž. přenesená",J175,0)</f>
        <v>0</v>
      </c>
      <c r="BI175" s="241">
        <f>IF(N175="nulová",J175,0)</f>
        <v>0</v>
      </c>
      <c r="BJ175" s="18" t="s">
        <v>21</v>
      </c>
      <c r="BK175" s="241">
        <f>ROUND(I175*H175,2)</f>
        <v>0</v>
      </c>
      <c r="BL175" s="18" t="s">
        <v>219</v>
      </c>
      <c r="BM175" s="240" t="s">
        <v>695</v>
      </c>
    </row>
    <row r="176" spans="1:65" s="2" customFormat="1" ht="16.5" customHeight="1">
      <c r="A176" s="39"/>
      <c r="B176" s="40"/>
      <c r="C176" s="228" t="s">
        <v>473</v>
      </c>
      <c r="D176" s="228" t="s">
        <v>215</v>
      </c>
      <c r="E176" s="229" t="s">
        <v>4192</v>
      </c>
      <c r="F176" s="230" t="s">
        <v>4193</v>
      </c>
      <c r="G176" s="231" t="s">
        <v>4194</v>
      </c>
      <c r="H176" s="232">
        <v>1</v>
      </c>
      <c r="I176" s="233"/>
      <c r="J176" s="234">
        <f>ROUND(I176*H176,2)</f>
        <v>0</v>
      </c>
      <c r="K176" s="235"/>
      <c r="L176" s="45"/>
      <c r="M176" s="236" t="s">
        <v>1</v>
      </c>
      <c r="N176" s="237" t="s">
        <v>45</v>
      </c>
      <c r="O176" s="92"/>
      <c r="P176" s="238">
        <f>O176*H176</f>
        <v>0</v>
      </c>
      <c r="Q176" s="238">
        <v>0</v>
      </c>
      <c r="R176" s="238">
        <f>Q176*H176</f>
        <v>0</v>
      </c>
      <c r="S176" s="238">
        <v>0</v>
      </c>
      <c r="T176" s="23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0" t="s">
        <v>219</v>
      </c>
      <c r="AT176" s="240" t="s">
        <v>215</v>
      </c>
      <c r="AU176" s="240" t="s">
        <v>21</v>
      </c>
      <c r="AY176" s="18" t="s">
        <v>213</v>
      </c>
      <c r="BE176" s="241">
        <f>IF(N176="základní",J176,0)</f>
        <v>0</v>
      </c>
      <c r="BF176" s="241">
        <f>IF(N176="snížená",J176,0)</f>
        <v>0</v>
      </c>
      <c r="BG176" s="241">
        <f>IF(N176="zákl. přenesená",J176,0)</f>
        <v>0</v>
      </c>
      <c r="BH176" s="241">
        <f>IF(N176="sníž. přenesená",J176,0)</f>
        <v>0</v>
      </c>
      <c r="BI176" s="241">
        <f>IF(N176="nulová",J176,0)</f>
        <v>0</v>
      </c>
      <c r="BJ176" s="18" t="s">
        <v>21</v>
      </c>
      <c r="BK176" s="241">
        <f>ROUND(I176*H176,2)</f>
        <v>0</v>
      </c>
      <c r="BL176" s="18" t="s">
        <v>219</v>
      </c>
      <c r="BM176" s="240" t="s">
        <v>706</v>
      </c>
    </row>
    <row r="177" spans="1:65" s="2" customFormat="1" ht="16.5" customHeight="1">
      <c r="A177" s="39"/>
      <c r="B177" s="40"/>
      <c r="C177" s="228" t="s">
        <v>479</v>
      </c>
      <c r="D177" s="228" t="s">
        <v>215</v>
      </c>
      <c r="E177" s="229" t="s">
        <v>4195</v>
      </c>
      <c r="F177" s="230" t="s">
        <v>4196</v>
      </c>
      <c r="G177" s="231" t="s">
        <v>4194</v>
      </c>
      <c r="H177" s="232">
        <v>1</v>
      </c>
      <c r="I177" s="233"/>
      <c r="J177" s="234">
        <f>ROUND(I177*H177,2)</f>
        <v>0</v>
      </c>
      <c r="K177" s="235"/>
      <c r="L177" s="45"/>
      <c r="M177" s="236" t="s">
        <v>1</v>
      </c>
      <c r="N177" s="237" t="s">
        <v>45</v>
      </c>
      <c r="O177" s="92"/>
      <c r="P177" s="238">
        <f>O177*H177</f>
        <v>0</v>
      </c>
      <c r="Q177" s="238">
        <v>0</v>
      </c>
      <c r="R177" s="238">
        <f>Q177*H177</f>
        <v>0</v>
      </c>
      <c r="S177" s="238">
        <v>0</v>
      </c>
      <c r="T177" s="23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40" t="s">
        <v>219</v>
      </c>
      <c r="AT177" s="240" t="s">
        <v>215</v>
      </c>
      <c r="AU177" s="240" t="s">
        <v>21</v>
      </c>
      <c r="AY177" s="18" t="s">
        <v>213</v>
      </c>
      <c r="BE177" s="241">
        <f>IF(N177="základní",J177,0)</f>
        <v>0</v>
      </c>
      <c r="BF177" s="241">
        <f>IF(N177="snížená",J177,0)</f>
        <v>0</v>
      </c>
      <c r="BG177" s="241">
        <f>IF(N177="zákl. přenesená",J177,0)</f>
        <v>0</v>
      </c>
      <c r="BH177" s="241">
        <f>IF(N177="sníž. přenesená",J177,0)</f>
        <v>0</v>
      </c>
      <c r="BI177" s="241">
        <f>IF(N177="nulová",J177,0)</f>
        <v>0</v>
      </c>
      <c r="BJ177" s="18" t="s">
        <v>21</v>
      </c>
      <c r="BK177" s="241">
        <f>ROUND(I177*H177,2)</f>
        <v>0</v>
      </c>
      <c r="BL177" s="18" t="s">
        <v>219</v>
      </c>
      <c r="BM177" s="240" t="s">
        <v>716</v>
      </c>
    </row>
    <row r="178" spans="1:63" s="12" customFormat="1" ht="25.9" customHeight="1">
      <c r="A178" s="12"/>
      <c r="B178" s="212"/>
      <c r="C178" s="213"/>
      <c r="D178" s="214" t="s">
        <v>79</v>
      </c>
      <c r="E178" s="215" t="s">
        <v>4197</v>
      </c>
      <c r="F178" s="215" t="s">
        <v>4198</v>
      </c>
      <c r="G178" s="213"/>
      <c r="H178" s="213"/>
      <c r="I178" s="216"/>
      <c r="J178" s="217">
        <f>BK178</f>
        <v>0</v>
      </c>
      <c r="K178" s="213"/>
      <c r="L178" s="218"/>
      <c r="M178" s="219"/>
      <c r="N178" s="220"/>
      <c r="O178" s="220"/>
      <c r="P178" s="221">
        <f>SUM(P179:P219)</f>
        <v>0</v>
      </c>
      <c r="Q178" s="220"/>
      <c r="R178" s="221">
        <f>SUM(R179:R219)</f>
        <v>0</v>
      </c>
      <c r="S178" s="220"/>
      <c r="T178" s="222">
        <f>SUM(T179:T219)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23" t="s">
        <v>21</v>
      </c>
      <c r="AT178" s="224" t="s">
        <v>79</v>
      </c>
      <c r="AU178" s="224" t="s">
        <v>80</v>
      </c>
      <c r="AY178" s="223" t="s">
        <v>213</v>
      </c>
      <c r="BK178" s="225">
        <f>SUM(BK179:BK219)</f>
        <v>0</v>
      </c>
    </row>
    <row r="179" spans="1:65" s="2" customFormat="1" ht="21.75" customHeight="1">
      <c r="A179" s="39"/>
      <c r="B179" s="40"/>
      <c r="C179" s="228" t="s">
        <v>485</v>
      </c>
      <c r="D179" s="228" t="s">
        <v>215</v>
      </c>
      <c r="E179" s="229" t="s">
        <v>4199</v>
      </c>
      <c r="F179" s="230" t="s">
        <v>4200</v>
      </c>
      <c r="G179" s="231" t="s">
        <v>3162</v>
      </c>
      <c r="H179" s="232">
        <v>2</v>
      </c>
      <c r="I179" s="233"/>
      <c r="J179" s="234">
        <f>ROUND(I179*H179,2)</f>
        <v>0</v>
      </c>
      <c r="K179" s="235"/>
      <c r="L179" s="45"/>
      <c r="M179" s="236" t="s">
        <v>1</v>
      </c>
      <c r="N179" s="237" t="s">
        <v>45</v>
      </c>
      <c r="O179" s="92"/>
      <c r="P179" s="238">
        <f>O179*H179</f>
        <v>0</v>
      </c>
      <c r="Q179" s="238">
        <v>0</v>
      </c>
      <c r="R179" s="238">
        <f>Q179*H179</f>
        <v>0</v>
      </c>
      <c r="S179" s="238">
        <v>0</v>
      </c>
      <c r="T179" s="23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40" t="s">
        <v>219</v>
      </c>
      <c r="AT179" s="240" t="s">
        <v>215</v>
      </c>
      <c r="AU179" s="240" t="s">
        <v>21</v>
      </c>
      <c r="AY179" s="18" t="s">
        <v>213</v>
      </c>
      <c r="BE179" s="241">
        <f>IF(N179="základní",J179,0)</f>
        <v>0</v>
      </c>
      <c r="BF179" s="241">
        <f>IF(N179="snížená",J179,0)</f>
        <v>0</v>
      </c>
      <c r="BG179" s="241">
        <f>IF(N179="zákl. přenesená",J179,0)</f>
        <v>0</v>
      </c>
      <c r="BH179" s="241">
        <f>IF(N179="sníž. přenesená",J179,0)</f>
        <v>0</v>
      </c>
      <c r="BI179" s="241">
        <f>IF(N179="nulová",J179,0)</f>
        <v>0</v>
      </c>
      <c r="BJ179" s="18" t="s">
        <v>21</v>
      </c>
      <c r="BK179" s="241">
        <f>ROUND(I179*H179,2)</f>
        <v>0</v>
      </c>
      <c r="BL179" s="18" t="s">
        <v>219</v>
      </c>
      <c r="BM179" s="240" t="s">
        <v>727</v>
      </c>
    </row>
    <row r="180" spans="1:65" s="2" customFormat="1" ht="21.75" customHeight="1">
      <c r="A180" s="39"/>
      <c r="B180" s="40"/>
      <c r="C180" s="228" t="s">
        <v>490</v>
      </c>
      <c r="D180" s="228" t="s">
        <v>215</v>
      </c>
      <c r="E180" s="229" t="s">
        <v>4201</v>
      </c>
      <c r="F180" s="230" t="s">
        <v>4202</v>
      </c>
      <c r="G180" s="231" t="s">
        <v>3162</v>
      </c>
      <c r="H180" s="232">
        <v>2</v>
      </c>
      <c r="I180" s="233"/>
      <c r="J180" s="234">
        <f>ROUND(I180*H180,2)</f>
        <v>0</v>
      </c>
      <c r="K180" s="235"/>
      <c r="L180" s="45"/>
      <c r="M180" s="236" t="s">
        <v>1</v>
      </c>
      <c r="N180" s="237" t="s">
        <v>45</v>
      </c>
      <c r="O180" s="92"/>
      <c r="P180" s="238">
        <f>O180*H180</f>
        <v>0</v>
      </c>
      <c r="Q180" s="238">
        <v>0</v>
      </c>
      <c r="R180" s="238">
        <f>Q180*H180</f>
        <v>0</v>
      </c>
      <c r="S180" s="238">
        <v>0</v>
      </c>
      <c r="T180" s="23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40" t="s">
        <v>219</v>
      </c>
      <c r="AT180" s="240" t="s">
        <v>215</v>
      </c>
      <c r="AU180" s="240" t="s">
        <v>21</v>
      </c>
      <c r="AY180" s="18" t="s">
        <v>213</v>
      </c>
      <c r="BE180" s="241">
        <f>IF(N180="základní",J180,0)</f>
        <v>0</v>
      </c>
      <c r="BF180" s="241">
        <f>IF(N180="snížená",J180,0)</f>
        <v>0</v>
      </c>
      <c r="BG180" s="241">
        <f>IF(N180="zákl. přenesená",J180,0)</f>
        <v>0</v>
      </c>
      <c r="BH180" s="241">
        <f>IF(N180="sníž. přenesená",J180,0)</f>
        <v>0</v>
      </c>
      <c r="BI180" s="241">
        <f>IF(N180="nulová",J180,0)</f>
        <v>0</v>
      </c>
      <c r="BJ180" s="18" t="s">
        <v>21</v>
      </c>
      <c r="BK180" s="241">
        <f>ROUND(I180*H180,2)</f>
        <v>0</v>
      </c>
      <c r="BL180" s="18" t="s">
        <v>219</v>
      </c>
      <c r="BM180" s="240" t="s">
        <v>27</v>
      </c>
    </row>
    <row r="181" spans="1:65" s="2" customFormat="1" ht="16.5" customHeight="1">
      <c r="A181" s="39"/>
      <c r="B181" s="40"/>
      <c r="C181" s="228" t="s">
        <v>495</v>
      </c>
      <c r="D181" s="228" t="s">
        <v>215</v>
      </c>
      <c r="E181" s="229" t="s">
        <v>4172</v>
      </c>
      <c r="F181" s="230" t="s">
        <v>4173</v>
      </c>
      <c r="G181" s="231" t="s">
        <v>3162</v>
      </c>
      <c r="H181" s="232">
        <v>260</v>
      </c>
      <c r="I181" s="233"/>
      <c r="J181" s="234">
        <f>ROUND(I181*H181,2)</f>
        <v>0</v>
      </c>
      <c r="K181" s="235"/>
      <c r="L181" s="45"/>
      <c r="M181" s="236" t="s">
        <v>1</v>
      </c>
      <c r="N181" s="237" t="s">
        <v>45</v>
      </c>
      <c r="O181" s="92"/>
      <c r="P181" s="238">
        <f>O181*H181</f>
        <v>0</v>
      </c>
      <c r="Q181" s="238">
        <v>0</v>
      </c>
      <c r="R181" s="238">
        <f>Q181*H181</f>
        <v>0</v>
      </c>
      <c r="S181" s="238">
        <v>0</v>
      </c>
      <c r="T181" s="23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40" t="s">
        <v>219</v>
      </c>
      <c r="AT181" s="240" t="s">
        <v>215</v>
      </c>
      <c r="AU181" s="240" t="s">
        <v>21</v>
      </c>
      <c r="AY181" s="18" t="s">
        <v>213</v>
      </c>
      <c r="BE181" s="241">
        <f>IF(N181="základní",J181,0)</f>
        <v>0</v>
      </c>
      <c r="BF181" s="241">
        <f>IF(N181="snížená",J181,0)</f>
        <v>0</v>
      </c>
      <c r="BG181" s="241">
        <f>IF(N181="zákl. přenesená",J181,0)</f>
        <v>0</v>
      </c>
      <c r="BH181" s="241">
        <f>IF(N181="sníž. přenesená",J181,0)</f>
        <v>0</v>
      </c>
      <c r="BI181" s="241">
        <f>IF(N181="nulová",J181,0)</f>
        <v>0</v>
      </c>
      <c r="BJ181" s="18" t="s">
        <v>21</v>
      </c>
      <c r="BK181" s="241">
        <f>ROUND(I181*H181,2)</f>
        <v>0</v>
      </c>
      <c r="BL181" s="18" t="s">
        <v>219</v>
      </c>
      <c r="BM181" s="240" t="s">
        <v>762</v>
      </c>
    </row>
    <row r="182" spans="1:65" s="2" customFormat="1" ht="16.5" customHeight="1">
      <c r="A182" s="39"/>
      <c r="B182" s="40"/>
      <c r="C182" s="228" t="s">
        <v>500</v>
      </c>
      <c r="D182" s="228" t="s">
        <v>215</v>
      </c>
      <c r="E182" s="229" t="s">
        <v>4203</v>
      </c>
      <c r="F182" s="230" t="s">
        <v>4204</v>
      </c>
      <c r="G182" s="231" t="s">
        <v>3162</v>
      </c>
      <c r="H182" s="232">
        <v>2</v>
      </c>
      <c r="I182" s="233"/>
      <c r="J182" s="234">
        <f>ROUND(I182*H182,2)</f>
        <v>0</v>
      </c>
      <c r="K182" s="235"/>
      <c r="L182" s="45"/>
      <c r="M182" s="236" t="s">
        <v>1</v>
      </c>
      <c r="N182" s="237" t="s">
        <v>45</v>
      </c>
      <c r="O182" s="92"/>
      <c r="P182" s="238">
        <f>O182*H182</f>
        <v>0</v>
      </c>
      <c r="Q182" s="238">
        <v>0</v>
      </c>
      <c r="R182" s="238">
        <f>Q182*H182</f>
        <v>0</v>
      </c>
      <c r="S182" s="238">
        <v>0</v>
      </c>
      <c r="T182" s="23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40" t="s">
        <v>219</v>
      </c>
      <c r="AT182" s="240" t="s">
        <v>215</v>
      </c>
      <c r="AU182" s="240" t="s">
        <v>21</v>
      </c>
      <c r="AY182" s="18" t="s">
        <v>213</v>
      </c>
      <c r="BE182" s="241">
        <f>IF(N182="základní",J182,0)</f>
        <v>0</v>
      </c>
      <c r="BF182" s="241">
        <f>IF(N182="snížená",J182,0)</f>
        <v>0</v>
      </c>
      <c r="BG182" s="241">
        <f>IF(N182="zákl. přenesená",J182,0)</f>
        <v>0</v>
      </c>
      <c r="BH182" s="241">
        <f>IF(N182="sníž. přenesená",J182,0)</f>
        <v>0</v>
      </c>
      <c r="BI182" s="241">
        <f>IF(N182="nulová",J182,0)</f>
        <v>0</v>
      </c>
      <c r="BJ182" s="18" t="s">
        <v>21</v>
      </c>
      <c r="BK182" s="241">
        <f>ROUND(I182*H182,2)</f>
        <v>0</v>
      </c>
      <c r="BL182" s="18" t="s">
        <v>219</v>
      </c>
      <c r="BM182" s="240" t="s">
        <v>837</v>
      </c>
    </row>
    <row r="183" spans="1:65" s="2" customFormat="1" ht="16.5" customHeight="1">
      <c r="A183" s="39"/>
      <c r="B183" s="40"/>
      <c r="C183" s="228" t="s">
        <v>505</v>
      </c>
      <c r="D183" s="228" t="s">
        <v>215</v>
      </c>
      <c r="E183" s="229" t="s">
        <v>4205</v>
      </c>
      <c r="F183" s="230" t="s">
        <v>4206</v>
      </c>
      <c r="G183" s="231" t="s">
        <v>3162</v>
      </c>
      <c r="H183" s="232">
        <v>2</v>
      </c>
      <c r="I183" s="233"/>
      <c r="J183" s="234">
        <f>ROUND(I183*H183,2)</f>
        <v>0</v>
      </c>
      <c r="K183" s="235"/>
      <c r="L183" s="45"/>
      <c r="M183" s="236" t="s">
        <v>1</v>
      </c>
      <c r="N183" s="237" t="s">
        <v>45</v>
      </c>
      <c r="O183" s="92"/>
      <c r="P183" s="238">
        <f>O183*H183</f>
        <v>0</v>
      </c>
      <c r="Q183" s="238">
        <v>0</v>
      </c>
      <c r="R183" s="238">
        <f>Q183*H183</f>
        <v>0</v>
      </c>
      <c r="S183" s="238">
        <v>0</v>
      </c>
      <c r="T183" s="23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40" t="s">
        <v>219</v>
      </c>
      <c r="AT183" s="240" t="s">
        <v>215</v>
      </c>
      <c r="AU183" s="240" t="s">
        <v>21</v>
      </c>
      <c r="AY183" s="18" t="s">
        <v>213</v>
      </c>
      <c r="BE183" s="241">
        <f>IF(N183="základní",J183,0)</f>
        <v>0</v>
      </c>
      <c r="BF183" s="241">
        <f>IF(N183="snížená",J183,0)</f>
        <v>0</v>
      </c>
      <c r="BG183" s="241">
        <f>IF(N183="zákl. přenesená",J183,0)</f>
        <v>0</v>
      </c>
      <c r="BH183" s="241">
        <f>IF(N183="sníž. přenesená",J183,0)</f>
        <v>0</v>
      </c>
      <c r="BI183" s="241">
        <f>IF(N183="nulová",J183,0)</f>
        <v>0</v>
      </c>
      <c r="BJ183" s="18" t="s">
        <v>21</v>
      </c>
      <c r="BK183" s="241">
        <f>ROUND(I183*H183,2)</f>
        <v>0</v>
      </c>
      <c r="BL183" s="18" t="s">
        <v>219</v>
      </c>
      <c r="BM183" s="240" t="s">
        <v>863</v>
      </c>
    </row>
    <row r="184" spans="1:65" s="2" customFormat="1" ht="16.5" customHeight="1">
      <c r="A184" s="39"/>
      <c r="B184" s="40"/>
      <c r="C184" s="228" t="s">
        <v>510</v>
      </c>
      <c r="D184" s="228" t="s">
        <v>215</v>
      </c>
      <c r="E184" s="229" t="s">
        <v>4207</v>
      </c>
      <c r="F184" s="230" t="s">
        <v>4208</v>
      </c>
      <c r="G184" s="231" t="s">
        <v>3162</v>
      </c>
      <c r="H184" s="232">
        <v>1</v>
      </c>
      <c r="I184" s="233"/>
      <c r="J184" s="234">
        <f>ROUND(I184*H184,2)</f>
        <v>0</v>
      </c>
      <c r="K184" s="235"/>
      <c r="L184" s="45"/>
      <c r="M184" s="236" t="s">
        <v>1</v>
      </c>
      <c r="N184" s="237" t="s">
        <v>45</v>
      </c>
      <c r="O184" s="92"/>
      <c r="P184" s="238">
        <f>O184*H184</f>
        <v>0</v>
      </c>
      <c r="Q184" s="238">
        <v>0</v>
      </c>
      <c r="R184" s="238">
        <f>Q184*H184</f>
        <v>0</v>
      </c>
      <c r="S184" s="238">
        <v>0</v>
      </c>
      <c r="T184" s="23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40" t="s">
        <v>219</v>
      </c>
      <c r="AT184" s="240" t="s">
        <v>215</v>
      </c>
      <c r="AU184" s="240" t="s">
        <v>21</v>
      </c>
      <c r="AY184" s="18" t="s">
        <v>213</v>
      </c>
      <c r="BE184" s="241">
        <f>IF(N184="základní",J184,0)</f>
        <v>0</v>
      </c>
      <c r="BF184" s="241">
        <f>IF(N184="snížená",J184,0)</f>
        <v>0</v>
      </c>
      <c r="BG184" s="241">
        <f>IF(N184="zákl. přenesená",J184,0)</f>
        <v>0</v>
      </c>
      <c r="BH184" s="241">
        <f>IF(N184="sníž. přenesená",J184,0)</f>
        <v>0</v>
      </c>
      <c r="BI184" s="241">
        <f>IF(N184="nulová",J184,0)</f>
        <v>0</v>
      </c>
      <c r="BJ184" s="18" t="s">
        <v>21</v>
      </c>
      <c r="BK184" s="241">
        <f>ROUND(I184*H184,2)</f>
        <v>0</v>
      </c>
      <c r="BL184" s="18" t="s">
        <v>219</v>
      </c>
      <c r="BM184" s="240" t="s">
        <v>882</v>
      </c>
    </row>
    <row r="185" spans="1:65" s="2" customFormat="1" ht="16.5" customHeight="1">
      <c r="A185" s="39"/>
      <c r="B185" s="40"/>
      <c r="C185" s="228" t="s">
        <v>518</v>
      </c>
      <c r="D185" s="228" t="s">
        <v>215</v>
      </c>
      <c r="E185" s="229" t="s">
        <v>4209</v>
      </c>
      <c r="F185" s="230" t="s">
        <v>4210</v>
      </c>
      <c r="G185" s="231" t="s">
        <v>3162</v>
      </c>
      <c r="H185" s="232">
        <v>1</v>
      </c>
      <c r="I185" s="233"/>
      <c r="J185" s="234">
        <f>ROUND(I185*H185,2)</f>
        <v>0</v>
      </c>
      <c r="K185" s="235"/>
      <c r="L185" s="45"/>
      <c r="M185" s="236" t="s">
        <v>1</v>
      </c>
      <c r="N185" s="237" t="s">
        <v>45</v>
      </c>
      <c r="O185" s="92"/>
      <c r="P185" s="238">
        <f>O185*H185</f>
        <v>0</v>
      </c>
      <c r="Q185" s="238">
        <v>0</v>
      </c>
      <c r="R185" s="238">
        <f>Q185*H185</f>
        <v>0</v>
      </c>
      <c r="S185" s="238">
        <v>0</v>
      </c>
      <c r="T185" s="23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40" t="s">
        <v>219</v>
      </c>
      <c r="AT185" s="240" t="s">
        <v>215</v>
      </c>
      <c r="AU185" s="240" t="s">
        <v>21</v>
      </c>
      <c r="AY185" s="18" t="s">
        <v>213</v>
      </c>
      <c r="BE185" s="241">
        <f>IF(N185="základní",J185,0)</f>
        <v>0</v>
      </c>
      <c r="BF185" s="241">
        <f>IF(N185="snížená",J185,0)</f>
        <v>0</v>
      </c>
      <c r="BG185" s="241">
        <f>IF(N185="zákl. přenesená",J185,0)</f>
        <v>0</v>
      </c>
      <c r="BH185" s="241">
        <f>IF(N185="sníž. přenesená",J185,0)</f>
        <v>0</v>
      </c>
      <c r="BI185" s="241">
        <f>IF(N185="nulová",J185,0)</f>
        <v>0</v>
      </c>
      <c r="BJ185" s="18" t="s">
        <v>21</v>
      </c>
      <c r="BK185" s="241">
        <f>ROUND(I185*H185,2)</f>
        <v>0</v>
      </c>
      <c r="BL185" s="18" t="s">
        <v>219</v>
      </c>
      <c r="BM185" s="240" t="s">
        <v>900</v>
      </c>
    </row>
    <row r="186" spans="1:65" s="2" customFormat="1" ht="16.5" customHeight="1">
      <c r="A186" s="39"/>
      <c r="B186" s="40"/>
      <c r="C186" s="228" t="s">
        <v>523</v>
      </c>
      <c r="D186" s="228" t="s">
        <v>215</v>
      </c>
      <c r="E186" s="229" t="s">
        <v>4211</v>
      </c>
      <c r="F186" s="230" t="s">
        <v>4212</v>
      </c>
      <c r="G186" s="231" t="s">
        <v>3162</v>
      </c>
      <c r="H186" s="232">
        <v>1</v>
      </c>
      <c r="I186" s="233"/>
      <c r="J186" s="234">
        <f>ROUND(I186*H186,2)</f>
        <v>0</v>
      </c>
      <c r="K186" s="235"/>
      <c r="L186" s="45"/>
      <c r="M186" s="236" t="s">
        <v>1</v>
      </c>
      <c r="N186" s="237" t="s">
        <v>45</v>
      </c>
      <c r="O186" s="92"/>
      <c r="P186" s="238">
        <f>O186*H186</f>
        <v>0</v>
      </c>
      <c r="Q186" s="238">
        <v>0</v>
      </c>
      <c r="R186" s="238">
        <f>Q186*H186</f>
        <v>0</v>
      </c>
      <c r="S186" s="238">
        <v>0</v>
      </c>
      <c r="T186" s="23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40" t="s">
        <v>219</v>
      </c>
      <c r="AT186" s="240" t="s">
        <v>215</v>
      </c>
      <c r="AU186" s="240" t="s">
        <v>21</v>
      </c>
      <c r="AY186" s="18" t="s">
        <v>213</v>
      </c>
      <c r="BE186" s="241">
        <f>IF(N186="základní",J186,0)</f>
        <v>0</v>
      </c>
      <c r="BF186" s="241">
        <f>IF(N186="snížená",J186,0)</f>
        <v>0</v>
      </c>
      <c r="BG186" s="241">
        <f>IF(N186="zákl. přenesená",J186,0)</f>
        <v>0</v>
      </c>
      <c r="BH186" s="241">
        <f>IF(N186="sníž. přenesená",J186,0)</f>
        <v>0</v>
      </c>
      <c r="BI186" s="241">
        <f>IF(N186="nulová",J186,0)</f>
        <v>0</v>
      </c>
      <c r="BJ186" s="18" t="s">
        <v>21</v>
      </c>
      <c r="BK186" s="241">
        <f>ROUND(I186*H186,2)</f>
        <v>0</v>
      </c>
      <c r="BL186" s="18" t="s">
        <v>219</v>
      </c>
      <c r="BM186" s="240" t="s">
        <v>926</v>
      </c>
    </row>
    <row r="187" spans="1:65" s="2" customFormat="1" ht="16.5" customHeight="1">
      <c r="A187" s="39"/>
      <c r="B187" s="40"/>
      <c r="C187" s="228" t="s">
        <v>528</v>
      </c>
      <c r="D187" s="228" t="s">
        <v>215</v>
      </c>
      <c r="E187" s="229" t="s">
        <v>4213</v>
      </c>
      <c r="F187" s="230" t="s">
        <v>4214</v>
      </c>
      <c r="G187" s="231" t="s">
        <v>3162</v>
      </c>
      <c r="H187" s="232">
        <v>1</v>
      </c>
      <c r="I187" s="233"/>
      <c r="J187" s="234">
        <f>ROUND(I187*H187,2)</f>
        <v>0</v>
      </c>
      <c r="K187" s="235"/>
      <c r="L187" s="45"/>
      <c r="M187" s="236" t="s">
        <v>1</v>
      </c>
      <c r="N187" s="237" t="s">
        <v>45</v>
      </c>
      <c r="O187" s="92"/>
      <c r="P187" s="238">
        <f>O187*H187</f>
        <v>0</v>
      </c>
      <c r="Q187" s="238">
        <v>0</v>
      </c>
      <c r="R187" s="238">
        <f>Q187*H187</f>
        <v>0</v>
      </c>
      <c r="S187" s="238">
        <v>0</v>
      </c>
      <c r="T187" s="23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40" t="s">
        <v>219</v>
      </c>
      <c r="AT187" s="240" t="s">
        <v>215</v>
      </c>
      <c r="AU187" s="240" t="s">
        <v>21</v>
      </c>
      <c r="AY187" s="18" t="s">
        <v>213</v>
      </c>
      <c r="BE187" s="241">
        <f>IF(N187="základní",J187,0)</f>
        <v>0</v>
      </c>
      <c r="BF187" s="241">
        <f>IF(N187="snížená",J187,0)</f>
        <v>0</v>
      </c>
      <c r="BG187" s="241">
        <f>IF(N187="zákl. přenesená",J187,0)</f>
        <v>0</v>
      </c>
      <c r="BH187" s="241">
        <f>IF(N187="sníž. přenesená",J187,0)</f>
        <v>0</v>
      </c>
      <c r="BI187" s="241">
        <f>IF(N187="nulová",J187,0)</f>
        <v>0</v>
      </c>
      <c r="BJ187" s="18" t="s">
        <v>21</v>
      </c>
      <c r="BK187" s="241">
        <f>ROUND(I187*H187,2)</f>
        <v>0</v>
      </c>
      <c r="BL187" s="18" t="s">
        <v>219</v>
      </c>
      <c r="BM187" s="240" t="s">
        <v>942</v>
      </c>
    </row>
    <row r="188" spans="1:65" s="2" customFormat="1" ht="16.5" customHeight="1">
      <c r="A188" s="39"/>
      <c r="B188" s="40"/>
      <c r="C188" s="228" t="s">
        <v>533</v>
      </c>
      <c r="D188" s="228" t="s">
        <v>215</v>
      </c>
      <c r="E188" s="229" t="s">
        <v>4215</v>
      </c>
      <c r="F188" s="230" t="s">
        <v>4216</v>
      </c>
      <c r="G188" s="231" t="s">
        <v>3162</v>
      </c>
      <c r="H188" s="232">
        <v>1</v>
      </c>
      <c r="I188" s="233"/>
      <c r="J188" s="234">
        <f>ROUND(I188*H188,2)</f>
        <v>0</v>
      </c>
      <c r="K188" s="235"/>
      <c r="L188" s="45"/>
      <c r="M188" s="236" t="s">
        <v>1</v>
      </c>
      <c r="N188" s="237" t="s">
        <v>45</v>
      </c>
      <c r="O188" s="92"/>
      <c r="P188" s="238">
        <f>O188*H188</f>
        <v>0</v>
      </c>
      <c r="Q188" s="238">
        <v>0</v>
      </c>
      <c r="R188" s="238">
        <f>Q188*H188</f>
        <v>0</v>
      </c>
      <c r="S188" s="238">
        <v>0</v>
      </c>
      <c r="T188" s="23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40" t="s">
        <v>219</v>
      </c>
      <c r="AT188" s="240" t="s">
        <v>215</v>
      </c>
      <c r="AU188" s="240" t="s">
        <v>21</v>
      </c>
      <c r="AY188" s="18" t="s">
        <v>213</v>
      </c>
      <c r="BE188" s="241">
        <f>IF(N188="základní",J188,0)</f>
        <v>0</v>
      </c>
      <c r="BF188" s="241">
        <f>IF(N188="snížená",J188,0)</f>
        <v>0</v>
      </c>
      <c r="BG188" s="241">
        <f>IF(N188="zákl. přenesená",J188,0)</f>
        <v>0</v>
      </c>
      <c r="BH188" s="241">
        <f>IF(N188="sníž. přenesená",J188,0)</f>
        <v>0</v>
      </c>
      <c r="BI188" s="241">
        <f>IF(N188="nulová",J188,0)</f>
        <v>0</v>
      </c>
      <c r="BJ188" s="18" t="s">
        <v>21</v>
      </c>
      <c r="BK188" s="241">
        <f>ROUND(I188*H188,2)</f>
        <v>0</v>
      </c>
      <c r="BL188" s="18" t="s">
        <v>219</v>
      </c>
      <c r="BM188" s="240" t="s">
        <v>952</v>
      </c>
    </row>
    <row r="189" spans="1:65" s="2" customFormat="1" ht="16.5" customHeight="1">
      <c r="A189" s="39"/>
      <c r="B189" s="40"/>
      <c r="C189" s="228" t="s">
        <v>537</v>
      </c>
      <c r="D189" s="228" t="s">
        <v>215</v>
      </c>
      <c r="E189" s="229" t="s">
        <v>4217</v>
      </c>
      <c r="F189" s="230" t="s">
        <v>4218</v>
      </c>
      <c r="G189" s="231" t="s">
        <v>3162</v>
      </c>
      <c r="H189" s="232">
        <v>1</v>
      </c>
      <c r="I189" s="233"/>
      <c r="J189" s="234">
        <f>ROUND(I189*H189,2)</f>
        <v>0</v>
      </c>
      <c r="K189" s="235"/>
      <c r="L189" s="45"/>
      <c r="M189" s="236" t="s">
        <v>1</v>
      </c>
      <c r="N189" s="237" t="s">
        <v>45</v>
      </c>
      <c r="O189" s="92"/>
      <c r="P189" s="238">
        <f>O189*H189</f>
        <v>0</v>
      </c>
      <c r="Q189" s="238">
        <v>0</v>
      </c>
      <c r="R189" s="238">
        <f>Q189*H189</f>
        <v>0</v>
      </c>
      <c r="S189" s="238">
        <v>0</v>
      </c>
      <c r="T189" s="23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40" t="s">
        <v>219</v>
      </c>
      <c r="AT189" s="240" t="s">
        <v>215</v>
      </c>
      <c r="AU189" s="240" t="s">
        <v>21</v>
      </c>
      <c r="AY189" s="18" t="s">
        <v>213</v>
      </c>
      <c r="BE189" s="241">
        <f>IF(N189="základní",J189,0)</f>
        <v>0</v>
      </c>
      <c r="BF189" s="241">
        <f>IF(N189="snížená",J189,0)</f>
        <v>0</v>
      </c>
      <c r="BG189" s="241">
        <f>IF(N189="zákl. přenesená",J189,0)</f>
        <v>0</v>
      </c>
      <c r="BH189" s="241">
        <f>IF(N189="sníž. přenesená",J189,0)</f>
        <v>0</v>
      </c>
      <c r="BI189" s="241">
        <f>IF(N189="nulová",J189,0)</f>
        <v>0</v>
      </c>
      <c r="BJ189" s="18" t="s">
        <v>21</v>
      </c>
      <c r="BK189" s="241">
        <f>ROUND(I189*H189,2)</f>
        <v>0</v>
      </c>
      <c r="BL189" s="18" t="s">
        <v>219</v>
      </c>
      <c r="BM189" s="240" t="s">
        <v>969</v>
      </c>
    </row>
    <row r="190" spans="1:65" s="2" customFormat="1" ht="16.5" customHeight="1">
      <c r="A190" s="39"/>
      <c r="B190" s="40"/>
      <c r="C190" s="228" t="s">
        <v>542</v>
      </c>
      <c r="D190" s="228" t="s">
        <v>215</v>
      </c>
      <c r="E190" s="229" t="s">
        <v>4184</v>
      </c>
      <c r="F190" s="230" t="s">
        <v>4185</v>
      </c>
      <c r="G190" s="231" t="s">
        <v>3162</v>
      </c>
      <c r="H190" s="232">
        <v>1</v>
      </c>
      <c r="I190" s="233"/>
      <c r="J190" s="234">
        <f>ROUND(I190*H190,2)</f>
        <v>0</v>
      </c>
      <c r="K190" s="235"/>
      <c r="L190" s="45"/>
      <c r="M190" s="236" t="s">
        <v>1</v>
      </c>
      <c r="N190" s="237" t="s">
        <v>45</v>
      </c>
      <c r="O190" s="92"/>
      <c r="P190" s="238">
        <f>O190*H190</f>
        <v>0</v>
      </c>
      <c r="Q190" s="238">
        <v>0</v>
      </c>
      <c r="R190" s="238">
        <f>Q190*H190</f>
        <v>0</v>
      </c>
      <c r="S190" s="238">
        <v>0</v>
      </c>
      <c r="T190" s="23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40" t="s">
        <v>219</v>
      </c>
      <c r="AT190" s="240" t="s">
        <v>215</v>
      </c>
      <c r="AU190" s="240" t="s">
        <v>21</v>
      </c>
      <c r="AY190" s="18" t="s">
        <v>213</v>
      </c>
      <c r="BE190" s="241">
        <f>IF(N190="základní",J190,0)</f>
        <v>0</v>
      </c>
      <c r="BF190" s="241">
        <f>IF(N190="snížená",J190,0)</f>
        <v>0</v>
      </c>
      <c r="BG190" s="241">
        <f>IF(N190="zákl. přenesená",J190,0)</f>
        <v>0</v>
      </c>
      <c r="BH190" s="241">
        <f>IF(N190="sníž. přenesená",J190,0)</f>
        <v>0</v>
      </c>
      <c r="BI190" s="241">
        <f>IF(N190="nulová",J190,0)</f>
        <v>0</v>
      </c>
      <c r="BJ190" s="18" t="s">
        <v>21</v>
      </c>
      <c r="BK190" s="241">
        <f>ROUND(I190*H190,2)</f>
        <v>0</v>
      </c>
      <c r="BL190" s="18" t="s">
        <v>219</v>
      </c>
      <c r="BM190" s="240" t="s">
        <v>982</v>
      </c>
    </row>
    <row r="191" spans="1:65" s="2" customFormat="1" ht="16.5" customHeight="1">
      <c r="A191" s="39"/>
      <c r="B191" s="40"/>
      <c r="C191" s="228" t="s">
        <v>548</v>
      </c>
      <c r="D191" s="228" t="s">
        <v>215</v>
      </c>
      <c r="E191" s="229" t="s">
        <v>4186</v>
      </c>
      <c r="F191" s="230" t="s">
        <v>4187</v>
      </c>
      <c r="G191" s="231" t="s">
        <v>3162</v>
      </c>
      <c r="H191" s="232">
        <v>2</v>
      </c>
      <c r="I191" s="233"/>
      <c r="J191" s="234">
        <f>ROUND(I191*H191,2)</f>
        <v>0</v>
      </c>
      <c r="K191" s="235"/>
      <c r="L191" s="45"/>
      <c r="M191" s="236" t="s">
        <v>1</v>
      </c>
      <c r="N191" s="237" t="s">
        <v>45</v>
      </c>
      <c r="O191" s="92"/>
      <c r="P191" s="238">
        <f>O191*H191</f>
        <v>0</v>
      </c>
      <c r="Q191" s="238">
        <v>0</v>
      </c>
      <c r="R191" s="238">
        <f>Q191*H191</f>
        <v>0</v>
      </c>
      <c r="S191" s="238">
        <v>0</v>
      </c>
      <c r="T191" s="23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40" t="s">
        <v>219</v>
      </c>
      <c r="AT191" s="240" t="s">
        <v>215</v>
      </c>
      <c r="AU191" s="240" t="s">
        <v>21</v>
      </c>
      <c r="AY191" s="18" t="s">
        <v>213</v>
      </c>
      <c r="BE191" s="241">
        <f>IF(N191="základní",J191,0)</f>
        <v>0</v>
      </c>
      <c r="BF191" s="241">
        <f>IF(N191="snížená",J191,0)</f>
        <v>0</v>
      </c>
      <c r="BG191" s="241">
        <f>IF(N191="zákl. přenesená",J191,0)</f>
        <v>0</v>
      </c>
      <c r="BH191" s="241">
        <f>IF(N191="sníž. přenesená",J191,0)</f>
        <v>0</v>
      </c>
      <c r="BI191" s="241">
        <f>IF(N191="nulová",J191,0)</f>
        <v>0</v>
      </c>
      <c r="BJ191" s="18" t="s">
        <v>21</v>
      </c>
      <c r="BK191" s="241">
        <f>ROUND(I191*H191,2)</f>
        <v>0</v>
      </c>
      <c r="BL191" s="18" t="s">
        <v>219</v>
      </c>
      <c r="BM191" s="240" t="s">
        <v>993</v>
      </c>
    </row>
    <row r="192" spans="1:65" s="2" customFormat="1" ht="21.75" customHeight="1">
      <c r="A192" s="39"/>
      <c r="B192" s="40"/>
      <c r="C192" s="228" t="s">
        <v>553</v>
      </c>
      <c r="D192" s="228" t="s">
        <v>215</v>
      </c>
      <c r="E192" s="229" t="s">
        <v>4219</v>
      </c>
      <c r="F192" s="230" t="s">
        <v>4220</v>
      </c>
      <c r="G192" s="231" t="s">
        <v>3162</v>
      </c>
      <c r="H192" s="232">
        <v>1</v>
      </c>
      <c r="I192" s="233"/>
      <c r="J192" s="234">
        <f>ROUND(I192*H192,2)</f>
        <v>0</v>
      </c>
      <c r="K192" s="235"/>
      <c r="L192" s="45"/>
      <c r="M192" s="236" t="s">
        <v>1</v>
      </c>
      <c r="N192" s="237" t="s">
        <v>45</v>
      </c>
      <c r="O192" s="92"/>
      <c r="P192" s="238">
        <f>O192*H192</f>
        <v>0</v>
      </c>
      <c r="Q192" s="238">
        <v>0</v>
      </c>
      <c r="R192" s="238">
        <f>Q192*H192</f>
        <v>0</v>
      </c>
      <c r="S192" s="238">
        <v>0</v>
      </c>
      <c r="T192" s="23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40" t="s">
        <v>219</v>
      </c>
      <c r="AT192" s="240" t="s">
        <v>215</v>
      </c>
      <c r="AU192" s="240" t="s">
        <v>21</v>
      </c>
      <c r="AY192" s="18" t="s">
        <v>213</v>
      </c>
      <c r="BE192" s="241">
        <f>IF(N192="základní",J192,0)</f>
        <v>0</v>
      </c>
      <c r="BF192" s="241">
        <f>IF(N192="snížená",J192,0)</f>
        <v>0</v>
      </c>
      <c r="BG192" s="241">
        <f>IF(N192="zákl. přenesená",J192,0)</f>
        <v>0</v>
      </c>
      <c r="BH192" s="241">
        <f>IF(N192="sníž. přenesená",J192,0)</f>
        <v>0</v>
      </c>
      <c r="BI192" s="241">
        <f>IF(N192="nulová",J192,0)</f>
        <v>0</v>
      </c>
      <c r="BJ192" s="18" t="s">
        <v>21</v>
      </c>
      <c r="BK192" s="241">
        <f>ROUND(I192*H192,2)</f>
        <v>0</v>
      </c>
      <c r="BL192" s="18" t="s">
        <v>219</v>
      </c>
      <c r="BM192" s="240" t="s">
        <v>1003</v>
      </c>
    </row>
    <row r="193" spans="1:65" s="2" customFormat="1" ht="16.5" customHeight="1">
      <c r="A193" s="39"/>
      <c r="B193" s="40"/>
      <c r="C193" s="228" t="s">
        <v>557</v>
      </c>
      <c r="D193" s="228" t="s">
        <v>215</v>
      </c>
      <c r="E193" s="229" t="s">
        <v>4221</v>
      </c>
      <c r="F193" s="230" t="s">
        <v>4222</v>
      </c>
      <c r="G193" s="231" t="s">
        <v>3162</v>
      </c>
      <c r="H193" s="232">
        <v>1</v>
      </c>
      <c r="I193" s="233"/>
      <c r="J193" s="234">
        <f>ROUND(I193*H193,2)</f>
        <v>0</v>
      </c>
      <c r="K193" s="235"/>
      <c r="L193" s="45"/>
      <c r="M193" s="236" t="s">
        <v>1</v>
      </c>
      <c r="N193" s="237" t="s">
        <v>45</v>
      </c>
      <c r="O193" s="92"/>
      <c r="P193" s="238">
        <f>O193*H193</f>
        <v>0</v>
      </c>
      <c r="Q193" s="238">
        <v>0</v>
      </c>
      <c r="R193" s="238">
        <f>Q193*H193</f>
        <v>0</v>
      </c>
      <c r="S193" s="238">
        <v>0</v>
      </c>
      <c r="T193" s="239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40" t="s">
        <v>219</v>
      </c>
      <c r="AT193" s="240" t="s">
        <v>215</v>
      </c>
      <c r="AU193" s="240" t="s">
        <v>21</v>
      </c>
      <c r="AY193" s="18" t="s">
        <v>213</v>
      </c>
      <c r="BE193" s="241">
        <f>IF(N193="základní",J193,0)</f>
        <v>0</v>
      </c>
      <c r="BF193" s="241">
        <f>IF(N193="snížená",J193,0)</f>
        <v>0</v>
      </c>
      <c r="BG193" s="241">
        <f>IF(N193="zákl. přenesená",J193,0)</f>
        <v>0</v>
      </c>
      <c r="BH193" s="241">
        <f>IF(N193="sníž. přenesená",J193,0)</f>
        <v>0</v>
      </c>
      <c r="BI193" s="241">
        <f>IF(N193="nulová",J193,0)</f>
        <v>0</v>
      </c>
      <c r="BJ193" s="18" t="s">
        <v>21</v>
      </c>
      <c r="BK193" s="241">
        <f>ROUND(I193*H193,2)</f>
        <v>0</v>
      </c>
      <c r="BL193" s="18" t="s">
        <v>219</v>
      </c>
      <c r="BM193" s="240" t="s">
        <v>1030</v>
      </c>
    </row>
    <row r="194" spans="1:65" s="2" customFormat="1" ht="21.75" customHeight="1">
      <c r="A194" s="39"/>
      <c r="B194" s="40"/>
      <c r="C194" s="228" t="s">
        <v>562</v>
      </c>
      <c r="D194" s="228" t="s">
        <v>215</v>
      </c>
      <c r="E194" s="229" t="s">
        <v>4223</v>
      </c>
      <c r="F194" s="230" t="s">
        <v>4224</v>
      </c>
      <c r="G194" s="231" t="s">
        <v>3162</v>
      </c>
      <c r="H194" s="232">
        <v>1</v>
      </c>
      <c r="I194" s="233"/>
      <c r="J194" s="234">
        <f>ROUND(I194*H194,2)</f>
        <v>0</v>
      </c>
      <c r="K194" s="235"/>
      <c r="L194" s="45"/>
      <c r="M194" s="236" t="s">
        <v>1</v>
      </c>
      <c r="N194" s="237" t="s">
        <v>45</v>
      </c>
      <c r="O194" s="92"/>
      <c r="P194" s="238">
        <f>O194*H194</f>
        <v>0</v>
      </c>
      <c r="Q194" s="238">
        <v>0</v>
      </c>
      <c r="R194" s="238">
        <f>Q194*H194</f>
        <v>0</v>
      </c>
      <c r="S194" s="238">
        <v>0</v>
      </c>
      <c r="T194" s="239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40" t="s">
        <v>219</v>
      </c>
      <c r="AT194" s="240" t="s">
        <v>215</v>
      </c>
      <c r="AU194" s="240" t="s">
        <v>21</v>
      </c>
      <c r="AY194" s="18" t="s">
        <v>213</v>
      </c>
      <c r="BE194" s="241">
        <f>IF(N194="základní",J194,0)</f>
        <v>0</v>
      </c>
      <c r="BF194" s="241">
        <f>IF(N194="snížená",J194,0)</f>
        <v>0</v>
      </c>
      <c r="BG194" s="241">
        <f>IF(N194="zákl. přenesená",J194,0)</f>
        <v>0</v>
      </c>
      <c r="BH194" s="241">
        <f>IF(N194="sníž. přenesená",J194,0)</f>
        <v>0</v>
      </c>
      <c r="BI194" s="241">
        <f>IF(N194="nulová",J194,0)</f>
        <v>0</v>
      </c>
      <c r="BJ194" s="18" t="s">
        <v>21</v>
      </c>
      <c r="BK194" s="241">
        <f>ROUND(I194*H194,2)</f>
        <v>0</v>
      </c>
      <c r="BL194" s="18" t="s">
        <v>219</v>
      </c>
      <c r="BM194" s="240" t="s">
        <v>590</v>
      </c>
    </row>
    <row r="195" spans="1:65" s="2" customFormat="1" ht="16.5" customHeight="1">
      <c r="A195" s="39"/>
      <c r="B195" s="40"/>
      <c r="C195" s="228" t="s">
        <v>567</v>
      </c>
      <c r="D195" s="228" t="s">
        <v>215</v>
      </c>
      <c r="E195" s="229" t="s">
        <v>4225</v>
      </c>
      <c r="F195" s="230" t="s">
        <v>4226</v>
      </c>
      <c r="G195" s="231" t="s">
        <v>3162</v>
      </c>
      <c r="H195" s="232">
        <v>1</v>
      </c>
      <c r="I195" s="233"/>
      <c r="J195" s="234">
        <f>ROUND(I195*H195,2)</f>
        <v>0</v>
      </c>
      <c r="K195" s="235"/>
      <c r="L195" s="45"/>
      <c r="M195" s="236" t="s">
        <v>1</v>
      </c>
      <c r="N195" s="237" t="s">
        <v>45</v>
      </c>
      <c r="O195" s="92"/>
      <c r="P195" s="238">
        <f>O195*H195</f>
        <v>0</v>
      </c>
      <c r="Q195" s="238">
        <v>0</v>
      </c>
      <c r="R195" s="238">
        <f>Q195*H195</f>
        <v>0</v>
      </c>
      <c r="S195" s="238">
        <v>0</v>
      </c>
      <c r="T195" s="23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40" t="s">
        <v>219</v>
      </c>
      <c r="AT195" s="240" t="s">
        <v>215</v>
      </c>
      <c r="AU195" s="240" t="s">
        <v>21</v>
      </c>
      <c r="AY195" s="18" t="s">
        <v>213</v>
      </c>
      <c r="BE195" s="241">
        <f>IF(N195="základní",J195,0)</f>
        <v>0</v>
      </c>
      <c r="BF195" s="241">
        <f>IF(N195="snížená",J195,0)</f>
        <v>0</v>
      </c>
      <c r="BG195" s="241">
        <f>IF(N195="zákl. přenesená",J195,0)</f>
        <v>0</v>
      </c>
      <c r="BH195" s="241">
        <f>IF(N195="sníž. přenesená",J195,0)</f>
        <v>0</v>
      </c>
      <c r="BI195" s="241">
        <f>IF(N195="nulová",J195,0)</f>
        <v>0</v>
      </c>
      <c r="BJ195" s="18" t="s">
        <v>21</v>
      </c>
      <c r="BK195" s="241">
        <f>ROUND(I195*H195,2)</f>
        <v>0</v>
      </c>
      <c r="BL195" s="18" t="s">
        <v>219</v>
      </c>
      <c r="BM195" s="240" t="s">
        <v>1052</v>
      </c>
    </row>
    <row r="196" spans="1:65" s="2" customFormat="1" ht="16.5" customHeight="1">
      <c r="A196" s="39"/>
      <c r="B196" s="40"/>
      <c r="C196" s="228" t="s">
        <v>571</v>
      </c>
      <c r="D196" s="228" t="s">
        <v>215</v>
      </c>
      <c r="E196" s="229" t="s">
        <v>4227</v>
      </c>
      <c r="F196" s="230" t="s">
        <v>4228</v>
      </c>
      <c r="G196" s="231" t="s">
        <v>3162</v>
      </c>
      <c r="H196" s="232">
        <v>2</v>
      </c>
      <c r="I196" s="233"/>
      <c r="J196" s="234">
        <f>ROUND(I196*H196,2)</f>
        <v>0</v>
      </c>
      <c r="K196" s="235"/>
      <c r="L196" s="45"/>
      <c r="M196" s="236" t="s">
        <v>1</v>
      </c>
      <c r="N196" s="237" t="s">
        <v>45</v>
      </c>
      <c r="O196" s="92"/>
      <c r="P196" s="238">
        <f>O196*H196</f>
        <v>0</v>
      </c>
      <c r="Q196" s="238">
        <v>0</v>
      </c>
      <c r="R196" s="238">
        <f>Q196*H196</f>
        <v>0</v>
      </c>
      <c r="S196" s="238">
        <v>0</v>
      </c>
      <c r="T196" s="23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40" t="s">
        <v>219</v>
      </c>
      <c r="AT196" s="240" t="s">
        <v>215</v>
      </c>
      <c r="AU196" s="240" t="s">
        <v>21</v>
      </c>
      <c r="AY196" s="18" t="s">
        <v>213</v>
      </c>
      <c r="BE196" s="241">
        <f>IF(N196="základní",J196,0)</f>
        <v>0</v>
      </c>
      <c r="BF196" s="241">
        <f>IF(N196="snížená",J196,0)</f>
        <v>0</v>
      </c>
      <c r="BG196" s="241">
        <f>IF(N196="zákl. přenesená",J196,0)</f>
        <v>0</v>
      </c>
      <c r="BH196" s="241">
        <f>IF(N196="sníž. přenesená",J196,0)</f>
        <v>0</v>
      </c>
      <c r="BI196" s="241">
        <f>IF(N196="nulová",J196,0)</f>
        <v>0</v>
      </c>
      <c r="BJ196" s="18" t="s">
        <v>21</v>
      </c>
      <c r="BK196" s="241">
        <f>ROUND(I196*H196,2)</f>
        <v>0</v>
      </c>
      <c r="BL196" s="18" t="s">
        <v>219</v>
      </c>
      <c r="BM196" s="240" t="s">
        <v>1064</v>
      </c>
    </row>
    <row r="197" spans="1:65" s="2" customFormat="1" ht="16.5" customHeight="1">
      <c r="A197" s="39"/>
      <c r="B197" s="40"/>
      <c r="C197" s="228" t="s">
        <v>576</v>
      </c>
      <c r="D197" s="228" t="s">
        <v>215</v>
      </c>
      <c r="E197" s="229" t="s">
        <v>4229</v>
      </c>
      <c r="F197" s="230" t="s">
        <v>4230</v>
      </c>
      <c r="G197" s="231" t="s">
        <v>3162</v>
      </c>
      <c r="H197" s="232">
        <v>1</v>
      </c>
      <c r="I197" s="233"/>
      <c r="J197" s="234">
        <f>ROUND(I197*H197,2)</f>
        <v>0</v>
      </c>
      <c r="K197" s="235"/>
      <c r="L197" s="45"/>
      <c r="M197" s="236" t="s">
        <v>1</v>
      </c>
      <c r="N197" s="237" t="s">
        <v>45</v>
      </c>
      <c r="O197" s="92"/>
      <c r="P197" s="238">
        <f>O197*H197</f>
        <v>0</v>
      </c>
      <c r="Q197" s="238">
        <v>0</v>
      </c>
      <c r="R197" s="238">
        <f>Q197*H197</f>
        <v>0</v>
      </c>
      <c r="S197" s="238">
        <v>0</v>
      </c>
      <c r="T197" s="23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40" t="s">
        <v>219</v>
      </c>
      <c r="AT197" s="240" t="s">
        <v>215</v>
      </c>
      <c r="AU197" s="240" t="s">
        <v>21</v>
      </c>
      <c r="AY197" s="18" t="s">
        <v>213</v>
      </c>
      <c r="BE197" s="241">
        <f>IF(N197="základní",J197,0)</f>
        <v>0</v>
      </c>
      <c r="BF197" s="241">
        <f>IF(N197="snížená",J197,0)</f>
        <v>0</v>
      </c>
      <c r="BG197" s="241">
        <f>IF(N197="zákl. přenesená",J197,0)</f>
        <v>0</v>
      </c>
      <c r="BH197" s="241">
        <f>IF(N197="sníž. přenesená",J197,0)</f>
        <v>0</v>
      </c>
      <c r="BI197" s="241">
        <f>IF(N197="nulová",J197,0)</f>
        <v>0</v>
      </c>
      <c r="BJ197" s="18" t="s">
        <v>21</v>
      </c>
      <c r="BK197" s="241">
        <f>ROUND(I197*H197,2)</f>
        <v>0</v>
      </c>
      <c r="BL197" s="18" t="s">
        <v>219</v>
      </c>
      <c r="BM197" s="240" t="s">
        <v>1075</v>
      </c>
    </row>
    <row r="198" spans="1:65" s="2" customFormat="1" ht="16.5" customHeight="1">
      <c r="A198" s="39"/>
      <c r="B198" s="40"/>
      <c r="C198" s="228" t="s">
        <v>581</v>
      </c>
      <c r="D198" s="228" t="s">
        <v>215</v>
      </c>
      <c r="E198" s="229" t="s">
        <v>4231</v>
      </c>
      <c r="F198" s="230" t="s">
        <v>4232</v>
      </c>
      <c r="G198" s="231" t="s">
        <v>3162</v>
      </c>
      <c r="H198" s="232">
        <v>4</v>
      </c>
      <c r="I198" s="233"/>
      <c r="J198" s="234">
        <f>ROUND(I198*H198,2)</f>
        <v>0</v>
      </c>
      <c r="K198" s="235"/>
      <c r="L198" s="45"/>
      <c r="M198" s="236" t="s">
        <v>1</v>
      </c>
      <c r="N198" s="237" t="s">
        <v>45</v>
      </c>
      <c r="O198" s="92"/>
      <c r="P198" s="238">
        <f>O198*H198</f>
        <v>0</v>
      </c>
      <c r="Q198" s="238">
        <v>0</v>
      </c>
      <c r="R198" s="238">
        <f>Q198*H198</f>
        <v>0</v>
      </c>
      <c r="S198" s="238">
        <v>0</v>
      </c>
      <c r="T198" s="239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40" t="s">
        <v>219</v>
      </c>
      <c r="AT198" s="240" t="s">
        <v>215</v>
      </c>
      <c r="AU198" s="240" t="s">
        <v>21</v>
      </c>
      <c r="AY198" s="18" t="s">
        <v>213</v>
      </c>
      <c r="BE198" s="241">
        <f>IF(N198="základní",J198,0)</f>
        <v>0</v>
      </c>
      <c r="BF198" s="241">
        <f>IF(N198="snížená",J198,0)</f>
        <v>0</v>
      </c>
      <c r="BG198" s="241">
        <f>IF(N198="zákl. přenesená",J198,0)</f>
        <v>0</v>
      </c>
      <c r="BH198" s="241">
        <f>IF(N198="sníž. přenesená",J198,0)</f>
        <v>0</v>
      </c>
      <c r="BI198" s="241">
        <f>IF(N198="nulová",J198,0)</f>
        <v>0</v>
      </c>
      <c r="BJ198" s="18" t="s">
        <v>21</v>
      </c>
      <c r="BK198" s="241">
        <f>ROUND(I198*H198,2)</f>
        <v>0</v>
      </c>
      <c r="BL198" s="18" t="s">
        <v>219</v>
      </c>
      <c r="BM198" s="240" t="s">
        <v>1085</v>
      </c>
    </row>
    <row r="199" spans="1:65" s="2" customFormat="1" ht="16.5" customHeight="1">
      <c r="A199" s="39"/>
      <c r="B199" s="40"/>
      <c r="C199" s="228" t="s">
        <v>586</v>
      </c>
      <c r="D199" s="228" t="s">
        <v>215</v>
      </c>
      <c r="E199" s="229" t="s">
        <v>4233</v>
      </c>
      <c r="F199" s="230" t="s">
        <v>4234</v>
      </c>
      <c r="G199" s="231" t="s">
        <v>3162</v>
      </c>
      <c r="H199" s="232">
        <v>3</v>
      </c>
      <c r="I199" s="233"/>
      <c r="J199" s="234">
        <f>ROUND(I199*H199,2)</f>
        <v>0</v>
      </c>
      <c r="K199" s="235"/>
      <c r="L199" s="45"/>
      <c r="M199" s="236" t="s">
        <v>1</v>
      </c>
      <c r="N199" s="237" t="s">
        <v>45</v>
      </c>
      <c r="O199" s="92"/>
      <c r="P199" s="238">
        <f>O199*H199</f>
        <v>0</v>
      </c>
      <c r="Q199" s="238">
        <v>0</v>
      </c>
      <c r="R199" s="238">
        <f>Q199*H199</f>
        <v>0</v>
      </c>
      <c r="S199" s="238">
        <v>0</v>
      </c>
      <c r="T199" s="239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40" t="s">
        <v>219</v>
      </c>
      <c r="AT199" s="240" t="s">
        <v>215</v>
      </c>
      <c r="AU199" s="240" t="s">
        <v>21</v>
      </c>
      <c r="AY199" s="18" t="s">
        <v>213</v>
      </c>
      <c r="BE199" s="241">
        <f>IF(N199="základní",J199,0)</f>
        <v>0</v>
      </c>
      <c r="BF199" s="241">
        <f>IF(N199="snížená",J199,0)</f>
        <v>0</v>
      </c>
      <c r="BG199" s="241">
        <f>IF(N199="zákl. přenesená",J199,0)</f>
        <v>0</v>
      </c>
      <c r="BH199" s="241">
        <f>IF(N199="sníž. přenesená",J199,0)</f>
        <v>0</v>
      </c>
      <c r="BI199" s="241">
        <f>IF(N199="nulová",J199,0)</f>
        <v>0</v>
      </c>
      <c r="BJ199" s="18" t="s">
        <v>21</v>
      </c>
      <c r="BK199" s="241">
        <f>ROUND(I199*H199,2)</f>
        <v>0</v>
      </c>
      <c r="BL199" s="18" t="s">
        <v>219</v>
      </c>
      <c r="BM199" s="240" t="s">
        <v>1095</v>
      </c>
    </row>
    <row r="200" spans="1:65" s="2" customFormat="1" ht="16.5" customHeight="1">
      <c r="A200" s="39"/>
      <c r="B200" s="40"/>
      <c r="C200" s="228" t="s">
        <v>591</v>
      </c>
      <c r="D200" s="228" t="s">
        <v>215</v>
      </c>
      <c r="E200" s="229" t="s">
        <v>4235</v>
      </c>
      <c r="F200" s="230" t="s">
        <v>4236</v>
      </c>
      <c r="G200" s="231" t="s">
        <v>3162</v>
      </c>
      <c r="H200" s="232">
        <v>2</v>
      </c>
      <c r="I200" s="233"/>
      <c r="J200" s="234">
        <f>ROUND(I200*H200,2)</f>
        <v>0</v>
      </c>
      <c r="K200" s="235"/>
      <c r="L200" s="45"/>
      <c r="M200" s="236" t="s">
        <v>1</v>
      </c>
      <c r="N200" s="237" t="s">
        <v>45</v>
      </c>
      <c r="O200" s="92"/>
      <c r="P200" s="238">
        <f>O200*H200</f>
        <v>0</v>
      </c>
      <c r="Q200" s="238">
        <v>0</v>
      </c>
      <c r="R200" s="238">
        <f>Q200*H200</f>
        <v>0</v>
      </c>
      <c r="S200" s="238">
        <v>0</v>
      </c>
      <c r="T200" s="239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40" t="s">
        <v>219</v>
      </c>
      <c r="AT200" s="240" t="s">
        <v>215</v>
      </c>
      <c r="AU200" s="240" t="s">
        <v>21</v>
      </c>
      <c r="AY200" s="18" t="s">
        <v>213</v>
      </c>
      <c r="BE200" s="241">
        <f>IF(N200="základní",J200,0)</f>
        <v>0</v>
      </c>
      <c r="BF200" s="241">
        <f>IF(N200="snížená",J200,0)</f>
        <v>0</v>
      </c>
      <c r="BG200" s="241">
        <f>IF(N200="zákl. přenesená",J200,0)</f>
        <v>0</v>
      </c>
      <c r="BH200" s="241">
        <f>IF(N200="sníž. přenesená",J200,0)</f>
        <v>0</v>
      </c>
      <c r="BI200" s="241">
        <f>IF(N200="nulová",J200,0)</f>
        <v>0</v>
      </c>
      <c r="BJ200" s="18" t="s">
        <v>21</v>
      </c>
      <c r="BK200" s="241">
        <f>ROUND(I200*H200,2)</f>
        <v>0</v>
      </c>
      <c r="BL200" s="18" t="s">
        <v>219</v>
      </c>
      <c r="BM200" s="240" t="s">
        <v>1105</v>
      </c>
    </row>
    <row r="201" spans="1:65" s="2" customFormat="1" ht="16.5" customHeight="1">
      <c r="A201" s="39"/>
      <c r="B201" s="40"/>
      <c r="C201" s="228" t="s">
        <v>595</v>
      </c>
      <c r="D201" s="228" t="s">
        <v>215</v>
      </c>
      <c r="E201" s="229" t="s">
        <v>4174</v>
      </c>
      <c r="F201" s="230" t="s">
        <v>4175</v>
      </c>
      <c r="G201" s="231" t="s">
        <v>3162</v>
      </c>
      <c r="H201" s="232">
        <v>10</v>
      </c>
      <c r="I201" s="233"/>
      <c r="J201" s="234">
        <f>ROUND(I201*H201,2)</f>
        <v>0</v>
      </c>
      <c r="K201" s="235"/>
      <c r="L201" s="45"/>
      <c r="M201" s="236" t="s">
        <v>1</v>
      </c>
      <c r="N201" s="237" t="s">
        <v>45</v>
      </c>
      <c r="O201" s="92"/>
      <c r="P201" s="238">
        <f>O201*H201</f>
        <v>0</v>
      </c>
      <c r="Q201" s="238">
        <v>0</v>
      </c>
      <c r="R201" s="238">
        <f>Q201*H201</f>
        <v>0</v>
      </c>
      <c r="S201" s="238">
        <v>0</v>
      </c>
      <c r="T201" s="239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40" t="s">
        <v>219</v>
      </c>
      <c r="AT201" s="240" t="s">
        <v>215</v>
      </c>
      <c r="AU201" s="240" t="s">
        <v>21</v>
      </c>
      <c r="AY201" s="18" t="s">
        <v>213</v>
      </c>
      <c r="BE201" s="241">
        <f>IF(N201="základní",J201,0)</f>
        <v>0</v>
      </c>
      <c r="BF201" s="241">
        <f>IF(N201="snížená",J201,0)</f>
        <v>0</v>
      </c>
      <c r="BG201" s="241">
        <f>IF(N201="zákl. přenesená",J201,0)</f>
        <v>0</v>
      </c>
      <c r="BH201" s="241">
        <f>IF(N201="sníž. přenesená",J201,0)</f>
        <v>0</v>
      </c>
      <c r="BI201" s="241">
        <f>IF(N201="nulová",J201,0)</f>
        <v>0</v>
      </c>
      <c r="BJ201" s="18" t="s">
        <v>21</v>
      </c>
      <c r="BK201" s="241">
        <f>ROUND(I201*H201,2)</f>
        <v>0</v>
      </c>
      <c r="BL201" s="18" t="s">
        <v>219</v>
      </c>
      <c r="BM201" s="240" t="s">
        <v>1117</v>
      </c>
    </row>
    <row r="202" spans="1:65" s="2" customFormat="1" ht="16.5" customHeight="1">
      <c r="A202" s="39"/>
      <c r="B202" s="40"/>
      <c r="C202" s="228" t="s">
        <v>601</v>
      </c>
      <c r="D202" s="228" t="s">
        <v>215</v>
      </c>
      <c r="E202" s="229" t="s">
        <v>4176</v>
      </c>
      <c r="F202" s="230" t="s">
        <v>4177</v>
      </c>
      <c r="G202" s="231" t="s">
        <v>3162</v>
      </c>
      <c r="H202" s="232">
        <v>6</v>
      </c>
      <c r="I202" s="233"/>
      <c r="J202" s="234">
        <f>ROUND(I202*H202,2)</f>
        <v>0</v>
      </c>
      <c r="K202" s="235"/>
      <c r="L202" s="45"/>
      <c r="M202" s="236" t="s">
        <v>1</v>
      </c>
      <c r="N202" s="237" t="s">
        <v>45</v>
      </c>
      <c r="O202" s="92"/>
      <c r="P202" s="238">
        <f>O202*H202</f>
        <v>0</v>
      </c>
      <c r="Q202" s="238">
        <v>0</v>
      </c>
      <c r="R202" s="238">
        <f>Q202*H202</f>
        <v>0</v>
      </c>
      <c r="S202" s="238">
        <v>0</v>
      </c>
      <c r="T202" s="239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40" t="s">
        <v>219</v>
      </c>
      <c r="AT202" s="240" t="s">
        <v>215</v>
      </c>
      <c r="AU202" s="240" t="s">
        <v>21</v>
      </c>
      <c r="AY202" s="18" t="s">
        <v>213</v>
      </c>
      <c r="BE202" s="241">
        <f>IF(N202="základní",J202,0)</f>
        <v>0</v>
      </c>
      <c r="BF202" s="241">
        <f>IF(N202="snížená",J202,0)</f>
        <v>0</v>
      </c>
      <c r="BG202" s="241">
        <f>IF(N202="zákl. přenesená",J202,0)</f>
        <v>0</v>
      </c>
      <c r="BH202" s="241">
        <f>IF(N202="sníž. přenesená",J202,0)</f>
        <v>0</v>
      </c>
      <c r="BI202" s="241">
        <f>IF(N202="nulová",J202,0)</f>
        <v>0</v>
      </c>
      <c r="BJ202" s="18" t="s">
        <v>21</v>
      </c>
      <c r="BK202" s="241">
        <f>ROUND(I202*H202,2)</f>
        <v>0</v>
      </c>
      <c r="BL202" s="18" t="s">
        <v>219</v>
      </c>
      <c r="BM202" s="240" t="s">
        <v>1131</v>
      </c>
    </row>
    <row r="203" spans="1:65" s="2" customFormat="1" ht="16.5" customHeight="1">
      <c r="A203" s="39"/>
      <c r="B203" s="40"/>
      <c r="C203" s="228" t="s">
        <v>606</v>
      </c>
      <c r="D203" s="228" t="s">
        <v>215</v>
      </c>
      <c r="E203" s="229" t="s">
        <v>4178</v>
      </c>
      <c r="F203" s="230" t="s">
        <v>4179</v>
      </c>
      <c r="G203" s="231" t="s">
        <v>3162</v>
      </c>
      <c r="H203" s="232">
        <v>40</v>
      </c>
      <c r="I203" s="233"/>
      <c r="J203" s="234">
        <f>ROUND(I203*H203,2)</f>
        <v>0</v>
      </c>
      <c r="K203" s="235"/>
      <c r="L203" s="45"/>
      <c r="M203" s="236" t="s">
        <v>1</v>
      </c>
      <c r="N203" s="237" t="s">
        <v>45</v>
      </c>
      <c r="O203" s="92"/>
      <c r="P203" s="238">
        <f>O203*H203</f>
        <v>0</v>
      </c>
      <c r="Q203" s="238">
        <v>0</v>
      </c>
      <c r="R203" s="238">
        <f>Q203*H203</f>
        <v>0</v>
      </c>
      <c r="S203" s="238">
        <v>0</v>
      </c>
      <c r="T203" s="239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40" t="s">
        <v>219</v>
      </c>
      <c r="AT203" s="240" t="s">
        <v>215</v>
      </c>
      <c r="AU203" s="240" t="s">
        <v>21</v>
      </c>
      <c r="AY203" s="18" t="s">
        <v>213</v>
      </c>
      <c r="BE203" s="241">
        <f>IF(N203="základní",J203,0)</f>
        <v>0</v>
      </c>
      <c r="BF203" s="241">
        <f>IF(N203="snížená",J203,0)</f>
        <v>0</v>
      </c>
      <c r="BG203" s="241">
        <f>IF(N203="zákl. přenesená",J203,0)</f>
        <v>0</v>
      </c>
      <c r="BH203" s="241">
        <f>IF(N203="sníž. přenesená",J203,0)</f>
        <v>0</v>
      </c>
      <c r="BI203" s="241">
        <f>IF(N203="nulová",J203,0)</f>
        <v>0</v>
      </c>
      <c r="BJ203" s="18" t="s">
        <v>21</v>
      </c>
      <c r="BK203" s="241">
        <f>ROUND(I203*H203,2)</f>
        <v>0</v>
      </c>
      <c r="BL203" s="18" t="s">
        <v>219</v>
      </c>
      <c r="BM203" s="240" t="s">
        <v>1141</v>
      </c>
    </row>
    <row r="204" spans="1:65" s="2" customFormat="1" ht="16.5" customHeight="1">
      <c r="A204" s="39"/>
      <c r="B204" s="40"/>
      <c r="C204" s="228" t="s">
        <v>610</v>
      </c>
      <c r="D204" s="228" t="s">
        <v>215</v>
      </c>
      <c r="E204" s="229" t="s">
        <v>4180</v>
      </c>
      <c r="F204" s="230" t="s">
        <v>4181</v>
      </c>
      <c r="G204" s="231" t="s">
        <v>3162</v>
      </c>
      <c r="H204" s="232">
        <v>40</v>
      </c>
      <c r="I204" s="233"/>
      <c r="J204" s="234">
        <f>ROUND(I204*H204,2)</f>
        <v>0</v>
      </c>
      <c r="K204" s="235"/>
      <c r="L204" s="45"/>
      <c r="M204" s="236" t="s">
        <v>1</v>
      </c>
      <c r="N204" s="237" t="s">
        <v>45</v>
      </c>
      <c r="O204" s="92"/>
      <c r="P204" s="238">
        <f>O204*H204</f>
        <v>0</v>
      </c>
      <c r="Q204" s="238">
        <v>0</v>
      </c>
      <c r="R204" s="238">
        <f>Q204*H204</f>
        <v>0</v>
      </c>
      <c r="S204" s="238">
        <v>0</v>
      </c>
      <c r="T204" s="239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40" t="s">
        <v>219</v>
      </c>
      <c r="AT204" s="240" t="s">
        <v>215</v>
      </c>
      <c r="AU204" s="240" t="s">
        <v>21</v>
      </c>
      <c r="AY204" s="18" t="s">
        <v>213</v>
      </c>
      <c r="BE204" s="241">
        <f>IF(N204="základní",J204,0)</f>
        <v>0</v>
      </c>
      <c r="BF204" s="241">
        <f>IF(N204="snížená",J204,0)</f>
        <v>0</v>
      </c>
      <c r="BG204" s="241">
        <f>IF(N204="zákl. přenesená",J204,0)</f>
        <v>0</v>
      </c>
      <c r="BH204" s="241">
        <f>IF(N204="sníž. přenesená",J204,0)</f>
        <v>0</v>
      </c>
      <c r="BI204" s="241">
        <f>IF(N204="nulová",J204,0)</f>
        <v>0</v>
      </c>
      <c r="BJ204" s="18" t="s">
        <v>21</v>
      </c>
      <c r="BK204" s="241">
        <f>ROUND(I204*H204,2)</f>
        <v>0</v>
      </c>
      <c r="BL204" s="18" t="s">
        <v>219</v>
      </c>
      <c r="BM204" s="240" t="s">
        <v>1152</v>
      </c>
    </row>
    <row r="205" spans="1:65" s="2" customFormat="1" ht="16.5" customHeight="1">
      <c r="A205" s="39"/>
      <c r="B205" s="40"/>
      <c r="C205" s="228" t="s">
        <v>614</v>
      </c>
      <c r="D205" s="228" t="s">
        <v>215</v>
      </c>
      <c r="E205" s="229" t="s">
        <v>4237</v>
      </c>
      <c r="F205" s="230" t="s">
        <v>4238</v>
      </c>
      <c r="G205" s="231" t="s">
        <v>3162</v>
      </c>
      <c r="H205" s="232">
        <v>20</v>
      </c>
      <c r="I205" s="233"/>
      <c r="J205" s="234">
        <f>ROUND(I205*H205,2)</f>
        <v>0</v>
      </c>
      <c r="K205" s="235"/>
      <c r="L205" s="45"/>
      <c r="M205" s="236" t="s">
        <v>1</v>
      </c>
      <c r="N205" s="237" t="s">
        <v>45</v>
      </c>
      <c r="O205" s="92"/>
      <c r="P205" s="238">
        <f>O205*H205</f>
        <v>0</v>
      </c>
      <c r="Q205" s="238">
        <v>0</v>
      </c>
      <c r="R205" s="238">
        <f>Q205*H205</f>
        <v>0</v>
      </c>
      <c r="S205" s="238">
        <v>0</v>
      </c>
      <c r="T205" s="239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40" t="s">
        <v>219</v>
      </c>
      <c r="AT205" s="240" t="s">
        <v>215</v>
      </c>
      <c r="AU205" s="240" t="s">
        <v>21</v>
      </c>
      <c r="AY205" s="18" t="s">
        <v>213</v>
      </c>
      <c r="BE205" s="241">
        <f>IF(N205="základní",J205,0)</f>
        <v>0</v>
      </c>
      <c r="BF205" s="241">
        <f>IF(N205="snížená",J205,0)</f>
        <v>0</v>
      </c>
      <c r="BG205" s="241">
        <f>IF(N205="zákl. přenesená",J205,0)</f>
        <v>0</v>
      </c>
      <c r="BH205" s="241">
        <f>IF(N205="sníž. přenesená",J205,0)</f>
        <v>0</v>
      </c>
      <c r="BI205" s="241">
        <f>IF(N205="nulová",J205,0)</f>
        <v>0</v>
      </c>
      <c r="BJ205" s="18" t="s">
        <v>21</v>
      </c>
      <c r="BK205" s="241">
        <f>ROUND(I205*H205,2)</f>
        <v>0</v>
      </c>
      <c r="BL205" s="18" t="s">
        <v>219</v>
      </c>
      <c r="BM205" s="240" t="s">
        <v>1162</v>
      </c>
    </row>
    <row r="206" spans="1:65" s="2" customFormat="1" ht="16.5" customHeight="1">
      <c r="A206" s="39"/>
      <c r="B206" s="40"/>
      <c r="C206" s="228" t="s">
        <v>618</v>
      </c>
      <c r="D206" s="228" t="s">
        <v>215</v>
      </c>
      <c r="E206" s="229" t="s">
        <v>4180</v>
      </c>
      <c r="F206" s="230" t="s">
        <v>4181</v>
      </c>
      <c r="G206" s="231" t="s">
        <v>3162</v>
      </c>
      <c r="H206" s="232">
        <v>20</v>
      </c>
      <c r="I206" s="233"/>
      <c r="J206" s="234">
        <f>ROUND(I206*H206,2)</f>
        <v>0</v>
      </c>
      <c r="K206" s="235"/>
      <c r="L206" s="45"/>
      <c r="M206" s="236" t="s">
        <v>1</v>
      </c>
      <c r="N206" s="237" t="s">
        <v>45</v>
      </c>
      <c r="O206" s="92"/>
      <c r="P206" s="238">
        <f>O206*H206</f>
        <v>0</v>
      </c>
      <c r="Q206" s="238">
        <v>0</v>
      </c>
      <c r="R206" s="238">
        <f>Q206*H206</f>
        <v>0</v>
      </c>
      <c r="S206" s="238">
        <v>0</v>
      </c>
      <c r="T206" s="23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40" t="s">
        <v>219</v>
      </c>
      <c r="AT206" s="240" t="s">
        <v>215</v>
      </c>
      <c r="AU206" s="240" t="s">
        <v>21</v>
      </c>
      <c r="AY206" s="18" t="s">
        <v>213</v>
      </c>
      <c r="BE206" s="241">
        <f>IF(N206="základní",J206,0)</f>
        <v>0</v>
      </c>
      <c r="BF206" s="241">
        <f>IF(N206="snížená",J206,0)</f>
        <v>0</v>
      </c>
      <c r="BG206" s="241">
        <f>IF(N206="zákl. přenesená",J206,0)</f>
        <v>0</v>
      </c>
      <c r="BH206" s="241">
        <f>IF(N206="sníž. přenesená",J206,0)</f>
        <v>0</v>
      </c>
      <c r="BI206" s="241">
        <f>IF(N206="nulová",J206,0)</f>
        <v>0</v>
      </c>
      <c r="BJ206" s="18" t="s">
        <v>21</v>
      </c>
      <c r="BK206" s="241">
        <f>ROUND(I206*H206,2)</f>
        <v>0</v>
      </c>
      <c r="BL206" s="18" t="s">
        <v>219</v>
      </c>
      <c r="BM206" s="240" t="s">
        <v>1172</v>
      </c>
    </row>
    <row r="207" spans="1:65" s="2" customFormat="1" ht="16.5" customHeight="1">
      <c r="A207" s="39"/>
      <c r="B207" s="40"/>
      <c r="C207" s="228" t="s">
        <v>624</v>
      </c>
      <c r="D207" s="228" t="s">
        <v>215</v>
      </c>
      <c r="E207" s="229" t="s">
        <v>4239</v>
      </c>
      <c r="F207" s="230" t="s">
        <v>4240</v>
      </c>
      <c r="G207" s="231" t="s">
        <v>3162</v>
      </c>
      <c r="H207" s="232">
        <v>7</v>
      </c>
      <c r="I207" s="233"/>
      <c r="J207" s="234">
        <f>ROUND(I207*H207,2)</f>
        <v>0</v>
      </c>
      <c r="K207" s="235"/>
      <c r="L207" s="45"/>
      <c r="M207" s="236" t="s">
        <v>1</v>
      </c>
      <c r="N207" s="237" t="s">
        <v>45</v>
      </c>
      <c r="O207" s="92"/>
      <c r="P207" s="238">
        <f>O207*H207</f>
        <v>0</v>
      </c>
      <c r="Q207" s="238">
        <v>0</v>
      </c>
      <c r="R207" s="238">
        <f>Q207*H207</f>
        <v>0</v>
      </c>
      <c r="S207" s="238">
        <v>0</v>
      </c>
      <c r="T207" s="239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40" t="s">
        <v>219</v>
      </c>
      <c r="AT207" s="240" t="s">
        <v>215</v>
      </c>
      <c r="AU207" s="240" t="s">
        <v>21</v>
      </c>
      <c r="AY207" s="18" t="s">
        <v>213</v>
      </c>
      <c r="BE207" s="241">
        <f>IF(N207="základní",J207,0)</f>
        <v>0</v>
      </c>
      <c r="BF207" s="241">
        <f>IF(N207="snížená",J207,0)</f>
        <v>0</v>
      </c>
      <c r="BG207" s="241">
        <f>IF(N207="zákl. přenesená",J207,0)</f>
        <v>0</v>
      </c>
      <c r="BH207" s="241">
        <f>IF(N207="sníž. přenesená",J207,0)</f>
        <v>0</v>
      </c>
      <c r="BI207" s="241">
        <f>IF(N207="nulová",J207,0)</f>
        <v>0</v>
      </c>
      <c r="BJ207" s="18" t="s">
        <v>21</v>
      </c>
      <c r="BK207" s="241">
        <f>ROUND(I207*H207,2)</f>
        <v>0</v>
      </c>
      <c r="BL207" s="18" t="s">
        <v>219</v>
      </c>
      <c r="BM207" s="240" t="s">
        <v>1185</v>
      </c>
    </row>
    <row r="208" spans="1:65" s="2" customFormat="1" ht="16.5" customHeight="1">
      <c r="A208" s="39"/>
      <c r="B208" s="40"/>
      <c r="C208" s="228" t="s">
        <v>629</v>
      </c>
      <c r="D208" s="228" t="s">
        <v>215</v>
      </c>
      <c r="E208" s="229" t="s">
        <v>4184</v>
      </c>
      <c r="F208" s="230" t="s">
        <v>4185</v>
      </c>
      <c r="G208" s="231" t="s">
        <v>3162</v>
      </c>
      <c r="H208" s="232">
        <v>7</v>
      </c>
      <c r="I208" s="233"/>
      <c r="J208" s="234">
        <f>ROUND(I208*H208,2)</f>
        <v>0</v>
      </c>
      <c r="K208" s="235"/>
      <c r="L208" s="45"/>
      <c r="M208" s="236" t="s">
        <v>1</v>
      </c>
      <c r="N208" s="237" t="s">
        <v>45</v>
      </c>
      <c r="O208" s="92"/>
      <c r="P208" s="238">
        <f>O208*H208</f>
        <v>0</v>
      </c>
      <c r="Q208" s="238">
        <v>0</v>
      </c>
      <c r="R208" s="238">
        <f>Q208*H208</f>
        <v>0</v>
      </c>
      <c r="S208" s="238">
        <v>0</v>
      </c>
      <c r="T208" s="239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40" t="s">
        <v>219</v>
      </c>
      <c r="AT208" s="240" t="s">
        <v>215</v>
      </c>
      <c r="AU208" s="240" t="s">
        <v>21</v>
      </c>
      <c r="AY208" s="18" t="s">
        <v>213</v>
      </c>
      <c r="BE208" s="241">
        <f>IF(N208="základní",J208,0)</f>
        <v>0</v>
      </c>
      <c r="BF208" s="241">
        <f>IF(N208="snížená",J208,0)</f>
        <v>0</v>
      </c>
      <c r="BG208" s="241">
        <f>IF(N208="zákl. přenesená",J208,0)</f>
        <v>0</v>
      </c>
      <c r="BH208" s="241">
        <f>IF(N208="sníž. přenesená",J208,0)</f>
        <v>0</v>
      </c>
      <c r="BI208" s="241">
        <f>IF(N208="nulová",J208,0)</f>
        <v>0</v>
      </c>
      <c r="BJ208" s="18" t="s">
        <v>21</v>
      </c>
      <c r="BK208" s="241">
        <f>ROUND(I208*H208,2)</f>
        <v>0</v>
      </c>
      <c r="BL208" s="18" t="s">
        <v>219</v>
      </c>
      <c r="BM208" s="240" t="s">
        <v>1194</v>
      </c>
    </row>
    <row r="209" spans="1:65" s="2" customFormat="1" ht="16.5" customHeight="1">
      <c r="A209" s="39"/>
      <c r="B209" s="40"/>
      <c r="C209" s="228" t="s">
        <v>635</v>
      </c>
      <c r="D209" s="228" t="s">
        <v>215</v>
      </c>
      <c r="E209" s="229" t="s">
        <v>4241</v>
      </c>
      <c r="F209" s="230" t="s">
        <v>4242</v>
      </c>
      <c r="G209" s="231" t="s">
        <v>3162</v>
      </c>
      <c r="H209" s="232">
        <v>7</v>
      </c>
      <c r="I209" s="233"/>
      <c r="J209" s="234">
        <f>ROUND(I209*H209,2)</f>
        <v>0</v>
      </c>
      <c r="K209" s="235"/>
      <c r="L209" s="45"/>
      <c r="M209" s="236" t="s">
        <v>1</v>
      </c>
      <c r="N209" s="237" t="s">
        <v>45</v>
      </c>
      <c r="O209" s="92"/>
      <c r="P209" s="238">
        <f>O209*H209</f>
        <v>0</v>
      </c>
      <c r="Q209" s="238">
        <v>0</v>
      </c>
      <c r="R209" s="238">
        <f>Q209*H209</f>
        <v>0</v>
      </c>
      <c r="S209" s="238">
        <v>0</v>
      </c>
      <c r="T209" s="239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40" t="s">
        <v>219</v>
      </c>
      <c r="AT209" s="240" t="s">
        <v>215</v>
      </c>
      <c r="AU209" s="240" t="s">
        <v>21</v>
      </c>
      <c r="AY209" s="18" t="s">
        <v>213</v>
      </c>
      <c r="BE209" s="241">
        <f>IF(N209="základní",J209,0)</f>
        <v>0</v>
      </c>
      <c r="BF209" s="241">
        <f>IF(N209="snížená",J209,0)</f>
        <v>0</v>
      </c>
      <c r="BG209" s="241">
        <f>IF(N209="zákl. přenesená",J209,0)</f>
        <v>0</v>
      </c>
      <c r="BH209" s="241">
        <f>IF(N209="sníž. přenesená",J209,0)</f>
        <v>0</v>
      </c>
      <c r="BI209" s="241">
        <f>IF(N209="nulová",J209,0)</f>
        <v>0</v>
      </c>
      <c r="BJ209" s="18" t="s">
        <v>21</v>
      </c>
      <c r="BK209" s="241">
        <f>ROUND(I209*H209,2)</f>
        <v>0</v>
      </c>
      <c r="BL209" s="18" t="s">
        <v>219</v>
      </c>
      <c r="BM209" s="240" t="s">
        <v>1204</v>
      </c>
    </row>
    <row r="210" spans="1:65" s="2" customFormat="1" ht="16.5" customHeight="1">
      <c r="A210" s="39"/>
      <c r="B210" s="40"/>
      <c r="C210" s="228" t="s">
        <v>639</v>
      </c>
      <c r="D210" s="228" t="s">
        <v>215</v>
      </c>
      <c r="E210" s="229" t="s">
        <v>4243</v>
      </c>
      <c r="F210" s="230" t="s">
        <v>4244</v>
      </c>
      <c r="G210" s="231" t="s">
        <v>3162</v>
      </c>
      <c r="H210" s="232">
        <v>7</v>
      </c>
      <c r="I210" s="233"/>
      <c r="J210" s="234">
        <f>ROUND(I210*H210,2)</f>
        <v>0</v>
      </c>
      <c r="K210" s="235"/>
      <c r="L210" s="45"/>
      <c r="M210" s="236" t="s">
        <v>1</v>
      </c>
      <c r="N210" s="237" t="s">
        <v>45</v>
      </c>
      <c r="O210" s="92"/>
      <c r="P210" s="238">
        <f>O210*H210</f>
        <v>0</v>
      </c>
      <c r="Q210" s="238">
        <v>0</v>
      </c>
      <c r="R210" s="238">
        <f>Q210*H210</f>
        <v>0</v>
      </c>
      <c r="S210" s="238">
        <v>0</v>
      </c>
      <c r="T210" s="239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40" t="s">
        <v>219</v>
      </c>
      <c r="AT210" s="240" t="s">
        <v>215</v>
      </c>
      <c r="AU210" s="240" t="s">
        <v>21</v>
      </c>
      <c r="AY210" s="18" t="s">
        <v>213</v>
      </c>
      <c r="BE210" s="241">
        <f>IF(N210="základní",J210,0)</f>
        <v>0</v>
      </c>
      <c r="BF210" s="241">
        <f>IF(N210="snížená",J210,0)</f>
        <v>0</v>
      </c>
      <c r="BG210" s="241">
        <f>IF(N210="zákl. přenesená",J210,0)</f>
        <v>0</v>
      </c>
      <c r="BH210" s="241">
        <f>IF(N210="sníž. přenesená",J210,0)</f>
        <v>0</v>
      </c>
      <c r="BI210" s="241">
        <f>IF(N210="nulová",J210,0)</f>
        <v>0</v>
      </c>
      <c r="BJ210" s="18" t="s">
        <v>21</v>
      </c>
      <c r="BK210" s="241">
        <f>ROUND(I210*H210,2)</f>
        <v>0</v>
      </c>
      <c r="BL210" s="18" t="s">
        <v>219</v>
      </c>
      <c r="BM210" s="240" t="s">
        <v>1215</v>
      </c>
    </row>
    <row r="211" spans="1:65" s="2" customFormat="1" ht="16.5" customHeight="1">
      <c r="A211" s="39"/>
      <c r="B211" s="40"/>
      <c r="C211" s="228" t="s">
        <v>643</v>
      </c>
      <c r="D211" s="228" t="s">
        <v>215</v>
      </c>
      <c r="E211" s="229" t="s">
        <v>4184</v>
      </c>
      <c r="F211" s="230" t="s">
        <v>4185</v>
      </c>
      <c r="G211" s="231" t="s">
        <v>3162</v>
      </c>
      <c r="H211" s="232">
        <v>7</v>
      </c>
      <c r="I211" s="233"/>
      <c r="J211" s="234">
        <f>ROUND(I211*H211,2)</f>
        <v>0</v>
      </c>
      <c r="K211" s="235"/>
      <c r="L211" s="45"/>
      <c r="M211" s="236" t="s">
        <v>1</v>
      </c>
      <c r="N211" s="237" t="s">
        <v>45</v>
      </c>
      <c r="O211" s="92"/>
      <c r="P211" s="238">
        <f>O211*H211</f>
        <v>0</v>
      </c>
      <c r="Q211" s="238">
        <v>0</v>
      </c>
      <c r="R211" s="238">
        <f>Q211*H211</f>
        <v>0</v>
      </c>
      <c r="S211" s="238">
        <v>0</v>
      </c>
      <c r="T211" s="239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40" t="s">
        <v>219</v>
      </c>
      <c r="AT211" s="240" t="s">
        <v>215</v>
      </c>
      <c r="AU211" s="240" t="s">
        <v>21</v>
      </c>
      <c r="AY211" s="18" t="s">
        <v>213</v>
      </c>
      <c r="BE211" s="241">
        <f>IF(N211="základní",J211,0)</f>
        <v>0</v>
      </c>
      <c r="BF211" s="241">
        <f>IF(N211="snížená",J211,0)</f>
        <v>0</v>
      </c>
      <c r="BG211" s="241">
        <f>IF(N211="zákl. přenesená",J211,0)</f>
        <v>0</v>
      </c>
      <c r="BH211" s="241">
        <f>IF(N211="sníž. přenesená",J211,0)</f>
        <v>0</v>
      </c>
      <c r="BI211" s="241">
        <f>IF(N211="nulová",J211,0)</f>
        <v>0</v>
      </c>
      <c r="BJ211" s="18" t="s">
        <v>21</v>
      </c>
      <c r="BK211" s="241">
        <f>ROUND(I211*H211,2)</f>
        <v>0</v>
      </c>
      <c r="BL211" s="18" t="s">
        <v>219</v>
      </c>
      <c r="BM211" s="240" t="s">
        <v>1224</v>
      </c>
    </row>
    <row r="212" spans="1:65" s="2" customFormat="1" ht="16.5" customHeight="1">
      <c r="A212" s="39"/>
      <c r="B212" s="40"/>
      <c r="C212" s="228" t="s">
        <v>649</v>
      </c>
      <c r="D212" s="228" t="s">
        <v>215</v>
      </c>
      <c r="E212" s="229" t="s">
        <v>4245</v>
      </c>
      <c r="F212" s="230" t="s">
        <v>4246</v>
      </c>
      <c r="G212" s="231" t="s">
        <v>3162</v>
      </c>
      <c r="H212" s="232">
        <v>7</v>
      </c>
      <c r="I212" s="233"/>
      <c r="J212" s="234">
        <f>ROUND(I212*H212,2)</f>
        <v>0</v>
      </c>
      <c r="K212" s="235"/>
      <c r="L212" s="45"/>
      <c r="M212" s="236" t="s">
        <v>1</v>
      </c>
      <c r="N212" s="237" t="s">
        <v>45</v>
      </c>
      <c r="O212" s="92"/>
      <c r="P212" s="238">
        <f>O212*H212</f>
        <v>0</v>
      </c>
      <c r="Q212" s="238">
        <v>0</v>
      </c>
      <c r="R212" s="238">
        <f>Q212*H212</f>
        <v>0</v>
      </c>
      <c r="S212" s="238">
        <v>0</v>
      </c>
      <c r="T212" s="239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40" t="s">
        <v>219</v>
      </c>
      <c r="AT212" s="240" t="s">
        <v>215</v>
      </c>
      <c r="AU212" s="240" t="s">
        <v>21</v>
      </c>
      <c r="AY212" s="18" t="s">
        <v>213</v>
      </c>
      <c r="BE212" s="241">
        <f>IF(N212="základní",J212,0)</f>
        <v>0</v>
      </c>
      <c r="BF212" s="241">
        <f>IF(N212="snížená",J212,0)</f>
        <v>0</v>
      </c>
      <c r="BG212" s="241">
        <f>IF(N212="zákl. přenesená",J212,0)</f>
        <v>0</v>
      </c>
      <c r="BH212" s="241">
        <f>IF(N212="sníž. přenesená",J212,0)</f>
        <v>0</v>
      </c>
      <c r="BI212" s="241">
        <f>IF(N212="nulová",J212,0)</f>
        <v>0</v>
      </c>
      <c r="BJ212" s="18" t="s">
        <v>21</v>
      </c>
      <c r="BK212" s="241">
        <f>ROUND(I212*H212,2)</f>
        <v>0</v>
      </c>
      <c r="BL212" s="18" t="s">
        <v>219</v>
      </c>
      <c r="BM212" s="240" t="s">
        <v>1233</v>
      </c>
    </row>
    <row r="213" spans="1:65" s="2" customFormat="1" ht="21.75" customHeight="1">
      <c r="A213" s="39"/>
      <c r="B213" s="40"/>
      <c r="C213" s="228" t="s">
        <v>654</v>
      </c>
      <c r="D213" s="228" t="s">
        <v>215</v>
      </c>
      <c r="E213" s="229" t="s">
        <v>4182</v>
      </c>
      <c r="F213" s="230" t="s">
        <v>4183</v>
      </c>
      <c r="G213" s="231" t="s">
        <v>3162</v>
      </c>
      <c r="H213" s="232">
        <v>7</v>
      </c>
      <c r="I213" s="233"/>
      <c r="J213" s="234">
        <f>ROUND(I213*H213,2)</f>
        <v>0</v>
      </c>
      <c r="K213" s="235"/>
      <c r="L213" s="45"/>
      <c r="M213" s="236" t="s">
        <v>1</v>
      </c>
      <c r="N213" s="237" t="s">
        <v>45</v>
      </c>
      <c r="O213" s="92"/>
      <c r="P213" s="238">
        <f>O213*H213</f>
        <v>0</v>
      </c>
      <c r="Q213" s="238">
        <v>0</v>
      </c>
      <c r="R213" s="238">
        <f>Q213*H213</f>
        <v>0</v>
      </c>
      <c r="S213" s="238">
        <v>0</v>
      </c>
      <c r="T213" s="239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40" t="s">
        <v>219</v>
      </c>
      <c r="AT213" s="240" t="s">
        <v>215</v>
      </c>
      <c r="AU213" s="240" t="s">
        <v>21</v>
      </c>
      <c r="AY213" s="18" t="s">
        <v>213</v>
      </c>
      <c r="BE213" s="241">
        <f>IF(N213="základní",J213,0)</f>
        <v>0</v>
      </c>
      <c r="BF213" s="241">
        <f>IF(N213="snížená",J213,0)</f>
        <v>0</v>
      </c>
      <c r="BG213" s="241">
        <f>IF(N213="zákl. přenesená",J213,0)</f>
        <v>0</v>
      </c>
      <c r="BH213" s="241">
        <f>IF(N213="sníž. přenesená",J213,0)</f>
        <v>0</v>
      </c>
      <c r="BI213" s="241">
        <f>IF(N213="nulová",J213,0)</f>
        <v>0</v>
      </c>
      <c r="BJ213" s="18" t="s">
        <v>21</v>
      </c>
      <c r="BK213" s="241">
        <f>ROUND(I213*H213,2)</f>
        <v>0</v>
      </c>
      <c r="BL213" s="18" t="s">
        <v>219</v>
      </c>
      <c r="BM213" s="240" t="s">
        <v>1247</v>
      </c>
    </row>
    <row r="214" spans="1:65" s="2" customFormat="1" ht="16.5" customHeight="1">
      <c r="A214" s="39"/>
      <c r="B214" s="40"/>
      <c r="C214" s="228" t="s">
        <v>659</v>
      </c>
      <c r="D214" s="228" t="s">
        <v>215</v>
      </c>
      <c r="E214" s="229" t="s">
        <v>4184</v>
      </c>
      <c r="F214" s="230" t="s">
        <v>4185</v>
      </c>
      <c r="G214" s="231" t="s">
        <v>3162</v>
      </c>
      <c r="H214" s="232">
        <v>7</v>
      </c>
      <c r="I214" s="233"/>
      <c r="J214" s="234">
        <f>ROUND(I214*H214,2)</f>
        <v>0</v>
      </c>
      <c r="K214" s="235"/>
      <c r="L214" s="45"/>
      <c r="M214" s="236" t="s">
        <v>1</v>
      </c>
      <c r="N214" s="237" t="s">
        <v>45</v>
      </c>
      <c r="O214" s="92"/>
      <c r="P214" s="238">
        <f>O214*H214</f>
        <v>0</v>
      </c>
      <c r="Q214" s="238">
        <v>0</v>
      </c>
      <c r="R214" s="238">
        <f>Q214*H214</f>
        <v>0</v>
      </c>
      <c r="S214" s="238">
        <v>0</v>
      </c>
      <c r="T214" s="239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40" t="s">
        <v>219</v>
      </c>
      <c r="AT214" s="240" t="s">
        <v>215</v>
      </c>
      <c r="AU214" s="240" t="s">
        <v>21</v>
      </c>
      <c r="AY214" s="18" t="s">
        <v>213</v>
      </c>
      <c r="BE214" s="241">
        <f>IF(N214="základní",J214,0)</f>
        <v>0</v>
      </c>
      <c r="BF214" s="241">
        <f>IF(N214="snížená",J214,0)</f>
        <v>0</v>
      </c>
      <c r="BG214" s="241">
        <f>IF(N214="zákl. přenesená",J214,0)</f>
        <v>0</v>
      </c>
      <c r="BH214" s="241">
        <f>IF(N214="sníž. přenesená",J214,0)</f>
        <v>0</v>
      </c>
      <c r="BI214" s="241">
        <f>IF(N214="nulová",J214,0)</f>
        <v>0</v>
      </c>
      <c r="BJ214" s="18" t="s">
        <v>21</v>
      </c>
      <c r="BK214" s="241">
        <f>ROUND(I214*H214,2)</f>
        <v>0</v>
      </c>
      <c r="BL214" s="18" t="s">
        <v>219</v>
      </c>
      <c r="BM214" s="240" t="s">
        <v>1257</v>
      </c>
    </row>
    <row r="215" spans="1:65" s="2" customFormat="1" ht="16.5" customHeight="1">
      <c r="A215" s="39"/>
      <c r="B215" s="40"/>
      <c r="C215" s="228" t="s">
        <v>664</v>
      </c>
      <c r="D215" s="228" t="s">
        <v>215</v>
      </c>
      <c r="E215" s="229" t="s">
        <v>4186</v>
      </c>
      <c r="F215" s="230" t="s">
        <v>4187</v>
      </c>
      <c r="G215" s="231" t="s">
        <v>3162</v>
      </c>
      <c r="H215" s="232">
        <v>14</v>
      </c>
      <c r="I215" s="233"/>
      <c r="J215" s="234">
        <f>ROUND(I215*H215,2)</f>
        <v>0</v>
      </c>
      <c r="K215" s="235"/>
      <c r="L215" s="45"/>
      <c r="M215" s="236" t="s">
        <v>1</v>
      </c>
      <c r="N215" s="237" t="s">
        <v>45</v>
      </c>
      <c r="O215" s="92"/>
      <c r="P215" s="238">
        <f>O215*H215</f>
        <v>0</v>
      </c>
      <c r="Q215" s="238">
        <v>0</v>
      </c>
      <c r="R215" s="238">
        <f>Q215*H215</f>
        <v>0</v>
      </c>
      <c r="S215" s="238">
        <v>0</v>
      </c>
      <c r="T215" s="239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40" t="s">
        <v>219</v>
      </c>
      <c r="AT215" s="240" t="s">
        <v>215</v>
      </c>
      <c r="AU215" s="240" t="s">
        <v>21</v>
      </c>
      <c r="AY215" s="18" t="s">
        <v>213</v>
      </c>
      <c r="BE215" s="241">
        <f>IF(N215="základní",J215,0)</f>
        <v>0</v>
      </c>
      <c r="BF215" s="241">
        <f>IF(N215="snížená",J215,0)</f>
        <v>0</v>
      </c>
      <c r="BG215" s="241">
        <f>IF(N215="zákl. přenesená",J215,0)</f>
        <v>0</v>
      </c>
      <c r="BH215" s="241">
        <f>IF(N215="sníž. přenesená",J215,0)</f>
        <v>0</v>
      </c>
      <c r="BI215" s="241">
        <f>IF(N215="nulová",J215,0)</f>
        <v>0</v>
      </c>
      <c r="BJ215" s="18" t="s">
        <v>21</v>
      </c>
      <c r="BK215" s="241">
        <f>ROUND(I215*H215,2)</f>
        <v>0</v>
      </c>
      <c r="BL215" s="18" t="s">
        <v>219</v>
      </c>
      <c r="BM215" s="240" t="s">
        <v>1266</v>
      </c>
    </row>
    <row r="216" spans="1:65" s="2" customFormat="1" ht="16.5" customHeight="1">
      <c r="A216" s="39"/>
      <c r="B216" s="40"/>
      <c r="C216" s="228" t="s">
        <v>670</v>
      </c>
      <c r="D216" s="228" t="s">
        <v>215</v>
      </c>
      <c r="E216" s="229" t="s">
        <v>4188</v>
      </c>
      <c r="F216" s="230" t="s">
        <v>4189</v>
      </c>
      <c r="G216" s="231" t="s">
        <v>3162</v>
      </c>
      <c r="H216" s="232">
        <v>540</v>
      </c>
      <c r="I216" s="233"/>
      <c r="J216" s="234">
        <f>ROUND(I216*H216,2)</f>
        <v>0</v>
      </c>
      <c r="K216" s="235"/>
      <c r="L216" s="45"/>
      <c r="M216" s="236" t="s">
        <v>1</v>
      </c>
      <c r="N216" s="237" t="s">
        <v>45</v>
      </c>
      <c r="O216" s="92"/>
      <c r="P216" s="238">
        <f>O216*H216</f>
        <v>0</v>
      </c>
      <c r="Q216" s="238">
        <v>0</v>
      </c>
      <c r="R216" s="238">
        <f>Q216*H216</f>
        <v>0</v>
      </c>
      <c r="S216" s="238">
        <v>0</v>
      </c>
      <c r="T216" s="239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40" t="s">
        <v>219</v>
      </c>
      <c r="AT216" s="240" t="s">
        <v>215</v>
      </c>
      <c r="AU216" s="240" t="s">
        <v>21</v>
      </c>
      <c r="AY216" s="18" t="s">
        <v>213</v>
      </c>
      <c r="BE216" s="241">
        <f>IF(N216="základní",J216,0)</f>
        <v>0</v>
      </c>
      <c r="BF216" s="241">
        <f>IF(N216="snížená",J216,0)</f>
        <v>0</v>
      </c>
      <c r="BG216" s="241">
        <f>IF(N216="zákl. přenesená",J216,0)</f>
        <v>0</v>
      </c>
      <c r="BH216" s="241">
        <f>IF(N216="sníž. přenesená",J216,0)</f>
        <v>0</v>
      </c>
      <c r="BI216" s="241">
        <f>IF(N216="nulová",J216,0)</f>
        <v>0</v>
      </c>
      <c r="BJ216" s="18" t="s">
        <v>21</v>
      </c>
      <c r="BK216" s="241">
        <f>ROUND(I216*H216,2)</f>
        <v>0</v>
      </c>
      <c r="BL216" s="18" t="s">
        <v>219</v>
      </c>
      <c r="BM216" s="240" t="s">
        <v>1276</v>
      </c>
    </row>
    <row r="217" spans="1:65" s="2" customFormat="1" ht="16.5" customHeight="1">
      <c r="A217" s="39"/>
      <c r="B217" s="40"/>
      <c r="C217" s="228" t="s">
        <v>674</v>
      </c>
      <c r="D217" s="228" t="s">
        <v>215</v>
      </c>
      <c r="E217" s="229" t="s">
        <v>4190</v>
      </c>
      <c r="F217" s="230" t="s">
        <v>4191</v>
      </c>
      <c r="G217" s="231" t="s">
        <v>3162</v>
      </c>
      <c r="H217" s="232">
        <v>55</v>
      </c>
      <c r="I217" s="233"/>
      <c r="J217" s="234">
        <f>ROUND(I217*H217,2)</f>
        <v>0</v>
      </c>
      <c r="K217" s="235"/>
      <c r="L217" s="45"/>
      <c r="M217" s="236" t="s">
        <v>1</v>
      </c>
      <c r="N217" s="237" t="s">
        <v>45</v>
      </c>
      <c r="O217" s="92"/>
      <c r="P217" s="238">
        <f>O217*H217</f>
        <v>0</v>
      </c>
      <c r="Q217" s="238">
        <v>0</v>
      </c>
      <c r="R217" s="238">
        <f>Q217*H217</f>
        <v>0</v>
      </c>
      <c r="S217" s="238">
        <v>0</v>
      </c>
      <c r="T217" s="239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40" t="s">
        <v>219</v>
      </c>
      <c r="AT217" s="240" t="s">
        <v>215</v>
      </c>
      <c r="AU217" s="240" t="s">
        <v>21</v>
      </c>
      <c r="AY217" s="18" t="s">
        <v>213</v>
      </c>
      <c r="BE217" s="241">
        <f>IF(N217="základní",J217,0)</f>
        <v>0</v>
      </c>
      <c r="BF217" s="241">
        <f>IF(N217="snížená",J217,0)</f>
        <v>0</v>
      </c>
      <c r="BG217" s="241">
        <f>IF(N217="zákl. přenesená",J217,0)</f>
        <v>0</v>
      </c>
      <c r="BH217" s="241">
        <f>IF(N217="sníž. přenesená",J217,0)</f>
        <v>0</v>
      </c>
      <c r="BI217" s="241">
        <f>IF(N217="nulová",J217,0)</f>
        <v>0</v>
      </c>
      <c r="BJ217" s="18" t="s">
        <v>21</v>
      </c>
      <c r="BK217" s="241">
        <f>ROUND(I217*H217,2)</f>
        <v>0</v>
      </c>
      <c r="BL217" s="18" t="s">
        <v>219</v>
      </c>
      <c r="BM217" s="240" t="s">
        <v>1289</v>
      </c>
    </row>
    <row r="218" spans="1:65" s="2" customFormat="1" ht="16.5" customHeight="1">
      <c r="A218" s="39"/>
      <c r="B218" s="40"/>
      <c r="C218" s="228" t="s">
        <v>678</v>
      </c>
      <c r="D218" s="228" t="s">
        <v>215</v>
      </c>
      <c r="E218" s="229" t="s">
        <v>4247</v>
      </c>
      <c r="F218" s="230" t="s">
        <v>4193</v>
      </c>
      <c r="G218" s="231" t="s">
        <v>4194</v>
      </c>
      <c r="H218" s="232">
        <v>1</v>
      </c>
      <c r="I218" s="233"/>
      <c r="J218" s="234">
        <f>ROUND(I218*H218,2)</f>
        <v>0</v>
      </c>
      <c r="K218" s="235"/>
      <c r="L218" s="45"/>
      <c r="M218" s="236" t="s">
        <v>1</v>
      </c>
      <c r="N218" s="237" t="s">
        <v>45</v>
      </c>
      <c r="O218" s="92"/>
      <c r="P218" s="238">
        <f>O218*H218</f>
        <v>0</v>
      </c>
      <c r="Q218" s="238">
        <v>0</v>
      </c>
      <c r="R218" s="238">
        <f>Q218*H218</f>
        <v>0</v>
      </c>
      <c r="S218" s="238">
        <v>0</v>
      </c>
      <c r="T218" s="239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40" t="s">
        <v>219</v>
      </c>
      <c r="AT218" s="240" t="s">
        <v>215</v>
      </c>
      <c r="AU218" s="240" t="s">
        <v>21</v>
      </c>
      <c r="AY218" s="18" t="s">
        <v>213</v>
      </c>
      <c r="BE218" s="241">
        <f>IF(N218="základní",J218,0)</f>
        <v>0</v>
      </c>
      <c r="BF218" s="241">
        <f>IF(N218="snížená",J218,0)</f>
        <v>0</v>
      </c>
      <c r="BG218" s="241">
        <f>IF(N218="zákl. přenesená",J218,0)</f>
        <v>0</v>
      </c>
      <c r="BH218" s="241">
        <f>IF(N218="sníž. přenesená",J218,0)</f>
        <v>0</v>
      </c>
      <c r="BI218" s="241">
        <f>IF(N218="nulová",J218,0)</f>
        <v>0</v>
      </c>
      <c r="BJ218" s="18" t="s">
        <v>21</v>
      </c>
      <c r="BK218" s="241">
        <f>ROUND(I218*H218,2)</f>
        <v>0</v>
      </c>
      <c r="BL218" s="18" t="s">
        <v>219</v>
      </c>
      <c r="BM218" s="240" t="s">
        <v>1299</v>
      </c>
    </row>
    <row r="219" spans="1:65" s="2" customFormat="1" ht="16.5" customHeight="1">
      <c r="A219" s="39"/>
      <c r="B219" s="40"/>
      <c r="C219" s="228" t="s">
        <v>682</v>
      </c>
      <c r="D219" s="228" t="s">
        <v>215</v>
      </c>
      <c r="E219" s="229" t="s">
        <v>4248</v>
      </c>
      <c r="F219" s="230" t="s">
        <v>4196</v>
      </c>
      <c r="G219" s="231" t="s">
        <v>4194</v>
      </c>
      <c r="H219" s="232">
        <v>1</v>
      </c>
      <c r="I219" s="233"/>
      <c r="J219" s="234">
        <f>ROUND(I219*H219,2)</f>
        <v>0</v>
      </c>
      <c r="K219" s="235"/>
      <c r="L219" s="45"/>
      <c r="M219" s="236" t="s">
        <v>1</v>
      </c>
      <c r="N219" s="237" t="s">
        <v>45</v>
      </c>
      <c r="O219" s="92"/>
      <c r="P219" s="238">
        <f>O219*H219</f>
        <v>0</v>
      </c>
      <c r="Q219" s="238">
        <v>0</v>
      </c>
      <c r="R219" s="238">
        <f>Q219*H219</f>
        <v>0</v>
      </c>
      <c r="S219" s="238">
        <v>0</v>
      </c>
      <c r="T219" s="239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40" t="s">
        <v>219</v>
      </c>
      <c r="AT219" s="240" t="s">
        <v>215</v>
      </c>
      <c r="AU219" s="240" t="s">
        <v>21</v>
      </c>
      <c r="AY219" s="18" t="s">
        <v>213</v>
      </c>
      <c r="BE219" s="241">
        <f>IF(N219="základní",J219,0)</f>
        <v>0</v>
      </c>
      <c r="BF219" s="241">
        <f>IF(N219="snížená",J219,0)</f>
        <v>0</v>
      </c>
      <c r="BG219" s="241">
        <f>IF(N219="zákl. přenesená",J219,0)</f>
        <v>0</v>
      </c>
      <c r="BH219" s="241">
        <f>IF(N219="sníž. přenesená",J219,0)</f>
        <v>0</v>
      </c>
      <c r="BI219" s="241">
        <f>IF(N219="nulová",J219,0)</f>
        <v>0</v>
      </c>
      <c r="BJ219" s="18" t="s">
        <v>21</v>
      </c>
      <c r="BK219" s="241">
        <f>ROUND(I219*H219,2)</f>
        <v>0</v>
      </c>
      <c r="BL219" s="18" t="s">
        <v>219</v>
      </c>
      <c r="BM219" s="240" t="s">
        <v>1309</v>
      </c>
    </row>
    <row r="220" spans="1:63" s="12" customFormat="1" ht="25.9" customHeight="1">
      <c r="A220" s="12"/>
      <c r="B220" s="212"/>
      <c r="C220" s="213"/>
      <c r="D220" s="214" t="s">
        <v>79</v>
      </c>
      <c r="E220" s="215" t="s">
        <v>4249</v>
      </c>
      <c r="F220" s="215" t="s">
        <v>4250</v>
      </c>
      <c r="G220" s="213"/>
      <c r="H220" s="213"/>
      <c r="I220" s="216"/>
      <c r="J220" s="217">
        <f>BK220</f>
        <v>0</v>
      </c>
      <c r="K220" s="213"/>
      <c r="L220" s="218"/>
      <c r="M220" s="219"/>
      <c r="N220" s="220"/>
      <c r="O220" s="220"/>
      <c r="P220" s="221">
        <f>SUM(P221:P245)</f>
        <v>0</v>
      </c>
      <c r="Q220" s="220"/>
      <c r="R220" s="221">
        <f>SUM(R221:R245)</f>
        <v>0</v>
      </c>
      <c r="S220" s="220"/>
      <c r="T220" s="222">
        <f>SUM(T221:T245)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23" t="s">
        <v>21</v>
      </c>
      <c r="AT220" s="224" t="s">
        <v>79</v>
      </c>
      <c r="AU220" s="224" t="s">
        <v>80</v>
      </c>
      <c r="AY220" s="223" t="s">
        <v>213</v>
      </c>
      <c r="BK220" s="225">
        <f>SUM(BK221:BK245)</f>
        <v>0</v>
      </c>
    </row>
    <row r="221" spans="1:65" s="2" customFormat="1" ht="16.5" customHeight="1">
      <c r="A221" s="39"/>
      <c r="B221" s="40"/>
      <c r="C221" s="228" t="s">
        <v>686</v>
      </c>
      <c r="D221" s="228" t="s">
        <v>215</v>
      </c>
      <c r="E221" s="229" t="s">
        <v>4251</v>
      </c>
      <c r="F221" s="230" t="s">
        <v>4252</v>
      </c>
      <c r="G221" s="231" t="s">
        <v>470</v>
      </c>
      <c r="H221" s="232">
        <v>20</v>
      </c>
      <c r="I221" s="233"/>
      <c r="J221" s="234">
        <f>ROUND(I221*H221,2)</f>
        <v>0</v>
      </c>
      <c r="K221" s="235"/>
      <c r="L221" s="45"/>
      <c r="M221" s="236" t="s">
        <v>1</v>
      </c>
      <c r="N221" s="237" t="s">
        <v>45</v>
      </c>
      <c r="O221" s="92"/>
      <c r="P221" s="238">
        <f>O221*H221</f>
        <v>0</v>
      </c>
      <c r="Q221" s="238">
        <v>0</v>
      </c>
      <c r="R221" s="238">
        <f>Q221*H221</f>
        <v>0</v>
      </c>
      <c r="S221" s="238">
        <v>0</v>
      </c>
      <c r="T221" s="239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40" t="s">
        <v>219</v>
      </c>
      <c r="AT221" s="240" t="s">
        <v>215</v>
      </c>
      <c r="AU221" s="240" t="s">
        <v>21</v>
      </c>
      <c r="AY221" s="18" t="s">
        <v>213</v>
      </c>
      <c r="BE221" s="241">
        <f>IF(N221="základní",J221,0)</f>
        <v>0</v>
      </c>
      <c r="BF221" s="241">
        <f>IF(N221="snížená",J221,0)</f>
        <v>0</v>
      </c>
      <c r="BG221" s="241">
        <f>IF(N221="zákl. přenesená",J221,0)</f>
        <v>0</v>
      </c>
      <c r="BH221" s="241">
        <f>IF(N221="sníž. přenesená",J221,0)</f>
        <v>0</v>
      </c>
      <c r="BI221" s="241">
        <f>IF(N221="nulová",J221,0)</f>
        <v>0</v>
      </c>
      <c r="BJ221" s="18" t="s">
        <v>21</v>
      </c>
      <c r="BK221" s="241">
        <f>ROUND(I221*H221,2)</f>
        <v>0</v>
      </c>
      <c r="BL221" s="18" t="s">
        <v>219</v>
      </c>
      <c r="BM221" s="240" t="s">
        <v>1318</v>
      </c>
    </row>
    <row r="222" spans="1:65" s="2" customFormat="1" ht="16.5" customHeight="1">
      <c r="A222" s="39"/>
      <c r="B222" s="40"/>
      <c r="C222" s="228" t="s">
        <v>690</v>
      </c>
      <c r="D222" s="228" t="s">
        <v>215</v>
      </c>
      <c r="E222" s="229" t="s">
        <v>4253</v>
      </c>
      <c r="F222" s="230" t="s">
        <v>4254</v>
      </c>
      <c r="G222" s="231" t="s">
        <v>470</v>
      </c>
      <c r="H222" s="232">
        <v>10</v>
      </c>
      <c r="I222" s="233"/>
      <c r="J222" s="234">
        <f>ROUND(I222*H222,2)</f>
        <v>0</v>
      </c>
      <c r="K222" s="235"/>
      <c r="L222" s="45"/>
      <c r="M222" s="236" t="s">
        <v>1</v>
      </c>
      <c r="N222" s="237" t="s">
        <v>45</v>
      </c>
      <c r="O222" s="92"/>
      <c r="P222" s="238">
        <f>O222*H222</f>
        <v>0</v>
      </c>
      <c r="Q222" s="238">
        <v>0</v>
      </c>
      <c r="R222" s="238">
        <f>Q222*H222</f>
        <v>0</v>
      </c>
      <c r="S222" s="238">
        <v>0</v>
      </c>
      <c r="T222" s="239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40" t="s">
        <v>219</v>
      </c>
      <c r="AT222" s="240" t="s">
        <v>215</v>
      </c>
      <c r="AU222" s="240" t="s">
        <v>21</v>
      </c>
      <c r="AY222" s="18" t="s">
        <v>213</v>
      </c>
      <c r="BE222" s="241">
        <f>IF(N222="základní",J222,0)</f>
        <v>0</v>
      </c>
      <c r="BF222" s="241">
        <f>IF(N222="snížená",J222,0)</f>
        <v>0</v>
      </c>
      <c r="BG222" s="241">
        <f>IF(N222="zákl. přenesená",J222,0)</f>
        <v>0</v>
      </c>
      <c r="BH222" s="241">
        <f>IF(N222="sníž. přenesená",J222,0)</f>
        <v>0</v>
      </c>
      <c r="BI222" s="241">
        <f>IF(N222="nulová",J222,0)</f>
        <v>0</v>
      </c>
      <c r="BJ222" s="18" t="s">
        <v>21</v>
      </c>
      <c r="BK222" s="241">
        <f>ROUND(I222*H222,2)</f>
        <v>0</v>
      </c>
      <c r="BL222" s="18" t="s">
        <v>219</v>
      </c>
      <c r="BM222" s="240" t="s">
        <v>1328</v>
      </c>
    </row>
    <row r="223" spans="1:65" s="2" customFormat="1" ht="16.5" customHeight="1">
      <c r="A223" s="39"/>
      <c r="B223" s="40"/>
      <c r="C223" s="228" t="s">
        <v>695</v>
      </c>
      <c r="D223" s="228" t="s">
        <v>215</v>
      </c>
      <c r="E223" s="229" t="s">
        <v>4255</v>
      </c>
      <c r="F223" s="230" t="s">
        <v>4256</v>
      </c>
      <c r="G223" s="231" t="s">
        <v>470</v>
      </c>
      <c r="H223" s="232">
        <v>80</v>
      </c>
      <c r="I223" s="233"/>
      <c r="J223" s="234">
        <f>ROUND(I223*H223,2)</f>
        <v>0</v>
      </c>
      <c r="K223" s="235"/>
      <c r="L223" s="45"/>
      <c r="M223" s="236" t="s">
        <v>1</v>
      </c>
      <c r="N223" s="237" t="s">
        <v>45</v>
      </c>
      <c r="O223" s="92"/>
      <c r="P223" s="238">
        <f>O223*H223</f>
        <v>0</v>
      </c>
      <c r="Q223" s="238">
        <v>0</v>
      </c>
      <c r="R223" s="238">
        <f>Q223*H223</f>
        <v>0</v>
      </c>
      <c r="S223" s="238">
        <v>0</v>
      </c>
      <c r="T223" s="239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40" t="s">
        <v>219</v>
      </c>
      <c r="AT223" s="240" t="s">
        <v>215</v>
      </c>
      <c r="AU223" s="240" t="s">
        <v>21</v>
      </c>
      <c r="AY223" s="18" t="s">
        <v>213</v>
      </c>
      <c r="BE223" s="241">
        <f>IF(N223="základní",J223,0)</f>
        <v>0</v>
      </c>
      <c r="BF223" s="241">
        <f>IF(N223="snížená",J223,0)</f>
        <v>0</v>
      </c>
      <c r="BG223" s="241">
        <f>IF(N223="zákl. přenesená",J223,0)</f>
        <v>0</v>
      </c>
      <c r="BH223" s="241">
        <f>IF(N223="sníž. přenesená",J223,0)</f>
        <v>0</v>
      </c>
      <c r="BI223" s="241">
        <f>IF(N223="nulová",J223,0)</f>
        <v>0</v>
      </c>
      <c r="BJ223" s="18" t="s">
        <v>21</v>
      </c>
      <c r="BK223" s="241">
        <f>ROUND(I223*H223,2)</f>
        <v>0</v>
      </c>
      <c r="BL223" s="18" t="s">
        <v>219</v>
      </c>
      <c r="BM223" s="240" t="s">
        <v>1339</v>
      </c>
    </row>
    <row r="224" spans="1:65" s="2" customFormat="1" ht="16.5" customHeight="1">
      <c r="A224" s="39"/>
      <c r="B224" s="40"/>
      <c r="C224" s="228" t="s">
        <v>700</v>
      </c>
      <c r="D224" s="228" t="s">
        <v>215</v>
      </c>
      <c r="E224" s="229" t="s">
        <v>4257</v>
      </c>
      <c r="F224" s="230" t="s">
        <v>4258</v>
      </c>
      <c r="G224" s="231" t="s">
        <v>470</v>
      </c>
      <c r="H224" s="232">
        <v>40</v>
      </c>
      <c r="I224" s="233"/>
      <c r="J224" s="234">
        <f>ROUND(I224*H224,2)</f>
        <v>0</v>
      </c>
      <c r="K224" s="235"/>
      <c r="L224" s="45"/>
      <c r="M224" s="236" t="s">
        <v>1</v>
      </c>
      <c r="N224" s="237" t="s">
        <v>45</v>
      </c>
      <c r="O224" s="92"/>
      <c r="P224" s="238">
        <f>O224*H224</f>
        <v>0</v>
      </c>
      <c r="Q224" s="238">
        <v>0</v>
      </c>
      <c r="R224" s="238">
        <f>Q224*H224</f>
        <v>0</v>
      </c>
      <c r="S224" s="238">
        <v>0</v>
      </c>
      <c r="T224" s="239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40" t="s">
        <v>219</v>
      </c>
      <c r="AT224" s="240" t="s">
        <v>215</v>
      </c>
      <c r="AU224" s="240" t="s">
        <v>21</v>
      </c>
      <c r="AY224" s="18" t="s">
        <v>213</v>
      </c>
      <c r="BE224" s="241">
        <f>IF(N224="základní",J224,0)</f>
        <v>0</v>
      </c>
      <c r="BF224" s="241">
        <f>IF(N224="snížená",J224,0)</f>
        <v>0</v>
      </c>
      <c r="BG224" s="241">
        <f>IF(N224="zákl. přenesená",J224,0)</f>
        <v>0</v>
      </c>
      <c r="BH224" s="241">
        <f>IF(N224="sníž. přenesená",J224,0)</f>
        <v>0</v>
      </c>
      <c r="BI224" s="241">
        <f>IF(N224="nulová",J224,0)</f>
        <v>0</v>
      </c>
      <c r="BJ224" s="18" t="s">
        <v>21</v>
      </c>
      <c r="BK224" s="241">
        <f>ROUND(I224*H224,2)</f>
        <v>0</v>
      </c>
      <c r="BL224" s="18" t="s">
        <v>219</v>
      </c>
      <c r="BM224" s="240" t="s">
        <v>1349</v>
      </c>
    </row>
    <row r="225" spans="1:65" s="2" customFormat="1" ht="16.5" customHeight="1">
      <c r="A225" s="39"/>
      <c r="B225" s="40"/>
      <c r="C225" s="228" t="s">
        <v>706</v>
      </c>
      <c r="D225" s="228" t="s">
        <v>215</v>
      </c>
      <c r="E225" s="229" t="s">
        <v>4259</v>
      </c>
      <c r="F225" s="230" t="s">
        <v>4260</v>
      </c>
      <c r="G225" s="231" t="s">
        <v>470</v>
      </c>
      <c r="H225" s="232">
        <v>125</v>
      </c>
      <c r="I225" s="233"/>
      <c r="J225" s="234">
        <f>ROUND(I225*H225,2)</f>
        <v>0</v>
      </c>
      <c r="K225" s="235"/>
      <c r="L225" s="45"/>
      <c r="M225" s="236" t="s">
        <v>1</v>
      </c>
      <c r="N225" s="237" t="s">
        <v>45</v>
      </c>
      <c r="O225" s="92"/>
      <c r="P225" s="238">
        <f>O225*H225</f>
        <v>0</v>
      </c>
      <c r="Q225" s="238">
        <v>0</v>
      </c>
      <c r="R225" s="238">
        <f>Q225*H225</f>
        <v>0</v>
      </c>
      <c r="S225" s="238">
        <v>0</v>
      </c>
      <c r="T225" s="239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40" t="s">
        <v>219</v>
      </c>
      <c r="AT225" s="240" t="s">
        <v>215</v>
      </c>
      <c r="AU225" s="240" t="s">
        <v>21</v>
      </c>
      <c r="AY225" s="18" t="s">
        <v>213</v>
      </c>
      <c r="BE225" s="241">
        <f>IF(N225="základní",J225,0)</f>
        <v>0</v>
      </c>
      <c r="BF225" s="241">
        <f>IF(N225="snížená",J225,0)</f>
        <v>0</v>
      </c>
      <c r="BG225" s="241">
        <f>IF(N225="zákl. přenesená",J225,0)</f>
        <v>0</v>
      </c>
      <c r="BH225" s="241">
        <f>IF(N225="sníž. přenesená",J225,0)</f>
        <v>0</v>
      </c>
      <c r="BI225" s="241">
        <f>IF(N225="nulová",J225,0)</f>
        <v>0</v>
      </c>
      <c r="BJ225" s="18" t="s">
        <v>21</v>
      </c>
      <c r="BK225" s="241">
        <f>ROUND(I225*H225,2)</f>
        <v>0</v>
      </c>
      <c r="BL225" s="18" t="s">
        <v>219</v>
      </c>
      <c r="BM225" s="240" t="s">
        <v>1359</v>
      </c>
    </row>
    <row r="226" spans="1:65" s="2" customFormat="1" ht="16.5" customHeight="1">
      <c r="A226" s="39"/>
      <c r="B226" s="40"/>
      <c r="C226" s="228" t="s">
        <v>710</v>
      </c>
      <c r="D226" s="228" t="s">
        <v>215</v>
      </c>
      <c r="E226" s="229" t="s">
        <v>4261</v>
      </c>
      <c r="F226" s="230" t="s">
        <v>4262</v>
      </c>
      <c r="G226" s="231" t="s">
        <v>470</v>
      </c>
      <c r="H226" s="232">
        <v>60</v>
      </c>
      <c r="I226" s="233"/>
      <c r="J226" s="234">
        <f>ROUND(I226*H226,2)</f>
        <v>0</v>
      </c>
      <c r="K226" s="235"/>
      <c r="L226" s="45"/>
      <c r="M226" s="236" t="s">
        <v>1</v>
      </c>
      <c r="N226" s="237" t="s">
        <v>45</v>
      </c>
      <c r="O226" s="92"/>
      <c r="P226" s="238">
        <f>O226*H226</f>
        <v>0</v>
      </c>
      <c r="Q226" s="238">
        <v>0</v>
      </c>
      <c r="R226" s="238">
        <f>Q226*H226</f>
        <v>0</v>
      </c>
      <c r="S226" s="238">
        <v>0</v>
      </c>
      <c r="T226" s="239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40" t="s">
        <v>219</v>
      </c>
      <c r="AT226" s="240" t="s">
        <v>215</v>
      </c>
      <c r="AU226" s="240" t="s">
        <v>21</v>
      </c>
      <c r="AY226" s="18" t="s">
        <v>213</v>
      </c>
      <c r="BE226" s="241">
        <f>IF(N226="základní",J226,0)</f>
        <v>0</v>
      </c>
      <c r="BF226" s="241">
        <f>IF(N226="snížená",J226,0)</f>
        <v>0</v>
      </c>
      <c r="BG226" s="241">
        <f>IF(N226="zákl. přenesená",J226,0)</f>
        <v>0</v>
      </c>
      <c r="BH226" s="241">
        <f>IF(N226="sníž. přenesená",J226,0)</f>
        <v>0</v>
      </c>
      <c r="BI226" s="241">
        <f>IF(N226="nulová",J226,0)</f>
        <v>0</v>
      </c>
      <c r="BJ226" s="18" t="s">
        <v>21</v>
      </c>
      <c r="BK226" s="241">
        <f>ROUND(I226*H226,2)</f>
        <v>0</v>
      </c>
      <c r="BL226" s="18" t="s">
        <v>219</v>
      </c>
      <c r="BM226" s="240" t="s">
        <v>1369</v>
      </c>
    </row>
    <row r="227" spans="1:65" s="2" customFormat="1" ht="16.5" customHeight="1">
      <c r="A227" s="39"/>
      <c r="B227" s="40"/>
      <c r="C227" s="228" t="s">
        <v>716</v>
      </c>
      <c r="D227" s="228" t="s">
        <v>215</v>
      </c>
      <c r="E227" s="229" t="s">
        <v>4263</v>
      </c>
      <c r="F227" s="230" t="s">
        <v>4264</v>
      </c>
      <c r="G227" s="231" t="s">
        <v>470</v>
      </c>
      <c r="H227" s="232">
        <v>50</v>
      </c>
      <c r="I227" s="233"/>
      <c r="J227" s="234">
        <f>ROUND(I227*H227,2)</f>
        <v>0</v>
      </c>
      <c r="K227" s="235"/>
      <c r="L227" s="45"/>
      <c r="M227" s="236" t="s">
        <v>1</v>
      </c>
      <c r="N227" s="237" t="s">
        <v>45</v>
      </c>
      <c r="O227" s="92"/>
      <c r="P227" s="238">
        <f>O227*H227</f>
        <v>0</v>
      </c>
      <c r="Q227" s="238">
        <v>0</v>
      </c>
      <c r="R227" s="238">
        <f>Q227*H227</f>
        <v>0</v>
      </c>
      <c r="S227" s="238">
        <v>0</v>
      </c>
      <c r="T227" s="239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40" t="s">
        <v>219</v>
      </c>
      <c r="AT227" s="240" t="s">
        <v>215</v>
      </c>
      <c r="AU227" s="240" t="s">
        <v>21</v>
      </c>
      <c r="AY227" s="18" t="s">
        <v>213</v>
      </c>
      <c r="BE227" s="241">
        <f>IF(N227="základní",J227,0)</f>
        <v>0</v>
      </c>
      <c r="BF227" s="241">
        <f>IF(N227="snížená",J227,0)</f>
        <v>0</v>
      </c>
      <c r="BG227" s="241">
        <f>IF(N227="zákl. přenesená",J227,0)</f>
        <v>0</v>
      </c>
      <c r="BH227" s="241">
        <f>IF(N227="sníž. přenesená",J227,0)</f>
        <v>0</v>
      </c>
      <c r="BI227" s="241">
        <f>IF(N227="nulová",J227,0)</f>
        <v>0</v>
      </c>
      <c r="BJ227" s="18" t="s">
        <v>21</v>
      </c>
      <c r="BK227" s="241">
        <f>ROUND(I227*H227,2)</f>
        <v>0</v>
      </c>
      <c r="BL227" s="18" t="s">
        <v>219</v>
      </c>
      <c r="BM227" s="240" t="s">
        <v>1379</v>
      </c>
    </row>
    <row r="228" spans="1:65" s="2" customFormat="1" ht="16.5" customHeight="1">
      <c r="A228" s="39"/>
      <c r="B228" s="40"/>
      <c r="C228" s="228" t="s">
        <v>722</v>
      </c>
      <c r="D228" s="228" t="s">
        <v>215</v>
      </c>
      <c r="E228" s="229" t="s">
        <v>4265</v>
      </c>
      <c r="F228" s="230" t="s">
        <v>4266</v>
      </c>
      <c r="G228" s="231" t="s">
        <v>470</v>
      </c>
      <c r="H228" s="232">
        <v>565</v>
      </c>
      <c r="I228" s="233"/>
      <c r="J228" s="234">
        <f>ROUND(I228*H228,2)</f>
        <v>0</v>
      </c>
      <c r="K228" s="235"/>
      <c r="L228" s="45"/>
      <c r="M228" s="236" t="s">
        <v>1</v>
      </c>
      <c r="N228" s="237" t="s">
        <v>45</v>
      </c>
      <c r="O228" s="92"/>
      <c r="P228" s="238">
        <f>O228*H228</f>
        <v>0</v>
      </c>
      <c r="Q228" s="238">
        <v>0</v>
      </c>
      <c r="R228" s="238">
        <f>Q228*H228</f>
        <v>0</v>
      </c>
      <c r="S228" s="238">
        <v>0</v>
      </c>
      <c r="T228" s="239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40" t="s">
        <v>219</v>
      </c>
      <c r="AT228" s="240" t="s">
        <v>215</v>
      </c>
      <c r="AU228" s="240" t="s">
        <v>21</v>
      </c>
      <c r="AY228" s="18" t="s">
        <v>213</v>
      </c>
      <c r="BE228" s="241">
        <f>IF(N228="základní",J228,0)</f>
        <v>0</v>
      </c>
      <c r="BF228" s="241">
        <f>IF(N228="snížená",J228,0)</f>
        <v>0</v>
      </c>
      <c r="BG228" s="241">
        <f>IF(N228="zákl. přenesená",J228,0)</f>
        <v>0</v>
      </c>
      <c r="BH228" s="241">
        <f>IF(N228="sníž. přenesená",J228,0)</f>
        <v>0</v>
      </c>
      <c r="BI228" s="241">
        <f>IF(N228="nulová",J228,0)</f>
        <v>0</v>
      </c>
      <c r="BJ228" s="18" t="s">
        <v>21</v>
      </c>
      <c r="BK228" s="241">
        <f>ROUND(I228*H228,2)</f>
        <v>0</v>
      </c>
      <c r="BL228" s="18" t="s">
        <v>219</v>
      </c>
      <c r="BM228" s="240" t="s">
        <v>1390</v>
      </c>
    </row>
    <row r="229" spans="1:65" s="2" customFormat="1" ht="16.5" customHeight="1">
      <c r="A229" s="39"/>
      <c r="B229" s="40"/>
      <c r="C229" s="228" t="s">
        <v>727</v>
      </c>
      <c r="D229" s="228" t="s">
        <v>215</v>
      </c>
      <c r="E229" s="229" t="s">
        <v>4267</v>
      </c>
      <c r="F229" s="230" t="s">
        <v>4268</v>
      </c>
      <c r="G229" s="231" t="s">
        <v>470</v>
      </c>
      <c r="H229" s="232">
        <v>4467</v>
      </c>
      <c r="I229" s="233"/>
      <c r="J229" s="234">
        <f>ROUND(I229*H229,2)</f>
        <v>0</v>
      </c>
      <c r="K229" s="235"/>
      <c r="L229" s="45"/>
      <c r="M229" s="236" t="s">
        <v>1</v>
      </c>
      <c r="N229" s="237" t="s">
        <v>45</v>
      </c>
      <c r="O229" s="92"/>
      <c r="P229" s="238">
        <f>O229*H229</f>
        <v>0</v>
      </c>
      <c r="Q229" s="238">
        <v>0</v>
      </c>
      <c r="R229" s="238">
        <f>Q229*H229</f>
        <v>0</v>
      </c>
      <c r="S229" s="238">
        <v>0</v>
      </c>
      <c r="T229" s="239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40" t="s">
        <v>219</v>
      </c>
      <c r="AT229" s="240" t="s">
        <v>215</v>
      </c>
      <c r="AU229" s="240" t="s">
        <v>21</v>
      </c>
      <c r="AY229" s="18" t="s">
        <v>213</v>
      </c>
      <c r="BE229" s="241">
        <f>IF(N229="základní",J229,0)</f>
        <v>0</v>
      </c>
      <c r="BF229" s="241">
        <f>IF(N229="snížená",J229,0)</f>
        <v>0</v>
      </c>
      <c r="BG229" s="241">
        <f>IF(N229="zákl. přenesená",J229,0)</f>
        <v>0</v>
      </c>
      <c r="BH229" s="241">
        <f>IF(N229="sníž. přenesená",J229,0)</f>
        <v>0</v>
      </c>
      <c r="BI229" s="241">
        <f>IF(N229="nulová",J229,0)</f>
        <v>0</v>
      </c>
      <c r="BJ229" s="18" t="s">
        <v>21</v>
      </c>
      <c r="BK229" s="241">
        <f>ROUND(I229*H229,2)</f>
        <v>0</v>
      </c>
      <c r="BL229" s="18" t="s">
        <v>219</v>
      </c>
      <c r="BM229" s="240" t="s">
        <v>1402</v>
      </c>
    </row>
    <row r="230" spans="1:65" s="2" customFormat="1" ht="16.5" customHeight="1">
      <c r="A230" s="39"/>
      <c r="B230" s="40"/>
      <c r="C230" s="228" t="s">
        <v>743</v>
      </c>
      <c r="D230" s="228" t="s">
        <v>215</v>
      </c>
      <c r="E230" s="229" t="s">
        <v>4269</v>
      </c>
      <c r="F230" s="230" t="s">
        <v>4270</v>
      </c>
      <c r="G230" s="231" t="s">
        <v>470</v>
      </c>
      <c r="H230" s="232">
        <v>420</v>
      </c>
      <c r="I230" s="233"/>
      <c r="J230" s="234">
        <f>ROUND(I230*H230,2)</f>
        <v>0</v>
      </c>
      <c r="K230" s="235"/>
      <c r="L230" s="45"/>
      <c r="M230" s="236" t="s">
        <v>1</v>
      </c>
      <c r="N230" s="237" t="s">
        <v>45</v>
      </c>
      <c r="O230" s="92"/>
      <c r="P230" s="238">
        <f>O230*H230</f>
        <v>0</v>
      </c>
      <c r="Q230" s="238">
        <v>0</v>
      </c>
      <c r="R230" s="238">
        <f>Q230*H230</f>
        <v>0</v>
      </c>
      <c r="S230" s="238">
        <v>0</v>
      </c>
      <c r="T230" s="239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40" t="s">
        <v>219</v>
      </c>
      <c r="AT230" s="240" t="s">
        <v>215</v>
      </c>
      <c r="AU230" s="240" t="s">
        <v>21</v>
      </c>
      <c r="AY230" s="18" t="s">
        <v>213</v>
      </c>
      <c r="BE230" s="241">
        <f>IF(N230="základní",J230,0)</f>
        <v>0</v>
      </c>
      <c r="BF230" s="241">
        <f>IF(N230="snížená",J230,0)</f>
        <v>0</v>
      </c>
      <c r="BG230" s="241">
        <f>IF(N230="zákl. přenesená",J230,0)</f>
        <v>0</v>
      </c>
      <c r="BH230" s="241">
        <f>IF(N230="sníž. přenesená",J230,0)</f>
        <v>0</v>
      </c>
      <c r="BI230" s="241">
        <f>IF(N230="nulová",J230,0)</f>
        <v>0</v>
      </c>
      <c r="BJ230" s="18" t="s">
        <v>21</v>
      </c>
      <c r="BK230" s="241">
        <f>ROUND(I230*H230,2)</f>
        <v>0</v>
      </c>
      <c r="BL230" s="18" t="s">
        <v>219</v>
      </c>
      <c r="BM230" s="240" t="s">
        <v>1412</v>
      </c>
    </row>
    <row r="231" spans="1:65" s="2" customFormat="1" ht="16.5" customHeight="1">
      <c r="A231" s="39"/>
      <c r="B231" s="40"/>
      <c r="C231" s="228" t="s">
        <v>27</v>
      </c>
      <c r="D231" s="228" t="s">
        <v>215</v>
      </c>
      <c r="E231" s="229" t="s">
        <v>4271</v>
      </c>
      <c r="F231" s="230" t="s">
        <v>4272</v>
      </c>
      <c r="G231" s="231" t="s">
        <v>470</v>
      </c>
      <c r="H231" s="232">
        <v>5837</v>
      </c>
      <c r="I231" s="233"/>
      <c r="J231" s="234">
        <f>ROUND(I231*H231,2)</f>
        <v>0</v>
      </c>
      <c r="K231" s="235"/>
      <c r="L231" s="45"/>
      <c r="M231" s="236" t="s">
        <v>1</v>
      </c>
      <c r="N231" s="237" t="s">
        <v>45</v>
      </c>
      <c r="O231" s="92"/>
      <c r="P231" s="238">
        <f>O231*H231</f>
        <v>0</v>
      </c>
      <c r="Q231" s="238">
        <v>0</v>
      </c>
      <c r="R231" s="238">
        <f>Q231*H231</f>
        <v>0</v>
      </c>
      <c r="S231" s="238">
        <v>0</v>
      </c>
      <c r="T231" s="239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40" t="s">
        <v>219</v>
      </c>
      <c r="AT231" s="240" t="s">
        <v>215</v>
      </c>
      <c r="AU231" s="240" t="s">
        <v>21</v>
      </c>
      <c r="AY231" s="18" t="s">
        <v>213</v>
      </c>
      <c r="BE231" s="241">
        <f>IF(N231="základní",J231,0)</f>
        <v>0</v>
      </c>
      <c r="BF231" s="241">
        <f>IF(N231="snížená",J231,0)</f>
        <v>0</v>
      </c>
      <c r="BG231" s="241">
        <f>IF(N231="zákl. přenesená",J231,0)</f>
        <v>0</v>
      </c>
      <c r="BH231" s="241">
        <f>IF(N231="sníž. přenesená",J231,0)</f>
        <v>0</v>
      </c>
      <c r="BI231" s="241">
        <f>IF(N231="nulová",J231,0)</f>
        <v>0</v>
      </c>
      <c r="BJ231" s="18" t="s">
        <v>21</v>
      </c>
      <c r="BK231" s="241">
        <f>ROUND(I231*H231,2)</f>
        <v>0</v>
      </c>
      <c r="BL231" s="18" t="s">
        <v>219</v>
      </c>
      <c r="BM231" s="240" t="s">
        <v>1424</v>
      </c>
    </row>
    <row r="232" spans="1:65" s="2" customFormat="1" ht="16.5" customHeight="1">
      <c r="A232" s="39"/>
      <c r="B232" s="40"/>
      <c r="C232" s="228" t="s">
        <v>754</v>
      </c>
      <c r="D232" s="228" t="s">
        <v>215</v>
      </c>
      <c r="E232" s="229" t="s">
        <v>4273</v>
      </c>
      <c r="F232" s="230" t="s">
        <v>4274</v>
      </c>
      <c r="G232" s="231" t="s">
        <v>3162</v>
      </c>
      <c r="H232" s="232">
        <v>263</v>
      </c>
      <c r="I232" s="233"/>
      <c r="J232" s="234">
        <f>ROUND(I232*H232,2)</f>
        <v>0</v>
      </c>
      <c r="K232" s="235"/>
      <c r="L232" s="45"/>
      <c r="M232" s="236" t="s">
        <v>1</v>
      </c>
      <c r="N232" s="237" t="s">
        <v>45</v>
      </c>
      <c r="O232" s="92"/>
      <c r="P232" s="238">
        <f>O232*H232</f>
        <v>0</v>
      </c>
      <c r="Q232" s="238">
        <v>0</v>
      </c>
      <c r="R232" s="238">
        <f>Q232*H232</f>
        <v>0</v>
      </c>
      <c r="S232" s="238">
        <v>0</v>
      </c>
      <c r="T232" s="239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40" t="s">
        <v>219</v>
      </c>
      <c r="AT232" s="240" t="s">
        <v>215</v>
      </c>
      <c r="AU232" s="240" t="s">
        <v>21</v>
      </c>
      <c r="AY232" s="18" t="s">
        <v>213</v>
      </c>
      <c r="BE232" s="241">
        <f>IF(N232="základní",J232,0)</f>
        <v>0</v>
      </c>
      <c r="BF232" s="241">
        <f>IF(N232="snížená",J232,0)</f>
        <v>0</v>
      </c>
      <c r="BG232" s="241">
        <f>IF(N232="zákl. přenesená",J232,0)</f>
        <v>0</v>
      </c>
      <c r="BH232" s="241">
        <f>IF(N232="sníž. přenesená",J232,0)</f>
        <v>0</v>
      </c>
      <c r="BI232" s="241">
        <f>IF(N232="nulová",J232,0)</f>
        <v>0</v>
      </c>
      <c r="BJ232" s="18" t="s">
        <v>21</v>
      </c>
      <c r="BK232" s="241">
        <f>ROUND(I232*H232,2)</f>
        <v>0</v>
      </c>
      <c r="BL232" s="18" t="s">
        <v>219</v>
      </c>
      <c r="BM232" s="240" t="s">
        <v>1434</v>
      </c>
    </row>
    <row r="233" spans="1:65" s="2" customFormat="1" ht="16.5" customHeight="1">
      <c r="A233" s="39"/>
      <c r="B233" s="40"/>
      <c r="C233" s="228" t="s">
        <v>762</v>
      </c>
      <c r="D233" s="228" t="s">
        <v>215</v>
      </c>
      <c r="E233" s="229" t="s">
        <v>4275</v>
      </c>
      <c r="F233" s="230" t="s">
        <v>4276</v>
      </c>
      <c r="G233" s="231" t="s">
        <v>470</v>
      </c>
      <c r="H233" s="232">
        <v>200</v>
      </c>
      <c r="I233" s="233"/>
      <c r="J233" s="234">
        <f>ROUND(I233*H233,2)</f>
        <v>0</v>
      </c>
      <c r="K233" s="235"/>
      <c r="L233" s="45"/>
      <c r="M233" s="236" t="s">
        <v>1</v>
      </c>
      <c r="N233" s="237" t="s">
        <v>45</v>
      </c>
      <c r="O233" s="92"/>
      <c r="P233" s="238">
        <f>O233*H233</f>
        <v>0</v>
      </c>
      <c r="Q233" s="238">
        <v>0</v>
      </c>
      <c r="R233" s="238">
        <f>Q233*H233</f>
        <v>0</v>
      </c>
      <c r="S233" s="238">
        <v>0</v>
      </c>
      <c r="T233" s="239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40" t="s">
        <v>219</v>
      </c>
      <c r="AT233" s="240" t="s">
        <v>215</v>
      </c>
      <c r="AU233" s="240" t="s">
        <v>21</v>
      </c>
      <c r="AY233" s="18" t="s">
        <v>213</v>
      </c>
      <c r="BE233" s="241">
        <f>IF(N233="základní",J233,0)</f>
        <v>0</v>
      </c>
      <c r="BF233" s="241">
        <f>IF(N233="snížená",J233,0)</f>
        <v>0</v>
      </c>
      <c r="BG233" s="241">
        <f>IF(N233="zákl. přenesená",J233,0)</f>
        <v>0</v>
      </c>
      <c r="BH233" s="241">
        <f>IF(N233="sníž. přenesená",J233,0)</f>
        <v>0</v>
      </c>
      <c r="BI233" s="241">
        <f>IF(N233="nulová",J233,0)</f>
        <v>0</v>
      </c>
      <c r="BJ233" s="18" t="s">
        <v>21</v>
      </c>
      <c r="BK233" s="241">
        <f>ROUND(I233*H233,2)</f>
        <v>0</v>
      </c>
      <c r="BL233" s="18" t="s">
        <v>219</v>
      </c>
      <c r="BM233" s="240" t="s">
        <v>1446</v>
      </c>
    </row>
    <row r="234" spans="1:65" s="2" customFormat="1" ht="21.75" customHeight="1">
      <c r="A234" s="39"/>
      <c r="B234" s="40"/>
      <c r="C234" s="228" t="s">
        <v>781</v>
      </c>
      <c r="D234" s="228" t="s">
        <v>215</v>
      </c>
      <c r="E234" s="229" t="s">
        <v>4277</v>
      </c>
      <c r="F234" s="230" t="s">
        <v>4278</v>
      </c>
      <c r="G234" s="231" t="s">
        <v>470</v>
      </c>
      <c r="H234" s="232">
        <v>80</v>
      </c>
      <c r="I234" s="233"/>
      <c r="J234" s="234">
        <f>ROUND(I234*H234,2)</f>
        <v>0</v>
      </c>
      <c r="K234" s="235"/>
      <c r="L234" s="45"/>
      <c r="M234" s="236" t="s">
        <v>1</v>
      </c>
      <c r="N234" s="237" t="s">
        <v>45</v>
      </c>
      <c r="O234" s="92"/>
      <c r="P234" s="238">
        <f>O234*H234</f>
        <v>0</v>
      </c>
      <c r="Q234" s="238">
        <v>0</v>
      </c>
      <c r="R234" s="238">
        <f>Q234*H234</f>
        <v>0</v>
      </c>
      <c r="S234" s="238">
        <v>0</v>
      </c>
      <c r="T234" s="239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40" t="s">
        <v>219</v>
      </c>
      <c r="AT234" s="240" t="s">
        <v>215</v>
      </c>
      <c r="AU234" s="240" t="s">
        <v>21</v>
      </c>
      <c r="AY234" s="18" t="s">
        <v>213</v>
      </c>
      <c r="BE234" s="241">
        <f>IF(N234="základní",J234,0)</f>
        <v>0</v>
      </c>
      <c r="BF234" s="241">
        <f>IF(N234="snížená",J234,0)</f>
        <v>0</v>
      </c>
      <c r="BG234" s="241">
        <f>IF(N234="zákl. přenesená",J234,0)</f>
        <v>0</v>
      </c>
      <c r="BH234" s="241">
        <f>IF(N234="sníž. přenesená",J234,0)</f>
        <v>0</v>
      </c>
      <c r="BI234" s="241">
        <f>IF(N234="nulová",J234,0)</f>
        <v>0</v>
      </c>
      <c r="BJ234" s="18" t="s">
        <v>21</v>
      </c>
      <c r="BK234" s="241">
        <f>ROUND(I234*H234,2)</f>
        <v>0</v>
      </c>
      <c r="BL234" s="18" t="s">
        <v>219</v>
      </c>
      <c r="BM234" s="240" t="s">
        <v>1456</v>
      </c>
    </row>
    <row r="235" spans="1:65" s="2" customFormat="1" ht="21.75" customHeight="1">
      <c r="A235" s="39"/>
      <c r="B235" s="40"/>
      <c r="C235" s="228" t="s">
        <v>837</v>
      </c>
      <c r="D235" s="228" t="s">
        <v>215</v>
      </c>
      <c r="E235" s="229" t="s">
        <v>4279</v>
      </c>
      <c r="F235" s="230" t="s">
        <v>4280</v>
      </c>
      <c r="G235" s="231" t="s">
        <v>470</v>
      </c>
      <c r="H235" s="232">
        <v>40</v>
      </c>
      <c r="I235" s="233"/>
      <c r="J235" s="234">
        <f>ROUND(I235*H235,2)</f>
        <v>0</v>
      </c>
      <c r="K235" s="235"/>
      <c r="L235" s="45"/>
      <c r="M235" s="236" t="s">
        <v>1</v>
      </c>
      <c r="N235" s="237" t="s">
        <v>45</v>
      </c>
      <c r="O235" s="92"/>
      <c r="P235" s="238">
        <f>O235*H235</f>
        <v>0</v>
      </c>
      <c r="Q235" s="238">
        <v>0</v>
      </c>
      <c r="R235" s="238">
        <f>Q235*H235</f>
        <v>0</v>
      </c>
      <c r="S235" s="238">
        <v>0</v>
      </c>
      <c r="T235" s="239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40" t="s">
        <v>219</v>
      </c>
      <c r="AT235" s="240" t="s">
        <v>215</v>
      </c>
      <c r="AU235" s="240" t="s">
        <v>21</v>
      </c>
      <c r="AY235" s="18" t="s">
        <v>213</v>
      </c>
      <c r="BE235" s="241">
        <f>IF(N235="základní",J235,0)</f>
        <v>0</v>
      </c>
      <c r="BF235" s="241">
        <f>IF(N235="snížená",J235,0)</f>
        <v>0</v>
      </c>
      <c r="BG235" s="241">
        <f>IF(N235="zákl. přenesená",J235,0)</f>
        <v>0</v>
      </c>
      <c r="BH235" s="241">
        <f>IF(N235="sníž. přenesená",J235,0)</f>
        <v>0</v>
      </c>
      <c r="BI235" s="241">
        <f>IF(N235="nulová",J235,0)</f>
        <v>0</v>
      </c>
      <c r="BJ235" s="18" t="s">
        <v>21</v>
      </c>
      <c r="BK235" s="241">
        <f>ROUND(I235*H235,2)</f>
        <v>0</v>
      </c>
      <c r="BL235" s="18" t="s">
        <v>219</v>
      </c>
      <c r="BM235" s="240" t="s">
        <v>1466</v>
      </c>
    </row>
    <row r="236" spans="1:65" s="2" customFormat="1" ht="16.5" customHeight="1">
      <c r="A236" s="39"/>
      <c r="B236" s="40"/>
      <c r="C236" s="228" t="s">
        <v>842</v>
      </c>
      <c r="D236" s="228" t="s">
        <v>215</v>
      </c>
      <c r="E236" s="229" t="s">
        <v>4281</v>
      </c>
      <c r="F236" s="230" t="s">
        <v>4282</v>
      </c>
      <c r="G236" s="231" t="s">
        <v>470</v>
      </c>
      <c r="H236" s="232">
        <v>80</v>
      </c>
      <c r="I236" s="233"/>
      <c r="J236" s="234">
        <f>ROUND(I236*H236,2)</f>
        <v>0</v>
      </c>
      <c r="K236" s="235"/>
      <c r="L236" s="45"/>
      <c r="M236" s="236" t="s">
        <v>1</v>
      </c>
      <c r="N236" s="237" t="s">
        <v>45</v>
      </c>
      <c r="O236" s="92"/>
      <c r="P236" s="238">
        <f>O236*H236</f>
        <v>0</v>
      </c>
      <c r="Q236" s="238">
        <v>0</v>
      </c>
      <c r="R236" s="238">
        <f>Q236*H236</f>
        <v>0</v>
      </c>
      <c r="S236" s="238">
        <v>0</v>
      </c>
      <c r="T236" s="239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40" t="s">
        <v>219</v>
      </c>
      <c r="AT236" s="240" t="s">
        <v>215</v>
      </c>
      <c r="AU236" s="240" t="s">
        <v>21</v>
      </c>
      <c r="AY236" s="18" t="s">
        <v>213</v>
      </c>
      <c r="BE236" s="241">
        <f>IF(N236="základní",J236,0)</f>
        <v>0</v>
      </c>
      <c r="BF236" s="241">
        <f>IF(N236="snížená",J236,0)</f>
        <v>0</v>
      </c>
      <c r="BG236" s="241">
        <f>IF(N236="zákl. přenesená",J236,0)</f>
        <v>0</v>
      </c>
      <c r="BH236" s="241">
        <f>IF(N236="sníž. přenesená",J236,0)</f>
        <v>0</v>
      </c>
      <c r="BI236" s="241">
        <f>IF(N236="nulová",J236,0)</f>
        <v>0</v>
      </c>
      <c r="BJ236" s="18" t="s">
        <v>21</v>
      </c>
      <c r="BK236" s="241">
        <f>ROUND(I236*H236,2)</f>
        <v>0</v>
      </c>
      <c r="BL236" s="18" t="s">
        <v>219</v>
      </c>
      <c r="BM236" s="240" t="s">
        <v>1481</v>
      </c>
    </row>
    <row r="237" spans="1:65" s="2" customFormat="1" ht="16.5" customHeight="1">
      <c r="A237" s="39"/>
      <c r="B237" s="40"/>
      <c r="C237" s="228" t="s">
        <v>863</v>
      </c>
      <c r="D237" s="228" t="s">
        <v>215</v>
      </c>
      <c r="E237" s="229" t="s">
        <v>4283</v>
      </c>
      <c r="F237" s="230" t="s">
        <v>4284</v>
      </c>
      <c r="G237" s="231" t="s">
        <v>470</v>
      </c>
      <c r="H237" s="232">
        <v>80</v>
      </c>
      <c r="I237" s="233"/>
      <c r="J237" s="234">
        <f>ROUND(I237*H237,2)</f>
        <v>0</v>
      </c>
      <c r="K237" s="235"/>
      <c r="L237" s="45"/>
      <c r="M237" s="236" t="s">
        <v>1</v>
      </c>
      <c r="N237" s="237" t="s">
        <v>45</v>
      </c>
      <c r="O237" s="92"/>
      <c r="P237" s="238">
        <f>O237*H237</f>
        <v>0</v>
      </c>
      <c r="Q237" s="238">
        <v>0</v>
      </c>
      <c r="R237" s="238">
        <f>Q237*H237</f>
        <v>0</v>
      </c>
      <c r="S237" s="238">
        <v>0</v>
      </c>
      <c r="T237" s="239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40" t="s">
        <v>219</v>
      </c>
      <c r="AT237" s="240" t="s">
        <v>215</v>
      </c>
      <c r="AU237" s="240" t="s">
        <v>21</v>
      </c>
      <c r="AY237" s="18" t="s">
        <v>213</v>
      </c>
      <c r="BE237" s="241">
        <f>IF(N237="základní",J237,0)</f>
        <v>0</v>
      </c>
      <c r="BF237" s="241">
        <f>IF(N237="snížená",J237,0)</f>
        <v>0</v>
      </c>
      <c r="BG237" s="241">
        <f>IF(N237="zákl. přenesená",J237,0)</f>
        <v>0</v>
      </c>
      <c r="BH237" s="241">
        <f>IF(N237="sníž. přenesená",J237,0)</f>
        <v>0</v>
      </c>
      <c r="BI237" s="241">
        <f>IF(N237="nulová",J237,0)</f>
        <v>0</v>
      </c>
      <c r="BJ237" s="18" t="s">
        <v>21</v>
      </c>
      <c r="BK237" s="241">
        <f>ROUND(I237*H237,2)</f>
        <v>0</v>
      </c>
      <c r="BL237" s="18" t="s">
        <v>219</v>
      </c>
      <c r="BM237" s="240" t="s">
        <v>1492</v>
      </c>
    </row>
    <row r="238" spans="1:65" s="2" customFormat="1" ht="16.5" customHeight="1">
      <c r="A238" s="39"/>
      <c r="B238" s="40"/>
      <c r="C238" s="228" t="s">
        <v>868</v>
      </c>
      <c r="D238" s="228" t="s">
        <v>215</v>
      </c>
      <c r="E238" s="229" t="s">
        <v>4285</v>
      </c>
      <c r="F238" s="230" t="s">
        <v>4286</v>
      </c>
      <c r="G238" s="231" t="s">
        <v>470</v>
      </c>
      <c r="H238" s="232">
        <v>200</v>
      </c>
      <c r="I238" s="233"/>
      <c r="J238" s="234">
        <f>ROUND(I238*H238,2)</f>
        <v>0</v>
      </c>
      <c r="K238" s="235"/>
      <c r="L238" s="45"/>
      <c r="M238" s="236" t="s">
        <v>1</v>
      </c>
      <c r="N238" s="237" t="s">
        <v>45</v>
      </c>
      <c r="O238" s="92"/>
      <c r="P238" s="238">
        <f>O238*H238</f>
        <v>0</v>
      </c>
      <c r="Q238" s="238">
        <v>0</v>
      </c>
      <c r="R238" s="238">
        <f>Q238*H238</f>
        <v>0</v>
      </c>
      <c r="S238" s="238">
        <v>0</v>
      </c>
      <c r="T238" s="239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40" t="s">
        <v>219</v>
      </c>
      <c r="AT238" s="240" t="s">
        <v>215</v>
      </c>
      <c r="AU238" s="240" t="s">
        <v>21</v>
      </c>
      <c r="AY238" s="18" t="s">
        <v>213</v>
      </c>
      <c r="BE238" s="241">
        <f>IF(N238="základní",J238,0)</f>
        <v>0</v>
      </c>
      <c r="BF238" s="241">
        <f>IF(N238="snížená",J238,0)</f>
        <v>0</v>
      </c>
      <c r="BG238" s="241">
        <f>IF(N238="zákl. přenesená",J238,0)</f>
        <v>0</v>
      </c>
      <c r="BH238" s="241">
        <f>IF(N238="sníž. přenesená",J238,0)</f>
        <v>0</v>
      </c>
      <c r="BI238" s="241">
        <f>IF(N238="nulová",J238,0)</f>
        <v>0</v>
      </c>
      <c r="BJ238" s="18" t="s">
        <v>21</v>
      </c>
      <c r="BK238" s="241">
        <f>ROUND(I238*H238,2)</f>
        <v>0</v>
      </c>
      <c r="BL238" s="18" t="s">
        <v>219</v>
      </c>
      <c r="BM238" s="240" t="s">
        <v>1502</v>
      </c>
    </row>
    <row r="239" spans="1:65" s="2" customFormat="1" ht="16.5" customHeight="1">
      <c r="A239" s="39"/>
      <c r="B239" s="40"/>
      <c r="C239" s="228" t="s">
        <v>882</v>
      </c>
      <c r="D239" s="228" t="s">
        <v>215</v>
      </c>
      <c r="E239" s="229" t="s">
        <v>4287</v>
      </c>
      <c r="F239" s="230" t="s">
        <v>4288</v>
      </c>
      <c r="G239" s="231" t="s">
        <v>3162</v>
      </c>
      <c r="H239" s="232">
        <v>100</v>
      </c>
      <c r="I239" s="233"/>
      <c r="J239" s="234">
        <f>ROUND(I239*H239,2)</f>
        <v>0</v>
      </c>
      <c r="K239" s="235"/>
      <c r="L239" s="45"/>
      <c r="M239" s="236" t="s">
        <v>1</v>
      </c>
      <c r="N239" s="237" t="s">
        <v>45</v>
      </c>
      <c r="O239" s="92"/>
      <c r="P239" s="238">
        <f>O239*H239</f>
        <v>0</v>
      </c>
      <c r="Q239" s="238">
        <v>0</v>
      </c>
      <c r="R239" s="238">
        <f>Q239*H239</f>
        <v>0</v>
      </c>
      <c r="S239" s="238">
        <v>0</v>
      </c>
      <c r="T239" s="239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40" t="s">
        <v>219</v>
      </c>
      <c r="AT239" s="240" t="s">
        <v>215</v>
      </c>
      <c r="AU239" s="240" t="s">
        <v>21</v>
      </c>
      <c r="AY239" s="18" t="s">
        <v>213</v>
      </c>
      <c r="BE239" s="241">
        <f>IF(N239="základní",J239,0)</f>
        <v>0</v>
      </c>
      <c r="BF239" s="241">
        <f>IF(N239="snížená",J239,0)</f>
        <v>0</v>
      </c>
      <c r="BG239" s="241">
        <f>IF(N239="zákl. přenesená",J239,0)</f>
        <v>0</v>
      </c>
      <c r="BH239" s="241">
        <f>IF(N239="sníž. přenesená",J239,0)</f>
        <v>0</v>
      </c>
      <c r="BI239" s="241">
        <f>IF(N239="nulová",J239,0)</f>
        <v>0</v>
      </c>
      <c r="BJ239" s="18" t="s">
        <v>21</v>
      </c>
      <c r="BK239" s="241">
        <f>ROUND(I239*H239,2)</f>
        <v>0</v>
      </c>
      <c r="BL239" s="18" t="s">
        <v>219</v>
      </c>
      <c r="BM239" s="240" t="s">
        <v>1513</v>
      </c>
    </row>
    <row r="240" spans="1:65" s="2" customFormat="1" ht="16.5" customHeight="1">
      <c r="A240" s="39"/>
      <c r="B240" s="40"/>
      <c r="C240" s="228" t="s">
        <v>891</v>
      </c>
      <c r="D240" s="228" t="s">
        <v>215</v>
      </c>
      <c r="E240" s="229" t="s">
        <v>4289</v>
      </c>
      <c r="F240" s="230" t="s">
        <v>4290</v>
      </c>
      <c r="G240" s="231" t="s">
        <v>3162</v>
      </c>
      <c r="H240" s="232">
        <v>100</v>
      </c>
      <c r="I240" s="233"/>
      <c r="J240" s="234">
        <f>ROUND(I240*H240,2)</f>
        <v>0</v>
      </c>
      <c r="K240" s="235"/>
      <c r="L240" s="45"/>
      <c r="M240" s="236" t="s">
        <v>1</v>
      </c>
      <c r="N240" s="237" t="s">
        <v>45</v>
      </c>
      <c r="O240" s="92"/>
      <c r="P240" s="238">
        <f>O240*H240</f>
        <v>0</v>
      </c>
      <c r="Q240" s="238">
        <v>0</v>
      </c>
      <c r="R240" s="238">
        <f>Q240*H240</f>
        <v>0</v>
      </c>
      <c r="S240" s="238">
        <v>0</v>
      </c>
      <c r="T240" s="239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40" t="s">
        <v>219</v>
      </c>
      <c r="AT240" s="240" t="s">
        <v>215</v>
      </c>
      <c r="AU240" s="240" t="s">
        <v>21</v>
      </c>
      <c r="AY240" s="18" t="s">
        <v>213</v>
      </c>
      <c r="BE240" s="241">
        <f>IF(N240="základní",J240,0)</f>
        <v>0</v>
      </c>
      <c r="BF240" s="241">
        <f>IF(N240="snížená",J240,0)</f>
        <v>0</v>
      </c>
      <c r="BG240" s="241">
        <f>IF(N240="zákl. přenesená",J240,0)</f>
        <v>0</v>
      </c>
      <c r="BH240" s="241">
        <f>IF(N240="sníž. přenesená",J240,0)</f>
        <v>0</v>
      </c>
      <c r="BI240" s="241">
        <f>IF(N240="nulová",J240,0)</f>
        <v>0</v>
      </c>
      <c r="BJ240" s="18" t="s">
        <v>21</v>
      </c>
      <c r="BK240" s="241">
        <f>ROUND(I240*H240,2)</f>
        <v>0</v>
      </c>
      <c r="BL240" s="18" t="s">
        <v>219</v>
      </c>
      <c r="BM240" s="240" t="s">
        <v>1523</v>
      </c>
    </row>
    <row r="241" spans="1:65" s="2" customFormat="1" ht="16.5" customHeight="1">
      <c r="A241" s="39"/>
      <c r="B241" s="40"/>
      <c r="C241" s="228" t="s">
        <v>900</v>
      </c>
      <c r="D241" s="228" t="s">
        <v>215</v>
      </c>
      <c r="E241" s="229" t="s">
        <v>4291</v>
      </c>
      <c r="F241" s="230" t="s">
        <v>4292</v>
      </c>
      <c r="G241" s="231" t="s">
        <v>3162</v>
      </c>
      <c r="H241" s="232">
        <v>108</v>
      </c>
      <c r="I241" s="233"/>
      <c r="J241" s="234">
        <f>ROUND(I241*H241,2)</f>
        <v>0</v>
      </c>
      <c r="K241" s="235"/>
      <c r="L241" s="45"/>
      <c r="M241" s="236" t="s">
        <v>1</v>
      </c>
      <c r="N241" s="237" t="s">
        <v>45</v>
      </c>
      <c r="O241" s="92"/>
      <c r="P241" s="238">
        <f>O241*H241</f>
        <v>0</v>
      </c>
      <c r="Q241" s="238">
        <v>0</v>
      </c>
      <c r="R241" s="238">
        <f>Q241*H241</f>
        <v>0</v>
      </c>
      <c r="S241" s="238">
        <v>0</v>
      </c>
      <c r="T241" s="239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40" t="s">
        <v>219</v>
      </c>
      <c r="AT241" s="240" t="s">
        <v>215</v>
      </c>
      <c r="AU241" s="240" t="s">
        <v>21</v>
      </c>
      <c r="AY241" s="18" t="s">
        <v>213</v>
      </c>
      <c r="BE241" s="241">
        <f>IF(N241="základní",J241,0)</f>
        <v>0</v>
      </c>
      <c r="BF241" s="241">
        <f>IF(N241="snížená",J241,0)</f>
        <v>0</v>
      </c>
      <c r="BG241" s="241">
        <f>IF(N241="zákl. přenesená",J241,0)</f>
        <v>0</v>
      </c>
      <c r="BH241" s="241">
        <f>IF(N241="sníž. přenesená",J241,0)</f>
        <v>0</v>
      </c>
      <c r="BI241" s="241">
        <f>IF(N241="nulová",J241,0)</f>
        <v>0</v>
      </c>
      <c r="BJ241" s="18" t="s">
        <v>21</v>
      </c>
      <c r="BK241" s="241">
        <f>ROUND(I241*H241,2)</f>
        <v>0</v>
      </c>
      <c r="BL241" s="18" t="s">
        <v>219</v>
      </c>
      <c r="BM241" s="240" t="s">
        <v>1532</v>
      </c>
    </row>
    <row r="242" spans="1:65" s="2" customFormat="1" ht="21.75" customHeight="1">
      <c r="A242" s="39"/>
      <c r="B242" s="40"/>
      <c r="C242" s="228" t="s">
        <v>919</v>
      </c>
      <c r="D242" s="228" t="s">
        <v>215</v>
      </c>
      <c r="E242" s="229" t="s">
        <v>4293</v>
      </c>
      <c r="F242" s="230" t="s">
        <v>4294</v>
      </c>
      <c r="G242" s="231" t="s">
        <v>3162</v>
      </c>
      <c r="H242" s="232">
        <v>10</v>
      </c>
      <c r="I242" s="233"/>
      <c r="J242" s="234">
        <f>ROUND(I242*H242,2)</f>
        <v>0</v>
      </c>
      <c r="K242" s="235"/>
      <c r="L242" s="45"/>
      <c r="M242" s="236" t="s">
        <v>1</v>
      </c>
      <c r="N242" s="237" t="s">
        <v>45</v>
      </c>
      <c r="O242" s="92"/>
      <c r="P242" s="238">
        <f>O242*H242</f>
        <v>0</v>
      </c>
      <c r="Q242" s="238">
        <v>0</v>
      </c>
      <c r="R242" s="238">
        <f>Q242*H242</f>
        <v>0</v>
      </c>
      <c r="S242" s="238">
        <v>0</v>
      </c>
      <c r="T242" s="239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40" t="s">
        <v>219</v>
      </c>
      <c r="AT242" s="240" t="s">
        <v>215</v>
      </c>
      <c r="AU242" s="240" t="s">
        <v>21</v>
      </c>
      <c r="AY242" s="18" t="s">
        <v>213</v>
      </c>
      <c r="BE242" s="241">
        <f>IF(N242="základní",J242,0)</f>
        <v>0</v>
      </c>
      <c r="BF242" s="241">
        <f>IF(N242="snížená",J242,0)</f>
        <v>0</v>
      </c>
      <c r="BG242" s="241">
        <f>IF(N242="zákl. přenesená",J242,0)</f>
        <v>0</v>
      </c>
      <c r="BH242" s="241">
        <f>IF(N242="sníž. přenesená",J242,0)</f>
        <v>0</v>
      </c>
      <c r="BI242" s="241">
        <f>IF(N242="nulová",J242,0)</f>
        <v>0</v>
      </c>
      <c r="BJ242" s="18" t="s">
        <v>21</v>
      </c>
      <c r="BK242" s="241">
        <f>ROUND(I242*H242,2)</f>
        <v>0</v>
      </c>
      <c r="BL242" s="18" t="s">
        <v>219</v>
      </c>
      <c r="BM242" s="240" t="s">
        <v>1544</v>
      </c>
    </row>
    <row r="243" spans="1:65" s="2" customFormat="1" ht="16.5" customHeight="1">
      <c r="A243" s="39"/>
      <c r="B243" s="40"/>
      <c r="C243" s="228" t="s">
        <v>926</v>
      </c>
      <c r="D243" s="228" t="s">
        <v>215</v>
      </c>
      <c r="E243" s="229" t="s">
        <v>4295</v>
      </c>
      <c r="F243" s="230" t="s">
        <v>4296</v>
      </c>
      <c r="G243" s="231" t="s">
        <v>4194</v>
      </c>
      <c r="H243" s="232">
        <v>1</v>
      </c>
      <c r="I243" s="233"/>
      <c r="J243" s="234">
        <f>ROUND(I243*H243,2)</f>
        <v>0</v>
      </c>
      <c r="K243" s="235"/>
      <c r="L243" s="45"/>
      <c r="M243" s="236" t="s">
        <v>1</v>
      </c>
      <c r="N243" s="237" t="s">
        <v>45</v>
      </c>
      <c r="O243" s="92"/>
      <c r="P243" s="238">
        <f>O243*H243</f>
        <v>0</v>
      </c>
      <c r="Q243" s="238">
        <v>0</v>
      </c>
      <c r="R243" s="238">
        <f>Q243*H243</f>
        <v>0</v>
      </c>
      <c r="S243" s="238">
        <v>0</v>
      </c>
      <c r="T243" s="239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40" t="s">
        <v>219</v>
      </c>
      <c r="AT243" s="240" t="s">
        <v>215</v>
      </c>
      <c r="AU243" s="240" t="s">
        <v>21</v>
      </c>
      <c r="AY243" s="18" t="s">
        <v>213</v>
      </c>
      <c r="BE243" s="241">
        <f>IF(N243="základní",J243,0)</f>
        <v>0</v>
      </c>
      <c r="BF243" s="241">
        <f>IF(N243="snížená",J243,0)</f>
        <v>0</v>
      </c>
      <c r="BG243" s="241">
        <f>IF(N243="zákl. přenesená",J243,0)</f>
        <v>0</v>
      </c>
      <c r="BH243" s="241">
        <f>IF(N243="sníž. přenesená",J243,0)</f>
        <v>0</v>
      </c>
      <c r="BI243" s="241">
        <f>IF(N243="nulová",J243,0)</f>
        <v>0</v>
      </c>
      <c r="BJ243" s="18" t="s">
        <v>21</v>
      </c>
      <c r="BK243" s="241">
        <f>ROUND(I243*H243,2)</f>
        <v>0</v>
      </c>
      <c r="BL243" s="18" t="s">
        <v>219</v>
      </c>
      <c r="BM243" s="240" t="s">
        <v>1557</v>
      </c>
    </row>
    <row r="244" spans="1:65" s="2" customFormat="1" ht="16.5" customHeight="1">
      <c r="A244" s="39"/>
      <c r="B244" s="40"/>
      <c r="C244" s="228" t="s">
        <v>937</v>
      </c>
      <c r="D244" s="228" t="s">
        <v>215</v>
      </c>
      <c r="E244" s="229" t="s">
        <v>4297</v>
      </c>
      <c r="F244" s="230" t="s">
        <v>4298</v>
      </c>
      <c r="G244" s="231" t="s">
        <v>4194</v>
      </c>
      <c r="H244" s="232">
        <v>1</v>
      </c>
      <c r="I244" s="233"/>
      <c r="J244" s="234">
        <f>ROUND(I244*H244,2)</f>
        <v>0</v>
      </c>
      <c r="K244" s="235"/>
      <c r="L244" s="45"/>
      <c r="M244" s="236" t="s">
        <v>1</v>
      </c>
      <c r="N244" s="237" t="s">
        <v>45</v>
      </c>
      <c r="O244" s="92"/>
      <c r="P244" s="238">
        <f>O244*H244</f>
        <v>0</v>
      </c>
      <c r="Q244" s="238">
        <v>0</v>
      </c>
      <c r="R244" s="238">
        <f>Q244*H244</f>
        <v>0</v>
      </c>
      <c r="S244" s="238">
        <v>0</v>
      </c>
      <c r="T244" s="239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40" t="s">
        <v>219</v>
      </c>
      <c r="AT244" s="240" t="s">
        <v>215</v>
      </c>
      <c r="AU244" s="240" t="s">
        <v>21</v>
      </c>
      <c r="AY244" s="18" t="s">
        <v>213</v>
      </c>
      <c r="BE244" s="241">
        <f>IF(N244="základní",J244,0)</f>
        <v>0</v>
      </c>
      <c r="BF244" s="241">
        <f>IF(N244="snížená",J244,0)</f>
        <v>0</v>
      </c>
      <c r="BG244" s="241">
        <f>IF(N244="zákl. přenesená",J244,0)</f>
        <v>0</v>
      </c>
      <c r="BH244" s="241">
        <f>IF(N244="sníž. přenesená",J244,0)</f>
        <v>0</v>
      </c>
      <c r="BI244" s="241">
        <f>IF(N244="nulová",J244,0)</f>
        <v>0</v>
      </c>
      <c r="BJ244" s="18" t="s">
        <v>21</v>
      </c>
      <c r="BK244" s="241">
        <f>ROUND(I244*H244,2)</f>
        <v>0</v>
      </c>
      <c r="BL244" s="18" t="s">
        <v>219</v>
      </c>
      <c r="BM244" s="240" t="s">
        <v>1567</v>
      </c>
    </row>
    <row r="245" spans="1:65" s="2" customFormat="1" ht="16.5" customHeight="1">
      <c r="A245" s="39"/>
      <c r="B245" s="40"/>
      <c r="C245" s="228" t="s">
        <v>942</v>
      </c>
      <c r="D245" s="228" t="s">
        <v>215</v>
      </c>
      <c r="E245" s="229" t="s">
        <v>4299</v>
      </c>
      <c r="F245" s="230" t="s">
        <v>4300</v>
      </c>
      <c r="G245" s="231" t="s">
        <v>4194</v>
      </c>
      <c r="H245" s="232">
        <v>1</v>
      </c>
      <c r="I245" s="233"/>
      <c r="J245" s="234">
        <f>ROUND(I245*H245,2)</f>
        <v>0</v>
      </c>
      <c r="K245" s="235"/>
      <c r="L245" s="45"/>
      <c r="M245" s="236" t="s">
        <v>1</v>
      </c>
      <c r="N245" s="237" t="s">
        <v>45</v>
      </c>
      <c r="O245" s="92"/>
      <c r="P245" s="238">
        <f>O245*H245</f>
        <v>0</v>
      </c>
      <c r="Q245" s="238">
        <v>0</v>
      </c>
      <c r="R245" s="238">
        <f>Q245*H245</f>
        <v>0</v>
      </c>
      <c r="S245" s="238">
        <v>0</v>
      </c>
      <c r="T245" s="239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40" t="s">
        <v>219</v>
      </c>
      <c r="AT245" s="240" t="s">
        <v>215</v>
      </c>
      <c r="AU245" s="240" t="s">
        <v>21</v>
      </c>
      <c r="AY245" s="18" t="s">
        <v>213</v>
      </c>
      <c r="BE245" s="241">
        <f>IF(N245="základní",J245,0)</f>
        <v>0</v>
      </c>
      <c r="BF245" s="241">
        <f>IF(N245="snížená",J245,0)</f>
        <v>0</v>
      </c>
      <c r="BG245" s="241">
        <f>IF(N245="zákl. přenesená",J245,0)</f>
        <v>0</v>
      </c>
      <c r="BH245" s="241">
        <f>IF(N245="sníž. přenesená",J245,0)</f>
        <v>0</v>
      </c>
      <c r="BI245" s="241">
        <f>IF(N245="nulová",J245,0)</f>
        <v>0</v>
      </c>
      <c r="BJ245" s="18" t="s">
        <v>21</v>
      </c>
      <c r="BK245" s="241">
        <f>ROUND(I245*H245,2)</f>
        <v>0</v>
      </c>
      <c r="BL245" s="18" t="s">
        <v>219</v>
      </c>
      <c r="BM245" s="240" t="s">
        <v>1577</v>
      </c>
    </row>
    <row r="246" spans="1:63" s="12" customFormat="1" ht="25.9" customHeight="1">
      <c r="A246" s="12"/>
      <c r="B246" s="212"/>
      <c r="C246" s="213"/>
      <c r="D246" s="214" t="s">
        <v>79</v>
      </c>
      <c r="E246" s="215" t="s">
        <v>4301</v>
      </c>
      <c r="F246" s="215" t="s">
        <v>4302</v>
      </c>
      <c r="G246" s="213"/>
      <c r="H246" s="213"/>
      <c r="I246" s="216"/>
      <c r="J246" s="217">
        <f>BK246</f>
        <v>0</v>
      </c>
      <c r="K246" s="213"/>
      <c r="L246" s="218"/>
      <c r="M246" s="219"/>
      <c r="N246" s="220"/>
      <c r="O246" s="220"/>
      <c r="P246" s="221">
        <f>SUM(P247:P251)</f>
        <v>0</v>
      </c>
      <c r="Q246" s="220"/>
      <c r="R246" s="221">
        <f>SUM(R247:R251)</f>
        <v>0</v>
      </c>
      <c r="S246" s="220"/>
      <c r="T246" s="222">
        <f>SUM(T247:T251)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23" t="s">
        <v>21</v>
      </c>
      <c r="AT246" s="224" t="s">
        <v>79</v>
      </c>
      <c r="AU246" s="224" t="s">
        <v>80</v>
      </c>
      <c r="AY246" s="223" t="s">
        <v>213</v>
      </c>
      <c r="BK246" s="225">
        <f>SUM(BK247:BK251)</f>
        <v>0</v>
      </c>
    </row>
    <row r="247" spans="1:65" s="2" customFormat="1" ht="16.5" customHeight="1">
      <c r="A247" s="39"/>
      <c r="B247" s="40"/>
      <c r="C247" s="228" t="s">
        <v>947</v>
      </c>
      <c r="D247" s="228" t="s">
        <v>215</v>
      </c>
      <c r="E247" s="229" t="s">
        <v>4303</v>
      </c>
      <c r="F247" s="230" t="s">
        <v>4304</v>
      </c>
      <c r="G247" s="231" t="s">
        <v>4194</v>
      </c>
      <c r="H247" s="232">
        <v>1</v>
      </c>
      <c r="I247" s="233"/>
      <c r="J247" s="234">
        <f>ROUND(I247*H247,2)</f>
        <v>0</v>
      </c>
      <c r="K247" s="235"/>
      <c r="L247" s="45"/>
      <c r="M247" s="236" t="s">
        <v>1</v>
      </c>
      <c r="N247" s="237" t="s">
        <v>45</v>
      </c>
      <c r="O247" s="92"/>
      <c r="P247" s="238">
        <f>O247*H247</f>
        <v>0</v>
      </c>
      <c r="Q247" s="238">
        <v>0</v>
      </c>
      <c r="R247" s="238">
        <f>Q247*H247</f>
        <v>0</v>
      </c>
      <c r="S247" s="238">
        <v>0</v>
      </c>
      <c r="T247" s="239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40" t="s">
        <v>219</v>
      </c>
      <c r="AT247" s="240" t="s">
        <v>215</v>
      </c>
      <c r="AU247" s="240" t="s">
        <v>21</v>
      </c>
      <c r="AY247" s="18" t="s">
        <v>213</v>
      </c>
      <c r="BE247" s="241">
        <f>IF(N247="základní",J247,0)</f>
        <v>0</v>
      </c>
      <c r="BF247" s="241">
        <f>IF(N247="snížená",J247,0)</f>
        <v>0</v>
      </c>
      <c r="BG247" s="241">
        <f>IF(N247="zákl. přenesená",J247,0)</f>
        <v>0</v>
      </c>
      <c r="BH247" s="241">
        <f>IF(N247="sníž. přenesená",J247,0)</f>
        <v>0</v>
      </c>
      <c r="BI247" s="241">
        <f>IF(N247="nulová",J247,0)</f>
        <v>0</v>
      </c>
      <c r="BJ247" s="18" t="s">
        <v>21</v>
      </c>
      <c r="BK247" s="241">
        <f>ROUND(I247*H247,2)</f>
        <v>0</v>
      </c>
      <c r="BL247" s="18" t="s">
        <v>219</v>
      </c>
      <c r="BM247" s="240" t="s">
        <v>1591</v>
      </c>
    </row>
    <row r="248" spans="1:65" s="2" customFormat="1" ht="16.5" customHeight="1">
      <c r="A248" s="39"/>
      <c r="B248" s="40"/>
      <c r="C248" s="228" t="s">
        <v>952</v>
      </c>
      <c r="D248" s="228" t="s">
        <v>215</v>
      </c>
      <c r="E248" s="229" t="s">
        <v>4305</v>
      </c>
      <c r="F248" s="230" t="s">
        <v>4306</v>
      </c>
      <c r="G248" s="231" t="s">
        <v>4194</v>
      </c>
      <c r="H248" s="232">
        <v>1</v>
      </c>
      <c r="I248" s="233"/>
      <c r="J248" s="234">
        <f>ROUND(I248*H248,2)</f>
        <v>0</v>
      </c>
      <c r="K248" s="235"/>
      <c r="L248" s="45"/>
      <c r="M248" s="236" t="s">
        <v>1</v>
      </c>
      <c r="N248" s="237" t="s">
        <v>45</v>
      </c>
      <c r="O248" s="92"/>
      <c r="P248" s="238">
        <f>O248*H248</f>
        <v>0</v>
      </c>
      <c r="Q248" s="238">
        <v>0</v>
      </c>
      <c r="R248" s="238">
        <f>Q248*H248</f>
        <v>0</v>
      </c>
      <c r="S248" s="238">
        <v>0</v>
      </c>
      <c r="T248" s="239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40" t="s">
        <v>219</v>
      </c>
      <c r="AT248" s="240" t="s">
        <v>215</v>
      </c>
      <c r="AU248" s="240" t="s">
        <v>21</v>
      </c>
      <c r="AY248" s="18" t="s">
        <v>213</v>
      </c>
      <c r="BE248" s="241">
        <f>IF(N248="základní",J248,0)</f>
        <v>0</v>
      </c>
      <c r="BF248" s="241">
        <f>IF(N248="snížená",J248,0)</f>
        <v>0</v>
      </c>
      <c r="BG248" s="241">
        <f>IF(N248="zákl. přenesená",J248,0)</f>
        <v>0</v>
      </c>
      <c r="BH248" s="241">
        <f>IF(N248="sníž. přenesená",J248,0)</f>
        <v>0</v>
      </c>
      <c r="BI248" s="241">
        <f>IF(N248="nulová",J248,0)</f>
        <v>0</v>
      </c>
      <c r="BJ248" s="18" t="s">
        <v>21</v>
      </c>
      <c r="BK248" s="241">
        <f>ROUND(I248*H248,2)</f>
        <v>0</v>
      </c>
      <c r="BL248" s="18" t="s">
        <v>219</v>
      </c>
      <c r="BM248" s="240" t="s">
        <v>1602</v>
      </c>
    </row>
    <row r="249" spans="1:65" s="2" customFormat="1" ht="16.5" customHeight="1">
      <c r="A249" s="39"/>
      <c r="B249" s="40"/>
      <c r="C249" s="228" t="s">
        <v>964</v>
      </c>
      <c r="D249" s="228" t="s">
        <v>215</v>
      </c>
      <c r="E249" s="229" t="s">
        <v>4307</v>
      </c>
      <c r="F249" s="230" t="s">
        <v>4308</v>
      </c>
      <c r="G249" s="231" t="s">
        <v>4194</v>
      </c>
      <c r="H249" s="232">
        <v>1</v>
      </c>
      <c r="I249" s="233"/>
      <c r="J249" s="234">
        <f>ROUND(I249*H249,2)</f>
        <v>0</v>
      </c>
      <c r="K249" s="235"/>
      <c r="L249" s="45"/>
      <c r="M249" s="236" t="s">
        <v>1</v>
      </c>
      <c r="N249" s="237" t="s">
        <v>45</v>
      </c>
      <c r="O249" s="92"/>
      <c r="P249" s="238">
        <f>O249*H249</f>
        <v>0</v>
      </c>
      <c r="Q249" s="238">
        <v>0</v>
      </c>
      <c r="R249" s="238">
        <f>Q249*H249</f>
        <v>0</v>
      </c>
      <c r="S249" s="238">
        <v>0</v>
      </c>
      <c r="T249" s="239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40" t="s">
        <v>219</v>
      </c>
      <c r="AT249" s="240" t="s">
        <v>215</v>
      </c>
      <c r="AU249" s="240" t="s">
        <v>21</v>
      </c>
      <c r="AY249" s="18" t="s">
        <v>213</v>
      </c>
      <c r="BE249" s="241">
        <f>IF(N249="základní",J249,0)</f>
        <v>0</v>
      </c>
      <c r="BF249" s="241">
        <f>IF(N249="snížená",J249,0)</f>
        <v>0</v>
      </c>
      <c r="BG249" s="241">
        <f>IF(N249="zákl. přenesená",J249,0)</f>
        <v>0</v>
      </c>
      <c r="BH249" s="241">
        <f>IF(N249="sníž. přenesená",J249,0)</f>
        <v>0</v>
      </c>
      <c r="BI249" s="241">
        <f>IF(N249="nulová",J249,0)</f>
        <v>0</v>
      </c>
      <c r="BJ249" s="18" t="s">
        <v>21</v>
      </c>
      <c r="BK249" s="241">
        <f>ROUND(I249*H249,2)</f>
        <v>0</v>
      </c>
      <c r="BL249" s="18" t="s">
        <v>219</v>
      </c>
      <c r="BM249" s="240" t="s">
        <v>1616</v>
      </c>
    </row>
    <row r="250" spans="1:65" s="2" customFormat="1" ht="16.5" customHeight="1">
      <c r="A250" s="39"/>
      <c r="B250" s="40"/>
      <c r="C250" s="228" t="s">
        <v>969</v>
      </c>
      <c r="D250" s="228" t="s">
        <v>215</v>
      </c>
      <c r="E250" s="229" t="s">
        <v>4309</v>
      </c>
      <c r="F250" s="230" t="s">
        <v>4310</v>
      </c>
      <c r="G250" s="231" t="s">
        <v>4194</v>
      </c>
      <c r="H250" s="232">
        <v>1</v>
      </c>
      <c r="I250" s="233"/>
      <c r="J250" s="234">
        <f>ROUND(I250*H250,2)</f>
        <v>0</v>
      </c>
      <c r="K250" s="235"/>
      <c r="L250" s="45"/>
      <c r="M250" s="236" t="s">
        <v>1</v>
      </c>
      <c r="N250" s="237" t="s">
        <v>45</v>
      </c>
      <c r="O250" s="92"/>
      <c r="P250" s="238">
        <f>O250*H250</f>
        <v>0</v>
      </c>
      <c r="Q250" s="238">
        <v>0</v>
      </c>
      <c r="R250" s="238">
        <f>Q250*H250</f>
        <v>0</v>
      </c>
      <c r="S250" s="238">
        <v>0</v>
      </c>
      <c r="T250" s="239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40" t="s">
        <v>219</v>
      </c>
      <c r="AT250" s="240" t="s">
        <v>215</v>
      </c>
      <c r="AU250" s="240" t="s">
        <v>21</v>
      </c>
      <c r="AY250" s="18" t="s">
        <v>213</v>
      </c>
      <c r="BE250" s="241">
        <f>IF(N250="základní",J250,0)</f>
        <v>0</v>
      </c>
      <c r="BF250" s="241">
        <f>IF(N250="snížená",J250,0)</f>
        <v>0</v>
      </c>
      <c r="BG250" s="241">
        <f>IF(N250="zákl. přenesená",J250,0)</f>
        <v>0</v>
      </c>
      <c r="BH250" s="241">
        <f>IF(N250="sníž. přenesená",J250,0)</f>
        <v>0</v>
      </c>
      <c r="BI250" s="241">
        <f>IF(N250="nulová",J250,0)</f>
        <v>0</v>
      </c>
      <c r="BJ250" s="18" t="s">
        <v>21</v>
      </c>
      <c r="BK250" s="241">
        <f>ROUND(I250*H250,2)</f>
        <v>0</v>
      </c>
      <c r="BL250" s="18" t="s">
        <v>219</v>
      </c>
      <c r="BM250" s="240" t="s">
        <v>1628</v>
      </c>
    </row>
    <row r="251" spans="1:65" s="2" customFormat="1" ht="21.75" customHeight="1">
      <c r="A251" s="39"/>
      <c r="B251" s="40"/>
      <c r="C251" s="228" t="s">
        <v>977</v>
      </c>
      <c r="D251" s="228" t="s">
        <v>215</v>
      </c>
      <c r="E251" s="229" t="s">
        <v>4311</v>
      </c>
      <c r="F251" s="230" t="s">
        <v>4312</v>
      </c>
      <c r="G251" s="231" t="s">
        <v>4194</v>
      </c>
      <c r="H251" s="232">
        <v>1</v>
      </c>
      <c r="I251" s="233"/>
      <c r="J251" s="234">
        <f>ROUND(I251*H251,2)</f>
        <v>0</v>
      </c>
      <c r="K251" s="235"/>
      <c r="L251" s="45"/>
      <c r="M251" s="301" t="s">
        <v>1</v>
      </c>
      <c r="N251" s="302" t="s">
        <v>45</v>
      </c>
      <c r="O251" s="303"/>
      <c r="P251" s="304">
        <f>O251*H251</f>
        <v>0</v>
      </c>
      <c r="Q251" s="304">
        <v>0</v>
      </c>
      <c r="R251" s="304">
        <f>Q251*H251</f>
        <v>0</v>
      </c>
      <c r="S251" s="304">
        <v>0</v>
      </c>
      <c r="T251" s="305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40" t="s">
        <v>219</v>
      </c>
      <c r="AT251" s="240" t="s">
        <v>215</v>
      </c>
      <c r="AU251" s="240" t="s">
        <v>21</v>
      </c>
      <c r="AY251" s="18" t="s">
        <v>213</v>
      </c>
      <c r="BE251" s="241">
        <f>IF(N251="základní",J251,0)</f>
        <v>0</v>
      </c>
      <c r="BF251" s="241">
        <f>IF(N251="snížená",J251,0)</f>
        <v>0</v>
      </c>
      <c r="BG251" s="241">
        <f>IF(N251="zákl. přenesená",J251,0)</f>
        <v>0</v>
      </c>
      <c r="BH251" s="241">
        <f>IF(N251="sníž. přenesená",J251,0)</f>
        <v>0</v>
      </c>
      <c r="BI251" s="241">
        <f>IF(N251="nulová",J251,0)</f>
        <v>0</v>
      </c>
      <c r="BJ251" s="18" t="s">
        <v>21</v>
      </c>
      <c r="BK251" s="241">
        <f>ROUND(I251*H251,2)</f>
        <v>0</v>
      </c>
      <c r="BL251" s="18" t="s">
        <v>219</v>
      </c>
      <c r="BM251" s="240" t="s">
        <v>1639</v>
      </c>
    </row>
    <row r="252" spans="1:31" s="2" customFormat="1" ht="6.95" customHeight="1">
      <c r="A252" s="39"/>
      <c r="B252" s="67"/>
      <c r="C252" s="68"/>
      <c r="D252" s="68"/>
      <c r="E252" s="68"/>
      <c r="F252" s="68"/>
      <c r="G252" s="68"/>
      <c r="H252" s="68"/>
      <c r="I252" s="68"/>
      <c r="J252" s="68"/>
      <c r="K252" s="68"/>
      <c r="L252" s="45"/>
      <c r="M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</row>
  </sheetData>
  <sheetProtection password="CC35" sheet="1" objects="1" scenarios="1" formatColumns="0" formatRows="0" autoFilter="0"/>
  <autoFilter ref="C123:K251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7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113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1:31" s="2" customFormat="1" ht="12" customHeight="1">
      <c r="A8" s="39"/>
      <c r="B8" s="45"/>
      <c r="C8" s="39"/>
      <c r="D8" s="151" t="s">
        <v>159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53" t="s">
        <v>4313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51" t="s">
        <v>19</v>
      </c>
      <c r="E11" s="39"/>
      <c r="F11" s="142" t="s">
        <v>1</v>
      </c>
      <c r="G11" s="39"/>
      <c r="H11" s="39"/>
      <c r="I11" s="151" t="s">
        <v>20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1" t="s">
        <v>22</v>
      </c>
      <c r="E12" s="39"/>
      <c r="F12" s="142" t="s">
        <v>30</v>
      </c>
      <c r="G12" s="39"/>
      <c r="H12" s="39"/>
      <c r="I12" s="151" t="s">
        <v>24</v>
      </c>
      <c r="J12" s="154" t="str">
        <f>'Rekapitulace stavby'!AN8</f>
        <v>3. 3. 2021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28</v>
      </c>
      <c r="E14" s="39"/>
      <c r="F14" s="39"/>
      <c r="G14" s="39"/>
      <c r="H14" s="39"/>
      <c r="I14" s="151" t="s">
        <v>29</v>
      </c>
      <c r="J14" s="142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2" t="str">
        <f>IF('Rekapitulace stavby'!E11="","",'Rekapitulace stavby'!E11)</f>
        <v xml:space="preserve"> </v>
      </c>
      <c r="F15" s="39"/>
      <c r="G15" s="39"/>
      <c r="H15" s="39"/>
      <c r="I15" s="151" t="s">
        <v>31</v>
      </c>
      <c r="J15" s="142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51" t="s">
        <v>32</v>
      </c>
      <c r="E17" s="39"/>
      <c r="F17" s="39"/>
      <c r="G17" s="39"/>
      <c r="H17" s="39"/>
      <c r="I17" s="151" t="s">
        <v>29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1" t="s">
        <v>31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51" t="s">
        <v>34</v>
      </c>
      <c r="E20" s="39"/>
      <c r="F20" s="39"/>
      <c r="G20" s="39"/>
      <c r="H20" s="39"/>
      <c r="I20" s="151" t="s">
        <v>29</v>
      </c>
      <c r="J20" s="142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2" t="str">
        <f>IF('Rekapitulace stavby'!E17="","",'Rekapitulace stavby'!E17)</f>
        <v>ATELIER H1§ ATELIER HÁJEK</v>
      </c>
      <c r="F21" s="39"/>
      <c r="G21" s="39"/>
      <c r="H21" s="39"/>
      <c r="I21" s="151" t="s">
        <v>31</v>
      </c>
      <c r="J21" s="142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51" t="s">
        <v>37</v>
      </c>
      <c r="E23" s="39"/>
      <c r="F23" s="39"/>
      <c r="G23" s="39"/>
      <c r="H23" s="39"/>
      <c r="I23" s="151" t="s">
        <v>29</v>
      </c>
      <c r="J23" s="142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2" t="str">
        <f>IF('Rekapitulace stavby'!E20="","",'Rekapitulace stavby'!E20)</f>
        <v>ERŠILOVÁ</v>
      </c>
      <c r="F24" s="39"/>
      <c r="G24" s="39"/>
      <c r="H24" s="39"/>
      <c r="I24" s="151" t="s">
        <v>31</v>
      </c>
      <c r="J24" s="142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51" t="s">
        <v>39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9"/>
      <c r="E29" s="159"/>
      <c r="F29" s="159"/>
      <c r="G29" s="159"/>
      <c r="H29" s="159"/>
      <c r="I29" s="159"/>
      <c r="J29" s="159"/>
      <c r="K29" s="15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60" t="s">
        <v>40</v>
      </c>
      <c r="E30" s="39"/>
      <c r="F30" s="39"/>
      <c r="G30" s="39"/>
      <c r="H30" s="39"/>
      <c r="I30" s="39"/>
      <c r="J30" s="161">
        <f>ROUND(J271,2)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2" t="s">
        <v>42</v>
      </c>
      <c r="G32" s="39"/>
      <c r="H32" s="39"/>
      <c r="I32" s="162" t="s">
        <v>41</v>
      </c>
      <c r="J32" s="162" t="s">
        <v>43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3" t="s">
        <v>44</v>
      </c>
      <c r="E33" s="151" t="s">
        <v>45</v>
      </c>
      <c r="F33" s="164">
        <f>ROUND((SUM(BE271:BE711)),2)</f>
        <v>0</v>
      </c>
      <c r="G33" s="39"/>
      <c r="H33" s="39"/>
      <c r="I33" s="165">
        <v>0.21</v>
      </c>
      <c r="J33" s="164">
        <f>ROUND(((SUM(BE271:BE711))*I33),2)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51" t="s">
        <v>46</v>
      </c>
      <c r="F34" s="164">
        <f>ROUND((SUM(BF271:BF711)),2)</f>
        <v>0</v>
      </c>
      <c r="G34" s="39"/>
      <c r="H34" s="39"/>
      <c r="I34" s="165">
        <v>0.15</v>
      </c>
      <c r="J34" s="164">
        <f>ROUND(((SUM(BF271:BF711))*I34),2)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51" t="s">
        <v>47</v>
      </c>
      <c r="F35" s="164">
        <f>ROUND((SUM(BG271:BG711)),2)</f>
        <v>0</v>
      </c>
      <c r="G35" s="39"/>
      <c r="H35" s="39"/>
      <c r="I35" s="165">
        <v>0.21</v>
      </c>
      <c r="J35" s="164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1" t="s">
        <v>48</v>
      </c>
      <c r="F36" s="164">
        <f>ROUND((SUM(BH271:BH711)),2)</f>
        <v>0</v>
      </c>
      <c r="G36" s="39"/>
      <c r="H36" s="39"/>
      <c r="I36" s="165">
        <v>0.15</v>
      </c>
      <c r="J36" s="164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49</v>
      </c>
      <c r="F37" s="164">
        <f>ROUND((SUM(BI271:BI711)),2)</f>
        <v>0</v>
      </c>
      <c r="G37" s="39"/>
      <c r="H37" s="39"/>
      <c r="I37" s="165">
        <v>0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6"/>
      <c r="D39" s="167" t="s">
        <v>50</v>
      </c>
      <c r="E39" s="168"/>
      <c r="F39" s="168"/>
      <c r="G39" s="169" t="s">
        <v>51</v>
      </c>
      <c r="H39" s="170" t="s">
        <v>52</v>
      </c>
      <c r="I39" s="168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53</v>
      </c>
      <c r="E50" s="174"/>
      <c r="F50" s="174"/>
      <c r="G50" s="173" t="s">
        <v>54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55</v>
      </c>
      <c r="E61" s="176"/>
      <c r="F61" s="177" t="s">
        <v>56</v>
      </c>
      <c r="G61" s="175" t="s">
        <v>55</v>
      </c>
      <c r="H61" s="176"/>
      <c r="I61" s="176"/>
      <c r="J61" s="178" t="s">
        <v>56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57</v>
      </c>
      <c r="E65" s="179"/>
      <c r="F65" s="179"/>
      <c r="G65" s="173" t="s">
        <v>58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55</v>
      </c>
      <c r="E76" s="176"/>
      <c r="F76" s="177" t="s">
        <v>56</v>
      </c>
      <c r="G76" s="175" t="s">
        <v>55</v>
      </c>
      <c r="H76" s="176"/>
      <c r="I76" s="176"/>
      <c r="J76" s="178" t="s">
        <v>56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159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VZT - VZDUCHOTECHNIKA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22</v>
      </c>
      <c r="D89" s="41"/>
      <c r="E89" s="41"/>
      <c r="F89" s="28" t="str">
        <f>F12</f>
        <v xml:space="preserve"> </v>
      </c>
      <c r="G89" s="41"/>
      <c r="H89" s="41"/>
      <c r="I89" s="33" t="s">
        <v>24</v>
      </c>
      <c r="J89" s="80" t="str">
        <f>IF(J12="","",J12)</f>
        <v>3. 3. 2021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>
      <c r="A91" s="39"/>
      <c r="B91" s="40"/>
      <c r="C91" s="33" t="s">
        <v>28</v>
      </c>
      <c r="D91" s="41"/>
      <c r="E91" s="41"/>
      <c r="F91" s="28" t="str">
        <f>E15</f>
        <v xml:space="preserve"> </v>
      </c>
      <c r="G91" s="41"/>
      <c r="H91" s="41"/>
      <c r="I91" s="33" t="s">
        <v>34</v>
      </c>
      <c r="J91" s="37" t="str">
        <f>E21</f>
        <v>ATELIER H1§ ATELIER HÁJEK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32</v>
      </c>
      <c r="D92" s="41"/>
      <c r="E92" s="41"/>
      <c r="F92" s="28" t="str">
        <f>IF(E18="","",E18)</f>
        <v>Vyplň údaj</v>
      </c>
      <c r="G92" s="41"/>
      <c r="H92" s="41"/>
      <c r="I92" s="33" t="s">
        <v>37</v>
      </c>
      <c r="J92" s="37" t="str">
        <f>E24</f>
        <v>ERŠILOVÁ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5" t="s">
        <v>163</v>
      </c>
      <c r="D94" s="186"/>
      <c r="E94" s="186"/>
      <c r="F94" s="186"/>
      <c r="G94" s="186"/>
      <c r="H94" s="186"/>
      <c r="I94" s="186"/>
      <c r="J94" s="187" t="s">
        <v>164</v>
      </c>
      <c r="K94" s="186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8" t="s">
        <v>165</v>
      </c>
      <c r="D96" s="41"/>
      <c r="E96" s="41"/>
      <c r="F96" s="41"/>
      <c r="G96" s="41"/>
      <c r="H96" s="41"/>
      <c r="I96" s="41"/>
      <c r="J96" s="111">
        <f>J271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166</v>
      </c>
    </row>
    <row r="97" spans="1:31" s="9" customFormat="1" ht="24.95" customHeight="1">
      <c r="A97" s="9"/>
      <c r="B97" s="189"/>
      <c r="C97" s="190"/>
      <c r="D97" s="191" t="s">
        <v>4314</v>
      </c>
      <c r="E97" s="192"/>
      <c r="F97" s="192"/>
      <c r="G97" s="192"/>
      <c r="H97" s="192"/>
      <c r="I97" s="192"/>
      <c r="J97" s="193">
        <f>J272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5"/>
      <c r="C98" s="134"/>
      <c r="D98" s="196" t="s">
        <v>4315</v>
      </c>
      <c r="E98" s="197"/>
      <c r="F98" s="197"/>
      <c r="G98" s="197"/>
      <c r="H98" s="197"/>
      <c r="I98" s="197"/>
      <c r="J98" s="198">
        <f>J273</f>
        <v>0</v>
      </c>
      <c r="K98" s="134"/>
      <c r="L98" s="19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5"/>
      <c r="C99" s="134"/>
      <c r="D99" s="196" t="s">
        <v>4316</v>
      </c>
      <c r="E99" s="197"/>
      <c r="F99" s="197"/>
      <c r="G99" s="197"/>
      <c r="H99" s="197"/>
      <c r="I99" s="197"/>
      <c r="J99" s="198">
        <f>J275</f>
        <v>0</v>
      </c>
      <c r="K99" s="134"/>
      <c r="L99" s="19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5"/>
      <c r="C100" s="134"/>
      <c r="D100" s="196" t="s">
        <v>4317</v>
      </c>
      <c r="E100" s="197"/>
      <c r="F100" s="197"/>
      <c r="G100" s="197"/>
      <c r="H100" s="197"/>
      <c r="I100" s="197"/>
      <c r="J100" s="198">
        <f>J282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4318</v>
      </c>
      <c r="E101" s="197"/>
      <c r="F101" s="197"/>
      <c r="G101" s="197"/>
      <c r="H101" s="197"/>
      <c r="I101" s="197"/>
      <c r="J101" s="198">
        <f>J284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4"/>
      <c r="D102" s="196" t="s">
        <v>4319</v>
      </c>
      <c r="E102" s="197"/>
      <c r="F102" s="197"/>
      <c r="G102" s="197"/>
      <c r="H102" s="197"/>
      <c r="I102" s="197"/>
      <c r="J102" s="198">
        <f>J293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4"/>
      <c r="D103" s="196" t="s">
        <v>4320</v>
      </c>
      <c r="E103" s="197"/>
      <c r="F103" s="197"/>
      <c r="G103" s="197"/>
      <c r="H103" s="197"/>
      <c r="I103" s="197"/>
      <c r="J103" s="198">
        <f>J295</f>
        <v>0</v>
      </c>
      <c r="K103" s="13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5"/>
      <c r="C104" s="134"/>
      <c r="D104" s="196" t="s">
        <v>4321</v>
      </c>
      <c r="E104" s="197"/>
      <c r="F104" s="197"/>
      <c r="G104" s="197"/>
      <c r="H104" s="197"/>
      <c r="I104" s="197"/>
      <c r="J104" s="198">
        <f>J297</f>
        <v>0</v>
      </c>
      <c r="K104" s="134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5"/>
      <c r="C105" s="134"/>
      <c r="D105" s="196" t="s">
        <v>4322</v>
      </c>
      <c r="E105" s="197"/>
      <c r="F105" s="197"/>
      <c r="G105" s="197"/>
      <c r="H105" s="197"/>
      <c r="I105" s="197"/>
      <c r="J105" s="198">
        <f>J300</f>
        <v>0</v>
      </c>
      <c r="K105" s="134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5"/>
      <c r="C106" s="134"/>
      <c r="D106" s="196" t="s">
        <v>4323</v>
      </c>
      <c r="E106" s="197"/>
      <c r="F106" s="197"/>
      <c r="G106" s="197"/>
      <c r="H106" s="197"/>
      <c r="I106" s="197"/>
      <c r="J106" s="198">
        <f>J303</f>
        <v>0</v>
      </c>
      <c r="K106" s="134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5"/>
      <c r="C107" s="134"/>
      <c r="D107" s="196" t="s">
        <v>4324</v>
      </c>
      <c r="E107" s="197"/>
      <c r="F107" s="197"/>
      <c r="G107" s="197"/>
      <c r="H107" s="197"/>
      <c r="I107" s="197"/>
      <c r="J107" s="198">
        <f>J307</f>
        <v>0</v>
      </c>
      <c r="K107" s="134"/>
      <c r="L107" s="19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5"/>
      <c r="C108" s="134"/>
      <c r="D108" s="196" t="s">
        <v>4325</v>
      </c>
      <c r="E108" s="197"/>
      <c r="F108" s="197"/>
      <c r="G108" s="197"/>
      <c r="H108" s="197"/>
      <c r="I108" s="197"/>
      <c r="J108" s="198">
        <f>J310</f>
        <v>0</v>
      </c>
      <c r="K108" s="134"/>
      <c r="L108" s="19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5"/>
      <c r="C109" s="134"/>
      <c r="D109" s="196" t="s">
        <v>4326</v>
      </c>
      <c r="E109" s="197"/>
      <c r="F109" s="197"/>
      <c r="G109" s="197"/>
      <c r="H109" s="197"/>
      <c r="I109" s="197"/>
      <c r="J109" s="198">
        <f>J314</f>
        <v>0</v>
      </c>
      <c r="K109" s="134"/>
      <c r="L109" s="19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5"/>
      <c r="C110" s="134"/>
      <c r="D110" s="196" t="s">
        <v>4327</v>
      </c>
      <c r="E110" s="197"/>
      <c r="F110" s="197"/>
      <c r="G110" s="197"/>
      <c r="H110" s="197"/>
      <c r="I110" s="197"/>
      <c r="J110" s="198">
        <f>J318</f>
        <v>0</v>
      </c>
      <c r="K110" s="134"/>
      <c r="L110" s="19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5"/>
      <c r="C111" s="134"/>
      <c r="D111" s="196" t="s">
        <v>4328</v>
      </c>
      <c r="E111" s="197"/>
      <c r="F111" s="197"/>
      <c r="G111" s="197"/>
      <c r="H111" s="197"/>
      <c r="I111" s="197"/>
      <c r="J111" s="198">
        <f>J324</f>
        <v>0</v>
      </c>
      <c r="K111" s="134"/>
      <c r="L111" s="19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95"/>
      <c r="C112" s="134"/>
      <c r="D112" s="196" t="s">
        <v>4329</v>
      </c>
      <c r="E112" s="197"/>
      <c r="F112" s="197"/>
      <c r="G112" s="197"/>
      <c r="H112" s="197"/>
      <c r="I112" s="197"/>
      <c r="J112" s="198">
        <f>J327</f>
        <v>0</v>
      </c>
      <c r="K112" s="134"/>
      <c r="L112" s="199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95"/>
      <c r="C113" s="134"/>
      <c r="D113" s="196" t="s">
        <v>4330</v>
      </c>
      <c r="E113" s="197"/>
      <c r="F113" s="197"/>
      <c r="G113" s="197"/>
      <c r="H113" s="197"/>
      <c r="I113" s="197"/>
      <c r="J113" s="198">
        <f>J330</f>
        <v>0</v>
      </c>
      <c r="K113" s="134"/>
      <c r="L113" s="199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9" customFormat="1" ht="24.95" customHeight="1">
      <c r="A114" s="9"/>
      <c r="B114" s="189"/>
      <c r="C114" s="190"/>
      <c r="D114" s="191" t="s">
        <v>4331</v>
      </c>
      <c r="E114" s="192"/>
      <c r="F114" s="192"/>
      <c r="G114" s="192"/>
      <c r="H114" s="192"/>
      <c r="I114" s="192"/>
      <c r="J114" s="193">
        <f>J333</f>
        <v>0</v>
      </c>
      <c r="K114" s="190"/>
      <c r="L114" s="194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1:31" s="10" customFormat="1" ht="19.9" customHeight="1">
      <c r="A115" s="10"/>
      <c r="B115" s="195"/>
      <c r="C115" s="134"/>
      <c r="D115" s="196" t="s">
        <v>4315</v>
      </c>
      <c r="E115" s="197"/>
      <c r="F115" s="197"/>
      <c r="G115" s="197"/>
      <c r="H115" s="197"/>
      <c r="I115" s="197"/>
      <c r="J115" s="198">
        <f>J334</f>
        <v>0</v>
      </c>
      <c r="K115" s="134"/>
      <c r="L115" s="199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95"/>
      <c r="C116" s="134"/>
      <c r="D116" s="196" t="s">
        <v>4316</v>
      </c>
      <c r="E116" s="197"/>
      <c r="F116" s="197"/>
      <c r="G116" s="197"/>
      <c r="H116" s="197"/>
      <c r="I116" s="197"/>
      <c r="J116" s="198">
        <f>J336</f>
        <v>0</v>
      </c>
      <c r="K116" s="134"/>
      <c r="L116" s="199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95"/>
      <c r="C117" s="134"/>
      <c r="D117" s="196" t="s">
        <v>4317</v>
      </c>
      <c r="E117" s="197"/>
      <c r="F117" s="197"/>
      <c r="G117" s="197"/>
      <c r="H117" s="197"/>
      <c r="I117" s="197"/>
      <c r="J117" s="198">
        <f>J343</f>
        <v>0</v>
      </c>
      <c r="K117" s="134"/>
      <c r="L117" s="199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95"/>
      <c r="C118" s="134"/>
      <c r="D118" s="196" t="s">
        <v>4318</v>
      </c>
      <c r="E118" s="197"/>
      <c r="F118" s="197"/>
      <c r="G118" s="197"/>
      <c r="H118" s="197"/>
      <c r="I118" s="197"/>
      <c r="J118" s="198">
        <f>J345</f>
        <v>0</v>
      </c>
      <c r="K118" s="134"/>
      <c r="L118" s="199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95"/>
      <c r="C119" s="134"/>
      <c r="D119" s="196" t="s">
        <v>4319</v>
      </c>
      <c r="E119" s="197"/>
      <c r="F119" s="197"/>
      <c r="G119" s="197"/>
      <c r="H119" s="197"/>
      <c r="I119" s="197"/>
      <c r="J119" s="198">
        <f>J354</f>
        <v>0</v>
      </c>
      <c r="K119" s="134"/>
      <c r="L119" s="199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195"/>
      <c r="C120" s="134"/>
      <c r="D120" s="196" t="s">
        <v>4320</v>
      </c>
      <c r="E120" s="197"/>
      <c r="F120" s="197"/>
      <c r="G120" s="197"/>
      <c r="H120" s="197"/>
      <c r="I120" s="197"/>
      <c r="J120" s="198">
        <f>J356</f>
        <v>0</v>
      </c>
      <c r="K120" s="134"/>
      <c r="L120" s="199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10" customFormat="1" ht="19.9" customHeight="1">
      <c r="A121" s="10"/>
      <c r="B121" s="195"/>
      <c r="C121" s="134"/>
      <c r="D121" s="196" t="s">
        <v>4321</v>
      </c>
      <c r="E121" s="197"/>
      <c r="F121" s="197"/>
      <c r="G121" s="197"/>
      <c r="H121" s="197"/>
      <c r="I121" s="197"/>
      <c r="J121" s="198">
        <f>J358</f>
        <v>0</v>
      </c>
      <c r="K121" s="134"/>
      <c r="L121" s="199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10" customFormat="1" ht="19.9" customHeight="1">
      <c r="A122" s="10"/>
      <c r="B122" s="195"/>
      <c r="C122" s="134"/>
      <c r="D122" s="196" t="s">
        <v>4322</v>
      </c>
      <c r="E122" s="197"/>
      <c r="F122" s="197"/>
      <c r="G122" s="197"/>
      <c r="H122" s="197"/>
      <c r="I122" s="197"/>
      <c r="J122" s="198">
        <f>J361</f>
        <v>0</v>
      </c>
      <c r="K122" s="134"/>
      <c r="L122" s="199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10" customFormat="1" ht="19.9" customHeight="1">
      <c r="A123" s="10"/>
      <c r="B123" s="195"/>
      <c r="C123" s="134"/>
      <c r="D123" s="196" t="s">
        <v>4323</v>
      </c>
      <c r="E123" s="197"/>
      <c r="F123" s="197"/>
      <c r="G123" s="197"/>
      <c r="H123" s="197"/>
      <c r="I123" s="197"/>
      <c r="J123" s="198">
        <f>J363</f>
        <v>0</v>
      </c>
      <c r="K123" s="134"/>
      <c r="L123" s="199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 s="10" customFormat="1" ht="19.9" customHeight="1">
      <c r="A124" s="10"/>
      <c r="B124" s="195"/>
      <c r="C124" s="134"/>
      <c r="D124" s="196" t="s">
        <v>4324</v>
      </c>
      <c r="E124" s="197"/>
      <c r="F124" s="197"/>
      <c r="G124" s="197"/>
      <c r="H124" s="197"/>
      <c r="I124" s="197"/>
      <c r="J124" s="198">
        <f>J366</f>
        <v>0</v>
      </c>
      <c r="K124" s="134"/>
      <c r="L124" s="199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1:31" s="10" customFormat="1" ht="19.9" customHeight="1">
      <c r="A125" s="10"/>
      <c r="B125" s="195"/>
      <c r="C125" s="134"/>
      <c r="D125" s="196" t="s">
        <v>4325</v>
      </c>
      <c r="E125" s="197"/>
      <c r="F125" s="197"/>
      <c r="G125" s="197"/>
      <c r="H125" s="197"/>
      <c r="I125" s="197"/>
      <c r="J125" s="198">
        <f>J369</f>
        <v>0</v>
      </c>
      <c r="K125" s="134"/>
      <c r="L125" s="199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1:31" s="10" customFormat="1" ht="19.9" customHeight="1">
      <c r="A126" s="10"/>
      <c r="B126" s="195"/>
      <c r="C126" s="134"/>
      <c r="D126" s="196" t="s">
        <v>4326</v>
      </c>
      <c r="E126" s="197"/>
      <c r="F126" s="197"/>
      <c r="G126" s="197"/>
      <c r="H126" s="197"/>
      <c r="I126" s="197"/>
      <c r="J126" s="198">
        <f>J373</f>
        <v>0</v>
      </c>
      <c r="K126" s="134"/>
      <c r="L126" s="199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1:31" s="10" customFormat="1" ht="19.9" customHeight="1">
      <c r="A127" s="10"/>
      <c r="B127" s="195"/>
      <c r="C127" s="134"/>
      <c r="D127" s="196" t="s">
        <v>4327</v>
      </c>
      <c r="E127" s="197"/>
      <c r="F127" s="197"/>
      <c r="G127" s="197"/>
      <c r="H127" s="197"/>
      <c r="I127" s="197"/>
      <c r="J127" s="198">
        <f>J377</f>
        <v>0</v>
      </c>
      <c r="K127" s="134"/>
      <c r="L127" s="199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1:31" s="10" customFormat="1" ht="19.9" customHeight="1">
      <c r="A128" s="10"/>
      <c r="B128" s="195"/>
      <c r="C128" s="134"/>
      <c r="D128" s="196" t="s">
        <v>4328</v>
      </c>
      <c r="E128" s="197"/>
      <c r="F128" s="197"/>
      <c r="G128" s="197"/>
      <c r="H128" s="197"/>
      <c r="I128" s="197"/>
      <c r="J128" s="198">
        <f>J383</f>
        <v>0</v>
      </c>
      <c r="K128" s="134"/>
      <c r="L128" s="199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1:31" s="10" customFormat="1" ht="19.9" customHeight="1">
      <c r="A129" s="10"/>
      <c r="B129" s="195"/>
      <c r="C129" s="134"/>
      <c r="D129" s="196" t="s">
        <v>4329</v>
      </c>
      <c r="E129" s="197"/>
      <c r="F129" s="197"/>
      <c r="G129" s="197"/>
      <c r="H129" s="197"/>
      <c r="I129" s="197"/>
      <c r="J129" s="198">
        <f>J385</f>
        <v>0</v>
      </c>
      <c r="K129" s="134"/>
      <c r="L129" s="199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1:31" s="10" customFormat="1" ht="19.9" customHeight="1">
      <c r="A130" s="10"/>
      <c r="B130" s="195"/>
      <c r="C130" s="134"/>
      <c r="D130" s="196" t="s">
        <v>4330</v>
      </c>
      <c r="E130" s="197"/>
      <c r="F130" s="197"/>
      <c r="G130" s="197"/>
      <c r="H130" s="197"/>
      <c r="I130" s="197"/>
      <c r="J130" s="198">
        <f>J388</f>
        <v>0</v>
      </c>
      <c r="K130" s="134"/>
      <c r="L130" s="199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1:31" s="9" customFormat="1" ht="24.95" customHeight="1">
      <c r="A131" s="9"/>
      <c r="B131" s="189"/>
      <c r="C131" s="190"/>
      <c r="D131" s="191" t="s">
        <v>4332</v>
      </c>
      <c r="E131" s="192"/>
      <c r="F131" s="192"/>
      <c r="G131" s="192"/>
      <c r="H131" s="192"/>
      <c r="I131" s="192"/>
      <c r="J131" s="193">
        <f>J391</f>
        <v>0</v>
      </c>
      <c r="K131" s="190"/>
      <c r="L131" s="194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</row>
    <row r="132" spans="1:31" s="10" customFormat="1" ht="19.9" customHeight="1">
      <c r="A132" s="10"/>
      <c r="B132" s="195"/>
      <c r="C132" s="134"/>
      <c r="D132" s="196" t="s">
        <v>4315</v>
      </c>
      <c r="E132" s="197"/>
      <c r="F132" s="197"/>
      <c r="G132" s="197"/>
      <c r="H132" s="197"/>
      <c r="I132" s="197"/>
      <c r="J132" s="198">
        <f>J392</f>
        <v>0</v>
      </c>
      <c r="K132" s="134"/>
      <c r="L132" s="199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</row>
    <row r="133" spans="1:31" s="10" customFormat="1" ht="19.9" customHeight="1">
      <c r="A133" s="10"/>
      <c r="B133" s="195"/>
      <c r="C133" s="134"/>
      <c r="D133" s="196" t="s">
        <v>4316</v>
      </c>
      <c r="E133" s="197"/>
      <c r="F133" s="197"/>
      <c r="G133" s="197"/>
      <c r="H133" s="197"/>
      <c r="I133" s="197"/>
      <c r="J133" s="198">
        <f>J394</f>
        <v>0</v>
      </c>
      <c r="K133" s="134"/>
      <c r="L133" s="199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</row>
    <row r="134" spans="1:31" s="10" customFormat="1" ht="19.9" customHeight="1">
      <c r="A134" s="10"/>
      <c r="B134" s="195"/>
      <c r="C134" s="134"/>
      <c r="D134" s="196" t="s">
        <v>4317</v>
      </c>
      <c r="E134" s="197"/>
      <c r="F134" s="197"/>
      <c r="G134" s="197"/>
      <c r="H134" s="197"/>
      <c r="I134" s="197"/>
      <c r="J134" s="198">
        <f>J399</f>
        <v>0</v>
      </c>
      <c r="K134" s="134"/>
      <c r="L134" s="199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</row>
    <row r="135" spans="1:31" s="10" customFormat="1" ht="19.9" customHeight="1">
      <c r="A135" s="10"/>
      <c r="B135" s="195"/>
      <c r="C135" s="134"/>
      <c r="D135" s="196" t="s">
        <v>4318</v>
      </c>
      <c r="E135" s="197"/>
      <c r="F135" s="197"/>
      <c r="G135" s="197"/>
      <c r="H135" s="197"/>
      <c r="I135" s="197"/>
      <c r="J135" s="198">
        <f>J401</f>
        <v>0</v>
      </c>
      <c r="K135" s="134"/>
      <c r="L135" s="199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</row>
    <row r="136" spans="1:31" s="10" customFormat="1" ht="19.9" customHeight="1">
      <c r="A136" s="10"/>
      <c r="B136" s="195"/>
      <c r="C136" s="134"/>
      <c r="D136" s="196" t="s">
        <v>4320</v>
      </c>
      <c r="E136" s="197"/>
      <c r="F136" s="197"/>
      <c r="G136" s="197"/>
      <c r="H136" s="197"/>
      <c r="I136" s="197"/>
      <c r="J136" s="198">
        <f>J406</f>
        <v>0</v>
      </c>
      <c r="K136" s="134"/>
      <c r="L136" s="199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</row>
    <row r="137" spans="1:31" s="10" customFormat="1" ht="19.9" customHeight="1">
      <c r="A137" s="10"/>
      <c r="B137" s="195"/>
      <c r="C137" s="134"/>
      <c r="D137" s="196" t="s">
        <v>4333</v>
      </c>
      <c r="E137" s="197"/>
      <c r="F137" s="197"/>
      <c r="G137" s="197"/>
      <c r="H137" s="197"/>
      <c r="I137" s="197"/>
      <c r="J137" s="198">
        <f>J408</f>
        <v>0</v>
      </c>
      <c r="K137" s="134"/>
      <c r="L137" s="199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</row>
    <row r="138" spans="1:31" s="10" customFormat="1" ht="19.9" customHeight="1">
      <c r="A138" s="10"/>
      <c r="B138" s="195"/>
      <c r="C138" s="134"/>
      <c r="D138" s="196" t="s">
        <v>4334</v>
      </c>
      <c r="E138" s="197"/>
      <c r="F138" s="197"/>
      <c r="G138" s="197"/>
      <c r="H138" s="197"/>
      <c r="I138" s="197"/>
      <c r="J138" s="198">
        <f>J410</f>
        <v>0</v>
      </c>
      <c r="K138" s="134"/>
      <c r="L138" s="199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</row>
    <row r="139" spans="1:31" s="10" customFormat="1" ht="19.9" customHeight="1">
      <c r="A139" s="10"/>
      <c r="B139" s="195"/>
      <c r="C139" s="134"/>
      <c r="D139" s="196" t="s">
        <v>4323</v>
      </c>
      <c r="E139" s="197"/>
      <c r="F139" s="197"/>
      <c r="G139" s="197"/>
      <c r="H139" s="197"/>
      <c r="I139" s="197"/>
      <c r="J139" s="198">
        <f>J412</f>
        <v>0</v>
      </c>
      <c r="K139" s="134"/>
      <c r="L139" s="199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</row>
    <row r="140" spans="1:31" s="10" customFormat="1" ht="19.9" customHeight="1">
      <c r="A140" s="10"/>
      <c r="B140" s="195"/>
      <c r="C140" s="134"/>
      <c r="D140" s="196" t="s">
        <v>4324</v>
      </c>
      <c r="E140" s="197"/>
      <c r="F140" s="197"/>
      <c r="G140" s="197"/>
      <c r="H140" s="197"/>
      <c r="I140" s="197"/>
      <c r="J140" s="198">
        <f>J415</f>
        <v>0</v>
      </c>
      <c r="K140" s="134"/>
      <c r="L140" s="199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</row>
    <row r="141" spans="1:31" s="10" customFormat="1" ht="19.9" customHeight="1">
      <c r="A141" s="10"/>
      <c r="B141" s="195"/>
      <c r="C141" s="134"/>
      <c r="D141" s="196" t="s">
        <v>4325</v>
      </c>
      <c r="E141" s="197"/>
      <c r="F141" s="197"/>
      <c r="G141" s="197"/>
      <c r="H141" s="197"/>
      <c r="I141" s="197"/>
      <c r="J141" s="198">
        <f>J420</f>
        <v>0</v>
      </c>
      <c r="K141" s="134"/>
      <c r="L141" s="199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</row>
    <row r="142" spans="1:31" s="10" customFormat="1" ht="19.9" customHeight="1">
      <c r="A142" s="10"/>
      <c r="B142" s="195"/>
      <c r="C142" s="134"/>
      <c r="D142" s="196" t="s">
        <v>4326</v>
      </c>
      <c r="E142" s="197"/>
      <c r="F142" s="197"/>
      <c r="G142" s="197"/>
      <c r="H142" s="197"/>
      <c r="I142" s="197"/>
      <c r="J142" s="198">
        <f>J426</f>
        <v>0</v>
      </c>
      <c r="K142" s="134"/>
      <c r="L142" s="199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</row>
    <row r="143" spans="1:31" s="10" customFormat="1" ht="19.9" customHeight="1">
      <c r="A143" s="10"/>
      <c r="B143" s="195"/>
      <c r="C143" s="134"/>
      <c r="D143" s="196" t="s">
        <v>4327</v>
      </c>
      <c r="E143" s="197"/>
      <c r="F143" s="197"/>
      <c r="G143" s="197"/>
      <c r="H143" s="197"/>
      <c r="I143" s="197"/>
      <c r="J143" s="198">
        <f>J432</f>
        <v>0</v>
      </c>
      <c r="K143" s="134"/>
      <c r="L143" s="199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</row>
    <row r="144" spans="1:31" s="10" customFormat="1" ht="19.9" customHeight="1">
      <c r="A144" s="10"/>
      <c r="B144" s="195"/>
      <c r="C144" s="134"/>
      <c r="D144" s="196" t="s">
        <v>4328</v>
      </c>
      <c r="E144" s="197"/>
      <c r="F144" s="197"/>
      <c r="G144" s="197"/>
      <c r="H144" s="197"/>
      <c r="I144" s="197"/>
      <c r="J144" s="198">
        <f>J441</f>
        <v>0</v>
      </c>
      <c r="K144" s="134"/>
      <c r="L144" s="199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</row>
    <row r="145" spans="1:31" s="10" customFormat="1" ht="19.9" customHeight="1">
      <c r="A145" s="10"/>
      <c r="B145" s="195"/>
      <c r="C145" s="134"/>
      <c r="D145" s="196" t="s">
        <v>4329</v>
      </c>
      <c r="E145" s="197"/>
      <c r="F145" s="197"/>
      <c r="G145" s="197"/>
      <c r="H145" s="197"/>
      <c r="I145" s="197"/>
      <c r="J145" s="198">
        <f>J444</f>
        <v>0</v>
      </c>
      <c r="K145" s="134"/>
      <c r="L145" s="199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</row>
    <row r="146" spans="1:31" s="10" customFormat="1" ht="19.9" customHeight="1">
      <c r="A146" s="10"/>
      <c r="B146" s="195"/>
      <c r="C146" s="134"/>
      <c r="D146" s="196" t="s">
        <v>4330</v>
      </c>
      <c r="E146" s="197"/>
      <c r="F146" s="197"/>
      <c r="G146" s="197"/>
      <c r="H146" s="197"/>
      <c r="I146" s="197"/>
      <c r="J146" s="198">
        <f>J449</f>
        <v>0</v>
      </c>
      <c r="K146" s="134"/>
      <c r="L146" s="199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</row>
    <row r="147" spans="1:31" s="9" customFormat="1" ht="24.95" customHeight="1">
      <c r="A147" s="9"/>
      <c r="B147" s="189"/>
      <c r="C147" s="190"/>
      <c r="D147" s="191" t="s">
        <v>4335</v>
      </c>
      <c r="E147" s="192"/>
      <c r="F147" s="192"/>
      <c r="G147" s="192"/>
      <c r="H147" s="192"/>
      <c r="I147" s="192"/>
      <c r="J147" s="193">
        <f>J452</f>
        <v>0</v>
      </c>
      <c r="K147" s="190"/>
      <c r="L147" s="194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</row>
    <row r="148" spans="1:31" s="10" customFormat="1" ht="19.9" customHeight="1">
      <c r="A148" s="10"/>
      <c r="B148" s="195"/>
      <c r="C148" s="134"/>
      <c r="D148" s="196" t="s">
        <v>4315</v>
      </c>
      <c r="E148" s="197"/>
      <c r="F148" s="197"/>
      <c r="G148" s="197"/>
      <c r="H148" s="197"/>
      <c r="I148" s="197"/>
      <c r="J148" s="198">
        <f>J453</f>
        <v>0</v>
      </c>
      <c r="K148" s="134"/>
      <c r="L148" s="199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</row>
    <row r="149" spans="1:31" s="10" customFormat="1" ht="19.9" customHeight="1">
      <c r="A149" s="10"/>
      <c r="B149" s="195"/>
      <c r="C149" s="134"/>
      <c r="D149" s="196" t="s">
        <v>4316</v>
      </c>
      <c r="E149" s="197"/>
      <c r="F149" s="197"/>
      <c r="G149" s="197"/>
      <c r="H149" s="197"/>
      <c r="I149" s="197"/>
      <c r="J149" s="198">
        <f>J455</f>
        <v>0</v>
      </c>
      <c r="K149" s="134"/>
      <c r="L149" s="199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</row>
    <row r="150" spans="1:31" s="10" customFormat="1" ht="19.9" customHeight="1">
      <c r="A150" s="10"/>
      <c r="B150" s="195"/>
      <c r="C150" s="134"/>
      <c r="D150" s="196" t="s">
        <v>4317</v>
      </c>
      <c r="E150" s="197"/>
      <c r="F150" s="197"/>
      <c r="G150" s="197"/>
      <c r="H150" s="197"/>
      <c r="I150" s="197"/>
      <c r="J150" s="198">
        <f>J460</f>
        <v>0</v>
      </c>
      <c r="K150" s="134"/>
      <c r="L150" s="199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</row>
    <row r="151" spans="1:31" s="10" customFormat="1" ht="19.9" customHeight="1">
      <c r="A151" s="10"/>
      <c r="B151" s="195"/>
      <c r="C151" s="134"/>
      <c r="D151" s="196" t="s">
        <v>4318</v>
      </c>
      <c r="E151" s="197"/>
      <c r="F151" s="197"/>
      <c r="G151" s="197"/>
      <c r="H151" s="197"/>
      <c r="I151" s="197"/>
      <c r="J151" s="198">
        <f>J462</f>
        <v>0</v>
      </c>
      <c r="K151" s="134"/>
      <c r="L151" s="199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</row>
    <row r="152" spans="1:31" s="10" customFormat="1" ht="19.9" customHeight="1">
      <c r="A152" s="10"/>
      <c r="B152" s="195"/>
      <c r="C152" s="134"/>
      <c r="D152" s="196" t="s">
        <v>4320</v>
      </c>
      <c r="E152" s="197"/>
      <c r="F152" s="197"/>
      <c r="G152" s="197"/>
      <c r="H152" s="197"/>
      <c r="I152" s="197"/>
      <c r="J152" s="198">
        <f>J467</f>
        <v>0</v>
      </c>
      <c r="K152" s="134"/>
      <c r="L152" s="199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</row>
    <row r="153" spans="1:31" s="10" customFormat="1" ht="19.9" customHeight="1">
      <c r="A153" s="10"/>
      <c r="B153" s="195"/>
      <c r="C153" s="134"/>
      <c r="D153" s="196" t="s">
        <v>4336</v>
      </c>
      <c r="E153" s="197"/>
      <c r="F153" s="197"/>
      <c r="G153" s="197"/>
      <c r="H153" s="197"/>
      <c r="I153" s="197"/>
      <c r="J153" s="198">
        <f>J469</f>
        <v>0</v>
      </c>
      <c r="K153" s="134"/>
      <c r="L153" s="199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</row>
    <row r="154" spans="1:31" s="10" customFormat="1" ht="19.9" customHeight="1">
      <c r="A154" s="10"/>
      <c r="B154" s="195"/>
      <c r="C154" s="134"/>
      <c r="D154" s="196" t="s">
        <v>4336</v>
      </c>
      <c r="E154" s="197"/>
      <c r="F154" s="197"/>
      <c r="G154" s="197"/>
      <c r="H154" s="197"/>
      <c r="I154" s="197"/>
      <c r="J154" s="198">
        <f>J474</f>
        <v>0</v>
      </c>
      <c r="K154" s="134"/>
      <c r="L154" s="199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</row>
    <row r="155" spans="1:31" s="10" customFormat="1" ht="19.9" customHeight="1">
      <c r="A155" s="10"/>
      <c r="B155" s="195"/>
      <c r="C155" s="134"/>
      <c r="D155" s="196" t="s">
        <v>4334</v>
      </c>
      <c r="E155" s="197"/>
      <c r="F155" s="197"/>
      <c r="G155" s="197"/>
      <c r="H155" s="197"/>
      <c r="I155" s="197"/>
      <c r="J155" s="198">
        <f>J479</f>
        <v>0</v>
      </c>
      <c r="K155" s="134"/>
      <c r="L155" s="199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</row>
    <row r="156" spans="1:31" s="10" customFormat="1" ht="19.9" customHeight="1">
      <c r="A156" s="10"/>
      <c r="B156" s="195"/>
      <c r="C156" s="134"/>
      <c r="D156" s="196" t="s">
        <v>4323</v>
      </c>
      <c r="E156" s="197"/>
      <c r="F156" s="197"/>
      <c r="G156" s="197"/>
      <c r="H156" s="197"/>
      <c r="I156" s="197"/>
      <c r="J156" s="198">
        <f>J482</f>
        <v>0</v>
      </c>
      <c r="K156" s="134"/>
      <c r="L156" s="199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</row>
    <row r="157" spans="1:31" s="10" customFormat="1" ht="19.9" customHeight="1">
      <c r="A157" s="10"/>
      <c r="B157" s="195"/>
      <c r="C157" s="134"/>
      <c r="D157" s="196" t="s">
        <v>4324</v>
      </c>
      <c r="E157" s="197"/>
      <c r="F157" s="197"/>
      <c r="G157" s="197"/>
      <c r="H157" s="197"/>
      <c r="I157" s="197"/>
      <c r="J157" s="198">
        <f>J486</f>
        <v>0</v>
      </c>
      <c r="K157" s="134"/>
      <c r="L157" s="199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</row>
    <row r="158" spans="1:31" s="10" customFormat="1" ht="19.9" customHeight="1">
      <c r="A158" s="10"/>
      <c r="B158" s="195"/>
      <c r="C158" s="134"/>
      <c r="D158" s="196" t="s">
        <v>4325</v>
      </c>
      <c r="E158" s="197"/>
      <c r="F158" s="197"/>
      <c r="G158" s="197"/>
      <c r="H158" s="197"/>
      <c r="I158" s="197"/>
      <c r="J158" s="198">
        <f>J490</f>
        <v>0</v>
      </c>
      <c r="K158" s="134"/>
      <c r="L158" s="199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</row>
    <row r="159" spans="1:31" s="10" customFormat="1" ht="19.9" customHeight="1">
      <c r="A159" s="10"/>
      <c r="B159" s="195"/>
      <c r="C159" s="134"/>
      <c r="D159" s="196" t="s">
        <v>4337</v>
      </c>
      <c r="E159" s="197"/>
      <c r="F159" s="197"/>
      <c r="G159" s="197"/>
      <c r="H159" s="197"/>
      <c r="I159" s="197"/>
      <c r="J159" s="198">
        <f>J493</f>
        <v>0</v>
      </c>
      <c r="K159" s="134"/>
      <c r="L159" s="199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</row>
    <row r="160" spans="1:31" s="10" customFormat="1" ht="19.9" customHeight="1">
      <c r="A160" s="10"/>
      <c r="B160" s="195"/>
      <c r="C160" s="134"/>
      <c r="D160" s="196" t="s">
        <v>4326</v>
      </c>
      <c r="E160" s="197"/>
      <c r="F160" s="197"/>
      <c r="G160" s="197"/>
      <c r="H160" s="197"/>
      <c r="I160" s="197"/>
      <c r="J160" s="198">
        <f>J495</f>
        <v>0</v>
      </c>
      <c r="K160" s="134"/>
      <c r="L160" s="199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</row>
    <row r="161" spans="1:31" s="10" customFormat="1" ht="19.9" customHeight="1">
      <c r="A161" s="10"/>
      <c r="B161" s="195"/>
      <c r="C161" s="134"/>
      <c r="D161" s="196" t="s">
        <v>4327</v>
      </c>
      <c r="E161" s="197"/>
      <c r="F161" s="197"/>
      <c r="G161" s="197"/>
      <c r="H161" s="197"/>
      <c r="I161" s="197"/>
      <c r="J161" s="198">
        <f>J499</f>
        <v>0</v>
      </c>
      <c r="K161" s="134"/>
      <c r="L161" s="199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</row>
    <row r="162" spans="1:31" s="10" customFormat="1" ht="19.9" customHeight="1">
      <c r="A162" s="10"/>
      <c r="B162" s="195"/>
      <c r="C162" s="134"/>
      <c r="D162" s="196" t="s">
        <v>4328</v>
      </c>
      <c r="E162" s="197"/>
      <c r="F162" s="197"/>
      <c r="G162" s="197"/>
      <c r="H162" s="197"/>
      <c r="I162" s="197"/>
      <c r="J162" s="198">
        <f>J506</f>
        <v>0</v>
      </c>
      <c r="K162" s="134"/>
      <c r="L162" s="199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</row>
    <row r="163" spans="1:31" s="10" customFormat="1" ht="19.9" customHeight="1">
      <c r="A163" s="10"/>
      <c r="B163" s="195"/>
      <c r="C163" s="134"/>
      <c r="D163" s="196" t="s">
        <v>4329</v>
      </c>
      <c r="E163" s="197"/>
      <c r="F163" s="197"/>
      <c r="G163" s="197"/>
      <c r="H163" s="197"/>
      <c r="I163" s="197"/>
      <c r="J163" s="198">
        <f>J508</f>
        <v>0</v>
      </c>
      <c r="K163" s="134"/>
      <c r="L163" s="199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</row>
    <row r="164" spans="1:31" s="10" customFormat="1" ht="19.9" customHeight="1">
      <c r="A164" s="10"/>
      <c r="B164" s="195"/>
      <c r="C164" s="134"/>
      <c r="D164" s="196" t="s">
        <v>4330</v>
      </c>
      <c r="E164" s="197"/>
      <c r="F164" s="197"/>
      <c r="G164" s="197"/>
      <c r="H164" s="197"/>
      <c r="I164" s="197"/>
      <c r="J164" s="198">
        <f>J511</f>
        <v>0</v>
      </c>
      <c r="K164" s="134"/>
      <c r="L164" s="199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</row>
    <row r="165" spans="1:31" s="10" customFormat="1" ht="19.9" customHeight="1">
      <c r="A165" s="10"/>
      <c r="B165" s="195"/>
      <c r="C165" s="134"/>
      <c r="D165" s="196" t="s">
        <v>4338</v>
      </c>
      <c r="E165" s="197"/>
      <c r="F165" s="197"/>
      <c r="G165" s="197"/>
      <c r="H165" s="197"/>
      <c r="I165" s="197"/>
      <c r="J165" s="198">
        <f>J514</f>
        <v>0</v>
      </c>
      <c r="K165" s="134"/>
      <c r="L165" s="199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</row>
    <row r="166" spans="1:31" s="9" customFormat="1" ht="24.95" customHeight="1">
      <c r="A166" s="9"/>
      <c r="B166" s="189"/>
      <c r="C166" s="190"/>
      <c r="D166" s="191" t="s">
        <v>4339</v>
      </c>
      <c r="E166" s="192"/>
      <c r="F166" s="192"/>
      <c r="G166" s="192"/>
      <c r="H166" s="192"/>
      <c r="I166" s="192"/>
      <c r="J166" s="193">
        <f>J516</f>
        <v>0</v>
      </c>
      <c r="K166" s="190"/>
      <c r="L166" s="194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</row>
    <row r="167" spans="1:31" s="10" customFormat="1" ht="19.9" customHeight="1">
      <c r="A167" s="10"/>
      <c r="B167" s="195"/>
      <c r="C167" s="134"/>
      <c r="D167" s="196" t="s">
        <v>4340</v>
      </c>
      <c r="E167" s="197"/>
      <c r="F167" s="197"/>
      <c r="G167" s="197"/>
      <c r="H167" s="197"/>
      <c r="I167" s="197"/>
      <c r="J167" s="198">
        <f>J517</f>
        <v>0</v>
      </c>
      <c r="K167" s="134"/>
      <c r="L167" s="199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</row>
    <row r="168" spans="1:31" s="9" customFormat="1" ht="24.95" customHeight="1">
      <c r="A168" s="9"/>
      <c r="B168" s="189"/>
      <c r="C168" s="190"/>
      <c r="D168" s="191" t="s">
        <v>4341</v>
      </c>
      <c r="E168" s="192"/>
      <c r="F168" s="192"/>
      <c r="G168" s="192"/>
      <c r="H168" s="192"/>
      <c r="I168" s="192"/>
      <c r="J168" s="193">
        <f>J530</f>
        <v>0</v>
      </c>
      <c r="K168" s="190"/>
      <c r="L168" s="194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</row>
    <row r="169" spans="1:31" s="10" customFormat="1" ht="19.9" customHeight="1">
      <c r="A169" s="10"/>
      <c r="B169" s="195"/>
      <c r="C169" s="134"/>
      <c r="D169" s="196" t="s">
        <v>4342</v>
      </c>
      <c r="E169" s="197"/>
      <c r="F169" s="197"/>
      <c r="G169" s="197"/>
      <c r="H169" s="197"/>
      <c r="I169" s="197"/>
      <c r="J169" s="198">
        <f>J531</f>
        <v>0</v>
      </c>
      <c r="K169" s="134"/>
      <c r="L169" s="199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</row>
    <row r="170" spans="1:31" s="10" customFormat="1" ht="19.9" customHeight="1">
      <c r="A170" s="10"/>
      <c r="B170" s="195"/>
      <c r="C170" s="134"/>
      <c r="D170" s="196" t="s">
        <v>4343</v>
      </c>
      <c r="E170" s="197"/>
      <c r="F170" s="197"/>
      <c r="G170" s="197"/>
      <c r="H170" s="197"/>
      <c r="I170" s="197"/>
      <c r="J170" s="198">
        <f>J533</f>
        <v>0</v>
      </c>
      <c r="K170" s="134"/>
      <c r="L170" s="199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</row>
    <row r="171" spans="1:31" s="10" customFormat="1" ht="19.9" customHeight="1">
      <c r="A171" s="10"/>
      <c r="B171" s="195"/>
      <c r="C171" s="134"/>
      <c r="D171" s="196" t="s">
        <v>4344</v>
      </c>
      <c r="E171" s="197"/>
      <c r="F171" s="197"/>
      <c r="G171" s="197"/>
      <c r="H171" s="197"/>
      <c r="I171" s="197"/>
      <c r="J171" s="198">
        <f>J535</f>
        <v>0</v>
      </c>
      <c r="K171" s="134"/>
      <c r="L171" s="199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</row>
    <row r="172" spans="1:31" s="10" customFormat="1" ht="19.9" customHeight="1">
      <c r="A172" s="10"/>
      <c r="B172" s="195"/>
      <c r="C172" s="134"/>
      <c r="D172" s="196" t="s">
        <v>4345</v>
      </c>
      <c r="E172" s="197"/>
      <c r="F172" s="197"/>
      <c r="G172" s="197"/>
      <c r="H172" s="197"/>
      <c r="I172" s="197"/>
      <c r="J172" s="198">
        <f>J538</f>
        <v>0</v>
      </c>
      <c r="K172" s="134"/>
      <c r="L172" s="199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</row>
    <row r="173" spans="1:31" s="10" customFormat="1" ht="19.9" customHeight="1">
      <c r="A173" s="10"/>
      <c r="B173" s="195"/>
      <c r="C173" s="134"/>
      <c r="D173" s="196" t="s">
        <v>4324</v>
      </c>
      <c r="E173" s="197"/>
      <c r="F173" s="197"/>
      <c r="G173" s="197"/>
      <c r="H173" s="197"/>
      <c r="I173" s="197"/>
      <c r="J173" s="198">
        <f>J540</f>
        <v>0</v>
      </c>
      <c r="K173" s="134"/>
      <c r="L173" s="199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</row>
    <row r="174" spans="1:31" s="10" customFormat="1" ht="19.9" customHeight="1">
      <c r="A174" s="10"/>
      <c r="B174" s="195"/>
      <c r="C174" s="134"/>
      <c r="D174" s="196" t="s">
        <v>4326</v>
      </c>
      <c r="E174" s="197"/>
      <c r="F174" s="197"/>
      <c r="G174" s="197"/>
      <c r="H174" s="197"/>
      <c r="I174" s="197"/>
      <c r="J174" s="198">
        <f>J542</f>
        <v>0</v>
      </c>
      <c r="K174" s="134"/>
      <c r="L174" s="199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</row>
    <row r="175" spans="1:31" s="10" customFormat="1" ht="19.9" customHeight="1">
      <c r="A175" s="10"/>
      <c r="B175" s="195"/>
      <c r="C175" s="134"/>
      <c r="D175" s="196" t="s">
        <v>4329</v>
      </c>
      <c r="E175" s="197"/>
      <c r="F175" s="197"/>
      <c r="G175" s="197"/>
      <c r="H175" s="197"/>
      <c r="I175" s="197"/>
      <c r="J175" s="198">
        <f>J545</f>
        <v>0</v>
      </c>
      <c r="K175" s="134"/>
      <c r="L175" s="199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</row>
    <row r="176" spans="1:31" s="9" customFormat="1" ht="24.95" customHeight="1">
      <c r="A176" s="9"/>
      <c r="B176" s="189"/>
      <c r="C176" s="190"/>
      <c r="D176" s="191" t="s">
        <v>4346</v>
      </c>
      <c r="E176" s="192"/>
      <c r="F176" s="192"/>
      <c r="G176" s="192"/>
      <c r="H176" s="192"/>
      <c r="I176" s="192"/>
      <c r="J176" s="193">
        <f>J548</f>
        <v>0</v>
      </c>
      <c r="K176" s="190"/>
      <c r="L176" s="194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</row>
    <row r="177" spans="1:31" s="10" customFormat="1" ht="19.9" customHeight="1">
      <c r="A177" s="10"/>
      <c r="B177" s="195"/>
      <c r="C177" s="134"/>
      <c r="D177" s="196" t="s">
        <v>4342</v>
      </c>
      <c r="E177" s="197"/>
      <c r="F177" s="197"/>
      <c r="G177" s="197"/>
      <c r="H177" s="197"/>
      <c r="I177" s="197"/>
      <c r="J177" s="198">
        <f>J549</f>
        <v>0</v>
      </c>
      <c r="K177" s="134"/>
      <c r="L177" s="199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</row>
    <row r="178" spans="1:31" s="10" customFormat="1" ht="19.9" customHeight="1">
      <c r="A178" s="10"/>
      <c r="B178" s="195"/>
      <c r="C178" s="134"/>
      <c r="D178" s="196" t="s">
        <v>4343</v>
      </c>
      <c r="E178" s="197"/>
      <c r="F178" s="197"/>
      <c r="G178" s="197"/>
      <c r="H178" s="197"/>
      <c r="I178" s="197"/>
      <c r="J178" s="198">
        <f>J551</f>
        <v>0</v>
      </c>
      <c r="K178" s="134"/>
      <c r="L178" s="199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</row>
    <row r="179" spans="1:31" s="10" customFormat="1" ht="19.9" customHeight="1">
      <c r="A179" s="10"/>
      <c r="B179" s="195"/>
      <c r="C179" s="134"/>
      <c r="D179" s="196" t="s">
        <v>4344</v>
      </c>
      <c r="E179" s="197"/>
      <c r="F179" s="197"/>
      <c r="G179" s="197"/>
      <c r="H179" s="197"/>
      <c r="I179" s="197"/>
      <c r="J179" s="198">
        <f>J553</f>
        <v>0</v>
      </c>
      <c r="K179" s="134"/>
      <c r="L179" s="199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</row>
    <row r="180" spans="1:31" s="10" customFormat="1" ht="19.9" customHeight="1">
      <c r="A180" s="10"/>
      <c r="B180" s="195"/>
      <c r="C180" s="134"/>
      <c r="D180" s="196" t="s">
        <v>4345</v>
      </c>
      <c r="E180" s="197"/>
      <c r="F180" s="197"/>
      <c r="G180" s="197"/>
      <c r="H180" s="197"/>
      <c r="I180" s="197"/>
      <c r="J180" s="198">
        <f>J556</f>
        <v>0</v>
      </c>
      <c r="K180" s="134"/>
      <c r="L180" s="199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</row>
    <row r="181" spans="1:31" s="10" customFormat="1" ht="19.9" customHeight="1">
      <c r="A181" s="10"/>
      <c r="B181" s="195"/>
      <c r="C181" s="134"/>
      <c r="D181" s="196" t="s">
        <v>4324</v>
      </c>
      <c r="E181" s="197"/>
      <c r="F181" s="197"/>
      <c r="G181" s="197"/>
      <c r="H181" s="197"/>
      <c r="I181" s="197"/>
      <c r="J181" s="198">
        <f>J558</f>
        <v>0</v>
      </c>
      <c r="K181" s="134"/>
      <c r="L181" s="199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</row>
    <row r="182" spans="1:31" s="10" customFormat="1" ht="19.9" customHeight="1">
      <c r="A182" s="10"/>
      <c r="B182" s="195"/>
      <c r="C182" s="134"/>
      <c r="D182" s="196" t="s">
        <v>4326</v>
      </c>
      <c r="E182" s="197"/>
      <c r="F182" s="197"/>
      <c r="G182" s="197"/>
      <c r="H182" s="197"/>
      <c r="I182" s="197"/>
      <c r="J182" s="198">
        <f>J560</f>
        <v>0</v>
      </c>
      <c r="K182" s="134"/>
      <c r="L182" s="199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</row>
    <row r="183" spans="1:31" s="10" customFormat="1" ht="19.9" customHeight="1">
      <c r="A183" s="10"/>
      <c r="B183" s="195"/>
      <c r="C183" s="134"/>
      <c r="D183" s="196" t="s">
        <v>4329</v>
      </c>
      <c r="E183" s="197"/>
      <c r="F183" s="197"/>
      <c r="G183" s="197"/>
      <c r="H183" s="197"/>
      <c r="I183" s="197"/>
      <c r="J183" s="198">
        <f>J563</f>
        <v>0</v>
      </c>
      <c r="K183" s="134"/>
      <c r="L183" s="199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</row>
    <row r="184" spans="1:31" s="9" customFormat="1" ht="24.95" customHeight="1">
      <c r="A184" s="9"/>
      <c r="B184" s="189"/>
      <c r="C184" s="190"/>
      <c r="D184" s="191" t="s">
        <v>4347</v>
      </c>
      <c r="E184" s="192"/>
      <c r="F184" s="192"/>
      <c r="G184" s="192"/>
      <c r="H184" s="192"/>
      <c r="I184" s="192"/>
      <c r="J184" s="193">
        <f>J565</f>
        <v>0</v>
      </c>
      <c r="K184" s="190"/>
      <c r="L184" s="194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</row>
    <row r="185" spans="1:31" s="10" customFormat="1" ht="19.9" customHeight="1">
      <c r="A185" s="10"/>
      <c r="B185" s="195"/>
      <c r="C185" s="134"/>
      <c r="D185" s="196" t="s">
        <v>4342</v>
      </c>
      <c r="E185" s="197"/>
      <c r="F185" s="197"/>
      <c r="G185" s="197"/>
      <c r="H185" s="197"/>
      <c r="I185" s="197"/>
      <c r="J185" s="198">
        <f>J566</f>
        <v>0</v>
      </c>
      <c r="K185" s="134"/>
      <c r="L185" s="199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</row>
    <row r="186" spans="1:31" s="10" customFormat="1" ht="19.9" customHeight="1">
      <c r="A186" s="10"/>
      <c r="B186" s="195"/>
      <c r="C186" s="134"/>
      <c r="D186" s="196" t="s">
        <v>4343</v>
      </c>
      <c r="E186" s="197"/>
      <c r="F186" s="197"/>
      <c r="G186" s="197"/>
      <c r="H186" s="197"/>
      <c r="I186" s="197"/>
      <c r="J186" s="198">
        <f>J568</f>
        <v>0</v>
      </c>
      <c r="K186" s="134"/>
      <c r="L186" s="199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</row>
    <row r="187" spans="1:31" s="10" customFormat="1" ht="19.9" customHeight="1">
      <c r="A187" s="10"/>
      <c r="B187" s="195"/>
      <c r="C187" s="134"/>
      <c r="D187" s="196" t="s">
        <v>4344</v>
      </c>
      <c r="E187" s="197"/>
      <c r="F187" s="197"/>
      <c r="G187" s="197"/>
      <c r="H187" s="197"/>
      <c r="I187" s="197"/>
      <c r="J187" s="198">
        <f>J570</f>
        <v>0</v>
      </c>
      <c r="K187" s="134"/>
      <c r="L187" s="199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</row>
    <row r="188" spans="1:31" s="10" customFormat="1" ht="19.9" customHeight="1">
      <c r="A188" s="10"/>
      <c r="B188" s="195"/>
      <c r="C188" s="134"/>
      <c r="D188" s="196" t="s">
        <v>4345</v>
      </c>
      <c r="E188" s="197"/>
      <c r="F188" s="197"/>
      <c r="G188" s="197"/>
      <c r="H188" s="197"/>
      <c r="I188" s="197"/>
      <c r="J188" s="198">
        <f>J573</f>
        <v>0</v>
      </c>
      <c r="K188" s="134"/>
      <c r="L188" s="199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</row>
    <row r="189" spans="1:31" s="10" customFormat="1" ht="19.9" customHeight="1">
      <c r="A189" s="10"/>
      <c r="B189" s="195"/>
      <c r="C189" s="134"/>
      <c r="D189" s="196" t="s">
        <v>4324</v>
      </c>
      <c r="E189" s="197"/>
      <c r="F189" s="197"/>
      <c r="G189" s="197"/>
      <c r="H189" s="197"/>
      <c r="I189" s="197"/>
      <c r="J189" s="198">
        <f>J575</f>
        <v>0</v>
      </c>
      <c r="K189" s="134"/>
      <c r="L189" s="199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</row>
    <row r="190" spans="1:31" s="10" customFormat="1" ht="19.9" customHeight="1">
      <c r="A190" s="10"/>
      <c r="B190" s="195"/>
      <c r="C190" s="134"/>
      <c r="D190" s="196" t="s">
        <v>4329</v>
      </c>
      <c r="E190" s="197"/>
      <c r="F190" s="197"/>
      <c r="G190" s="197"/>
      <c r="H190" s="197"/>
      <c r="I190" s="197"/>
      <c r="J190" s="198">
        <f>J579</f>
        <v>0</v>
      </c>
      <c r="K190" s="134"/>
      <c r="L190" s="199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</row>
    <row r="191" spans="1:31" s="9" customFormat="1" ht="24.95" customHeight="1">
      <c r="A191" s="9"/>
      <c r="B191" s="189"/>
      <c r="C191" s="190"/>
      <c r="D191" s="191" t="s">
        <v>4348</v>
      </c>
      <c r="E191" s="192"/>
      <c r="F191" s="192"/>
      <c r="G191" s="192"/>
      <c r="H191" s="192"/>
      <c r="I191" s="192"/>
      <c r="J191" s="193">
        <f>J581</f>
        <v>0</v>
      </c>
      <c r="K191" s="190"/>
      <c r="L191" s="194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</row>
    <row r="192" spans="1:31" s="10" customFormat="1" ht="19.9" customHeight="1">
      <c r="A192" s="10"/>
      <c r="B192" s="195"/>
      <c r="C192" s="134"/>
      <c r="D192" s="196" t="s">
        <v>4349</v>
      </c>
      <c r="E192" s="197"/>
      <c r="F192" s="197"/>
      <c r="G192" s="197"/>
      <c r="H192" s="197"/>
      <c r="I192" s="197"/>
      <c r="J192" s="198">
        <f>J582</f>
        <v>0</v>
      </c>
      <c r="K192" s="134"/>
      <c r="L192" s="199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</row>
    <row r="193" spans="1:31" s="10" customFormat="1" ht="19.9" customHeight="1">
      <c r="A193" s="10"/>
      <c r="B193" s="195"/>
      <c r="C193" s="134"/>
      <c r="D193" s="196" t="s">
        <v>4350</v>
      </c>
      <c r="E193" s="197"/>
      <c r="F193" s="197"/>
      <c r="G193" s="197"/>
      <c r="H193" s="197"/>
      <c r="I193" s="197"/>
      <c r="J193" s="198">
        <f>J584</f>
        <v>0</v>
      </c>
      <c r="K193" s="134"/>
      <c r="L193" s="199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</row>
    <row r="194" spans="1:31" s="10" customFormat="1" ht="19.9" customHeight="1">
      <c r="A194" s="10"/>
      <c r="B194" s="195"/>
      <c r="C194" s="134"/>
      <c r="D194" s="196" t="s">
        <v>4351</v>
      </c>
      <c r="E194" s="197"/>
      <c r="F194" s="197"/>
      <c r="G194" s="197"/>
      <c r="H194" s="197"/>
      <c r="I194" s="197"/>
      <c r="J194" s="198">
        <f>J586</f>
        <v>0</v>
      </c>
      <c r="K194" s="134"/>
      <c r="L194" s="199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</row>
    <row r="195" spans="1:31" s="10" customFormat="1" ht="19.9" customHeight="1">
      <c r="A195" s="10"/>
      <c r="B195" s="195"/>
      <c r="C195" s="134"/>
      <c r="D195" s="196" t="s">
        <v>4324</v>
      </c>
      <c r="E195" s="197"/>
      <c r="F195" s="197"/>
      <c r="G195" s="197"/>
      <c r="H195" s="197"/>
      <c r="I195" s="197"/>
      <c r="J195" s="198">
        <f>J588</f>
        <v>0</v>
      </c>
      <c r="K195" s="134"/>
      <c r="L195" s="199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</row>
    <row r="196" spans="1:31" s="10" customFormat="1" ht="19.9" customHeight="1">
      <c r="A196" s="10"/>
      <c r="B196" s="195"/>
      <c r="C196" s="134"/>
      <c r="D196" s="196" t="s">
        <v>4327</v>
      </c>
      <c r="E196" s="197"/>
      <c r="F196" s="197"/>
      <c r="G196" s="197"/>
      <c r="H196" s="197"/>
      <c r="I196" s="197"/>
      <c r="J196" s="198">
        <f>J590</f>
        <v>0</v>
      </c>
      <c r="K196" s="134"/>
      <c r="L196" s="199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</row>
    <row r="197" spans="1:31" s="10" customFormat="1" ht="19.9" customHeight="1">
      <c r="A197" s="10"/>
      <c r="B197" s="195"/>
      <c r="C197" s="134"/>
      <c r="D197" s="196" t="s">
        <v>4329</v>
      </c>
      <c r="E197" s="197"/>
      <c r="F197" s="197"/>
      <c r="G197" s="197"/>
      <c r="H197" s="197"/>
      <c r="I197" s="197"/>
      <c r="J197" s="198">
        <f>J592</f>
        <v>0</v>
      </c>
      <c r="K197" s="134"/>
      <c r="L197" s="199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</row>
    <row r="198" spans="1:31" s="9" customFormat="1" ht="24.95" customHeight="1">
      <c r="A198" s="9"/>
      <c r="B198" s="189"/>
      <c r="C198" s="190"/>
      <c r="D198" s="191" t="s">
        <v>4352</v>
      </c>
      <c r="E198" s="192"/>
      <c r="F198" s="192"/>
      <c r="G198" s="192"/>
      <c r="H198" s="192"/>
      <c r="I198" s="192"/>
      <c r="J198" s="193">
        <f>J594</f>
        <v>0</v>
      </c>
      <c r="K198" s="190"/>
      <c r="L198" s="194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</row>
    <row r="199" spans="1:31" s="10" customFormat="1" ht="19.9" customHeight="1">
      <c r="A199" s="10"/>
      <c r="B199" s="195"/>
      <c r="C199" s="134"/>
      <c r="D199" s="196" t="s">
        <v>4353</v>
      </c>
      <c r="E199" s="197"/>
      <c r="F199" s="197"/>
      <c r="G199" s="197"/>
      <c r="H199" s="197"/>
      <c r="I199" s="197"/>
      <c r="J199" s="198">
        <f>J595</f>
        <v>0</v>
      </c>
      <c r="K199" s="134"/>
      <c r="L199" s="199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</row>
    <row r="200" spans="1:31" s="10" customFormat="1" ht="19.9" customHeight="1">
      <c r="A200" s="10"/>
      <c r="B200" s="195"/>
      <c r="C200" s="134"/>
      <c r="D200" s="196" t="s">
        <v>4354</v>
      </c>
      <c r="E200" s="197"/>
      <c r="F200" s="197"/>
      <c r="G200" s="197"/>
      <c r="H200" s="197"/>
      <c r="I200" s="197"/>
      <c r="J200" s="198">
        <f>J597</f>
        <v>0</v>
      </c>
      <c r="K200" s="134"/>
      <c r="L200" s="199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</row>
    <row r="201" spans="1:31" s="10" customFormat="1" ht="19.9" customHeight="1">
      <c r="A201" s="10"/>
      <c r="B201" s="195"/>
      <c r="C201" s="134"/>
      <c r="D201" s="196" t="s">
        <v>4351</v>
      </c>
      <c r="E201" s="197"/>
      <c r="F201" s="197"/>
      <c r="G201" s="197"/>
      <c r="H201" s="197"/>
      <c r="I201" s="197"/>
      <c r="J201" s="198">
        <f>J599</f>
        <v>0</v>
      </c>
      <c r="K201" s="134"/>
      <c r="L201" s="199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</row>
    <row r="202" spans="1:31" s="10" customFormat="1" ht="19.9" customHeight="1">
      <c r="A202" s="10"/>
      <c r="B202" s="195"/>
      <c r="C202" s="134"/>
      <c r="D202" s="196" t="s">
        <v>4334</v>
      </c>
      <c r="E202" s="197"/>
      <c r="F202" s="197"/>
      <c r="G202" s="197"/>
      <c r="H202" s="197"/>
      <c r="I202" s="197"/>
      <c r="J202" s="198">
        <f>J601</f>
        <v>0</v>
      </c>
      <c r="K202" s="134"/>
      <c r="L202" s="199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</row>
    <row r="203" spans="1:31" s="10" customFormat="1" ht="19.9" customHeight="1">
      <c r="A203" s="10"/>
      <c r="B203" s="195"/>
      <c r="C203" s="134"/>
      <c r="D203" s="196" t="s">
        <v>4327</v>
      </c>
      <c r="E203" s="197"/>
      <c r="F203" s="197"/>
      <c r="G203" s="197"/>
      <c r="H203" s="197"/>
      <c r="I203" s="197"/>
      <c r="J203" s="198">
        <f>J603</f>
        <v>0</v>
      </c>
      <c r="K203" s="134"/>
      <c r="L203" s="199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</row>
    <row r="204" spans="1:31" s="10" customFormat="1" ht="19.9" customHeight="1">
      <c r="A204" s="10"/>
      <c r="B204" s="195"/>
      <c r="C204" s="134"/>
      <c r="D204" s="196" t="s">
        <v>4329</v>
      </c>
      <c r="E204" s="197"/>
      <c r="F204" s="197"/>
      <c r="G204" s="197"/>
      <c r="H204" s="197"/>
      <c r="I204" s="197"/>
      <c r="J204" s="198">
        <f>J606</f>
        <v>0</v>
      </c>
      <c r="K204" s="134"/>
      <c r="L204" s="199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</row>
    <row r="205" spans="1:31" s="9" customFormat="1" ht="24.95" customHeight="1">
      <c r="A205" s="9"/>
      <c r="B205" s="189"/>
      <c r="C205" s="190"/>
      <c r="D205" s="191" t="s">
        <v>4355</v>
      </c>
      <c r="E205" s="192"/>
      <c r="F205" s="192"/>
      <c r="G205" s="192"/>
      <c r="H205" s="192"/>
      <c r="I205" s="192"/>
      <c r="J205" s="193">
        <f>J608</f>
        <v>0</v>
      </c>
      <c r="K205" s="190"/>
      <c r="L205" s="194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</row>
    <row r="206" spans="1:31" s="10" customFormat="1" ht="19.9" customHeight="1">
      <c r="A206" s="10"/>
      <c r="B206" s="195"/>
      <c r="C206" s="134"/>
      <c r="D206" s="196" t="s">
        <v>4356</v>
      </c>
      <c r="E206" s="197"/>
      <c r="F206" s="197"/>
      <c r="G206" s="197"/>
      <c r="H206" s="197"/>
      <c r="I206" s="197"/>
      <c r="J206" s="198">
        <f>J609</f>
        <v>0</v>
      </c>
      <c r="K206" s="134"/>
      <c r="L206" s="199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</row>
    <row r="207" spans="1:31" s="10" customFormat="1" ht="19.9" customHeight="1">
      <c r="A207" s="10"/>
      <c r="B207" s="195"/>
      <c r="C207" s="134"/>
      <c r="D207" s="196" t="s">
        <v>4357</v>
      </c>
      <c r="E207" s="197"/>
      <c r="F207" s="197"/>
      <c r="G207" s="197"/>
      <c r="H207" s="197"/>
      <c r="I207" s="197"/>
      <c r="J207" s="198">
        <f>J611</f>
        <v>0</v>
      </c>
      <c r="K207" s="134"/>
      <c r="L207" s="199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</row>
    <row r="208" spans="1:31" s="10" customFormat="1" ht="19.9" customHeight="1">
      <c r="A208" s="10"/>
      <c r="B208" s="195"/>
      <c r="C208" s="134"/>
      <c r="D208" s="196" t="s">
        <v>4358</v>
      </c>
      <c r="E208" s="197"/>
      <c r="F208" s="197"/>
      <c r="G208" s="197"/>
      <c r="H208" s="197"/>
      <c r="I208" s="197"/>
      <c r="J208" s="198">
        <f>J613</f>
        <v>0</v>
      </c>
      <c r="K208" s="134"/>
      <c r="L208" s="199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</row>
    <row r="209" spans="1:31" s="10" customFormat="1" ht="19.9" customHeight="1">
      <c r="A209" s="10"/>
      <c r="B209" s="195"/>
      <c r="C209" s="134"/>
      <c r="D209" s="196" t="s">
        <v>4359</v>
      </c>
      <c r="E209" s="197"/>
      <c r="F209" s="197"/>
      <c r="G209" s="197"/>
      <c r="H209" s="197"/>
      <c r="I209" s="197"/>
      <c r="J209" s="198">
        <f>J615</f>
        <v>0</v>
      </c>
      <c r="K209" s="134"/>
      <c r="L209" s="199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</row>
    <row r="210" spans="1:31" s="10" customFormat="1" ht="19.9" customHeight="1">
      <c r="A210" s="10"/>
      <c r="B210" s="195"/>
      <c r="C210" s="134"/>
      <c r="D210" s="196" t="s">
        <v>4360</v>
      </c>
      <c r="E210" s="197"/>
      <c r="F210" s="197"/>
      <c r="G210" s="197"/>
      <c r="H210" s="197"/>
      <c r="I210" s="197"/>
      <c r="J210" s="198">
        <f>J617</f>
        <v>0</v>
      </c>
      <c r="K210" s="134"/>
      <c r="L210" s="199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</row>
    <row r="211" spans="1:31" s="10" customFormat="1" ht="19.9" customHeight="1">
      <c r="A211" s="10"/>
      <c r="B211" s="195"/>
      <c r="C211" s="134"/>
      <c r="D211" s="196" t="s">
        <v>4361</v>
      </c>
      <c r="E211" s="197"/>
      <c r="F211" s="197"/>
      <c r="G211" s="197"/>
      <c r="H211" s="197"/>
      <c r="I211" s="197"/>
      <c r="J211" s="198">
        <f>J619</f>
        <v>0</v>
      </c>
      <c r="K211" s="134"/>
      <c r="L211" s="199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</row>
    <row r="212" spans="1:31" s="10" customFormat="1" ht="19.9" customHeight="1">
      <c r="A212" s="10"/>
      <c r="B212" s="195"/>
      <c r="C212" s="134"/>
      <c r="D212" s="196" t="s">
        <v>4350</v>
      </c>
      <c r="E212" s="197"/>
      <c r="F212" s="197"/>
      <c r="G212" s="197"/>
      <c r="H212" s="197"/>
      <c r="I212" s="197"/>
      <c r="J212" s="198">
        <f>J621</f>
        <v>0</v>
      </c>
      <c r="K212" s="134"/>
      <c r="L212" s="199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</row>
    <row r="213" spans="1:31" s="10" customFormat="1" ht="19.9" customHeight="1">
      <c r="A213" s="10"/>
      <c r="B213" s="195"/>
      <c r="C213" s="134"/>
      <c r="D213" s="196" t="s">
        <v>4362</v>
      </c>
      <c r="E213" s="197"/>
      <c r="F213" s="197"/>
      <c r="G213" s="197"/>
      <c r="H213" s="197"/>
      <c r="I213" s="197"/>
      <c r="J213" s="198">
        <f>J623</f>
        <v>0</v>
      </c>
      <c r="K213" s="134"/>
      <c r="L213" s="199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</row>
    <row r="214" spans="1:31" s="10" customFormat="1" ht="19.9" customHeight="1">
      <c r="A214" s="10"/>
      <c r="B214" s="195"/>
      <c r="C214" s="134"/>
      <c r="D214" s="196" t="s">
        <v>4363</v>
      </c>
      <c r="E214" s="197"/>
      <c r="F214" s="197"/>
      <c r="G214" s="197"/>
      <c r="H214" s="197"/>
      <c r="I214" s="197"/>
      <c r="J214" s="198">
        <f>J625</f>
        <v>0</v>
      </c>
      <c r="K214" s="134"/>
      <c r="L214" s="199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</row>
    <row r="215" spans="1:31" s="10" customFormat="1" ht="19.9" customHeight="1">
      <c r="A215" s="10"/>
      <c r="B215" s="195"/>
      <c r="C215" s="134"/>
      <c r="D215" s="196" t="s">
        <v>4327</v>
      </c>
      <c r="E215" s="197"/>
      <c r="F215" s="197"/>
      <c r="G215" s="197"/>
      <c r="H215" s="197"/>
      <c r="I215" s="197"/>
      <c r="J215" s="198">
        <f>J627</f>
        <v>0</v>
      </c>
      <c r="K215" s="134"/>
      <c r="L215" s="199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</row>
    <row r="216" spans="1:31" s="10" customFormat="1" ht="19.9" customHeight="1">
      <c r="A216" s="10"/>
      <c r="B216" s="195"/>
      <c r="C216" s="134"/>
      <c r="D216" s="196" t="s">
        <v>4328</v>
      </c>
      <c r="E216" s="197"/>
      <c r="F216" s="197"/>
      <c r="G216" s="197"/>
      <c r="H216" s="197"/>
      <c r="I216" s="197"/>
      <c r="J216" s="198">
        <f>J630</f>
        <v>0</v>
      </c>
      <c r="K216" s="134"/>
      <c r="L216" s="199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</row>
    <row r="217" spans="1:31" s="9" customFormat="1" ht="24.95" customHeight="1">
      <c r="A217" s="9"/>
      <c r="B217" s="189"/>
      <c r="C217" s="190"/>
      <c r="D217" s="191" t="s">
        <v>4364</v>
      </c>
      <c r="E217" s="192"/>
      <c r="F217" s="192"/>
      <c r="G217" s="192"/>
      <c r="H217" s="192"/>
      <c r="I217" s="192"/>
      <c r="J217" s="193">
        <f>J632</f>
        <v>0</v>
      </c>
      <c r="K217" s="190"/>
      <c r="L217" s="194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</row>
    <row r="218" spans="1:31" s="10" customFormat="1" ht="19.9" customHeight="1">
      <c r="A218" s="10"/>
      <c r="B218" s="195"/>
      <c r="C218" s="134"/>
      <c r="D218" s="196" t="s">
        <v>4356</v>
      </c>
      <c r="E218" s="197"/>
      <c r="F218" s="197"/>
      <c r="G218" s="197"/>
      <c r="H218" s="197"/>
      <c r="I218" s="197"/>
      <c r="J218" s="198">
        <f>J633</f>
        <v>0</v>
      </c>
      <c r="K218" s="134"/>
      <c r="L218" s="199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</row>
    <row r="219" spans="1:31" s="10" customFormat="1" ht="19.9" customHeight="1">
      <c r="A219" s="10"/>
      <c r="B219" s="195"/>
      <c r="C219" s="134"/>
      <c r="D219" s="196" t="s">
        <v>4357</v>
      </c>
      <c r="E219" s="197"/>
      <c r="F219" s="197"/>
      <c r="G219" s="197"/>
      <c r="H219" s="197"/>
      <c r="I219" s="197"/>
      <c r="J219" s="198">
        <f>J635</f>
        <v>0</v>
      </c>
      <c r="K219" s="134"/>
      <c r="L219" s="199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</row>
    <row r="220" spans="1:31" s="10" customFormat="1" ht="19.9" customHeight="1">
      <c r="A220" s="10"/>
      <c r="B220" s="195"/>
      <c r="C220" s="134"/>
      <c r="D220" s="196" t="s">
        <v>4358</v>
      </c>
      <c r="E220" s="197"/>
      <c r="F220" s="197"/>
      <c r="G220" s="197"/>
      <c r="H220" s="197"/>
      <c r="I220" s="197"/>
      <c r="J220" s="198">
        <f>J637</f>
        <v>0</v>
      </c>
      <c r="K220" s="134"/>
      <c r="L220" s="199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</row>
    <row r="221" spans="1:31" s="10" customFormat="1" ht="19.9" customHeight="1">
      <c r="A221" s="10"/>
      <c r="B221" s="195"/>
      <c r="C221" s="134"/>
      <c r="D221" s="196" t="s">
        <v>4359</v>
      </c>
      <c r="E221" s="197"/>
      <c r="F221" s="197"/>
      <c r="G221" s="197"/>
      <c r="H221" s="197"/>
      <c r="I221" s="197"/>
      <c r="J221" s="198">
        <f>J639</f>
        <v>0</v>
      </c>
      <c r="K221" s="134"/>
      <c r="L221" s="199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</row>
    <row r="222" spans="1:31" s="10" customFormat="1" ht="19.9" customHeight="1">
      <c r="A222" s="10"/>
      <c r="B222" s="195"/>
      <c r="C222" s="134"/>
      <c r="D222" s="196" t="s">
        <v>4360</v>
      </c>
      <c r="E222" s="197"/>
      <c r="F222" s="197"/>
      <c r="G222" s="197"/>
      <c r="H222" s="197"/>
      <c r="I222" s="197"/>
      <c r="J222" s="198">
        <f>J641</f>
        <v>0</v>
      </c>
      <c r="K222" s="134"/>
      <c r="L222" s="199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</row>
    <row r="223" spans="1:31" s="10" customFormat="1" ht="19.9" customHeight="1">
      <c r="A223" s="10"/>
      <c r="B223" s="195"/>
      <c r="C223" s="134"/>
      <c r="D223" s="196" t="s">
        <v>4350</v>
      </c>
      <c r="E223" s="197"/>
      <c r="F223" s="197"/>
      <c r="G223" s="197"/>
      <c r="H223" s="197"/>
      <c r="I223" s="197"/>
      <c r="J223" s="198">
        <f>J643</f>
        <v>0</v>
      </c>
      <c r="K223" s="134"/>
      <c r="L223" s="199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</row>
    <row r="224" spans="1:31" s="10" customFormat="1" ht="19.9" customHeight="1">
      <c r="A224" s="10"/>
      <c r="B224" s="195"/>
      <c r="C224" s="134"/>
      <c r="D224" s="196" t="s">
        <v>4362</v>
      </c>
      <c r="E224" s="197"/>
      <c r="F224" s="197"/>
      <c r="G224" s="197"/>
      <c r="H224" s="197"/>
      <c r="I224" s="197"/>
      <c r="J224" s="198">
        <f>J645</f>
        <v>0</v>
      </c>
      <c r="K224" s="134"/>
      <c r="L224" s="199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</row>
    <row r="225" spans="1:31" s="10" customFormat="1" ht="19.9" customHeight="1">
      <c r="A225" s="10"/>
      <c r="B225" s="195"/>
      <c r="C225" s="134"/>
      <c r="D225" s="196" t="s">
        <v>4363</v>
      </c>
      <c r="E225" s="197"/>
      <c r="F225" s="197"/>
      <c r="G225" s="197"/>
      <c r="H225" s="197"/>
      <c r="I225" s="197"/>
      <c r="J225" s="198">
        <f>J647</f>
        <v>0</v>
      </c>
      <c r="K225" s="134"/>
      <c r="L225" s="199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</row>
    <row r="226" spans="1:31" s="10" customFormat="1" ht="19.9" customHeight="1">
      <c r="A226" s="10"/>
      <c r="B226" s="195"/>
      <c r="C226" s="134"/>
      <c r="D226" s="196" t="s">
        <v>4327</v>
      </c>
      <c r="E226" s="197"/>
      <c r="F226" s="197"/>
      <c r="G226" s="197"/>
      <c r="H226" s="197"/>
      <c r="I226" s="197"/>
      <c r="J226" s="198">
        <f>J649</f>
        <v>0</v>
      </c>
      <c r="K226" s="134"/>
      <c r="L226" s="199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</row>
    <row r="227" spans="1:31" s="10" customFormat="1" ht="19.9" customHeight="1">
      <c r="A227" s="10"/>
      <c r="B227" s="195"/>
      <c r="C227" s="134"/>
      <c r="D227" s="196" t="s">
        <v>4328</v>
      </c>
      <c r="E227" s="197"/>
      <c r="F227" s="197"/>
      <c r="G227" s="197"/>
      <c r="H227" s="197"/>
      <c r="I227" s="197"/>
      <c r="J227" s="198">
        <f>J654</f>
        <v>0</v>
      </c>
      <c r="K227" s="134"/>
      <c r="L227" s="199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</row>
    <row r="228" spans="1:31" s="9" customFormat="1" ht="24.95" customHeight="1">
      <c r="A228" s="9"/>
      <c r="B228" s="189"/>
      <c r="C228" s="190"/>
      <c r="D228" s="191" t="s">
        <v>4365</v>
      </c>
      <c r="E228" s="192"/>
      <c r="F228" s="192"/>
      <c r="G228" s="192"/>
      <c r="H228" s="192"/>
      <c r="I228" s="192"/>
      <c r="J228" s="193">
        <f>J656</f>
        <v>0</v>
      </c>
      <c r="K228" s="190"/>
      <c r="L228" s="194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</row>
    <row r="229" spans="1:31" s="10" customFormat="1" ht="19.9" customHeight="1">
      <c r="A229" s="10"/>
      <c r="B229" s="195"/>
      <c r="C229" s="134"/>
      <c r="D229" s="196" t="s">
        <v>4342</v>
      </c>
      <c r="E229" s="197"/>
      <c r="F229" s="197"/>
      <c r="G229" s="197"/>
      <c r="H229" s="197"/>
      <c r="I229" s="197"/>
      <c r="J229" s="198">
        <f>J657</f>
        <v>0</v>
      </c>
      <c r="K229" s="134"/>
      <c r="L229" s="199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</row>
    <row r="230" spans="1:31" s="10" customFormat="1" ht="19.9" customHeight="1">
      <c r="A230" s="10"/>
      <c r="B230" s="195"/>
      <c r="C230" s="134"/>
      <c r="D230" s="196" t="s">
        <v>4366</v>
      </c>
      <c r="E230" s="197"/>
      <c r="F230" s="197"/>
      <c r="G230" s="197"/>
      <c r="H230" s="197"/>
      <c r="I230" s="197"/>
      <c r="J230" s="198">
        <f>J659</f>
        <v>0</v>
      </c>
      <c r="K230" s="134"/>
      <c r="L230" s="199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</row>
    <row r="231" spans="1:31" s="10" customFormat="1" ht="19.9" customHeight="1">
      <c r="A231" s="10"/>
      <c r="B231" s="195"/>
      <c r="C231" s="134"/>
      <c r="D231" s="196" t="s">
        <v>4367</v>
      </c>
      <c r="E231" s="197"/>
      <c r="F231" s="197"/>
      <c r="G231" s="197"/>
      <c r="H231" s="197"/>
      <c r="I231" s="197"/>
      <c r="J231" s="198">
        <f>J661</f>
        <v>0</v>
      </c>
      <c r="K231" s="134"/>
      <c r="L231" s="199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</row>
    <row r="232" spans="1:31" s="10" customFormat="1" ht="19.9" customHeight="1">
      <c r="A232" s="10"/>
      <c r="B232" s="195"/>
      <c r="C232" s="134"/>
      <c r="D232" s="196" t="s">
        <v>4324</v>
      </c>
      <c r="E232" s="197"/>
      <c r="F232" s="197"/>
      <c r="G232" s="197"/>
      <c r="H232" s="197"/>
      <c r="I232" s="197"/>
      <c r="J232" s="198">
        <f>J663</f>
        <v>0</v>
      </c>
      <c r="K232" s="134"/>
      <c r="L232" s="199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</row>
    <row r="233" spans="1:31" s="10" customFormat="1" ht="19.9" customHeight="1">
      <c r="A233" s="10"/>
      <c r="B233" s="195"/>
      <c r="C233" s="134"/>
      <c r="D233" s="196" t="s">
        <v>4361</v>
      </c>
      <c r="E233" s="197"/>
      <c r="F233" s="197"/>
      <c r="G233" s="197"/>
      <c r="H233" s="197"/>
      <c r="I233" s="197"/>
      <c r="J233" s="198">
        <f>J665</f>
        <v>0</v>
      </c>
      <c r="K233" s="134"/>
      <c r="L233" s="199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</row>
    <row r="234" spans="1:31" s="10" customFormat="1" ht="19.9" customHeight="1">
      <c r="A234" s="10"/>
      <c r="B234" s="195"/>
      <c r="C234" s="134"/>
      <c r="D234" s="196" t="s">
        <v>4368</v>
      </c>
      <c r="E234" s="197"/>
      <c r="F234" s="197"/>
      <c r="G234" s="197"/>
      <c r="H234" s="197"/>
      <c r="I234" s="197"/>
      <c r="J234" s="198">
        <f>J667</f>
        <v>0</v>
      </c>
      <c r="K234" s="134"/>
      <c r="L234" s="199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</row>
    <row r="235" spans="1:31" s="10" customFormat="1" ht="19.9" customHeight="1">
      <c r="A235" s="10"/>
      <c r="B235" s="195"/>
      <c r="C235" s="134"/>
      <c r="D235" s="196" t="s">
        <v>4369</v>
      </c>
      <c r="E235" s="197"/>
      <c r="F235" s="197"/>
      <c r="G235" s="197"/>
      <c r="H235" s="197"/>
      <c r="I235" s="197"/>
      <c r="J235" s="198">
        <f>J669</f>
        <v>0</v>
      </c>
      <c r="K235" s="134"/>
      <c r="L235" s="199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</row>
    <row r="236" spans="1:31" s="10" customFormat="1" ht="19.9" customHeight="1">
      <c r="A236" s="10"/>
      <c r="B236" s="195"/>
      <c r="C236" s="134"/>
      <c r="D236" s="196" t="s">
        <v>4327</v>
      </c>
      <c r="E236" s="197"/>
      <c r="F236" s="197"/>
      <c r="G236" s="197"/>
      <c r="H236" s="197"/>
      <c r="I236" s="197"/>
      <c r="J236" s="198">
        <f>J671</f>
        <v>0</v>
      </c>
      <c r="K236" s="134"/>
      <c r="L236" s="199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</row>
    <row r="237" spans="1:31" s="10" customFormat="1" ht="19.9" customHeight="1">
      <c r="A237" s="10"/>
      <c r="B237" s="195"/>
      <c r="C237" s="134"/>
      <c r="D237" s="196" t="s">
        <v>4329</v>
      </c>
      <c r="E237" s="197"/>
      <c r="F237" s="197"/>
      <c r="G237" s="197"/>
      <c r="H237" s="197"/>
      <c r="I237" s="197"/>
      <c r="J237" s="198">
        <f>J673</f>
        <v>0</v>
      </c>
      <c r="K237" s="134"/>
      <c r="L237" s="199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</row>
    <row r="238" spans="1:31" s="9" customFormat="1" ht="24.95" customHeight="1">
      <c r="A238" s="9"/>
      <c r="B238" s="189"/>
      <c r="C238" s="190"/>
      <c r="D238" s="191" t="s">
        <v>4370</v>
      </c>
      <c r="E238" s="192"/>
      <c r="F238" s="192"/>
      <c r="G238" s="192"/>
      <c r="H238" s="192"/>
      <c r="I238" s="192"/>
      <c r="J238" s="193">
        <f>J675</f>
        <v>0</v>
      </c>
      <c r="K238" s="190"/>
      <c r="L238" s="194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</row>
    <row r="239" spans="1:31" s="10" customFormat="1" ht="19.9" customHeight="1">
      <c r="A239" s="10"/>
      <c r="B239" s="195"/>
      <c r="C239" s="134"/>
      <c r="D239" s="196" t="s">
        <v>4369</v>
      </c>
      <c r="E239" s="197"/>
      <c r="F239" s="197"/>
      <c r="G239" s="197"/>
      <c r="H239" s="197"/>
      <c r="I239" s="197"/>
      <c r="J239" s="198">
        <f>J676</f>
        <v>0</v>
      </c>
      <c r="K239" s="134"/>
      <c r="L239" s="199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</row>
    <row r="240" spans="1:31" s="10" customFormat="1" ht="19.9" customHeight="1">
      <c r="A240" s="10"/>
      <c r="B240" s="195"/>
      <c r="C240" s="134"/>
      <c r="D240" s="196" t="s">
        <v>4371</v>
      </c>
      <c r="E240" s="197"/>
      <c r="F240" s="197"/>
      <c r="G240" s="197"/>
      <c r="H240" s="197"/>
      <c r="I240" s="197"/>
      <c r="J240" s="198">
        <f>J678</f>
        <v>0</v>
      </c>
      <c r="K240" s="134"/>
      <c r="L240" s="199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</row>
    <row r="241" spans="1:31" s="10" customFormat="1" ht="19.9" customHeight="1">
      <c r="A241" s="10"/>
      <c r="B241" s="195"/>
      <c r="C241" s="134"/>
      <c r="D241" s="196" t="s">
        <v>4372</v>
      </c>
      <c r="E241" s="197"/>
      <c r="F241" s="197"/>
      <c r="G241" s="197"/>
      <c r="H241" s="197"/>
      <c r="I241" s="197"/>
      <c r="J241" s="198">
        <f>J679</f>
        <v>0</v>
      </c>
      <c r="K241" s="134"/>
      <c r="L241" s="199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</row>
    <row r="242" spans="1:31" s="10" customFormat="1" ht="19.9" customHeight="1">
      <c r="A242" s="10"/>
      <c r="B242" s="195"/>
      <c r="C242" s="134"/>
      <c r="D242" s="196" t="s">
        <v>4373</v>
      </c>
      <c r="E242" s="197"/>
      <c r="F242" s="197"/>
      <c r="G242" s="197"/>
      <c r="H242" s="197"/>
      <c r="I242" s="197"/>
      <c r="J242" s="198">
        <f>J681</f>
        <v>0</v>
      </c>
      <c r="K242" s="134"/>
      <c r="L242" s="199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</row>
    <row r="243" spans="1:31" s="10" customFormat="1" ht="19.9" customHeight="1">
      <c r="A243" s="10"/>
      <c r="B243" s="195"/>
      <c r="C243" s="134"/>
      <c r="D243" s="196" t="s">
        <v>4329</v>
      </c>
      <c r="E243" s="197"/>
      <c r="F243" s="197"/>
      <c r="G243" s="197"/>
      <c r="H243" s="197"/>
      <c r="I243" s="197"/>
      <c r="J243" s="198">
        <f>J683</f>
        <v>0</v>
      </c>
      <c r="K243" s="134"/>
      <c r="L243" s="199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</row>
    <row r="244" spans="1:31" s="9" customFormat="1" ht="24.95" customHeight="1">
      <c r="A244" s="9"/>
      <c r="B244" s="189"/>
      <c r="C244" s="190"/>
      <c r="D244" s="191" t="s">
        <v>4374</v>
      </c>
      <c r="E244" s="192"/>
      <c r="F244" s="192"/>
      <c r="G244" s="192"/>
      <c r="H244" s="192"/>
      <c r="I244" s="192"/>
      <c r="J244" s="193">
        <f>J685</f>
        <v>0</v>
      </c>
      <c r="K244" s="190"/>
      <c r="L244" s="194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</row>
    <row r="245" spans="1:31" s="10" customFormat="1" ht="19.9" customHeight="1">
      <c r="A245" s="10"/>
      <c r="B245" s="195"/>
      <c r="C245" s="134"/>
      <c r="D245" s="196" t="s">
        <v>4375</v>
      </c>
      <c r="E245" s="197"/>
      <c r="F245" s="197"/>
      <c r="G245" s="197"/>
      <c r="H245" s="197"/>
      <c r="I245" s="197"/>
      <c r="J245" s="198">
        <f>J686</f>
        <v>0</v>
      </c>
      <c r="K245" s="134"/>
      <c r="L245" s="199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</row>
    <row r="246" spans="1:31" s="10" customFormat="1" ht="19.9" customHeight="1">
      <c r="A246" s="10"/>
      <c r="B246" s="195"/>
      <c r="C246" s="134"/>
      <c r="D246" s="196" t="s">
        <v>4376</v>
      </c>
      <c r="E246" s="197"/>
      <c r="F246" s="197"/>
      <c r="G246" s="197"/>
      <c r="H246" s="197"/>
      <c r="I246" s="197"/>
      <c r="J246" s="198">
        <f>J690</f>
        <v>0</v>
      </c>
      <c r="K246" s="134"/>
      <c r="L246" s="199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</row>
    <row r="247" spans="1:31" s="10" customFormat="1" ht="19.9" customHeight="1">
      <c r="A247" s="10"/>
      <c r="B247" s="195"/>
      <c r="C247" s="134"/>
      <c r="D247" s="196" t="s">
        <v>4377</v>
      </c>
      <c r="E247" s="197"/>
      <c r="F247" s="197"/>
      <c r="G247" s="197"/>
      <c r="H247" s="197"/>
      <c r="I247" s="197"/>
      <c r="J247" s="198">
        <f>J692</f>
        <v>0</v>
      </c>
      <c r="K247" s="134"/>
      <c r="L247" s="199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</row>
    <row r="248" spans="1:31" s="10" customFormat="1" ht="19.9" customHeight="1">
      <c r="A248" s="10"/>
      <c r="B248" s="195"/>
      <c r="C248" s="134"/>
      <c r="D248" s="196" t="s">
        <v>4378</v>
      </c>
      <c r="E248" s="197"/>
      <c r="F248" s="197"/>
      <c r="G248" s="197"/>
      <c r="H248" s="197"/>
      <c r="I248" s="197"/>
      <c r="J248" s="198">
        <f>J694</f>
        <v>0</v>
      </c>
      <c r="K248" s="134"/>
      <c r="L248" s="199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</row>
    <row r="249" spans="1:31" s="10" customFormat="1" ht="19.9" customHeight="1">
      <c r="A249" s="10"/>
      <c r="B249" s="195"/>
      <c r="C249" s="134"/>
      <c r="D249" s="196" t="s">
        <v>4327</v>
      </c>
      <c r="E249" s="197"/>
      <c r="F249" s="197"/>
      <c r="G249" s="197"/>
      <c r="H249" s="197"/>
      <c r="I249" s="197"/>
      <c r="J249" s="198">
        <f>J696</f>
        <v>0</v>
      </c>
      <c r="K249" s="134"/>
      <c r="L249" s="199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</row>
    <row r="250" spans="1:31" s="10" customFormat="1" ht="19.9" customHeight="1">
      <c r="A250" s="10"/>
      <c r="B250" s="195"/>
      <c r="C250" s="134"/>
      <c r="D250" s="196" t="s">
        <v>4379</v>
      </c>
      <c r="E250" s="197"/>
      <c r="F250" s="197"/>
      <c r="G250" s="197"/>
      <c r="H250" s="197"/>
      <c r="I250" s="197"/>
      <c r="J250" s="198">
        <f>J699</f>
        <v>0</v>
      </c>
      <c r="K250" s="134"/>
      <c r="L250" s="199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</row>
    <row r="251" spans="1:31" s="9" customFormat="1" ht="24.95" customHeight="1">
      <c r="A251" s="9"/>
      <c r="B251" s="189"/>
      <c r="C251" s="190"/>
      <c r="D251" s="191" t="s">
        <v>4380</v>
      </c>
      <c r="E251" s="192"/>
      <c r="F251" s="192"/>
      <c r="G251" s="192"/>
      <c r="H251" s="192"/>
      <c r="I251" s="192"/>
      <c r="J251" s="193">
        <f>J701</f>
        <v>0</v>
      </c>
      <c r="K251" s="190"/>
      <c r="L251" s="194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</row>
    <row r="252" spans="1:31" s="2" customFormat="1" ht="21.8" customHeight="1">
      <c r="A252" s="39"/>
      <c r="B252" s="40"/>
      <c r="C252" s="41"/>
      <c r="D252" s="41"/>
      <c r="E252" s="41"/>
      <c r="F252" s="41"/>
      <c r="G252" s="41"/>
      <c r="H252" s="41"/>
      <c r="I252" s="41"/>
      <c r="J252" s="41"/>
      <c r="K252" s="41"/>
      <c r="L252" s="64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</row>
    <row r="253" spans="1:31" s="2" customFormat="1" ht="6.95" customHeight="1">
      <c r="A253" s="39"/>
      <c r="B253" s="67"/>
      <c r="C253" s="68"/>
      <c r="D253" s="68"/>
      <c r="E253" s="68"/>
      <c r="F253" s="68"/>
      <c r="G253" s="68"/>
      <c r="H253" s="68"/>
      <c r="I253" s="68"/>
      <c r="J253" s="68"/>
      <c r="K253" s="68"/>
      <c r="L253" s="64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</row>
    <row r="257" spans="1:31" s="2" customFormat="1" ht="6.95" customHeight="1">
      <c r="A257" s="39"/>
      <c r="B257" s="69"/>
      <c r="C257" s="70"/>
      <c r="D257" s="70"/>
      <c r="E257" s="70"/>
      <c r="F257" s="70"/>
      <c r="G257" s="70"/>
      <c r="H257" s="70"/>
      <c r="I257" s="70"/>
      <c r="J257" s="70"/>
      <c r="K257" s="70"/>
      <c r="L257" s="64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</row>
    <row r="258" spans="1:31" s="2" customFormat="1" ht="24.95" customHeight="1">
      <c r="A258" s="39"/>
      <c r="B258" s="40"/>
      <c r="C258" s="24" t="s">
        <v>198</v>
      </c>
      <c r="D258" s="41"/>
      <c r="E258" s="41"/>
      <c r="F258" s="41"/>
      <c r="G258" s="41"/>
      <c r="H258" s="41"/>
      <c r="I258" s="41"/>
      <c r="J258" s="41"/>
      <c r="K258" s="41"/>
      <c r="L258" s="64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</row>
    <row r="259" spans="1:31" s="2" customFormat="1" ht="6.95" customHeight="1">
      <c r="A259" s="39"/>
      <c r="B259" s="40"/>
      <c r="C259" s="41"/>
      <c r="D259" s="41"/>
      <c r="E259" s="41"/>
      <c r="F259" s="41"/>
      <c r="G259" s="41"/>
      <c r="H259" s="41"/>
      <c r="I259" s="41"/>
      <c r="J259" s="41"/>
      <c r="K259" s="41"/>
      <c r="L259" s="64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</row>
    <row r="260" spans="1:31" s="2" customFormat="1" ht="12" customHeight="1">
      <c r="A260" s="39"/>
      <c r="B260" s="40"/>
      <c r="C260" s="33" t="s">
        <v>16</v>
      </c>
      <c r="D260" s="41"/>
      <c r="E260" s="41"/>
      <c r="F260" s="41"/>
      <c r="G260" s="41"/>
      <c r="H260" s="41"/>
      <c r="I260" s="41"/>
      <c r="J260" s="41"/>
      <c r="K260" s="41"/>
      <c r="L260" s="64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</row>
    <row r="261" spans="1:31" s="2" customFormat="1" ht="16.5" customHeight="1">
      <c r="A261" s="39"/>
      <c r="B261" s="40"/>
      <c r="C261" s="41"/>
      <c r="D261" s="41"/>
      <c r="E261" s="184" t="str">
        <f>E7</f>
        <v>NÁSTAVBA OPER. SÁLŮ A STERILIZACE</v>
      </c>
      <c r="F261" s="33"/>
      <c r="G261" s="33"/>
      <c r="H261" s="33"/>
      <c r="I261" s="41"/>
      <c r="J261" s="41"/>
      <c r="K261" s="41"/>
      <c r="L261" s="64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</row>
    <row r="262" spans="1:31" s="2" customFormat="1" ht="12" customHeight="1">
      <c r="A262" s="39"/>
      <c r="B262" s="40"/>
      <c r="C262" s="33" t="s">
        <v>159</v>
      </c>
      <c r="D262" s="41"/>
      <c r="E262" s="41"/>
      <c r="F262" s="41"/>
      <c r="G262" s="41"/>
      <c r="H262" s="41"/>
      <c r="I262" s="41"/>
      <c r="J262" s="41"/>
      <c r="K262" s="41"/>
      <c r="L262" s="64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</row>
    <row r="263" spans="1:31" s="2" customFormat="1" ht="16.5" customHeight="1">
      <c r="A263" s="39"/>
      <c r="B263" s="40"/>
      <c r="C263" s="41"/>
      <c r="D263" s="41"/>
      <c r="E263" s="77" t="str">
        <f>E9</f>
        <v>VZT - VZDUCHOTECHNIKA</v>
      </c>
      <c r="F263" s="41"/>
      <c r="G263" s="41"/>
      <c r="H263" s="41"/>
      <c r="I263" s="41"/>
      <c r="J263" s="41"/>
      <c r="K263" s="41"/>
      <c r="L263" s="64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</row>
    <row r="264" spans="1:31" s="2" customFormat="1" ht="6.95" customHeight="1">
      <c r="A264" s="39"/>
      <c r="B264" s="40"/>
      <c r="C264" s="41"/>
      <c r="D264" s="41"/>
      <c r="E264" s="41"/>
      <c r="F264" s="41"/>
      <c r="G264" s="41"/>
      <c r="H264" s="41"/>
      <c r="I264" s="41"/>
      <c r="J264" s="41"/>
      <c r="K264" s="41"/>
      <c r="L264" s="64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</row>
    <row r="265" spans="1:31" s="2" customFormat="1" ht="12" customHeight="1">
      <c r="A265" s="39"/>
      <c r="B265" s="40"/>
      <c r="C265" s="33" t="s">
        <v>22</v>
      </c>
      <c r="D265" s="41"/>
      <c r="E265" s="41"/>
      <c r="F265" s="28" t="str">
        <f>F12</f>
        <v xml:space="preserve"> </v>
      </c>
      <c r="G265" s="41"/>
      <c r="H265" s="41"/>
      <c r="I265" s="33" t="s">
        <v>24</v>
      </c>
      <c r="J265" s="80" t="str">
        <f>IF(J12="","",J12)</f>
        <v>3. 3. 2021</v>
      </c>
      <c r="K265" s="41"/>
      <c r="L265" s="64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</row>
    <row r="266" spans="1:31" s="2" customFormat="1" ht="6.95" customHeight="1">
      <c r="A266" s="39"/>
      <c r="B266" s="40"/>
      <c r="C266" s="41"/>
      <c r="D266" s="41"/>
      <c r="E266" s="41"/>
      <c r="F266" s="41"/>
      <c r="G266" s="41"/>
      <c r="H266" s="41"/>
      <c r="I266" s="41"/>
      <c r="J266" s="41"/>
      <c r="K266" s="41"/>
      <c r="L266" s="64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</row>
    <row r="267" spans="1:31" s="2" customFormat="1" ht="25.65" customHeight="1">
      <c r="A267" s="39"/>
      <c r="B267" s="40"/>
      <c r="C267" s="33" t="s">
        <v>28</v>
      </c>
      <c r="D267" s="41"/>
      <c r="E267" s="41"/>
      <c r="F267" s="28" t="str">
        <f>E15</f>
        <v xml:space="preserve"> </v>
      </c>
      <c r="G267" s="41"/>
      <c r="H267" s="41"/>
      <c r="I267" s="33" t="s">
        <v>34</v>
      </c>
      <c r="J267" s="37" t="str">
        <f>E21</f>
        <v>ATELIER H1§ ATELIER HÁJEK</v>
      </c>
      <c r="K267" s="41"/>
      <c r="L267" s="64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</row>
    <row r="268" spans="1:31" s="2" customFormat="1" ht="15.15" customHeight="1">
      <c r="A268" s="39"/>
      <c r="B268" s="40"/>
      <c r="C268" s="33" t="s">
        <v>32</v>
      </c>
      <c r="D268" s="41"/>
      <c r="E268" s="41"/>
      <c r="F268" s="28" t="str">
        <f>IF(E18="","",E18)</f>
        <v>Vyplň údaj</v>
      </c>
      <c r="G268" s="41"/>
      <c r="H268" s="41"/>
      <c r="I268" s="33" t="s">
        <v>37</v>
      </c>
      <c r="J268" s="37" t="str">
        <f>E24</f>
        <v>ERŠILOVÁ</v>
      </c>
      <c r="K268" s="41"/>
      <c r="L268" s="64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</row>
    <row r="269" spans="1:31" s="2" customFormat="1" ht="10.3" customHeight="1">
      <c r="A269" s="39"/>
      <c r="B269" s="40"/>
      <c r="C269" s="41"/>
      <c r="D269" s="41"/>
      <c r="E269" s="41"/>
      <c r="F269" s="41"/>
      <c r="G269" s="41"/>
      <c r="H269" s="41"/>
      <c r="I269" s="41"/>
      <c r="J269" s="41"/>
      <c r="K269" s="41"/>
      <c r="L269" s="64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</row>
    <row r="270" spans="1:31" s="11" customFormat="1" ht="29.25" customHeight="1">
      <c r="A270" s="200"/>
      <c r="B270" s="201"/>
      <c r="C270" s="202" t="s">
        <v>199</v>
      </c>
      <c r="D270" s="203" t="s">
        <v>65</v>
      </c>
      <c r="E270" s="203" t="s">
        <v>61</v>
      </c>
      <c r="F270" s="203" t="s">
        <v>62</v>
      </c>
      <c r="G270" s="203" t="s">
        <v>200</v>
      </c>
      <c r="H270" s="203" t="s">
        <v>201</v>
      </c>
      <c r="I270" s="203" t="s">
        <v>202</v>
      </c>
      <c r="J270" s="204" t="s">
        <v>164</v>
      </c>
      <c r="K270" s="205" t="s">
        <v>203</v>
      </c>
      <c r="L270" s="206"/>
      <c r="M270" s="101" t="s">
        <v>1</v>
      </c>
      <c r="N270" s="102" t="s">
        <v>44</v>
      </c>
      <c r="O270" s="102" t="s">
        <v>204</v>
      </c>
      <c r="P270" s="102" t="s">
        <v>205</v>
      </c>
      <c r="Q270" s="102" t="s">
        <v>206</v>
      </c>
      <c r="R270" s="102" t="s">
        <v>207</v>
      </c>
      <c r="S270" s="102" t="s">
        <v>208</v>
      </c>
      <c r="T270" s="103" t="s">
        <v>209</v>
      </c>
      <c r="U270" s="200"/>
      <c r="V270" s="200"/>
      <c r="W270" s="200"/>
      <c r="X270" s="200"/>
      <c r="Y270" s="200"/>
      <c r="Z270" s="200"/>
      <c r="AA270" s="200"/>
      <c r="AB270" s="200"/>
      <c r="AC270" s="200"/>
      <c r="AD270" s="200"/>
      <c r="AE270" s="200"/>
    </row>
    <row r="271" spans="1:63" s="2" customFormat="1" ht="22.8" customHeight="1">
      <c r="A271" s="39"/>
      <c r="B271" s="40"/>
      <c r="C271" s="108" t="s">
        <v>210</v>
      </c>
      <c r="D271" s="41"/>
      <c r="E271" s="41"/>
      <c r="F271" s="41"/>
      <c r="G271" s="41"/>
      <c r="H271" s="41"/>
      <c r="I271" s="41"/>
      <c r="J271" s="207">
        <f>BK271</f>
        <v>0</v>
      </c>
      <c r="K271" s="41"/>
      <c r="L271" s="45"/>
      <c r="M271" s="104"/>
      <c r="N271" s="208"/>
      <c r="O271" s="105"/>
      <c r="P271" s="209">
        <f>P272+P333+P391+P452+P516+P530+P548+P565+P581+P594+P608+P632+P656+P675+P685+P701</f>
        <v>0</v>
      </c>
      <c r="Q271" s="105"/>
      <c r="R271" s="209">
        <f>R272+R333+R391+R452+R516+R530+R548+R565+R581+R594+R608+R632+R656+R675+R685+R701</f>
        <v>0</v>
      </c>
      <c r="S271" s="105"/>
      <c r="T271" s="210">
        <f>T272+T333+T391+T452+T516+T530+T548+T565+T581+T594+T608+T632+T656+T675+T685+T701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79</v>
      </c>
      <c r="AU271" s="18" t="s">
        <v>166</v>
      </c>
      <c r="BK271" s="211">
        <f>BK272+BK333+BK391+BK452+BK516+BK530+BK548+BK565+BK581+BK594+BK608+BK632+BK656+BK675+BK685+BK701</f>
        <v>0</v>
      </c>
    </row>
    <row r="272" spans="1:63" s="12" customFormat="1" ht="25.9" customHeight="1">
      <c r="A272" s="12"/>
      <c r="B272" s="212"/>
      <c r="C272" s="213"/>
      <c r="D272" s="214" t="s">
        <v>79</v>
      </c>
      <c r="E272" s="215" t="s">
        <v>3960</v>
      </c>
      <c r="F272" s="215" t="s">
        <v>4381</v>
      </c>
      <c r="G272" s="213"/>
      <c r="H272" s="213"/>
      <c r="I272" s="216"/>
      <c r="J272" s="217">
        <f>BK272</f>
        <v>0</v>
      </c>
      <c r="K272" s="213"/>
      <c r="L272" s="218"/>
      <c r="M272" s="219"/>
      <c r="N272" s="220"/>
      <c r="O272" s="220"/>
      <c r="P272" s="221">
        <f>P273+P275+P282+P284+P293+P295+P297+P300+P303+P307+P310+P314+P318+P324+P327+P330</f>
        <v>0</v>
      </c>
      <c r="Q272" s="220"/>
      <c r="R272" s="221">
        <f>R273+R275+R282+R284+R293+R295+R297+R300+R303+R307+R310+R314+R318+R324+R327+R330</f>
        <v>0</v>
      </c>
      <c r="S272" s="220"/>
      <c r="T272" s="222">
        <f>T273+T275+T282+T284+T293+T295+T297+T300+T303+T307+T310+T314+T318+T324+T327+T330</f>
        <v>0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223" t="s">
        <v>21</v>
      </c>
      <c r="AT272" s="224" t="s">
        <v>79</v>
      </c>
      <c r="AU272" s="224" t="s">
        <v>80</v>
      </c>
      <c r="AY272" s="223" t="s">
        <v>213</v>
      </c>
      <c r="BK272" s="225">
        <f>BK273+BK275+BK282+BK284+BK293+BK295+BK297+BK300+BK303+BK307+BK310+BK314+BK318+BK324+BK327+BK330</f>
        <v>0</v>
      </c>
    </row>
    <row r="273" spans="1:63" s="12" customFormat="1" ht="22.8" customHeight="1">
      <c r="A273" s="12"/>
      <c r="B273" s="212"/>
      <c r="C273" s="213"/>
      <c r="D273" s="214" t="s">
        <v>79</v>
      </c>
      <c r="E273" s="226" t="s">
        <v>4046</v>
      </c>
      <c r="F273" s="226" t="s">
        <v>4382</v>
      </c>
      <c r="G273" s="213"/>
      <c r="H273" s="213"/>
      <c r="I273" s="216"/>
      <c r="J273" s="227">
        <f>BK273</f>
        <v>0</v>
      </c>
      <c r="K273" s="213"/>
      <c r="L273" s="218"/>
      <c r="M273" s="219"/>
      <c r="N273" s="220"/>
      <c r="O273" s="220"/>
      <c r="P273" s="221">
        <f>P274</f>
        <v>0</v>
      </c>
      <c r="Q273" s="220"/>
      <c r="R273" s="221">
        <f>R274</f>
        <v>0</v>
      </c>
      <c r="S273" s="220"/>
      <c r="T273" s="222">
        <f>T274</f>
        <v>0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223" t="s">
        <v>21</v>
      </c>
      <c r="AT273" s="224" t="s">
        <v>79</v>
      </c>
      <c r="AU273" s="224" t="s">
        <v>21</v>
      </c>
      <c r="AY273" s="223" t="s">
        <v>213</v>
      </c>
      <c r="BK273" s="225">
        <f>BK274</f>
        <v>0</v>
      </c>
    </row>
    <row r="274" spans="1:65" s="2" customFormat="1" ht="66.75" customHeight="1">
      <c r="A274" s="39"/>
      <c r="B274" s="40"/>
      <c r="C274" s="228" t="s">
        <v>21</v>
      </c>
      <c r="D274" s="228" t="s">
        <v>215</v>
      </c>
      <c r="E274" s="229" t="s">
        <v>4383</v>
      </c>
      <c r="F274" s="230" t="s">
        <v>4384</v>
      </c>
      <c r="G274" s="231" t="s">
        <v>3162</v>
      </c>
      <c r="H274" s="232">
        <v>1</v>
      </c>
      <c r="I274" s="233"/>
      <c r="J274" s="234">
        <f>ROUND(I274*H274,2)</f>
        <v>0</v>
      </c>
      <c r="K274" s="235"/>
      <c r="L274" s="45"/>
      <c r="M274" s="236" t="s">
        <v>1</v>
      </c>
      <c r="N274" s="237" t="s">
        <v>45</v>
      </c>
      <c r="O274" s="92"/>
      <c r="P274" s="238">
        <f>O274*H274</f>
        <v>0</v>
      </c>
      <c r="Q274" s="238">
        <v>0</v>
      </c>
      <c r="R274" s="238">
        <f>Q274*H274</f>
        <v>0</v>
      </c>
      <c r="S274" s="238">
        <v>0</v>
      </c>
      <c r="T274" s="239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40" t="s">
        <v>219</v>
      </c>
      <c r="AT274" s="240" t="s">
        <v>215</v>
      </c>
      <c r="AU274" s="240" t="s">
        <v>89</v>
      </c>
      <c r="AY274" s="18" t="s">
        <v>213</v>
      </c>
      <c r="BE274" s="241">
        <f>IF(N274="základní",J274,0)</f>
        <v>0</v>
      </c>
      <c r="BF274" s="241">
        <f>IF(N274="snížená",J274,0)</f>
        <v>0</v>
      </c>
      <c r="BG274" s="241">
        <f>IF(N274="zákl. přenesená",J274,0)</f>
        <v>0</v>
      </c>
      <c r="BH274" s="241">
        <f>IF(N274="sníž. přenesená",J274,0)</f>
        <v>0</v>
      </c>
      <c r="BI274" s="241">
        <f>IF(N274="nulová",J274,0)</f>
        <v>0</v>
      </c>
      <c r="BJ274" s="18" t="s">
        <v>21</v>
      </c>
      <c r="BK274" s="241">
        <f>ROUND(I274*H274,2)</f>
        <v>0</v>
      </c>
      <c r="BL274" s="18" t="s">
        <v>219</v>
      </c>
      <c r="BM274" s="240" t="s">
        <v>89</v>
      </c>
    </row>
    <row r="275" spans="1:63" s="12" customFormat="1" ht="22.8" customHeight="1">
      <c r="A275" s="12"/>
      <c r="B275" s="212"/>
      <c r="C275" s="213"/>
      <c r="D275" s="214" t="s">
        <v>79</v>
      </c>
      <c r="E275" s="226" t="s">
        <v>4126</v>
      </c>
      <c r="F275" s="226" t="s">
        <v>4385</v>
      </c>
      <c r="G275" s="213"/>
      <c r="H275" s="213"/>
      <c r="I275" s="216"/>
      <c r="J275" s="227">
        <f>BK275</f>
        <v>0</v>
      </c>
      <c r="K275" s="213"/>
      <c r="L275" s="218"/>
      <c r="M275" s="219"/>
      <c r="N275" s="220"/>
      <c r="O275" s="220"/>
      <c r="P275" s="221">
        <f>SUM(P276:P281)</f>
        <v>0</v>
      </c>
      <c r="Q275" s="220"/>
      <c r="R275" s="221">
        <f>SUM(R276:R281)</f>
        <v>0</v>
      </c>
      <c r="S275" s="220"/>
      <c r="T275" s="222">
        <f>SUM(T276:T281)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23" t="s">
        <v>21</v>
      </c>
      <c r="AT275" s="224" t="s">
        <v>79</v>
      </c>
      <c r="AU275" s="224" t="s">
        <v>21</v>
      </c>
      <c r="AY275" s="223" t="s">
        <v>213</v>
      </c>
      <c r="BK275" s="225">
        <f>SUM(BK276:BK281)</f>
        <v>0</v>
      </c>
    </row>
    <row r="276" spans="1:65" s="2" customFormat="1" ht="33" customHeight="1">
      <c r="A276" s="39"/>
      <c r="B276" s="40"/>
      <c r="C276" s="228" t="s">
        <v>89</v>
      </c>
      <c r="D276" s="228" t="s">
        <v>215</v>
      </c>
      <c r="E276" s="229" t="s">
        <v>4386</v>
      </c>
      <c r="F276" s="230" t="s">
        <v>4387</v>
      </c>
      <c r="G276" s="231" t="s">
        <v>3162</v>
      </c>
      <c r="H276" s="232">
        <v>2</v>
      </c>
      <c r="I276" s="233"/>
      <c r="J276" s="234">
        <f>ROUND(I276*H276,2)</f>
        <v>0</v>
      </c>
      <c r="K276" s="235"/>
      <c r="L276" s="45"/>
      <c r="M276" s="236" t="s">
        <v>1</v>
      </c>
      <c r="N276" s="237" t="s">
        <v>45</v>
      </c>
      <c r="O276" s="92"/>
      <c r="P276" s="238">
        <f>O276*H276</f>
        <v>0</v>
      </c>
      <c r="Q276" s="238">
        <v>0</v>
      </c>
      <c r="R276" s="238">
        <f>Q276*H276</f>
        <v>0</v>
      </c>
      <c r="S276" s="238">
        <v>0</v>
      </c>
      <c r="T276" s="239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40" t="s">
        <v>219</v>
      </c>
      <c r="AT276" s="240" t="s">
        <v>215</v>
      </c>
      <c r="AU276" s="240" t="s">
        <v>89</v>
      </c>
      <c r="AY276" s="18" t="s">
        <v>213</v>
      </c>
      <c r="BE276" s="241">
        <f>IF(N276="základní",J276,0)</f>
        <v>0</v>
      </c>
      <c r="BF276" s="241">
        <f>IF(N276="snížená",J276,0)</f>
        <v>0</v>
      </c>
      <c r="BG276" s="241">
        <f>IF(N276="zákl. přenesená",J276,0)</f>
        <v>0</v>
      </c>
      <c r="BH276" s="241">
        <f>IF(N276="sníž. přenesená",J276,0)</f>
        <v>0</v>
      </c>
      <c r="BI276" s="241">
        <f>IF(N276="nulová",J276,0)</f>
        <v>0</v>
      </c>
      <c r="BJ276" s="18" t="s">
        <v>21</v>
      </c>
      <c r="BK276" s="241">
        <f>ROUND(I276*H276,2)</f>
        <v>0</v>
      </c>
      <c r="BL276" s="18" t="s">
        <v>219</v>
      </c>
      <c r="BM276" s="240" t="s">
        <v>219</v>
      </c>
    </row>
    <row r="277" spans="1:65" s="2" customFormat="1" ht="33" customHeight="1">
      <c r="A277" s="39"/>
      <c r="B277" s="40"/>
      <c r="C277" s="228" t="s">
        <v>231</v>
      </c>
      <c r="D277" s="228" t="s">
        <v>215</v>
      </c>
      <c r="E277" s="229" t="s">
        <v>4388</v>
      </c>
      <c r="F277" s="230" t="s">
        <v>4389</v>
      </c>
      <c r="G277" s="231" t="s">
        <v>3162</v>
      </c>
      <c r="H277" s="232">
        <v>1</v>
      </c>
      <c r="I277" s="233"/>
      <c r="J277" s="234">
        <f>ROUND(I277*H277,2)</f>
        <v>0</v>
      </c>
      <c r="K277" s="235"/>
      <c r="L277" s="45"/>
      <c r="M277" s="236" t="s">
        <v>1</v>
      </c>
      <c r="N277" s="237" t="s">
        <v>45</v>
      </c>
      <c r="O277" s="92"/>
      <c r="P277" s="238">
        <f>O277*H277</f>
        <v>0</v>
      </c>
      <c r="Q277" s="238">
        <v>0</v>
      </c>
      <c r="R277" s="238">
        <f>Q277*H277</f>
        <v>0</v>
      </c>
      <c r="S277" s="238">
        <v>0</v>
      </c>
      <c r="T277" s="239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40" t="s">
        <v>219</v>
      </c>
      <c r="AT277" s="240" t="s">
        <v>215</v>
      </c>
      <c r="AU277" s="240" t="s">
        <v>89</v>
      </c>
      <c r="AY277" s="18" t="s">
        <v>213</v>
      </c>
      <c r="BE277" s="241">
        <f>IF(N277="základní",J277,0)</f>
        <v>0</v>
      </c>
      <c r="BF277" s="241">
        <f>IF(N277="snížená",J277,0)</f>
        <v>0</v>
      </c>
      <c r="BG277" s="241">
        <f>IF(N277="zákl. přenesená",J277,0)</f>
        <v>0</v>
      </c>
      <c r="BH277" s="241">
        <f>IF(N277="sníž. přenesená",J277,0)</f>
        <v>0</v>
      </c>
      <c r="BI277" s="241">
        <f>IF(N277="nulová",J277,0)</f>
        <v>0</v>
      </c>
      <c r="BJ277" s="18" t="s">
        <v>21</v>
      </c>
      <c r="BK277" s="241">
        <f>ROUND(I277*H277,2)</f>
        <v>0</v>
      </c>
      <c r="BL277" s="18" t="s">
        <v>219</v>
      </c>
      <c r="BM277" s="240" t="s">
        <v>247</v>
      </c>
    </row>
    <row r="278" spans="1:65" s="2" customFormat="1" ht="16.5" customHeight="1">
      <c r="A278" s="39"/>
      <c r="B278" s="40"/>
      <c r="C278" s="228" t="s">
        <v>219</v>
      </c>
      <c r="D278" s="228" t="s">
        <v>215</v>
      </c>
      <c r="E278" s="229" t="s">
        <v>4390</v>
      </c>
      <c r="F278" s="230" t="s">
        <v>4391</v>
      </c>
      <c r="G278" s="231" t="s">
        <v>3162</v>
      </c>
      <c r="H278" s="232">
        <v>2</v>
      </c>
      <c r="I278" s="233"/>
      <c r="J278" s="234">
        <f>ROUND(I278*H278,2)</f>
        <v>0</v>
      </c>
      <c r="K278" s="235"/>
      <c r="L278" s="45"/>
      <c r="M278" s="236" t="s">
        <v>1</v>
      </c>
      <c r="N278" s="237" t="s">
        <v>45</v>
      </c>
      <c r="O278" s="92"/>
      <c r="P278" s="238">
        <f>O278*H278</f>
        <v>0</v>
      </c>
      <c r="Q278" s="238">
        <v>0</v>
      </c>
      <c r="R278" s="238">
        <f>Q278*H278</f>
        <v>0</v>
      </c>
      <c r="S278" s="238">
        <v>0</v>
      </c>
      <c r="T278" s="239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40" t="s">
        <v>219</v>
      </c>
      <c r="AT278" s="240" t="s">
        <v>215</v>
      </c>
      <c r="AU278" s="240" t="s">
        <v>89</v>
      </c>
      <c r="AY278" s="18" t="s">
        <v>213</v>
      </c>
      <c r="BE278" s="241">
        <f>IF(N278="základní",J278,0)</f>
        <v>0</v>
      </c>
      <c r="BF278" s="241">
        <f>IF(N278="snížená",J278,0)</f>
        <v>0</v>
      </c>
      <c r="BG278" s="241">
        <f>IF(N278="zákl. přenesená",J278,0)</f>
        <v>0</v>
      </c>
      <c r="BH278" s="241">
        <f>IF(N278="sníž. přenesená",J278,0)</f>
        <v>0</v>
      </c>
      <c r="BI278" s="241">
        <f>IF(N278="nulová",J278,0)</f>
        <v>0</v>
      </c>
      <c r="BJ278" s="18" t="s">
        <v>21</v>
      </c>
      <c r="BK278" s="241">
        <f>ROUND(I278*H278,2)</f>
        <v>0</v>
      </c>
      <c r="BL278" s="18" t="s">
        <v>219</v>
      </c>
      <c r="BM278" s="240" t="s">
        <v>257</v>
      </c>
    </row>
    <row r="279" spans="1:65" s="2" customFormat="1" ht="16.5" customHeight="1">
      <c r="A279" s="39"/>
      <c r="B279" s="40"/>
      <c r="C279" s="228" t="s">
        <v>241</v>
      </c>
      <c r="D279" s="228" t="s">
        <v>215</v>
      </c>
      <c r="E279" s="229" t="s">
        <v>4392</v>
      </c>
      <c r="F279" s="230" t="s">
        <v>4393</v>
      </c>
      <c r="G279" s="231" t="s">
        <v>3162</v>
      </c>
      <c r="H279" s="232">
        <v>1</v>
      </c>
      <c r="I279" s="233"/>
      <c r="J279" s="234">
        <f>ROUND(I279*H279,2)</f>
        <v>0</v>
      </c>
      <c r="K279" s="235"/>
      <c r="L279" s="45"/>
      <c r="M279" s="236" t="s">
        <v>1</v>
      </c>
      <c r="N279" s="237" t="s">
        <v>45</v>
      </c>
      <c r="O279" s="92"/>
      <c r="P279" s="238">
        <f>O279*H279</f>
        <v>0</v>
      </c>
      <c r="Q279" s="238">
        <v>0</v>
      </c>
      <c r="R279" s="238">
        <f>Q279*H279</f>
        <v>0</v>
      </c>
      <c r="S279" s="238">
        <v>0</v>
      </c>
      <c r="T279" s="239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40" t="s">
        <v>219</v>
      </c>
      <c r="AT279" s="240" t="s">
        <v>215</v>
      </c>
      <c r="AU279" s="240" t="s">
        <v>89</v>
      </c>
      <c r="AY279" s="18" t="s">
        <v>213</v>
      </c>
      <c r="BE279" s="241">
        <f>IF(N279="základní",J279,0)</f>
        <v>0</v>
      </c>
      <c r="BF279" s="241">
        <f>IF(N279="snížená",J279,0)</f>
        <v>0</v>
      </c>
      <c r="BG279" s="241">
        <f>IF(N279="zákl. přenesená",J279,0)</f>
        <v>0</v>
      </c>
      <c r="BH279" s="241">
        <f>IF(N279="sníž. přenesená",J279,0)</f>
        <v>0</v>
      </c>
      <c r="BI279" s="241">
        <f>IF(N279="nulová",J279,0)</f>
        <v>0</v>
      </c>
      <c r="BJ279" s="18" t="s">
        <v>21</v>
      </c>
      <c r="BK279" s="241">
        <f>ROUND(I279*H279,2)</f>
        <v>0</v>
      </c>
      <c r="BL279" s="18" t="s">
        <v>219</v>
      </c>
      <c r="BM279" s="240" t="s">
        <v>26</v>
      </c>
    </row>
    <row r="280" spans="1:65" s="2" customFormat="1" ht="21.75" customHeight="1">
      <c r="A280" s="39"/>
      <c r="B280" s="40"/>
      <c r="C280" s="228" t="s">
        <v>247</v>
      </c>
      <c r="D280" s="228" t="s">
        <v>215</v>
      </c>
      <c r="E280" s="229" t="s">
        <v>4394</v>
      </c>
      <c r="F280" s="230" t="s">
        <v>4395</v>
      </c>
      <c r="G280" s="231" t="s">
        <v>3162</v>
      </c>
      <c r="H280" s="232">
        <v>2</v>
      </c>
      <c r="I280" s="233"/>
      <c r="J280" s="234">
        <f>ROUND(I280*H280,2)</f>
        <v>0</v>
      </c>
      <c r="K280" s="235"/>
      <c r="L280" s="45"/>
      <c r="M280" s="236" t="s">
        <v>1</v>
      </c>
      <c r="N280" s="237" t="s">
        <v>45</v>
      </c>
      <c r="O280" s="92"/>
      <c r="P280" s="238">
        <f>O280*H280</f>
        <v>0</v>
      </c>
      <c r="Q280" s="238">
        <v>0</v>
      </c>
      <c r="R280" s="238">
        <f>Q280*H280</f>
        <v>0</v>
      </c>
      <c r="S280" s="238">
        <v>0</v>
      </c>
      <c r="T280" s="239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40" t="s">
        <v>219</v>
      </c>
      <c r="AT280" s="240" t="s">
        <v>215</v>
      </c>
      <c r="AU280" s="240" t="s">
        <v>89</v>
      </c>
      <c r="AY280" s="18" t="s">
        <v>213</v>
      </c>
      <c r="BE280" s="241">
        <f>IF(N280="základní",J280,0)</f>
        <v>0</v>
      </c>
      <c r="BF280" s="241">
        <f>IF(N280="snížená",J280,0)</f>
        <v>0</v>
      </c>
      <c r="BG280" s="241">
        <f>IF(N280="zákl. přenesená",J280,0)</f>
        <v>0</v>
      </c>
      <c r="BH280" s="241">
        <f>IF(N280="sníž. přenesená",J280,0)</f>
        <v>0</v>
      </c>
      <c r="BI280" s="241">
        <f>IF(N280="nulová",J280,0)</f>
        <v>0</v>
      </c>
      <c r="BJ280" s="18" t="s">
        <v>21</v>
      </c>
      <c r="BK280" s="241">
        <f>ROUND(I280*H280,2)</f>
        <v>0</v>
      </c>
      <c r="BL280" s="18" t="s">
        <v>219</v>
      </c>
      <c r="BM280" s="240" t="s">
        <v>276</v>
      </c>
    </row>
    <row r="281" spans="1:65" s="2" customFormat="1" ht="21.75" customHeight="1">
      <c r="A281" s="39"/>
      <c r="B281" s="40"/>
      <c r="C281" s="228" t="s">
        <v>252</v>
      </c>
      <c r="D281" s="228" t="s">
        <v>215</v>
      </c>
      <c r="E281" s="229" t="s">
        <v>4396</v>
      </c>
      <c r="F281" s="230" t="s">
        <v>4397</v>
      </c>
      <c r="G281" s="231" t="s">
        <v>4398</v>
      </c>
      <c r="H281" s="232">
        <v>65</v>
      </c>
      <c r="I281" s="233"/>
      <c r="J281" s="234">
        <f>ROUND(I281*H281,2)</f>
        <v>0</v>
      </c>
      <c r="K281" s="235"/>
      <c r="L281" s="45"/>
      <c r="M281" s="236" t="s">
        <v>1</v>
      </c>
      <c r="N281" s="237" t="s">
        <v>45</v>
      </c>
      <c r="O281" s="92"/>
      <c r="P281" s="238">
        <f>O281*H281</f>
        <v>0</v>
      </c>
      <c r="Q281" s="238">
        <v>0</v>
      </c>
      <c r="R281" s="238">
        <f>Q281*H281</f>
        <v>0</v>
      </c>
      <c r="S281" s="238">
        <v>0</v>
      </c>
      <c r="T281" s="239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40" t="s">
        <v>219</v>
      </c>
      <c r="AT281" s="240" t="s">
        <v>215</v>
      </c>
      <c r="AU281" s="240" t="s">
        <v>89</v>
      </c>
      <c r="AY281" s="18" t="s">
        <v>213</v>
      </c>
      <c r="BE281" s="241">
        <f>IF(N281="základní",J281,0)</f>
        <v>0</v>
      </c>
      <c r="BF281" s="241">
        <f>IF(N281="snížená",J281,0)</f>
        <v>0</v>
      </c>
      <c r="BG281" s="241">
        <f>IF(N281="zákl. přenesená",J281,0)</f>
        <v>0</v>
      </c>
      <c r="BH281" s="241">
        <f>IF(N281="sníž. přenesená",J281,0)</f>
        <v>0</v>
      </c>
      <c r="BI281" s="241">
        <f>IF(N281="nulová",J281,0)</f>
        <v>0</v>
      </c>
      <c r="BJ281" s="18" t="s">
        <v>21</v>
      </c>
      <c r="BK281" s="241">
        <f>ROUND(I281*H281,2)</f>
        <v>0</v>
      </c>
      <c r="BL281" s="18" t="s">
        <v>219</v>
      </c>
      <c r="BM281" s="240" t="s">
        <v>291</v>
      </c>
    </row>
    <row r="282" spans="1:63" s="12" customFormat="1" ht="22.8" customHeight="1">
      <c r="A282" s="12"/>
      <c r="B282" s="212"/>
      <c r="C282" s="213"/>
      <c r="D282" s="214" t="s">
        <v>79</v>
      </c>
      <c r="E282" s="226" t="s">
        <v>4170</v>
      </c>
      <c r="F282" s="226" t="s">
        <v>4399</v>
      </c>
      <c r="G282" s="213"/>
      <c r="H282" s="213"/>
      <c r="I282" s="216"/>
      <c r="J282" s="227">
        <f>BK282</f>
        <v>0</v>
      </c>
      <c r="K282" s="213"/>
      <c r="L282" s="218"/>
      <c r="M282" s="219"/>
      <c r="N282" s="220"/>
      <c r="O282" s="220"/>
      <c r="P282" s="221">
        <f>P283</f>
        <v>0</v>
      </c>
      <c r="Q282" s="220"/>
      <c r="R282" s="221">
        <f>R283</f>
        <v>0</v>
      </c>
      <c r="S282" s="220"/>
      <c r="T282" s="222">
        <f>T283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23" t="s">
        <v>21</v>
      </c>
      <c r="AT282" s="224" t="s">
        <v>79</v>
      </c>
      <c r="AU282" s="224" t="s">
        <v>21</v>
      </c>
      <c r="AY282" s="223" t="s">
        <v>213</v>
      </c>
      <c r="BK282" s="225">
        <f>BK283</f>
        <v>0</v>
      </c>
    </row>
    <row r="283" spans="1:65" s="2" customFormat="1" ht="66.75" customHeight="1">
      <c r="A283" s="39"/>
      <c r="B283" s="40"/>
      <c r="C283" s="228" t="s">
        <v>257</v>
      </c>
      <c r="D283" s="228" t="s">
        <v>215</v>
      </c>
      <c r="E283" s="229" t="s">
        <v>4400</v>
      </c>
      <c r="F283" s="230" t="s">
        <v>4401</v>
      </c>
      <c r="G283" s="231" t="s">
        <v>3162</v>
      </c>
      <c r="H283" s="232">
        <v>1</v>
      </c>
      <c r="I283" s="233"/>
      <c r="J283" s="234">
        <f>ROUND(I283*H283,2)</f>
        <v>0</v>
      </c>
      <c r="K283" s="235"/>
      <c r="L283" s="45"/>
      <c r="M283" s="236" t="s">
        <v>1</v>
      </c>
      <c r="N283" s="237" t="s">
        <v>45</v>
      </c>
      <c r="O283" s="92"/>
      <c r="P283" s="238">
        <f>O283*H283</f>
        <v>0</v>
      </c>
      <c r="Q283" s="238">
        <v>0</v>
      </c>
      <c r="R283" s="238">
        <f>Q283*H283</f>
        <v>0</v>
      </c>
      <c r="S283" s="238">
        <v>0</v>
      </c>
      <c r="T283" s="239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40" t="s">
        <v>219</v>
      </c>
      <c r="AT283" s="240" t="s">
        <v>215</v>
      </c>
      <c r="AU283" s="240" t="s">
        <v>89</v>
      </c>
      <c r="AY283" s="18" t="s">
        <v>213</v>
      </c>
      <c r="BE283" s="241">
        <f>IF(N283="základní",J283,0)</f>
        <v>0</v>
      </c>
      <c r="BF283" s="241">
        <f>IF(N283="snížená",J283,0)</f>
        <v>0</v>
      </c>
      <c r="BG283" s="241">
        <f>IF(N283="zákl. přenesená",J283,0)</f>
        <v>0</v>
      </c>
      <c r="BH283" s="241">
        <f>IF(N283="sníž. přenesená",J283,0)</f>
        <v>0</v>
      </c>
      <c r="BI283" s="241">
        <f>IF(N283="nulová",J283,0)</f>
        <v>0</v>
      </c>
      <c r="BJ283" s="18" t="s">
        <v>21</v>
      </c>
      <c r="BK283" s="241">
        <f>ROUND(I283*H283,2)</f>
        <v>0</v>
      </c>
      <c r="BL283" s="18" t="s">
        <v>219</v>
      </c>
      <c r="BM283" s="240" t="s">
        <v>301</v>
      </c>
    </row>
    <row r="284" spans="1:63" s="12" customFormat="1" ht="22.8" customHeight="1">
      <c r="A284" s="12"/>
      <c r="B284" s="212"/>
      <c r="C284" s="213"/>
      <c r="D284" s="214" t="s">
        <v>79</v>
      </c>
      <c r="E284" s="226" t="s">
        <v>4197</v>
      </c>
      <c r="F284" s="226" t="s">
        <v>4402</v>
      </c>
      <c r="G284" s="213"/>
      <c r="H284" s="213"/>
      <c r="I284" s="216"/>
      <c r="J284" s="227">
        <f>BK284</f>
        <v>0</v>
      </c>
      <c r="K284" s="213"/>
      <c r="L284" s="218"/>
      <c r="M284" s="219"/>
      <c r="N284" s="220"/>
      <c r="O284" s="220"/>
      <c r="P284" s="221">
        <f>SUM(P285:P292)</f>
        <v>0</v>
      </c>
      <c r="Q284" s="220"/>
      <c r="R284" s="221">
        <f>SUM(R285:R292)</f>
        <v>0</v>
      </c>
      <c r="S284" s="220"/>
      <c r="T284" s="222">
        <f>SUM(T285:T292)</f>
        <v>0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223" t="s">
        <v>21</v>
      </c>
      <c r="AT284" s="224" t="s">
        <v>79</v>
      </c>
      <c r="AU284" s="224" t="s">
        <v>21</v>
      </c>
      <c r="AY284" s="223" t="s">
        <v>213</v>
      </c>
      <c r="BK284" s="225">
        <f>SUM(BK285:BK292)</f>
        <v>0</v>
      </c>
    </row>
    <row r="285" spans="1:65" s="2" customFormat="1" ht="44.25" customHeight="1">
      <c r="A285" s="39"/>
      <c r="B285" s="40"/>
      <c r="C285" s="228" t="s">
        <v>262</v>
      </c>
      <c r="D285" s="228" t="s">
        <v>215</v>
      </c>
      <c r="E285" s="229" t="s">
        <v>4403</v>
      </c>
      <c r="F285" s="230" t="s">
        <v>4404</v>
      </c>
      <c r="G285" s="231" t="s">
        <v>3162</v>
      </c>
      <c r="H285" s="232">
        <v>1</v>
      </c>
      <c r="I285" s="233"/>
      <c r="J285" s="234">
        <f>ROUND(I285*H285,2)</f>
        <v>0</v>
      </c>
      <c r="K285" s="235"/>
      <c r="L285" s="45"/>
      <c r="M285" s="236" t="s">
        <v>1</v>
      </c>
      <c r="N285" s="237" t="s">
        <v>45</v>
      </c>
      <c r="O285" s="92"/>
      <c r="P285" s="238">
        <f>O285*H285</f>
        <v>0</v>
      </c>
      <c r="Q285" s="238">
        <v>0</v>
      </c>
      <c r="R285" s="238">
        <f>Q285*H285</f>
        <v>0</v>
      </c>
      <c r="S285" s="238">
        <v>0</v>
      </c>
      <c r="T285" s="239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40" t="s">
        <v>219</v>
      </c>
      <c r="AT285" s="240" t="s">
        <v>215</v>
      </c>
      <c r="AU285" s="240" t="s">
        <v>89</v>
      </c>
      <c r="AY285" s="18" t="s">
        <v>213</v>
      </c>
      <c r="BE285" s="241">
        <f>IF(N285="základní",J285,0)</f>
        <v>0</v>
      </c>
      <c r="BF285" s="241">
        <f>IF(N285="snížená",J285,0)</f>
        <v>0</v>
      </c>
      <c r="BG285" s="241">
        <f>IF(N285="zákl. přenesená",J285,0)</f>
        <v>0</v>
      </c>
      <c r="BH285" s="241">
        <f>IF(N285="sníž. přenesená",J285,0)</f>
        <v>0</v>
      </c>
      <c r="BI285" s="241">
        <f>IF(N285="nulová",J285,0)</f>
        <v>0</v>
      </c>
      <c r="BJ285" s="18" t="s">
        <v>21</v>
      </c>
      <c r="BK285" s="241">
        <f>ROUND(I285*H285,2)</f>
        <v>0</v>
      </c>
      <c r="BL285" s="18" t="s">
        <v>219</v>
      </c>
      <c r="BM285" s="240" t="s">
        <v>312</v>
      </c>
    </row>
    <row r="286" spans="1:65" s="2" customFormat="1" ht="44.25" customHeight="1">
      <c r="A286" s="39"/>
      <c r="B286" s="40"/>
      <c r="C286" s="228" t="s">
        <v>26</v>
      </c>
      <c r="D286" s="228" t="s">
        <v>215</v>
      </c>
      <c r="E286" s="229" t="s">
        <v>4405</v>
      </c>
      <c r="F286" s="230" t="s">
        <v>4406</v>
      </c>
      <c r="G286" s="231" t="s">
        <v>3162</v>
      </c>
      <c r="H286" s="232">
        <v>1</v>
      </c>
      <c r="I286" s="233"/>
      <c r="J286" s="234">
        <f>ROUND(I286*H286,2)</f>
        <v>0</v>
      </c>
      <c r="K286" s="235"/>
      <c r="L286" s="45"/>
      <c r="M286" s="236" t="s">
        <v>1</v>
      </c>
      <c r="N286" s="237" t="s">
        <v>45</v>
      </c>
      <c r="O286" s="92"/>
      <c r="P286" s="238">
        <f>O286*H286</f>
        <v>0</v>
      </c>
      <c r="Q286" s="238">
        <v>0</v>
      </c>
      <c r="R286" s="238">
        <f>Q286*H286</f>
        <v>0</v>
      </c>
      <c r="S286" s="238">
        <v>0</v>
      </c>
      <c r="T286" s="239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40" t="s">
        <v>219</v>
      </c>
      <c r="AT286" s="240" t="s">
        <v>215</v>
      </c>
      <c r="AU286" s="240" t="s">
        <v>89</v>
      </c>
      <c r="AY286" s="18" t="s">
        <v>213</v>
      </c>
      <c r="BE286" s="241">
        <f>IF(N286="základní",J286,0)</f>
        <v>0</v>
      </c>
      <c r="BF286" s="241">
        <f>IF(N286="snížená",J286,0)</f>
        <v>0</v>
      </c>
      <c r="BG286" s="241">
        <f>IF(N286="zákl. přenesená",J286,0)</f>
        <v>0</v>
      </c>
      <c r="BH286" s="241">
        <f>IF(N286="sníž. přenesená",J286,0)</f>
        <v>0</v>
      </c>
      <c r="BI286" s="241">
        <f>IF(N286="nulová",J286,0)</f>
        <v>0</v>
      </c>
      <c r="BJ286" s="18" t="s">
        <v>21</v>
      </c>
      <c r="BK286" s="241">
        <f>ROUND(I286*H286,2)</f>
        <v>0</v>
      </c>
      <c r="BL286" s="18" t="s">
        <v>219</v>
      </c>
      <c r="BM286" s="240" t="s">
        <v>322</v>
      </c>
    </row>
    <row r="287" spans="1:65" s="2" customFormat="1" ht="44.25" customHeight="1">
      <c r="A287" s="39"/>
      <c r="B287" s="40"/>
      <c r="C287" s="228" t="s">
        <v>271</v>
      </c>
      <c r="D287" s="228" t="s">
        <v>215</v>
      </c>
      <c r="E287" s="229" t="s">
        <v>4407</v>
      </c>
      <c r="F287" s="230" t="s">
        <v>4408</v>
      </c>
      <c r="G287" s="231" t="s">
        <v>3162</v>
      </c>
      <c r="H287" s="232">
        <v>1</v>
      </c>
      <c r="I287" s="233"/>
      <c r="J287" s="234">
        <f>ROUND(I287*H287,2)</f>
        <v>0</v>
      </c>
      <c r="K287" s="235"/>
      <c r="L287" s="45"/>
      <c r="M287" s="236" t="s">
        <v>1</v>
      </c>
      <c r="N287" s="237" t="s">
        <v>45</v>
      </c>
      <c r="O287" s="92"/>
      <c r="P287" s="238">
        <f>O287*H287</f>
        <v>0</v>
      </c>
      <c r="Q287" s="238">
        <v>0</v>
      </c>
      <c r="R287" s="238">
        <f>Q287*H287</f>
        <v>0</v>
      </c>
      <c r="S287" s="238">
        <v>0</v>
      </c>
      <c r="T287" s="239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40" t="s">
        <v>219</v>
      </c>
      <c r="AT287" s="240" t="s">
        <v>215</v>
      </c>
      <c r="AU287" s="240" t="s">
        <v>89</v>
      </c>
      <c r="AY287" s="18" t="s">
        <v>213</v>
      </c>
      <c r="BE287" s="241">
        <f>IF(N287="základní",J287,0)</f>
        <v>0</v>
      </c>
      <c r="BF287" s="241">
        <f>IF(N287="snížená",J287,0)</f>
        <v>0</v>
      </c>
      <c r="BG287" s="241">
        <f>IF(N287="zákl. přenesená",J287,0)</f>
        <v>0</v>
      </c>
      <c r="BH287" s="241">
        <f>IF(N287="sníž. přenesená",J287,0)</f>
        <v>0</v>
      </c>
      <c r="BI287" s="241">
        <f>IF(N287="nulová",J287,0)</f>
        <v>0</v>
      </c>
      <c r="BJ287" s="18" t="s">
        <v>21</v>
      </c>
      <c r="BK287" s="241">
        <f>ROUND(I287*H287,2)</f>
        <v>0</v>
      </c>
      <c r="BL287" s="18" t="s">
        <v>219</v>
      </c>
      <c r="BM287" s="240" t="s">
        <v>332</v>
      </c>
    </row>
    <row r="288" spans="1:65" s="2" customFormat="1" ht="44.25" customHeight="1">
      <c r="A288" s="39"/>
      <c r="B288" s="40"/>
      <c r="C288" s="228" t="s">
        <v>276</v>
      </c>
      <c r="D288" s="228" t="s">
        <v>215</v>
      </c>
      <c r="E288" s="229" t="s">
        <v>4409</v>
      </c>
      <c r="F288" s="230" t="s">
        <v>4410</v>
      </c>
      <c r="G288" s="231" t="s">
        <v>3162</v>
      </c>
      <c r="H288" s="232">
        <v>1</v>
      </c>
      <c r="I288" s="233"/>
      <c r="J288" s="234">
        <f>ROUND(I288*H288,2)</f>
        <v>0</v>
      </c>
      <c r="K288" s="235"/>
      <c r="L288" s="45"/>
      <c r="M288" s="236" t="s">
        <v>1</v>
      </c>
      <c r="N288" s="237" t="s">
        <v>45</v>
      </c>
      <c r="O288" s="92"/>
      <c r="P288" s="238">
        <f>O288*H288</f>
        <v>0</v>
      </c>
      <c r="Q288" s="238">
        <v>0</v>
      </c>
      <c r="R288" s="238">
        <f>Q288*H288</f>
        <v>0</v>
      </c>
      <c r="S288" s="238">
        <v>0</v>
      </c>
      <c r="T288" s="239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40" t="s">
        <v>219</v>
      </c>
      <c r="AT288" s="240" t="s">
        <v>215</v>
      </c>
      <c r="AU288" s="240" t="s">
        <v>89</v>
      </c>
      <c r="AY288" s="18" t="s">
        <v>213</v>
      </c>
      <c r="BE288" s="241">
        <f>IF(N288="základní",J288,0)</f>
        <v>0</v>
      </c>
      <c r="BF288" s="241">
        <f>IF(N288="snížená",J288,0)</f>
        <v>0</v>
      </c>
      <c r="BG288" s="241">
        <f>IF(N288="zákl. přenesená",J288,0)</f>
        <v>0</v>
      </c>
      <c r="BH288" s="241">
        <f>IF(N288="sníž. přenesená",J288,0)</f>
        <v>0</v>
      </c>
      <c r="BI288" s="241">
        <f>IF(N288="nulová",J288,0)</f>
        <v>0</v>
      </c>
      <c r="BJ288" s="18" t="s">
        <v>21</v>
      </c>
      <c r="BK288" s="241">
        <f>ROUND(I288*H288,2)</f>
        <v>0</v>
      </c>
      <c r="BL288" s="18" t="s">
        <v>219</v>
      </c>
      <c r="BM288" s="240" t="s">
        <v>342</v>
      </c>
    </row>
    <row r="289" spans="1:65" s="2" customFormat="1" ht="55.5" customHeight="1">
      <c r="A289" s="39"/>
      <c r="B289" s="40"/>
      <c r="C289" s="228" t="s">
        <v>282</v>
      </c>
      <c r="D289" s="228" t="s">
        <v>215</v>
      </c>
      <c r="E289" s="229" t="s">
        <v>4411</v>
      </c>
      <c r="F289" s="230" t="s">
        <v>4412</v>
      </c>
      <c r="G289" s="231" t="s">
        <v>3162</v>
      </c>
      <c r="H289" s="232">
        <v>1</v>
      </c>
      <c r="I289" s="233"/>
      <c r="J289" s="234">
        <f>ROUND(I289*H289,2)</f>
        <v>0</v>
      </c>
      <c r="K289" s="235"/>
      <c r="L289" s="45"/>
      <c r="M289" s="236" t="s">
        <v>1</v>
      </c>
      <c r="N289" s="237" t="s">
        <v>45</v>
      </c>
      <c r="O289" s="92"/>
      <c r="P289" s="238">
        <f>O289*H289</f>
        <v>0</v>
      </c>
      <c r="Q289" s="238">
        <v>0</v>
      </c>
      <c r="R289" s="238">
        <f>Q289*H289</f>
        <v>0</v>
      </c>
      <c r="S289" s="238">
        <v>0</v>
      </c>
      <c r="T289" s="239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40" t="s">
        <v>219</v>
      </c>
      <c r="AT289" s="240" t="s">
        <v>215</v>
      </c>
      <c r="AU289" s="240" t="s">
        <v>89</v>
      </c>
      <c r="AY289" s="18" t="s">
        <v>213</v>
      </c>
      <c r="BE289" s="241">
        <f>IF(N289="základní",J289,0)</f>
        <v>0</v>
      </c>
      <c r="BF289" s="241">
        <f>IF(N289="snížená",J289,0)</f>
        <v>0</v>
      </c>
      <c r="BG289" s="241">
        <f>IF(N289="zákl. přenesená",J289,0)</f>
        <v>0</v>
      </c>
      <c r="BH289" s="241">
        <f>IF(N289="sníž. přenesená",J289,0)</f>
        <v>0</v>
      </c>
      <c r="BI289" s="241">
        <f>IF(N289="nulová",J289,0)</f>
        <v>0</v>
      </c>
      <c r="BJ289" s="18" t="s">
        <v>21</v>
      </c>
      <c r="BK289" s="241">
        <f>ROUND(I289*H289,2)</f>
        <v>0</v>
      </c>
      <c r="BL289" s="18" t="s">
        <v>219</v>
      </c>
      <c r="BM289" s="240" t="s">
        <v>353</v>
      </c>
    </row>
    <row r="290" spans="1:65" s="2" customFormat="1" ht="44.25" customHeight="1">
      <c r="A290" s="39"/>
      <c r="B290" s="40"/>
      <c r="C290" s="228" t="s">
        <v>291</v>
      </c>
      <c r="D290" s="228" t="s">
        <v>215</v>
      </c>
      <c r="E290" s="229" t="s">
        <v>4413</v>
      </c>
      <c r="F290" s="230" t="s">
        <v>4414</v>
      </c>
      <c r="G290" s="231" t="s">
        <v>3162</v>
      </c>
      <c r="H290" s="232">
        <v>1</v>
      </c>
      <c r="I290" s="233"/>
      <c r="J290" s="234">
        <f>ROUND(I290*H290,2)</f>
        <v>0</v>
      </c>
      <c r="K290" s="235"/>
      <c r="L290" s="45"/>
      <c r="M290" s="236" t="s">
        <v>1</v>
      </c>
      <c r="N290" s="237" t="s">
        <v>45</v>
      </c>
      <c r="O290" s="92"/>
      <c r="P290" s="238">
        <f>O290*H290</f>
        <v>0</v>
      </c>
      <c r="Q290" s="238">
        <v>0</v>
      </c>
      <c r="R290" s="238">
        <f>Q290*H290</f>
        <v>0</v>
      </c>
      <c r="S290" s="238">
        <v>0</v>
      </c>
      <c r="T290" s="239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40" t="s">
        <v>219</v>
      </c>
      <c r="AT290" s="240" t="s">
        <v>215</v>
      </c>
      <c r="AU290" s="240" t="s">
        <v>89</v>
      </c>
      <c r="AY290" s="18" t="s">
        <v>213</v>
      </c>
      <c r="BE290" s="241">
        <f>IF(N290="základní",J290,0)</f>
        <v>0</v>
      </c>
      <c r="BF290" s="241">
        <f>IF(N290="snížená",J290,0)</f>
        <v>0</v>
      </c>
      <c r="BG290" s="241">
        <f>IF(N290="zákl. přenesená",J290,0)</f>
        <v>0</v>
      </c>
      <c r="BH290" s="241">
        <f>IF(N290="sníž. přenesená",J290,0)</f>
        <v>0</v>
      </c>
      <c r="BI290" s="241">
        <f>IF(N290="nulová",J290,0)</f>
        <v>0</v>
      </c>
      <c r="BJ290" s="18" t="s">
        <v>21</v>
      </c>
      <c r="BK290" s="241">
        <f>ROUND(I290*H290,2)</f>
        <v>0</v>
      </c>
      <c r="BL290" s="18" t="s">
        <v>219</v>
      </c>
      <c r="BM290" s="240" t="s">
        <v>363</v>
      </c>
    </row>
    <row r="291" spans="1:65" s="2" customFormat="1" ht="55.5" customHeight="1">
      <c r="A291" s="39"/>
      <c r="B291" s="40"/>
      <c r="C291" s="228" t="s">
        <v>8</v>
      </c>
      <c r="D291" s="228" t="s">
        <v>215</v>
      </c>
      <c r="E291" s="229" t="s">
        <v>4415</v>
      </c>
      <c r="F291" s="230" t="s">
        <v>4416</v>
      </c>
      <c r="G291" s="231" t="s">
        <v>3162</v>
      </c>
      <c r="H291" s="232">
        <v>1</v>
      </c>
      <c r="I291" s="233"/>
      <c r="J291" s="234">
        <f>ROUND(I291*H291,2)</f>
        <v>0</v>
      </c>
      <c r="K291" s="235"/>
      <c r="L291" s="45"/>
      <c r="M291" s="236" t="s">
        <v>1</v>
      </c>
      <c r="N291" s="237" t="s">
        <v>45</v>
      </c>
      <c r="O291" s="92"/>
      <c r="P291" s="238">
        <f>O291*H291</f>
        <v>0</v>
      </c>
      <c r="Q291" s="238">
        <v>0</v>
      </c>
      <c r="R291" s="238">
        <f>Q291*H291</f>
        <v>0</v>
      </c>
      <c r="S291" s="238">
        <v>0</v>
      </c>
      <c r="T291" s="239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40" t="s">
        <v>219</v>
      </c>
      <c r="AT291" s="240" t="s">
        <v>215</v>
      </c>
      <c r="AU291" s="240" t="s">
        <v>89</v>
      </c>
      <c r="AY291" s="18" t="s">
        <v>213</v>
      </c>
      <c r="BE291" s="241">
        <f>IF(N291="základní",J291,0)</f>
        <v>0</v>
      </c>
      <c r="BF291" s="241">
        <f>IF(N291="snížená",J291,0)</f>
        <v>0</v>
      </c>
      <c r="BG291" s="241">
        <f>IF(N291="zákl. přenesená",J291,0)</f>
        <v>0</v>
      </c>
      <c r="BH291" s="241">
        <f>IF(N291="sníž. přenesená",J291,0)</f>
        <v>0</v>
      </c>
      <c r="BI291" s="241">
        <f>IF(N291="nulová",J291,0)</f>
        <v>0</v>
      </c>
      <c r="BJ291" s="18" t="s">
        <v>21</v>
      </c>
      <c r="BK291" s="241">
        <f>ROUND(I291*H291,2)</f>
        <v>0</v>
      </c>
      <c r="BL291" s="18" t="s">
        <v>219</v>
      </c>
      <c r="BM291" s="240" t="s">
        <v>373</v>
      </c>
    </row>
    <row r="292" spans="1:65" s="2" customFormat="1" ht="44.25" customHeight="1">
      <c r="A292" s="39"/>
      <c r="B292" s="40"/>
      <c r="C292" s="228" t="s">
        <v>301</v>
      </c>
      <c r="D292" s="228" t="s">
        <v>215</v>
      </c>
      <c r="E292" s="229" t="s">
        <v>4417</v>
      </c>
      <c r="F292" s="230" t="s">
        <v>4418</v>
      </c>
      <c r="G292" s="231" t="s">
        <v>3162</v>
      </c>
      <c r="H292" s="232">
        <v>1</v>
      </c>
      <c r="I292" s="233"/>
      <c r="J292" s="234">
        <f>ROUND(I292*H292,2)</f>
        <v>0</v>
      </c>
      <c r="K292" s="235"/>
      <c r="L292" s="45"/>
      <c r="M292" s="236" t="s">
        <v>1</v>
      </c>
      <c r="N292" s="237" t="s">
        <v>45</v>
      </c>
      <c r="O292" s="92"/>
      <c r="P292" s="238">
        <f>O292*H292</f>
        <v>0</v>
      </c>
      <c r="Q292" s="238">
        <v>0</v>
      </c>
      <c r="R292" s="238">
        <f>Q292*H292</f>
        <v>0</v>
      </c>
      <c r="S292" s="238">
        <v>0</v>
      </c>
      <c r="T292" s="239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40" t="s">
        <v>219</v>
      </c>
      <c r="AT292" s="240" t="s">
        <v>215</v>
      </c>
      <c r="AU292" s="240" t="s">
        <v>89</v>
      </c>
      <c r="AY292" s="18" t="s">
        <v>213</v>
      </c>
      <c r="BE292" s="241">
        <f>IF(N292="základní",J292,0)</f>
        <v>0</v>
      </c>
      <c r="BF292" s="241">
        <f>IF(N292="snížená",J292,0)</f>
        <v>0</v>
      </c>
      <c r="BG292" s="241">
        <f>IF(N292="zákl. přenesená",J292,0)</f>
        <v>0</v>
      </c>
      <c r="BH292" s="241">
        <f>IF(N292="sníž. přenesená",J292,0)</f>
        <v>0</v>
      </c>
      <c r="BI292" s="241">
        <f>IF(N292="nulová",J292,0)</f>
        <v>0</v>
      </c>
      <c r="BJ292" s="18" t="s">
        <v>21</v>
      </c>
      <c r="BK292" s="241">
        <f>ROUND(I292*H292,2)</f>
        <v>0</v>
      </c>
      <c r="BL292" s="18" t="s">
        <v>219</v>
      </c>
      <c r="BM292" s="240" t="s">
        <v>382</v>
      </c>
    </row>
    <row r="293" spans="1:63" s="12" customFormat="1" ht="22.8" customHeight="1">
      <c r="A293" s="12"/>
      <c r="B293" s="212"/>
      <c r="C293" s="213"/>
      <c r="D293" s="214" t="s">
        <v>79</v>
      </c>
      <c r="E293" s="226" t="s">
        <v>4249</v>
      </c>
      <c r="F293" s="226" t="s">
        <v>4419</v>
      </c>
      <c r="G293" s="213"/>
      <c r="H293" s="213"/>
      <c r="I293" s="216"/>
      <c r="J293" s="227">
        <f>BK293</f>
        <v>0</v>
      </c>
      <c r="K293" s="213"/>
      <c r="L293" s="218"/>
      <c r="M293" s="219"/>
      <c r="N293" s="220"/>
      <c r="O293" s="220"/>
      <c r="P293" s="221">
        <f>P294</f>
        <v>0</v>
      </c>
      <c r="Q293" s="220"/>
      <c r="R293" s="221">
        <f>R294</f>
        <v>0</v>
      </c>
      <c r="S293" s="220"/>
      <c r="T293" s="222">
        <f>T294</f>
        <v>0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223" t="s">
        <v>21</v>
      </c>
      <c r="AT293" s="224" t="s">
        <v>79</v>
      </c>
      <c r="AU293" s="224" t="s">
        <v>21</v>
      </c>
      <c r="AY293" s="223" t="s">
        <v>213</v>
      </c>
      <c r="BK293" s="225">
        <f>BK294</f>
        <v>0</v>
      </c>
    </row>
    <row r="294" spans="1:65" s="2" customFormat="1" ht="16.5" customHeight="1">
      <c r="A294" s="39"/>
      <c r="B294" s="40"/>
      <c r="C294" s="228" t="s">
        <v>307</v>
      </c>
      <c r="D294" s="228" t="s">
        <v>215</v>
      </c>
      <c r="E294" s="229" t="s">
        <v>4420</v>
      </c>
      <c r="F294" s="230" t="s">
        <v>4421</v>
      </c>
      <c r="G294" s="231" t="s">
        <v>3162</v>
      </c>
      <c r="H294" s="232">
        <v>1</v>
      </c>
      <c r="I294" s="233"/>
      <c r="J294" s="234">
        <f>ROUND(I294*H294,2)</f>
        <v>0</v>
      </c>
      <c r="K294" s="235"/>
      <c r="L294" s="45"/>
      <c r="M294" s="236" t="s">
        <v>1</v>
      </c>
      <c r="N294" s="237" t="s">
        <v>45</v>
      </c>
      <c r="O294" s="92"/>
      <c r="P294" s="238">
        <f>O294*H294</f>
        <v>0</v>
      </c>
      <c r="Q294" s="238">
        <v>0</v>
      </c>
      <c r="R294" s="238">
        <f>Q294*H294</f>
        <v>0</v>
      </c>
      <c r="S294" s="238">
        <v>0</v>
      </c>
      <c r="T294" s="239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40" t="s">
        <v>219</v>
      </c>
      <c r="AT294" s="240" t="s">
        <v>215</v>
      </c>
      <c r="AU294" s="240" t="s">
        <v>89</v>
      </c>
      <c r="AY294" s="18" t="s">
        <v>213</v>
      </c>
      <c r="BE294" s="241">
        <f>IF(N294="základní",J294,0)</f>
        <v>0</v>
      </c>
      <c r="BF294" s="241">
        <f>IF(N294="snížená",J294,0)</f>
        <v>0</v>
      </c>
      <c r="BG294" s="241">
        <f>IF(N294="zákl. přenesená",J294,0)</f>
        <v>0</v>
      </c>
      <c r="BH294" s="241">
        <f>IF(N294="sníž. přenesená",J294,0)</f>
        <v>0</v>
      </c>
      <c r="BI294" s="241">
        <f>IF(N294="nulová",J294,0)</f>
        <v>0</v>
      </c>
      <c r="BJ294" s="18" t="s">
        <v>21</v>
      </c>
      <c r="BK294" s="241">
        <f>ROUND(I294*H294,2)</f>
        <v>0</v>
      </c>
      <c r="BL294" s="18" t="s">
        <v>219</v>
      </c>
      <c r="BM294" s="240" t="s">
        <v>392</v>
      </c>
    </row>
    <row r="295" spans="1:63" s="12" customFormat="1" ht="22.8" customHeight="1">
      <c r="A295" s="12"/>
      <c r="B295" s="212"/>
      <c r="C295" s="213"/>
      <c r="D295" s="214" t="s">
        <v>79</v>
      </c>
      <c r="E295" s="226" t="s">
        <v>4422</v>
      </c>
      <c r="F295" s="226" t="s">
        <v>4423</v>
      </c>
      <c r="G295" s="213"/>
      <c r="H295" s="213"/>
      <c r="I295" s="216"/>
      <c r="J295" s="227">
        <f>BK295</f>
        <v>0</v>
      </c>
      <c r="K295" s="213"/>
      <c r="L295" s="218"/>
      <c r="M295" s="219"/>
      <c r="N295" s="220"/>
      <c r="O295" s="220"/>
      <c r="P295" s="221">
        <f>P296</f>
        <v>0</v>
      </c>
      <c r="Q295" s="220"/>
      <c r="R295" s="221">
        <f>R296</f>
        <v>0</v>
      </c>
      <c r="S295" s="220"/>
      <c r="T295" s="222">
        <f>T296</f>
        <v>0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223" t="s">
        <v>21</v>
      </c>
      <c r="AT295" s="224" t="s">
        <v>79</v>
      </c>
      <c r="AU295" s="224" t="s">
        <v>21</v>
      </c>
      <c r="AY295" s="223" t="s">
        <v>213</v>
      </c>
      <c r="BK295" s="225">
        <f>BK296</f>
        <v>0</v>
      </c>
    </row>
    <row r="296" spans="1:65" s="2" customFormat="1" ht="16.5" customHeight="1">
      <c r="A296" s="39"/>
      <c r="B296" s="40"/>
      <c r="C296" s="228" t="s">
        <v>312</v>
      </c>
      <c r="D296" s="228" t="s">
        <v>215</v>
      </c>
      <c r="E296" s="229" t="s">
        <v>4424</v>
      </c>
      <c r="F296" s="230" t="s">
        <v>4425</v>
      </c>
      <c r="G296" s="231" t="s">
        <v>3162</v>
      </c>
      <c r="H296" s="232">
        <v>1</v>
      </c>
      <c r="I296" s="233"/>
      <c r="J296" s="234">
        <f>ROUND(I296*H296,2)</f>
        <v>0</v>
      </c>
      <c r="K296" s="235"/>
      <c r="L296" s="45"/>
      <c r="M296" s="236" t="s">
        <v>1</v>
      </c>
      <c r="N296" s="237" t="s">
        <v>45</v>
      </c>
      <c r="O296" s="92"/>
      <c r="P296" s="238">
        <f>O296*H296</f>
        <v>0</v>
      </c>
      <c r="Q296" s="238">
        <v>0</v>
      </c>
      <c r="R296" s="238">
        <f>Q296*H296</f>
        <v>0</v>
      </c>
      <c r="S296" s="238">
        <v>0</v>
      </c>
      <c r="T296" s="239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40" t="s">
        <v>219</v>
      </c>
      <c r="AT296" s="240" t="s">
        <v>215</v>
      </c>
      <c r="AU296" s="240" t="s">
        <v>89</v>
      </c>
      <c r="AY296" s="18" t="s">
        <v>213</v>
      </c>
      <c r="BE296" s="241">
        <f>IF(N296="základní",J296,0)</f>
        <v>0</v>
      </c>
      <c r="BF296" s="241">
        <f>IF(N296="snížená",J296,0)</f>
        <v>0</v>
      </c>
      <c r="BG296" s="241">
        <f>IF(N296="zákl. přenesená",J296,0)</f>
        <v>0</v>
      </c>
      <c r="BH296" s="241">
        <f>IF(N296="sníž. přenesená",J296,0)</f>
        <v>0</v>
      </c>
      <c r="BI296" s="241">
        <f>IF(N296="nulová",J296,0)</f>
        <v>0</v>
      </c>
      <c r="BJ296" s="18" t="s">
        <v>21</v>
      </c>
      <c r="BK296" s="241">
        <f>ROUND(I296*H296,2)</f>
        <v>0</v>
      </c>
      <c r="BL296" s="18" t="s">
        <v>219</v>
      </c>
      <c r="BM296" s="240" t="s">
        <v>404</v>
      </c>
    </row>
    <row r="297" spans="1:63" s="12" customFormat="1" ht="22.8" customHeight="1">
      <c r="A297" s="12"/>
      <c r="B297" s="212"/>
      <c r="C297" s="213"/>
      <c r="D297" s="214" t="s">
        <v>79</v>
      </c>
      <c r="E297" s="226" t="s">
        <v>4426</v>
      </c>
      <c r="F297" s="226" t="s">
        <v>4427</v>
      </c>
      <c r="G297" s="213"/>
      <c r="H297" s="213"/>
      <c r="I297" s="216"/>
      <c r="J297" s="227">
        <f>BK297</f>
        <v>0</v>
      </c>
      <c r="K297" s="213"/>
      <c r="L297" s="218"/>
      <c r="M297" s="219"/>
      <c r="N297" s="220"/>
      <c r="O297" s="220"/>
      <c r="P297" s="221">
        <f>SUM(P298:P299)</f>
        <v>0</v>
      </c>
      <c r="Q297" s="220"/>
      <c r="R297" s="221">
        <f>SUM(R298:R299)</f>
        <v>0</v>
      </c>
      <c r="S297" s="220"/>
      <c r="T297" s="222">
        <f>SUM(T298:T299)</f>
        <v>0</v>
      </c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R297" s="223" t="s">
        <v>21</v>
      </c>
      <c r="AT297" s="224" t="s">
        <v>79</v>
      </c>
      <c r="AU297" s="224" t="s">
        <v>21</v>
      </c>
      <c r="AY297" s="223" t="s">
        <v>213</v>
      </c>
      <c r="BK297" s="225">
        <f>SUM(BK298:BK299)</f>
        <v>0</v>
      </c>
    </row>
    <row r="298" spans="1:65" s="2" customFormat="1" ht="16.5" customHeight="1">
      <c r="A298" s="39"/>
      <c r="B298" s="40"/>
      <c r="C298" s="228" t="s">
        <v>317</v>
      </c>
      <c r="D298" s="228" t="s">
        <v>215</v>
      </c>
      <c r="E298" s="229" t="s">
        <v>4428</v>
      </c>
      <c r="F298" s="230" t="s">
        <v>4429</v>
      </c>
      <c r="G298" s="231" t="s">
        <v>3162</v>
      </c>
      <c r="H298" s="232">
        <v>1</v>
      </c>
      <c r="I298" s="233"/>
      <c r="J298" s="234">
        <f>ROUND(I298*H298,2)</f>
        <v>0</v>
      </c>
      <c r="K298" s="235"/>
      <c r="L298" s="45"/>
      <c r="M298" s="236" t="s">
        <v>1</v>
      </c>
      <c r="N298" s="237" t="s">
        <v>45</v>
      </c>
      <c r="O298" s="92"/>
      <c r="P298" s="238">
        <f>O298*H298</f>
        <v>0</v>
      </c>
      <c r="Q298" s="238">
        <v>0</v>
      </c>
      <c r="R298" s="238">
        <f>Q298*H298</f>
        <v>0</v>
      </c>
      <c r="S298" s="238">
        <v>0</v>
      </c>
      <c r="T298" s="239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40" t="s">
        <v>219</v>
      </c>
      <c r="AT298" s="240" t="s">
        <v>215</v>
      </c>
      <c r="AU298" s="240" t="s">
        <v>89</v>
      </c>
      <c r="AY298" s="18" t="s">
        <v>213</v>
      </c>
      <c r="BE298" s="241">
        <f>IF(N298="základní",J298,0)</f>
        <v>0</v>
      </c>
      <c r="BF298" s="241">
        <f>IF(N298="snížená",J298,0)</f>
        <v>0</v>
      </c>
      <c r="BG298" s="241">
        <f>IF(N298="zákl. přenesená",J298,0)</f>
        <v>0</v>
      </c>
      <c r="BH298" s="241">
        <f>IF(N298="sníž. přenesená",J298,0)</f>
        <v>0</v>
      </c>
      <c r="BI298" s="241">
        <f>IF(N298="nulová",J298,0)</f>
        <v>0</v>
      </c>
      <c r="BJ298" s="18" t="s">
        <v>21</v>
      </c>
      <c r="BK298" s="241">
        <f>ROUND(I298*H298,2)</f>
        <v>0</v>
      </c>
      <c r="BL298" s="18" t="s">
        <v>219</v>
      </c>
      <c r="BM298" s="240" t="s">
        <v>413</v>
      </c>
    </row>
    <row r="299" spans="1:65" s="2" customFormat="1" ht="16.5" customHeight="1">
      <c r="A299" s="39"/>
      <c r="B299" s="40"/>
      <c r="C299" s="228" t="s">
        <v>322</v>
      </c>
      <c r="D299" s="228" t="s">
        <v>215</v>
      </c>
      <c r="E299" s="229" t="s">
        <v>4430</v>
      </c>
      <c r="F299" s="230" t="s">
        <v>4431</v>
      </c>
      <c r="G299" s="231" t="s">
        <v>3162</v>
      </c>
      <c r="H299" s="232">
        <v>1</v>
      </c>
      <c r="I299" s="233"/>
      <c r="J299" s="234">
        <f>ROUND(I299*H299,2)</f>
        <v>0</v>
      </c>
      <c r="K299" s="235"/>
      <c r="L299" s="45"/>
      <c r="M299" s="236" t="s">
        <v>1</v>
      </c>
      <c r="N299" s="237" t="s">
        <v>45</v>
      </c>
      <c r="O299" s="92"/>
      <c r="P299" s="238">
        <f>O299*H299</f>
        <v>0</v>
      </c>
      <c r="Q299" s="238">
        <v>0</v>
      </c>
      <c r="R299" s="238">
        <f>Q299*H299</f>
        <v>0</v>
      </c>
      <c r="S299" s="238">
        <v>0</v>
      </c>
      <c r="T299" s="239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40" t="s">
        <v>219</v>
      </c>
      <c r="AT299" s="240" t="s">
        <v>215</v>
      </c>
      <c r="AU299" s="240" t="s">
        <v>89</v>
      </c>
      <c r="AY299" s="18" t="s">
        <v>213</v>
      </c>
      <c r="BE299" s="241">
        <f>IF(N299="základní",J299,0)</f>
        <v>0</v>
      </c>
      <c r="BF299" s="241">
        <f>IF(N299="snížená",J299,0)</f>
        <v>0</v>
      </c>
      <c r="BG299" s="241">
        <f>IF(N299="zákl. přenesená",J299,0)</f>
        <v>0</v>
      </c>
      <c r="BH299" s="241">
        <f>IF(N299="sníž. přenesená",J299,0)</f>
        <v>0</v>
      </c>
      <c r="BI299" s="241">
        <f>IF(N299="nulová",J299,0)</f>
        <v>0</v>
      </c>
      <c r="BJ299" s="18" t="s">
        <v>21</v>
      </c>
      <c r="BK299" s="241">
        <f>ROUND(I299*H299,2)</f>
        <v>0</v>
      </c>
      <c r="BL299" s="18" t="s">
        <v>219</v>
      </c>
      <c r="BM299" s="240" t="s">
        <v>425</v>
      </c>
    </row>
    <row r="300" spans="1:63" s="12" customFormat="1" ht="22.8" customHeight="1">
      <c r="A300" s="12"/>
      <c r="B300" s="212"/>
      <c r="C300" s="213"/>
      <c r="D300" s="214" t="s">
        <v>79</v>
      </c>
      <c r="E300" s="226" t="s">
        <v>4301</v>
      </c>
      <c r="F300" s="226" t="s">
        <v>4432</v>
      </c>
      <c r="G300" s="213"/>
      <c r="H300" s="213"/>
      <c r="I300" s="216"/>
      <c r="J300" s="227">
        <f>BK300</f>
        <v>0</v>
      </c>
      <c r="K300" s="213"/>
      <c r="L300" s="218"/>
      <c r="M300" s="219"/>
      <c r="N300" s="220"/>
      <c r="O300" s="220"/>
      <c r="P300" s="221">
        <f>SUM(P301:P302)</f>
        <v>0</v>
      </c>
      <c r="Q300" s="220"/>
      <c r="R300" s="221">
        <f>SUM(R301:R302)</f>
        <v>0</v>
      </c>
      <c r="S300" s="220"/>
      <c r="T300" s="222">
        <f>SUM(T301:T302)</f>
        <v>0</v>
      </c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R300" s="223" t="s">
        <v>21</v>
      </c>
      <c r="AT300" s="224" t="s">
        <v>79</v>
      </c>
      <c r="AU300" s="224" t="s">
        <v>21</v>
      </c>
      <c r="AY300" s="223" t="s">
        <v>213</v>
      </c>
      <c r="BK300" s="225">
        <f>SUM(BK301:BK302)</f>
        <v>0</v>
      </c>
    </row>
    <row r="301" spans="1:65" s="2" customFormat="1" ht="16.5" customHeight="1">
      <c r="A301" s="39"/>
      <c r="B301" s="40"/>
      <c r="C301" s="228" t="s">
        <v>7</v>
      </c>
      <c r="D301" s="228" t="s">
        <v>215</v>
      </c>
      <c r="E301" s="229" t="s">
        <v>4433</v>
      </c>
      <c r="F301" s="230" t="s">
        <v>4434</v>
      </c>
      <c r="G301" s="231" t="s">
        <v>3162</v>
      </c>
      <c r="H301" s="232">
        <v>1</v>
      </c>
      <c r="I301" s="233"/>
      <c r="J301" s="234">
        <f>ROUND(I301*H301,2)</f>
        <v>0</v>
      </c>
      <c r="K301" s="235"/>
      <c r="L301" s="45"/>
      <c r="M301" s="236" t="s">
        <v>1</v>
      </c>
      <c r="N301" s="237" t="s">
        <v>45</v>
      </c>
      <c r="O301" s="92"/>
      <c r="P301" s="238">
        <f>O301*H301</f>
        <v>0</v>
      </c>
      <c r="Q301" s="238">
        <v>0</v>
      </c>
      <c r="R301" s="238">
        <f>Q301*H301</f>
        <v>0</v>
      </c>
      <c r="S301" s="238">
        <v>0</v>
      </c>
      <c r="T301" s="239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40" t="s">
        <v>219</v>
      </c>
      <c r="AT301" s="240" t="s">
        <v>215</v>
      </c>
      <c r="AU301" s="240" t="s">
        <v>89</v>
      </c>
      <c r="AY301" s="18" t="s">
        <v>213</v>
      </c>
      <c r="BE301" s="241">
        <f>IF(N301="základní",J301,0)</f>
        <v>0</v>
      </c>
      <c r="BF301" s="241">
        <f>IF(N301="snížená",J301,0)</f>
        <v>0</v>
      </c>
      <c r="BG301" s="241">
        <f>IF(N301="zákl. přenesená",J301,0)</f>
        <v>0</v>
      </c>
      <c r="BH301" s="241">
        <f>IF(N301="sníž. přenesená",J301,0)</f>
        <v>0</v>
      </c>
      <c r="BI301" s="241">
        <f>IF(N301="nulová",J301,0)</f>
        <v>0</v>
      </c>
      <c r="BJ301" s="18" t="s">
        <v>21</v>
      </c>
      <c r="BK301" s="241">
        <f>ROUND(I301*H301,2)</f>
        <v>0</v>
      </c>
      <c r="BL301" s="18" t="s">
        <v>219</v>
      </c>
      <c r="BM301" s="240" t="s">
        <v>435</v>
      </c>
    </row>
    <row r="302" spans="1:65" s="2" customFormat="1" ht="16.5" customHeight="1">
      <c r="A302" s="39"/>
      <c r="B302" s="40"/>
      <c r="C302" s="228" t="s">
        <v>332</v>
      </c>
      <c r="D302" s="228" t="s">
        <v>215</v>
      </c>
      <c r="E302" s="229" t="s">
        <v>4435</v>
      </c>
      <c r="F302" s="230" t="s">
        <v>4436</v>
      </c>
      <c r="G302" s="231" t="s">
        <v>3162</v>
      </c>
      <c r="H302" s="232">
        <v>1</v>
      </c>
      <c r="I302" s="233"/>
      <c r="J302" s="234">
        <f>ROUND(I302*H302,2)</f>
        <v>0</v>
      </c>
      <c r="K302" s="235"/>
      <c r="L302" s="45"/>
      <c r="M302" s="236" t="s">
        <v>1</v>
      </c>
      <c r="N302" s="237" t="s">
        <v>45</v>
      </c>
      <c r="O302" s="92"/>
      <c r="P302" s="238">
        <f>O302*H302</f>
        <v>0</v>
      </c>
      <c r="Q302" s="238">
        <v>0</v>
      </c>
      <c r="R302" s="238">
        <f>Q302*H302</f>
        <v>0</v>
      </c>
      <c r="S302" s="238">
        <v>0</v>
      </c>
      <c r="T302" s="239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40" t="s">
        <v>219</v>
      </c>
      <c r="AT302" s="240" t="s">
        <v>215</v>
      </c>
      <c r="AU302" s="240" t="s">
        <v>89</v>
      </c>
      <c r="AY302" s="18" t="s">
        <v>213</v>
      </c>
      <c r="BE302" s="241">
        <f>IF(N302="základní",J302,0)</f>
        <v>0</v>
      </c>
      <c r="BF302" s="241">
        <f>IF(N302="snížená",J302,0)</f>
        <v>0</v>
      </c>
      <c r="BG302" s="241">
        <f>IF(N302="zákl. přenesená",J302,0)</f>
        <v>0</v>
      </c>
      <c r="BH302" s="241">
        <f>IF(N302="sníž. přenesená",J302,0)</f>
        <v>0</v>
      </c>
      <c r="BI302" s="241">
        <f>IF(N302="nulová",J302,0)</f>
        <v>0</v>
      </c>
      <c r="BJ302" s="18" t="s">
        <v>21</v>
      </c>
      <c r="BK302" s="241">
        <f>ROUND(I302*H302,2)</f>
        <v>0</v>
      </c>
      <c r="BL302" s="18" t="s">
        <v>219</v>
      </c>
      <c r="BM302" s="240" t="s">
        <v>456</v>
      </c>
    </row>
    <row r="303" spans="1:63" s="12" customFormat="1" ht="22.8" customHeight="1">
      <c r="A303" s="12"/>
      <c r="B303" s="212"/>
      <c r="C303" s="213"/>
      <c r="D303" s="214" t="s">
        <v>79</v>
      </c>
      <c r="E303" s="226" t="s">
        <v>4437</v>
      </c>
      <c r="F303" s="226" t="s">
        <v>4438</v>
      </c>
      <c r="G303" s="213"/>
      <c r="H303" s="213"/>
      <c r="I303" s="216"/>
      <c r="J303" s="227">
        <f>BK303</f>
        <v>0</v>
      </c>
      <c r="K303" s="213"/>
      <c r="L303" s="218"/>
      <c r="M303" s="219"/>
      <c r="N303" s="220"/>
      <c r="O303" s="220"/>
      <c r="P303" s="221">
        <f>SUM(P304:P306)</f>
        <v>0</v>
      </c>
      <c r="Q303" s="220"/>
      <c r="R303" s="221">
        <f>SUM(R304:R306)</f>
        <v>0</v>
      </c>
      <c r="S303" s="220"/>
      <c r="T303" s="222">
        <f>SUM(T304:T306)</f>
        <v>0</v>
      </c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R303" s="223" t="s">
        <v>21</v>
      </c>
      <c r="AT303" s="224" t="s">
        <v>79</v>
      </c>
      <c r="AU303" s="224" t="s">
        <v>21</v>
      </c>
      <c r="AY303" s="223" t="s">
        <v>213</v>
      </c>
      <c r="BK303" s="225">
        <f>SUM(BK304:BK306)</f>
        <v>0</v>
      </c>
    </row>
    <row r="304" spans="1:65" s="2" customFormat="1" ht="16.5" customHeight="1">
      <c r="A304" s="39"/>
      <c r="B304" s="40"/>
      <c r="C304" s="228" t="s">
        <v>337</v>
      </c>
      <c r="D304" s="228" t="s">
        <v>215</v>
      </c>
      <c r="E304" s="229" t="s">
        <v>4439</v>
      </c>
      <c r="F304" s="230" t="s">
        <v>4440</v>
      </c>
      <c r="G304" s="231" t="s">
        <v>3162</v>
      </c>
      <c r="H304" s="232">
        <v>2</v>
      </c>
      <c r="I304" s="233"/>
      <c r="J304" s="234">
        <f>ROUND(I304*H304,2)</f>
        <v>0</v>
      </c>
      <c r="K304" s="235"/>
      <c r="L304" s="45"/>
      <c r="M304" s="236" t="s">
        <v>1</v>
      </c>
      <c r="N304" s="237" t="s">
        <v>45</v>
      </c>
      <c r="O304" s="92"/>
      <c r="P304" s="238">
        <f>O304*H304</f>
        <v>0</v>
      </c>
      <c r="Q304" s="238">
        <v>0</v>
      </c>
      <c r="R304" s="238">
        <f>Q304*H304</f>
        <v>0</v>
      </c>
      <c r="S304" s="238">
        <v>0</v>
      </c>
      <c r="T304" s="239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40" t="s">
        <v>219</v>
      </c>
      <c r="AT304" s="240" t="s">
        <v>215</v>
      </c>
      <c r="AU304" s="240" t="s">
        <v>89</v>
      </c>
      <c r="AY304" s="18" t="s">
        <v>213</v>
      </c>
      <c r="BE304" s="241">
        <f>IF(N304="základní",J304,0)</f>
        <v>0</v>
      </c>
      <c r="BF304" s="241">
        <f>IF(N304="snížená",J304,0)</f>
        <v>0</v>
      </c>
      <c r="BG304" s="241">
        <f>IF(N304="zákl. přenesená",J304,0)</f>
        <v>0</v>
      </c>
      <c r="BH304" s="241">
        <f>IF(N304="sníž. přenesená",J304,0)</f>
        <v>0</v>
      </c>
      <c r="BI304" s="241">
        <f>IF(N304="nulová",J304,0)</f>
        <v>0</v>
      </c>
      <c r="BJ304" s="18" t="s">
        <v>21</v>
      </c>
      <c r="BK304" s="241">
        <f>ROUND(I304*H304,2)</f>
        <v>0</v>
      </c>
      <c r="BL304" s="18" t="s">
        <v>219</v>
      </c>
      <c r="BM304" s="240" t="s">
        <v>467</v>
      </c>
    </row>
    <row r="305" spans="1:65" s="2" customFormat="1" ht="16.5" customHeight="1">
      <c r="A305" s="39"/>
      <c r="B305" s="40"/>
      <c r="C305" s="228" t="s">
        <v>342</v>
      </c>
      <c r="D305" s="228" t="s">
        <v>215</v>
      </c>
      <c r="E305" s="229" t="s">
        <v>4441</v>
      </c>
      <c r="F305" s="230" t="s">
        <v>4442</v>
      </c>
      <c r="G305" s="231" t="s">
        <v>3162</v>
      </c>
      <c r="H305" s="232">
        <v>1</v>
      </c>
      <c r="I305" s="233"/>
      <c r="J305" s="234">
        <f>ROUND(I305*H305,2)</f>
        <v>0</v>
      </c>
      <c r="K305" s="235"/>
      <c r="L305" s="45"/>
      <c r="M305" s="236" t="s">
        <v>1</v>
      </c>
      <c r="N305" s="237" t="s">
        <v>45</v>
      </c>
      <c r="O305" s="92"/>
      <c r="P305" s="238">
        <f>O305*H305</f>
        <v>0</v>
      </c>
      <c r="Q305" s="238">
        <v>0</v>
      </c>
      <c r="R305" s="238">
        <f>Q305*H305</f>
        <v>0</v>
      </c>
      <c r="S305" s="238">
        <v>0</v>
      </c>
      <c r="T305" s="239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40" t="s">
        <v>219</v>
      </c>
      <c r="AT305" s="240" t="s">
        <v>215</v>
      </c>
      <c r="AU305" s="240" t="s">
        <v>89</v>
      </c>
      <c r="AY305" s="18" t="s">
        <v>213</v>
      </c>
      <c r="BE305" s="241">
        <f>IF(N305="základní",J305,0)</f>
        <v>0</v>
      </c>
      <c r="BF305" s="241">
        <f>IF(N305="snížená",J305,0)</f>
        <v>0</v>
      </c>
      <c r="BG305" s="241">
        <f>IF(N305="zákl. přenesená",J305,0)</f>
        <v>0</v>
      </c>
      <c r="BH305" s="241">
        <f>IF(N305="sníž. přenesená",J305,0)</f>
        <v>0</v>
      </c>
      <c r="BI305" s="241">
        <f>IF(N305="nulová",J305,0)</f>
        <v>0</v>
      </c>
      <c r="BJ305" s="18" t="s">
        <v>21</v>
      </c>
      <c r="BK305" s="241">
        <f>ROUND(I305*H305,2)</f>
        <v>0</v>
      </c>
      <c r="BL305" s="18" t="s">
        <v>219</v>
      </c>
      <c r="BM305" s="240" t="s">
        <v>479</v>
      </c>
    </row>
    <row r="306" spans="1:65" s="2" customFormat="1" ht="16.5" customHeight="1">
      <c r="A306" s="39"/>
      <c r="B306" s="40"/>
      <c r="C306" s="228" t="s">
        <v>347</v>
      </c>
      <c r="D306" s="228" t="s">
        <v>215</v>
      </c>
      <c r="E306" s="229" t="s">
        <v>4443</v>
      </c>
      <c r="F306" s="230" t="s">
        <v>4444</v>
      </c>
      <c r="G306" s="231" t="s">
        <v>3162</v>
      </c>
      <c r="H306" s="232">
        <v>1</v>
      </c>
      <c r="I306" s="233"/>
      <c r="J306" s="234">
        <f>ROUND(I306*H306,2)</f>
        <v>0</v>
      </c>
      <c r="K306" s="235"/>
      <c r="L306" s="45"/>
      <c r="M306" s="236" t="s">
        <v>1</v>
      </c>
      <c r="N306" s="237" t="s">
        <v>45</v>
      </c>
      <c r="O306" s="92"/>
      <c r="P306" s="238">
        <f>O306*H306</f>
        <v>0</v>
      </c>
      <c r="Q306" s="238">
        <v>0</v>
      </c>
      <c r="R306" s="238">
        <f>Q306*H306</f>
        <v>0</v>
      </c>
      <c r="S306" s="238">
        <v>0</v>
      </c>
      <c r="T306" s="239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40" t="s">
        <v>219</v>
      </c>
      <c r="AT306" s="240" t="s">
        <v>215</v>
      </c>
      <c r="AU306" s="240" t="s">
        <v>89</v>
      </c>
      <c r="AY306" s="18" t="s">
        <v>213</v>
      </c>
      <c r="BE306" s="241">
        <f>IF(N306="základní",J306,0)</f>
        <v>0</v>
      </c>
      <c r="BF306" s="241">
        <f>IF(N306="snížená",J306,0)</f>
        <v>0</v>
      </c>
      <c r="BG306" s="241">
        <f>IF(N306="zákl. přenesená",J306,0)</f>
        <v>0</v>
      </c>
      <c r="BH306" s="241">
        <f>IF(N306="sníž. přenesená",J306,0)</f>
        <v>0</v>
      </c>
      <c r="BI306" s="241">
        <f>IF(N306="nulová",J306,0)</f>
        <v>0</v>
      </c>
      <c r="BJ306" s="18" t="s">
        <v>21</v>
      </c>
      <c r="BK306" s="241">
        <f>ROUND(I306*H306,2)</f>
        <v>0</v>
      </c>
      <c r="BL306" s="18" t="s">
        <v>219</v>
      </c>
      <c r="BM306" s="240" t="s">
        <v>490</v>
      </c>
    </row>
    <row r="307" spans="1:63" s="12" customFormat="1" ht="22.8" customHeight="1">
      <c r="A307" s="12"/>
      <c r="B307" s="212"/>
      <c r="C307" s="213"/>
      <c r="D307" s="214" t="s">
        <v>79</v>
      </c>
      <c r="E307" s="226" t="s">
        <v>4445</v>
      </c>
      <c r="F307" s="226" t="s">
        <v>4446</v>
      </c>
      <c r="G307" s="213"/>
      <c r="H307" s="213"/>
      <c r="I307" s="216"/>
      <c r="J307" s="227">
        <f>BK307</f>
        <v>0</v>
      </c>
      <c r="K307" s="213"/>
      <c r="L307" s="218"/>
      <c r="M307" s="219"/>
      <c r="N307" s="220"/>
      <c r="O307" s="220"/>
      <c r="P307" s="221">
        <f>SUM(P308:P309)</f>
        <v>0</v>
      </c>
      <c r="Q307" s="220"/>
      <c r="R307" s="221">
        <f>SUM(R308:R309)</f>
        <v>0</v>
      </c>
      <c r="S307" s="220"/>
      <c r="T307" s="222">
        <f>SUM(T308:T309)</f>
        <v>0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223" t="s">
        <v>21</v>
      </c>
      <c r="AT307" s="224" t="s">
        <v>79</v>
      </c>
      <c r="AU307" s="224" t="s">
        <v>21</v>
      </c>
      <c r="AY307" s="223" t="s">
        <v>213</v>
      </c>
      <c r="BK307" s="225">
        <f>SUM(BK308:BK309)</f>
        <v>0</v>
      </c>
    </row>
    <row r="308" spans="1:65" s="2" customFormat="1" ht="16.5" customHeight="1">
      <c r="A308" s="39"/>
      <c r="B308" s="40"/>
      <c r="C308" s="228" t="s">
        <v>353</v>
      </c>
      <c r="D308" s="228" t="s">
        <v>215</v>
      </c>
      <c r="E308" s="229" t="s">
        <v>4447</v>
      </c>
      <c r="F308" s="230" t="s">
        <v>4448</v>
      </c>
      <c r="G308" s="231" t="s">
        <v>3162</v>
      </c>
      <c r="H308" s="232">
        <v>4</v>
      </c>
      <c r="I308" s="233"/>
      <c r="J308" s="234">
        <f>ROUND(I308*H308,2)</f>
        <v>0</v>
      </c>
      <c r="K308" s="235"/>
      <c r="L308" s="45"/>
      <c r="M308" s="236" t="s">
        <v>1</v>
      </c>
      <c r="N308" s="237" t="s">
        <v>45</v>
      </c>
      <c r="O308" s="92"/>
      <c r="P308" s="238">
        <f>O308*H308</f>
        <v>0</v>
      </c>
      <c r="Q308" s="238">
        <v>0</v>
      </c>
      <c r="R308" s="238">
        <f>Q308*H308</f>
        <v>0</v>
      </c>
      <c r="S308" s="238">
        <v>0</v>
      </c>
      <c r="T308" s="239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40" t="s">
        <v>219</v>
      </c>
      <c r="AT308" s="240" t="s">
        <v>215</v>
      </c>
      <c r="AU308" s="240" t="s">
        <v>89</v>
      </c>
      <c r="AY308" s="18" t="s">
        <v>213</v>
      </c>
      <c r="BE308" s="241">
        <f>IF(N308="základní",J308,0)</f>
        <v>0</v>
      </c>
      <c r="BF308" s="241">
        <f>IF(N308="snížená",J308,0)</f>
        <v>0</v>
      </c>
      <c r="BG308" s="241">
        <f>IF(N308="zákl. přenesená",J308,0)</f>
        <v>0</v>
      </c>
      <c r="BH308" s="241">
        <f>IF(N308="sníž. přenesená",J308,0)</f>
        <v>0</v>
      </c>
      <c r="BI308" s="241">
        <f>IF(N308="nulová",J308,0)</f>
        <v>0</v>
      </c>
      <c r="BJ308" s="18" t="s">
        <v>21</v>
      </c>
      <c r="BK308" s="241">
        <f>ROUND(I308*H308,2)</f>
        <v>0</v>
      </c>
      <c r="BL308" s="18" t="s">
        <v>219</v>
      </c>
      <c r="BM308" s="240" t="s">
        <v>500</v>
      </c>
    </row>
    <row r="309" spans="1:65" s="2" customFormat="1" ht="16.5" customHeight="1">
      <c r="A309" s="39"/>
      <c r="B309" s="40"/>
      <c r="C309" s="228" t="s">
        <v>358</v>
      </c>
      <c r="D309" s="228" t="s">
        <v>215</v>
      </c>
      <c r="E309" s="229" t="s">
        <v>4449</v>
      </c>
      <c r="F309" s="230" t="s">
        <v>4450</v>
      </c>
      <c r="G309" s="231" t="s">
        <v>3162</v>
      </c>
      <c r="H309" s="232">
        <v>1</v>
      </c>
      <c r="I309" s="233"/>
      <c r="J309" s="234">
        <f>ROUND(I309*H309,2)</f>
        <v>0</v>
      </c>
      <c r="K309" s="235"/>
      <c r="L309" s="45"/>
      <c r="M309" s="236" t="s">
        <v>1</v>
      </c>
      <c r="N309" s="237" t="s">
        <v>45</v>
      </c>
      <c r="O309" s="92"/>
      <c r="P309" s="238">
        <f>O309*H309</f>
        <v>0</v>
      </c>
      <c r="Q309" s="238">
        <v>0</v>
      </c>
      <c r="R309" s="238">
        <f>Q309*H309</f>
        <v>0</v>
      </c>
      <c r="S309" s="238">
        <v>0</v>
      </c>
      <c r="T309" s="239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40" t="s">
        <v>219</v>
      </c>
      <c r="AT309" s="240" t="s">
        <v>215</v>
      </c>
      <c r="AU309" s="240" t="s">
        <v>89</v>
      </c>
      <c r="AY309" s="18" t="s">
        <v>213</v>
      </c>
      <c r="BE309" s="241">
        <f>IF(N309="základní",J309,0)</f>
        <v>0</v>
      </c>
      <c r="BF309" s="241">
        <f>IF(N309="snížená",J309,0)</f>
        <v>0</v>
      </c>
      <c r="BG309" s="241">
        <f>IF(N309="zákl. přenesená",J309,0)</f>
        <v>0</v>
      </c>
      <c r="BH309" s="241">
        <f>IF(N309="sníž. přenesená",J309,0)</f>
        <v>0</v>
      </c>
      <c r="BI309" s="241">
        <f>IF(N309="nulová",J309,0)</f>
        <v>0</v>
      </c>
      <c r="BJ309" s="18" t="s">
        <v>21</v>
      </c>
      <c r="BK309" s="241">
        <f>ROUND(I309*H309,2)</f>
        <v>0</v>
      </c>
      <c r="BL309" s="18" t="s">
        <v>219</v>
      </c>
      <c r="BM309" s="240" t="s">
        <v>510</v>
      </c>
    </row>
    <row r="310" spans="1:63" s="12" customFormat="1" ht="22.8" customHeight="1">
      <c r="A310" s="12"/>
      <c r="B310" s="212"/>
      <c r="C310" s="213"/>
      <c r="D310" s="214" t="s">
        <v>79</v>
      </c>
      <c r="E310" s="226" t="s">
        <v>4451</v>
      </c>
      <c r="F310" s="226" t="s">
        <v>4452</v>
      </c>
      <c r="G310" s="213"/>
      <c r="H310" s="213"/>
      <c r="I310" s="216"/>
      <c r="J310" s="227">
        <f>BK310</f>
        <v>0</v>
      </c>
      <c r="K310" s="213"/>
      <c r="L310" s="218"/>
      <c r="M310" s="219"/>
      <c r="N310" s="220"/>
      <c r="O310" s="220"/>
      <c r="P310" s="221">
        <f>SUM(P311:P313)</f>
        <v>0</v>
      </c>
      <c r="Q310" s="220"/>
      <c r="R310" s="221">
        <f>SUM(R311:R313)</f>
        <v>0</v>
      </c>
      <c r="S310" s="220"/>
      <c r="T310" s="222">
        <f>SUM(T311:T313)</f>
        <v>0</v>
      </c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R310" s="223" t="s">
        <v>21</v>
      </c>
      <c r="AT310" s="224" t="s">
        <v>79</v>
      </c>
      <c r="AU310" s="224" t="s">
        <v>21</v>
      </c>
      <c r="AY310" s="223" t="s">
        <v>213</v>
      </c>
      <c r="BK310" s="225">
        <f>SUM(BK311:BK313)</f>
        <v>0</v>
      </c>
    </row>
    <row r="311" spans="1:65" s="2" customFormat="1" ht="16.5" customHeight="1">
      <c r="A311" s="39"/>
      <c r="B311" s="40"/>
      <c r="C311" s="228" t="s">
        <v>363</v>
      </c>
      <c r="D311" s="228" t="s">
        <v>215</v>
      </c>
      <c r="E311" s="229" t="s">
        <v>4453</v>
      </c>
      <c r="F311" s="230" t="s">
        <v>4454</v>
      </c>
      <c r="G311" s="231" t="s">
        <v>3162</v>
      </c>
      <c r="H311" s="232">
        <v>1</v>
      </c>
      <c r="I311" s="233"/>
      <c r="J311" s="234">
        <f>ROUND(I311*H311,2)</f>
        <v>0</v>
      </c>
      <c r="K311" s="235"/>
      <c r="L311" s="45"/>
      <c r="M311" s="236" t="s">
        <v>1</v>
      </c>
      <c r="N311" s="237" t="s">
        <v>45</v>
      </c>
      <c r="O311" s="92"/>
      <c r="P311" s="238">
        <f>O311*H311</f>
        <v>0</v>
      </c>
      <c r="Q311" s="238">
        <v>0</v>
      </c>
      <c r="R311" s="238">
        <f>Q311*H311</f>
        <v>0</v>
      </c>
      <c r="S311" s="238">
        <v>0</v>
      </c>
      <c r="T311" s="239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40" t="s">
        <v>219</v>
      </c>
      <c r="AT311" s="240" t="s">
        <v>215</v>
      </c>
      <c r="AU311" s="240" t="s">
        <v>89</v>
      </c>
      <c r="AY311" s="18" t="s">
        <v>213</v>
      </c>
      <c r="BE311" s="241">
        <f>IF(N311="základní",J311,0)</f>
        <v>0</v>
      </c>
      <c r="BF311" s="241">
        <f>IF(N311="snížená",J311,0)</f>
        <v>0</v>
      </c>
      <c r="BG311" s="241">
        <f>IF(N311="zákl. přenesená",J311,0)</f>
        <v>0</v>
      </c>
      <c r="BH311" s="241">
        <f>IF(N311="sníž. přenesená",J311,0)</f>
        <v>0</v>
      </c>
      <c r="BI311" s="241">
        <f>IF(N311="nulová",J311,0)</f>
        <v>0</v>
      </c>
      <c r="BJ311" s="18" t="s">
        <v>21</v>
      </c>
      <c r="BK311" s="241">
        <f>ROUND(I311*H311,2)</f>
        <v>0</v>
      </c>
      <c r="BL311" s="18" t="s">
        <v>219</v>
      </c>
      <c r="BM311" s="240" t="s">
        <v>523</v>
      </c>
    </row>
    <row r="312" spans="1:65" s="2" customFormat="1" ht="16.5" customHeight="1">
      <c r="A312" s="39"/>
      <c r="B312" s="40"/>
      <c r="C312" s="228" t="s">
        <v>368</v>
      </c>
      <c r="D312" s="228" t="s">
        <v>215</v>
      </c>
      <c r="E312" s="229" t="s">
        <v>4455</v>
      </c>
      <c r="F312" s="230" t="s">
        <v>4456</v>
      </c>
      <c r="G312" s="231" t="s">
        <v>3162</v>
      </c>
      <c r="H312" s="232">
        <v>1</v>
      </c>
      <c r="I312" s="233"/>
      <c r="J312" s="234">
        <f>ROUND(I312*H312,2)</f>
        <v>0</v>
      </c>
      <c r="K312" s="235"/>
      <c r="L312" s="45"/>
      <c r="M312" s="236" t="s">
        <v>1</v>
      </c>
      <c r="N312" s="237" t="s">
        <v>45</v>
      </c>
      <c r="O312" s="92"/>
      <c r="P312" s="238">
        <f>O312*H312</f>
        <v>0</v>
      </c>
      <c r="Q312" s="238">
        <v>0</v>
      </c>
      <c r="R312" s="238">
        <f>Q312*H312</f>
        <v>0</v>
      </c>
      <c r="S312" s="238">
        <v>0</v>
      </c>
      <c r="T312" s="239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40" t="s">
        <v>219</v>
      </c>
      <c r="AT312" s="240" t="s">
        <v>215</v>
      </c>
      <c r="AU312" s="240" t="s">
        <v>89</v>
      </c>
      <c r="AY312" s="18" t="s">
        <v>213</v>
      </c>
      <c r="BE312" s="241">
        <f>IF(N312="základní",J312,0)</f>
        <v>0</v>
      </c>
      <c r="BF312" s="241">
        <f>IF(N312="snížená",J312,0)</f>
        <v>0</v>
      </c>
      <c r="BG312" s="241">
        <f>IF(N312="zákl. přenesená",J312,0)</f>
        <v>0</v>
      </c>
      <c r="BH312" s="241">
        <f>IF(N312="sníž. přenesená",J312,0)</f>
        <v>0</v>
      </c>
      <c r="BI312" s="241">
        <f>IF(N312="nulová",J312,0)</f>
        <v>0</v>
      </c>
      <c r="BJ312" s="18" t="s">
        <v>21</v>
      </c>
      <c r="BK312" s="241">
        <f>ROUND(I312*H312,2)</f>
        <v>0</v>
      </c>
      <c r="BL312" s="18" t="s">
        <v>219</v>
      </c>
      <c r="BM312" s="240" t="s">
        <v>533</v>
      </c>
    </row>
    <row r="313" spans="1:65" s="2" customFormat="1" ht="16.5" customHeight="1">
      <c r="A313" s="39"/>
      <c r="B313" s="40"/>
      <c r="C313" s="228" t="s">
        <v>373</v>
      </c>
      <c r="D313" s="228" t="s">
        <v>215</v>
      </c>
      <c r="E313" s="229" t="s">
        <v>4457</v>
      </c>
      <c r="F313" s="230" t="s">
        <v>4458</v>
      </c>
      <c r="G313" s="231" t="s">
        <v>3162</v>
      </c>
      <c r="H313" s="232">
        <v>1</v>
      </c>
      <c r="I313" s="233"/>
      <c r="J313" s="234">
        <f>ROUND(I313*H313,2)</f>
        <v>0</v>
      </c>
      <c r="K313" s="235"/>
      <c r="L313" s="45"/>
      <c r="M313" s="236" t="s">
        <v>1</v>
      </c>
      <c r="N313" s="237" t="s">
        <v>45</v>
      </c>
      <c r="O313" s="92"/>
      <c r="P313" s="238">
        <f>O313*H313</f>
        <v>0</v>
      </c>
      <c r="Q313" s="238">
        <v>0</v>
      </c>
      <c r="R313" s="238">
        <f>Q313*H313</f>
        <v>0</v>
      </c>
      <c r="S313" s="238">
        <v>0</v>
      </c>
      <c r="T313" s="239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40" t="s">
        <v>219</v>
      </c>
      <c r="AT313" s="240" t="s">
        <v>215</v>
      </c>
      <c r="AU313" s="240" t="s">
        <v>89</v>
      </c>
      <c r="AY313" s="18" t="s">
        <v>213</v>
      </c>
      <c r="BE313" s="241">
        <f>IF(N313="základní",J313,0)</f>
        <v>0</v>
      </c>
      <c r="BF313" s="241">
        <f>IF(N313="snížená",J313,0)</f>
        <v>0</v>
      </c>
      <c r="BG313" s="241">
        <f>IF(N313="zákl. přenesená",J313,0)</f>
        <v>0</v>
      </c>
      <c r="BH313" s="241">
        <f>IF(N313="sníž. přenesená",J313,0)</f>
        <v>0</v>
      </c>
      <c r="BI313" s="241">
        <f>IF(N313="nulová",J313,0)</f>
        <v>0</v>
      </c>
      <c r="BJ313" s="18" t="s">
        <v>21</v>
      </c>
      <c r="BK313" s="241">
        <f>ROUND(I313*H313,2)</f>
        <v>0</v>
      </c>
      <c r="BL313" s="18" t="s">
        <v>219</v>
      </c>
      <c r="BM313" s="240" t="s">
        <v>542</v>
      </c>
    </row>
    <row r="314" spans="1:63" s="12" customFormat="1" ht="22.8" customHeight="1">
      <c r="A314" s="12"/>
      <c r="B314" s="212"/>
      <c r="C314" s="213"/>
      <c r="D314" s="214" t="s">
        <v>79</v>
      </c>
      <c r="E314" s="226" t="s">
        <v>4459</v>
      </c>
      <c r="F314" s="226" t="s">
        <v>4460</v>
      </c>
      <c r="G314" s="213"/>
      <c r="H314" s="213"/>
      <c r="I314" s="216"/>
      <c r="J314" s="227">
        <f>BK314</f>
        <v>0</v>
      </c>
      <c r="K314" s="213"/>
      <c r="L314" s="218"/>
      <c r="M314" s="219"/>
      <c r="N314" s="220"/>
      <c r="O314" s="220"/>
      <c r="P314" s="221">
        <f>SUM(P315:P317)</f>
        <v>0</v>
      </c>
      <c r="Q314" s="220"/>
      <c r="R314" s="221">
        <f>SUM(R315:R317)</f>
        <v>0</v>
      </c>
      <c r="S314" s="220"/>
      <c r="T314" s="222">
        <f>SUM(T315:T317)</f>
        <v>0</v>
      </c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R314" s="223" t="s">
        <v>21</v>
      </c>
      <c r="AT314" s="224" t="s">
        <v>79</v>
      </c>
      <c r="AU314" s="224" t="s">
        <v>21</v>
      </c>
      <c r="AY314" s="223" t="s">
        <v>213</v>
      </c>
      <c r="BK314" s="225">
        <f>SUM(BK315:BK317)</f>
        <v>0</v>
      </c>
    </row>
    <row r="315" spans="1:65" s="2" customFormat="1" ht="16.5" customHeight="1">
      <c r="A315" s="39"/>
      <c r="B315" s="40"/>
      <c r="C315" s="228" t="s">
        <v>378</v>
      </c>
      <c r="D315" s="228" t="s">
        <v>215</v>
      </c>
      <c r="E315" s="229" t="s">
        <v>4461</v>
      </c>
      <c r="F315" s="230" t="s">
        <v>4462</v>
      </c>
      <c r="G315" s="231" t="s">
        <v>4398</v>
      </c>
      <c r="H315" s="232">
        <v>6.8</v>
      </c>
      <c r="I315" s="233"/>
      <c r="J315" s="234">
        <f>ROUND(I315*H315,2)</f>
        <v>0</v>
      </c>
      <c r="K315" s="235"/>
      <c r="L315" s="45"/>
      <c r="M315" s="236" t="s">
        <v>1</v>
      </c>
      <c r="N315" s="237" t="s">
        <v>45</v>
      </c>
      <c r="O315" s="92"/>
      <c r="P315" s="238">
        <f>O315*H315</f>
        <v>0</v>
      </c>
      <c r="Q315" s="238">
        <v>0</v>
      </c>
      <c r="R315" s="238">
        <f>Q315*H315</f>
        <v>0</v>
      </c>
      <c r="S315" s="238">
        <v>0</v>
      </c>
      <c r="T315" s="239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40" t="s">
        <v>219</v>
      </c>
      <c r="AT315" s="240" t="s">
        <v>215</v>
      </c>
      <c r="AU315" s="240" t="s">
        <v>89</v>
      </c>
      <c r="AY315" s="18" t="s">
        <v>213</v>
      </c>
      <c r="BE315" s="241">
        <f>IF(N315="základní",J315,0)</f>
        <v>0</v>
      </c>
      <c r="BF315" s="241">
        <f>IF(N315="snížená",J315,0)</f>
        <v>0</v>
      </c>
      <c r="BG315" s="241">
        <f>IF(N315="zákl. přenesená",J315,0)</f>
        <v>0</v>
      </c>
      <c r="BH315" s="241">
        <f>IF(N315="sníž. přenesená",J315,0)</f>
        <v>0</v>
      </c>
      <c r="BI315" s="241">
        <f>IF(N315="nulová",J315,0)</f>
        <v>0</v>
      </c>
      <c r="BJ315" s="18" t="s">
        <v>21</v>
      </c>
      <c r="BK315" s="241">
        <f>ROUND(I315*H315,2)</f>
        <v>0</v>
      </c>
      <c r="BL315" s="18" t="s">
        <v>219</v>
      </c>
      <c r="BM315" s="240" t="s">
        <v>553</v>
      </c>
    </row>
    <row r="316" spans="1:65" s="2" customFormat="1" ht="16.5" customHeight="1">
      <c r="A316" s="39"/>
      <c r="B316" s="40"/>
      <c r="C316" s="228" t="s">
        <v>382</v>
      </c>
      <c r="D316" s="228" t="s">
        <v>215</v>
      </c>
      <c r="E316" s="229" t="s">
        <v>4463</v>
      </c>
      <c r="F316" s="230" t="s">
        <v>4464</v>
      </c>
      <c r="G316" s="231" t="s">
        <v>4398</v>
      </c>
      <c r="H316" s="232">
        <v>9.3</v>
      </c>
      <c r="I316" s="233"/>
      <c r="J316" s="234">
        <f>ROUND(I316*H316,2)</f>
        <v>0</v>
      </c>
      <c r="K316" s="235"/>
      <c r="L316" s="45"/>
      <c r="M316" s="236" t="s">
        <v>1</v>
      </c>
      <c r="N316" s="237" t="s">
        <v>45</v>
      </c>
      <c r="O316" s="92"/>
      <c r="P316" s="238">
        <f>O316*H316</f>
        <v>0</v>
      </c>
      <c r="Q316" s="238">
        <v>0</v>
      </c>
      <c r="R316" s="238">
        <f>Q316*H316</f>
        <v>0</v>
      </c>
      <c r="S316" s="238">
        <v>0</v>
      </c>
      <c r="T316" s="239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40" t="s">
        <v>219</v>
      </c>
      <c r="AT316" s="240" t="s">
        <v>215</v>
      </c>
      <c r="AU316" s="240" t="s">
        <v>89</v>
      </c>
      <c r="AY316" s="18" t="s">
        <v>213</v>
      </c>
      <c r="BE316" s="241">
        <f>IF(N316="základní",J316,0)</f>
        <v>0</v>
      </c>
      <c r="BF316" s="241">
        <f>IF(N316="snížená",J316,0)</f>
        <v>0</v>
      </c>
      <c r="BG316" s="241">
        <f>IF(N316="zákl. přenesená",J316,0)</f>
        <v>0</v>
      </c>
      <c r="BH316" s="241">
        <f>IF(N316="sníž. přenesená",J316,0)</f>
        <v>0</v>
      </c>
      <c r="BI316" s="241">
        <f>IF(N316="nulová",J316,0)</f>
        <v>0</v>
      </c>
      <c r="BJ316" s="18" t="s">
        <v>21</v>
      </c>
      <c r="BK316" s="241">
        <f>ROUND(I316*H316,2)</f>
        <v>0</v>
      </c>
      <c r="BL316" s="18" t="s">
        <v>219</v>
      </c>
      <c r="BM316" s="240" t="s">
        <v>562</v>
      </c>
    </row>
    <row r="317" spans="1:65" s="2" customFormat="1" ht="16.5" customHeight="1">
      <c r="A317" s="39"/>
      <c r="B317" s="40"/>
      <c r="C317" s="228" t="s">
        <v>387</v>
      </c>
      <c r="D317" s="228" t="s">
        <v>215</v>
      </c>
      <c r="E317" s="229" t="s">
        <v>4465</v>
      </c>
      <c r="F317" s="230" t="s">
        <v>4466</v>
      </c>
      <c r="G317" s="231" t="s">
        <v>4398</v>
      </c>
      <c r="H317" s="232">
        <v>5.2</v>
      </c>
      <c r="I317" s="233"/>
      <c r="J317" s="234">
        <f>ROUND(I317*H317,2)</f>
        <v>0</v>
      </c>
      <c r="K317" s="235"/>
      <c r="L317" s="45"/>
      <c r="M317" s="236" t="s">
        <v>1</v>
      </c>
      <c r="N317" s="237" t="s">
        <v>45</v>
      </c>
      <c r="O317" s="92"/>
      <c r="P317" s="238">
        <f>O317*H317</f>
        <v>0</v>
      </c>
      <c r="Q317" s="238">
        <v>0</v>
      </c>
      <c r="R317" s="238">
        <f>Q317*H317</f>
        <v>0</v>
      </c>
      <c r="S317" s="238">
        <v>0</v>
      </c>
      <c r="T317" s="239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40" t="s">
        <v>219</v>
      </c>
      <c r="AT317" s="240" t="s">
        <v>215</v>
      </c>
      <c r="AU317" s="240" t="s">
        <v>89</v>
      </c>
      <c r="AY317" s="18" t="s">
        <v>213</v>
      </c>
      <c r="BE317" s="241">
        <f>IF(N317="základní",J317,0)</f>
        <v>0</v>
      </c>
      <c r="BF317" s="241">
        <f>IF(N317="snížená",J317,0)</f>
        <v>0</v>
      </c>
      <c r="BG317" s="241">
        <f>IF(N317="zákl. přenesená",J317,0)</f>
        <v>0</v>
      </c>
      <c r="BH317" s="241">
        <f>IF(N317="sníž. přenesená",J317,0)</f>
        <v>0</v>
      </c>
      <c r="BI317" s="241">
        <f>IF(N317="nulová",J317,0)</f>
        <v>0</v>
      </c>
      <c r="BJ317" s="18" t="s">
        <v>21</v>
      </c>
      <c r="BK317" s="241">
        <f>ROUND(I317*H317,2)</f>
        <v>0</v>
      </c>
      <c r="BL317" s="18" t="s">
        <v>219</v>
      </c>
      <c r="BM317" s="240" t="s">
        <v>571</v>
      </c>
    </row>
    <row r="318" spans="1:63" s="12" customFormat="1" ht="22.8" customHeight="1">
      <c r="A318" s="12"/>
      <c r="B318" s="212"/>
      <c r="C318" s="213"/>
      <c r="D318" s="214" t="s">
        <v>79</v>
      </c>
      <c r="E318" s="226" t="s">
        <v>4467</v>
      </c>
      <c r="F318" s="226" t="s">
        <v>4468</v>
      </c>
      <c r="G318" s="213"/>
      <c r="H318" s="213"/>
      <c r="I318" s="216"/>
      <c r="J318" s="227">
        <f>BK318</f>
        <v>0</v>
      </c>
      <c r="K318" s="213"/>
      <c r="L318" s="218"/>
      <c r="M318" s="219"/>
      <c r="N318" s="220"/>
      <c r="O318" s="220"/>
      <c r="P318" s="221">
        <f>SUM(P319:P323)</f>
        <v>0</v>
      </c>
      <c r="Q318" s="220"/>
      <c r="R318" s="221">
        <f>SUM(R319:R323)</f>
        <v>0</v>
      </c>
      <c r="S318" s="220"/>
      <c r="T318" s="222">
        <f>SUM(T319:T323)</f>
        <v>0</v>
      </c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R318" s="223" t="s">
        <v>21</v>
      </c>
      <c r="AT318" s="224" t="s">
        <v>79</v>
      </c>
      <c r="AU318" s="224" t="s">
        <v>21</v>
      </c>
      <c r="AY318" s="223" t="s">
        <v>213</v>
      </c>
      <c r="BK318" s="225">
        <f>SUM(BK319:BK323)</f>
        <v>0</v>
      </c>
    </row>
    <row r="319" spans="1:65" s="2" customFormat="1" ht="16.5" customHeight="1">
      <c r="A319" s="39"/>
      <c r="B319" s="40"/>
      <c r="C319" s="228" t="s">
        <v>392</v>
      </c>
      <c r="D319" s="228" t="s">
        <v>215</v>
      </c>
      <c r="E319" s="229" t="s">
        <v>4469</v>
      </c>
      <c r="F319" s="230" t="s">
        <v>4470</v>
      </c>
      <c r="G319" s="231" t="s">
        <v>4398</v>
      </c>
      <c r="H319" s="232">
        <v>7.6</v>
      </c>
      <c r="I319" s="233"/>
      <c r="J319" s="234">
        <f>ROUND(I319*H319,2)</f>
        <v>0</v>
      </c>
      <c r="K319" s="235"/>
      <c r="L319" s="45"/>
      <c r="M319" s="236" t="s">
        <v>1</v>
      </c>
      <c r="N319" s="237" t="s">
        <v>45</v>
      </c>
      <c r="O319" s="92"/>
      <c r="P319" s="238">
        <f>O319*H319</f>
        <v>0</v>
      </c>
      <c r="Q319" s="238">
        <v>0</v>
      </c>
      <c r="R319" s="238">
        <f>Q319*H319</f>
        <v>0</v>
      </c>
      <c r="S319" s="238">
        <v>0</v>
      </c>
      <c r="T319" s="239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40" t="s">
        <v>219</v>
      </c>
      <c r="AT319" s="240" t="s">
        <v>215</v>
      </c>
      <c r="AU319" s="240" t="s">
        <v>89</v>
      </c>
      <c r="AY319" s="18" t="s">
        <v>213</v>
      </c>
      <c r="BE319" s="241">
        <f>IF(N319="základní",J319,0)</f>
        <v>0</v>
      </c>
      <c r="BF319" s="241">
        <f>IF(N319="snížená",J319,0)</f>
        <v>0</v>
      </c>
      <c r="BG319" s="241">
        <f>IF(N319="zákl. přenesená",J319,0)</f>
        <v>0</v>
      </c>
      <c r="BH319" s="241">
        <f>IF(N319="sníž. přenesená",J319,0)</f>
        <v>0</v>
      </c>
      <c r="BI319" s="241">
        <f>IF(N319="nulová",J319,0)</f>
        <v>0</v>
      </c>
      <c r="BJ319" s="18" t="s">
        <v>21</v>
      </c>
      <c r="BK319" s="241">
        <f>ROUND(I319*H319,2)</f>
        <v>0</v>
      </c>
      <c r="BL319" s="18" t="s">
        <v>219</v>
      </c>
      <c r="BM319" s="240" t="s">
        <v>581</v>
      </c>
    </row>
    <row r="320" spans="1:65" s="2" customFormat="1" ht="16.5" customHeight="1">
      <c r="A320" s="39"/>
      <c r="B320" s="40"/>
      <c r="C320" s="228" t="s">
        <v>398</v>
      </c>
      <c r="D320" s="228" t="s">
        <v>215</v>
      </c>
      <c r="E320" s="229" t="s">
        <v>4471</v>
      </c>
      <c r="F320" s="230" t="s">
        <v>4472</v>
      </c>
      <c r="G320" s="231" t="s">
        <v>4398</v>
      </c>
      <c r="H320" s="232">
        <v>22.5</v>
      </c>
      <c r="I320" s="233"/>
      <c r="J320" s="234">
        <f>ROUND(I320*H320,2)</f>
        <v>0</v>
      </c>
      <c r="K320" s="235"/>
      <c r="L320" s="45"/>
      <c r="M320" s="236" t="s">
        <v>1</v>
      </c>
      <c r="N320" s="237" t="s">
        <v>45</v>
      </c>
      <c r="O320" s="92"/>
      <c r="P320" s="238">
        <f>O320*H320</f>
        <v>0</v>
      </c>
      <c r="Q320" s="238">
        <v>0</v>
      </c>
      <c r="R320" s="238">
        <f>Q320*H320</f>
        <v>0</v>
      </c>
      <c r="S320" s="238">
        <v>0</v>
      </c>
      <c r="T320" s="239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40" t="s">
        <v>219</v>
      </c>
      <c r="AT320" s="240" t="s">
        <v>215</v>
      </c>
      <c r="AU320" s="240" t="s">
        <v>89</v>
      </c>
      <c r="AY320" s="18" t="s">
        <v>213</v>
      </c>
      <c r="BE320" s="241">
        <f>IF(N320="základní",J320,0)</f>
        <v>0</v>
      </c>
      <c r="BF320" s="241">
        <f>IF(N320="snížená",J320,0)</f>
        <v>0</v>
      </c>
      <c r="BG320" s="241">
        <f>IF(N320="zákl. přenesená",J320,0)</f>
        <v>0</v>
      </c>
      <c r="BH320" s="241">
        <f>IF(N320="sníž. přenesená",J320,0)</f>
        <v>0</v>
      </c>
      <c r="BI320" s="241">
        <f>IF(N320="nulová",J320,0)</f>
        <v>0</v>
      </c>
      <c r="BJ320" s="18" t="s">
        <v>21</v>
      </c>
      <c r="BK320" s="241">
        <f>ROUND(I320*H320,2)</f>
        <v>0</v>
      </c>
      <c r="BL320" s="18" t="s">
        <v>219</v>
      </c>
      <c r="BM320" s="240" t="s">
        <v>591</v>
      </c>
    </row>
    <row r="321" spans="1:65" s="2" customFormat="1" ht="16.5" customHeight="1">
      <c r="A321" s="39"/>
      <c r="B321" s="40"/>
      <c r="C321" s="228" t="s">
        <v>404</v>
      </c>
      <c r="D321" s="228" t="s">
        <v>215</v>
      </c>
      <c r="E321" s="229" t="s">
        <v>4473</v>
      </c>
      <c r="F321" s="230" t="s">
        <v>4474</v>
      </c>
      <c r="G321" s="231" t="s">
        <v>4398</v>
      </c>
      <c r="H321" s="232">
        <v>34.5</v>
      </c>
      <c r="I321" s="233"/>
      <c r="J321" s="234">
        <f>ROUND(I321*H321,2)</f>
        <v>0</v>
      </c>
      <c r="K321" s="235"/>
      <c r="L321" s="45"/>
      <c r="M321" s="236" t="s">
        <v>1</v>
      </c>
      <c r="N321" s="237" t="s">
        <v>45</v>
      </c>
      <c r="O321" s="92"/>
      <c r="P321" s="238">
        <f>O321*H321</f>
        <v>0</v>
      </c>
      <c r="Q321" s="238">
        <v>0</v>
      </c>
      <c r="R321" s="238">
        <f>Q321*H321</f>
        <v>0</v>
      </c>
      <c r="S321" s="238">
        <v>0</v>
      </c>
      <c r="T321" s="239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40" t="s">
        <v>219</v>
      </c>
      <c r="AT321" s="240" t="s">
        <v>215</v>
      </c>
      <c r="AU321" s="240" t="s">
        <v>89</v>
      </c>
      <c r="AY321" s="18" t="s">
        <v>213</v>
      </c>
      <c r="BE321" s="241">
        <f>IF(N321="základní",J321,0)</f>
        <v>0</v>
      </c>
      <c r="BF321" s="241">
        <f>IF(N321="snížená",J321,0)</f>
        <v>0</v>
      </c>
      <c r="BG321" s="241">
        <f>IF(N321="zákl. přenesená",J321,0)</f>
        <v>0</v>
      </c>
      <c r="BH321" s="241">
        <f>IF(N321="sníž. přenesená",J321,0)</f>
        <v>0</v>
      </c>
      <c r="BI321" s="241">
        <f>IF(N321="nulová",J321,0)</f>
        <v>0</v>
      </c>
      <c r="BJ321" s="18" t="s">
        <v>21</v>
      </c>
      <c r="BK321" s="241">
        <f>ROUND(I321*H321,2)</f>
        <v>0</v>
      </c>
      <c r="BL321" s="18" t="s">
        <v>219</v>
      </c>
      <c r="BM321" s="240" t="s">
        <v>601</v>
      </c>
    </row>
    <row r="322" spans="1:65" s="2" customFormat="1" ht="16.5" customHeight="1">
      <c r="A322" s="39"/>
      <c r="B322" s="40"/>
      <c r="C322" s="228" t="s">
        <v>409</v>
      </c>
      <c r="D322" s="228" t="s">
        <v>215</v>
      </c>
      <c r="E322" s="229" t="s">
        <v>4475</v>
      </c>
      <c r="F322" s="230" t="s">
        <v>4476</v>
      </c>
      <c r="G322" s="231" t="s">
        <v>4398</v>
      </c>
      <c r="H322" s="232">
        <v>23.1</v>
      </c>
      <c r="I322" s="233"/>
      <c r="J322" s="234">
        <f>ROUND(I322*H322,2)</f>
        <v>0</v>
      </c>
      <c r="K322" s="235"/>
      <c r="L322" s="45"/>
      <c r="M322" s="236" t="s">
        <v>1</v>
      </c>
      <c r="N322" s="237" t="s">
        <v>45</v>
      </c>
      <c r="O322" s="92"/>
      <c r="P322" s="238">
        <f>O322*H322</f>
        <v>0</v>
      </c>
      <c r="Q322" s="238">
        <v>0</v>
      </c>
      <c r="R322" s="238">
        <f>Q322*H322</f>
        <v>0</v>
      </c>
      <c r="S322" s="238">
        <v>0</v>
      </c>
      <c r="T322" s="239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40" t="s">
        <v>219</v>
      </c>
      <c r="AT322" s="240" t="s">
        <v>215</v>
      </c>
      <c r="AU322" s="240" t="s">
        <v>89</v>
      </c>
      <c r="AY322" s="18" t="s">
        <v>213</v>
      </c>
      <c r="BE322" s="241">
        <f>IF(N322="základní",J322,0)</f>
        <v>0</v>
      </c>
      <c r="BF322" s="241">
        <f>IF(N322="snížená",J322,0)</f>
        <v>0</v>
      </c>
      <c r="BG322" s="241">
        <f>IF(N322="zákl. přenesená",J322,0)</f>
        <v>0</v>
      </c>
      <c r="BH322" s="241">
        <f>IF(N322="sníž. přenesená",J322,0)</f>
        <v>0</v>
      </c>
      <c r="BI322" s="241">
        <f>IF(N322="nulová",J322,0)</f>
        <v>0</v>
      </c>
      <c r="BJ322" s="18" t="s">
        <v>21</v>
      </c>
      <c r="BK322" s="241">
        <f>ROUND(I322*H322,2)</f>
        <v>0</v>
      </c>
      <c r="BL322" s="18" t="s">
        <v>219</v>
      </c>
      <c r="BM322" s="240" t="s">
        <v>610</v>
      </c>
    </row>
    <row r="323" spans="1:65" s="2" customFormat="1" ht="16.5" customHeight="1">
      <c r="A323" s="39"/>
      <c r="B323" s="40"/>
      <c r="C323" s="228" t="s">
        <v>413</v>
      </c>
      <c r="D323" s="228" t="s">
        <v>215</v>
      </c>
      <c r="E323" s="229" t="s">
        <v>4477</v>
      </c>
      <c r="F323" s="230" t="s">
        <v>4478</v>
      </c>
      <c r="G323" s="231" t="s">
        <v>4398</v>
      </c>
      <c r="H323" s="232">
        <v>2.4</v>
      </c>
      <c r="I323" s="233"/>
      <c r="J323" s="234">
        <f>ROUND(I323*H323,2)</f>
        <v>0</v>
      </c>
      <c r="K323" s="235"/>
      <c r="L323" s="45"/>
      <c r="M323" s="236" t="s">
        <v>1</v>
      </c>
      <c r="N323" s="237" t="s">
        <v>45</v>
      </c>
      <c r="O323" s="92"/>
      <c r="P323" s="238">
        <f>O323*H323</f>
        <v>0</v>
      </c>
      <c r="Q323" s="238">
        <v>0</v>
      </c>
      <c r="R323" s="238">
        <f>Q323*H323</f>
        <v>0</v>
      </c>
      <c r="S323" s="238">
        <v>0</v>
      </c>
      <c r="T323" s="239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40" t="s">
        <v>219</v>
      </c>
      <c r="AT323" s="240" t="s">
        <v>215</v>
      </c>
      <c r="AU323" s="240" t="s">
        <v>89</v>
      </c>
      <c r="AY323" s="18" t="s">
        <v>213</v>
      </c>
      <c r="BE323" s="241">
        <f>IF(N323="základní",J323,0)</f>
        <v>0</v>
      </c>
      <c r="BF323" s="241">
        <f>IF(N323="snížená",J323,0)</f>
        <v>0</v>
      </c>
      <c r="BG323" s="241">
        <f>IF(N323="zákl. přenesená",J323,0)</f>
        <v>0</v>
      </c>
      <c r="BH323" s="241">
        <f>IF(N323="sníž. přenesená",J323,0)</f>
        <v>0</v>
      </c>
      <c r="BI323" s="241">
        <f>IF(N323="nulová",J323,0)</f>
        <v>0</v>
      </c>
      <c r="BJ323" s="18" t="s">
        <v>21</v>
      </c>
      <c r="BK323" s="241">
        <f>ROUND(I323*H323,2)</f>
        <v>0</v>
      </c>
      <c r="BL323" s="18" t="s">
        <v>219</v>
      </c>
      <c r="BM323" s="240" t="s">
        <v>618</v>
      </c>
    </row>
    <row r="324" spans="1:63" s="12" customFormat="1" ht="22.8" customHeight="1">
      <c r="A324" s="12"/>
      <c r="B324" s="212"/>
      <c r="C324" s="213"/>
      <c r="D324" s="214" t="s">
        <v>79</v>
      </c>
      <c r="E324" s="226" t="s">
        <v>4479</v>
      </c>
      <c r="F324" s="226" t="s">
        <v>4480</v>
      </c>
      <c r="G324" s="213"/>
      <c r="H324" s="213"/>
      <c r="I324" s="216"/>
      <c r="J324" s="227">
        <f>BK324</f>
        <v>0</v>
      </c>
      <c r="K324" s="213"/>
      <c r="L324" s="218"/>
      <c r="M324" s="219"/>
      <c r="N324" s="220"/>
      <c r="O324" s="220"/>
      <c r="P324" s="221">
        <f>SUM(P325:P326)</f>
        <v>0</v>
      </c>
      <c r="Q324" s="220"/>
      <c r="R324" s="221">
        <f>SUM(R325:R326)</f>
        <v>0</v>
      </c>
      <c r="S324" s="220"/>
      <c r="T324" s="222">
        <f>SUM(T325:T326)</f>
        <v>0</v>
      </c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R324" s="223" t="s">
        <v>21</v>
      </c>
      <c r="AT324" s="224" t="s">
        <v>79</v>
      </c>
      <c r="AU324" s="224" t="s">
        <v>21</v>
      </c>
      <c r="AY324" s="223" t="s">
        <v>213</v>
      </c>
      <c r="BK324" s="225">
        <f>SUM(BK325:BK326)</f>
        <v>0</v>
      </c>
    </row>
    <row r="325" spans="1:65" s="2" customFormat="1" ht="16.5" customHeight="1">
      <c r="A325" s="39"/>
      <c r="B325" s="40"/>
      <c r="C325" s="228" t="s">
        <v>418</v>
      </c>
      <c r="D325" s="228" t="s">
        <v>215</v>
      </c>
      <c r="E325" s="229" t="s">
        <v>4481</v>
      </c>
      <c r="F325" s="230" t="s">
        <v>4482</v>
      </c>
      <c r="G325" s="231" t="s">
        <v>3162</v>
      </c>
      <c r="H325" s="232">
        <v>2</v>
      </c>
      <c r="I325" s="233"/>
      <c r="J325" s="234">
        <f>ROUND(I325*H325,2)</f>
        <v>0</v>
      </c>
      <c r="K325" s="235"/>
      <c r="L325" s="45"/>
      <c r="M325" s="236" t="s">
        <v>1</v>
      </c>
      <c r="N325" s="237" t="s">
        <v>45</v>
      </c>
      <c r="O325" s="92"/>
      <c r="P325" s="238">
        <f>O325*H325</f>
        <v>0</v>
      </c>
      <c r="Q325" s="238">
        <v>0</v>
      </c>
      <c r="R325" s="238">
        <f>Q325*H325</f>
        <v>0</v>
      </c>
      <c r="S325" s="238">
        <v>0</v>
      </c>
      <c r="T325" s="239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40" t="s">
        <v>219</v>
      </c>
      <c r="AT325" s="240" t="s">
        <v>215</v>
      </c>
      <c r="AU325" s="240" t="s">
        <v>89</v>
      </c>
      <c r="AY325" s="18" t="s">
        <v>213</v>
      </c>
      <c r="BE325" s="241">
        <f>IF(N325="základní",J325,0)</f>
        <v>0</v>
      </c>
      <c r="BF325" s="241">
        <f>IF(N325="snížená",J325,0)</f>
        <v>0</v>
      </c>
      <c r="BG325" s="241">
        <f>IF(N325="zákl. přenesená",J325,0)</f>
        <v>0</v>
      </c>
      <c r="BH325" s="241">
        <f>IF(N325="sníž. přenesená",J325,0)</f>
        <v>0</v>
      </c>
      <c r="BI325" s="241">
        <f>IF(N325="nulová",J325,0)</f>
        <v>0</v>
      </c>
      <c r="BJ325" s="18" t="s">
        <v>21</v>
      </c>
      <c r="BK325" s="241">
        <f>ROUND(I325*H325,2)</f>
        <v>0</v>
      </c>
      <c r="BL325" s="18" t="s">
        <v>219</v>
      </c>
      <c r="BM325" s="240" t="s">
        <v>629</v>
      </c>
    </row>
    <row r="326" spans="1:65" s="2" customFormat="1" ht="16.5" customHeight="1">
      <c r="A326" s="39"/>
      <c r="B326" s="40"/>
      <c r="C326" s="228" t="s">
        <v>425</v>
      </c>
      <c r="D326" s="228" t="s">
        <v>215</v>
      </c>
      <c r="E326" s="229" t="s">
        <v>4483</v>
      </c>
      <c r="F326" s="230" t="s">
        <v>4484</v>
      </c>
      <c r="G326" s="231" t="s">
        <v>3162</v>
      </c>
      <c r="H326" s="232">
        <v>1</v>
      </c>
      <c r="I326" s="233"/>
      <c r="J326" s="234">
        <f>ROUND(I326*H326,2)</f>
        <v>0</v>
      </c>
      <c r="K326" s="235"/>
      <c r="L326" s="45"/>
      <c r="M326" s="236" t="s">
        <v>1</v>
      </c>
      <c r="N326" s="237" t="s">
        <v>45</v>
      </c>
      <c r="O326" s="92"/>
      <c r="P326" s="238">
        <f>O326*H326</f>
        <v>0</v>
      </c>
      <c r="Q326" s="238">
        <v>0</v>
      </c>
      <c r="R326" s="238">
        <f>Q326*H326</f>
        <v>0</v>
      </c>
      <c r="S326" s="238">
        <v>0</v>
      </c>
      <c r="T326" s="239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40" t="s">
        <v>219</v>
      </c>
      <c r="AT326" s="240" t="s">
        <v>215</v>
      </c>
      <c r="AU326" s="240" t="s">
        <v>89</v>
      </c>
      <c r="AY326" s="18" t="s">
        <v>213</v>
      </c>
      <c r="BE326" s="241">
        <f>IF(N326="základní",J326,0)</f>
        <v>0</v>
      </c>
      <c r="BF326" s="241">
        <f>IF(N326="snížená",J326,0)</f>
        <v>0</v>
      </c>
      <c r="BG326" s="241">
        <f>IF(N326="zákl. přenesená",J326,0)</f>
        <v>0</v>
      </c>
      <c r="BH326" s="241">
        <f>IF(N326="sníž. přenesená",J326,0)</f>
        <v>0</v>
      </c>
      <c r="BI326" s="241">
        <f>IF(N326="nulová",J326,0)</f>
        <v>0</v>
      </c>
      <c r="BJ326" s="18" t="s">
        <v>21</v>
      </c>
      <c r="BK326" s="241">
        <f>ROUND(I326*H326,2)</f>
        <v>0</v>
      </c>
      <c r="BL326" s="18" t="s">
        <v>219</v>
      </c>
      <c r="BM326" s="240" t="s">
        <v>639</v>
      </c>
    </row>
    <row r="327" spans="1:63" s="12" customFormat="1" ht="22.8" customHeight="1">
      <c r="A327" s="12"/>
      <c r="B327" s="212"/>
      <c r="C327" s="213"/>
      <c r="D327" s="214" t="s">
        <v>79</v>
      </c>
      <c r="E327" s="226" t="s">
        <v>4485</v>
      </c>
      <c r="F327" s="226" t="s">
        <v>4486</v>
      </c>
      <c r="G327" s="213"/>
      <c r="H327" s="213"/>
      <c r="I327" s="216"/>
      <c r="J327" s="227">
        <f>BK327</f>
        <v>0</v>
      </c>
      <c r="K327" s="213"/>
      <c r="L327" s="218"/>
      <c r="M327" s="219"/>
      <c r="N327" s="220"/>
      <c r="O327" s="220"/>
      <c r="P327" s="221">
        <f>SUM(P328:P329)</f>
        <v>0</v>
      </c>
      <c r="Q327" s="220"/>
      <c r="R327" s="221">
        <f>SUM(R328:R329)</f>
        <v>0</v>
      </c>
      <c r="S327" s="220"/>
      <c r="T327" s="222">
        <f>SUM(T328:T329)</f>
        <v>0</v>
      </c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R327" s="223" t="s">
        <v>21</v>
      </c>
      <c r="AT327" s="224" t="s">
        <v>79</v>
      </c>
      <c r="AU327" s="224" t="s">
        <v>21</v>
      </c>
      <c r="AY327" s="223" t="s">
        <v>213</v>
      </c>
      <c r="BK327" s="225">
        <f>SUM(BK328:BK329)</f>
        <v>0</v>
      </c>
    </row>
    <row r="328" spans="1:65" s="2" customFormat="1" ht="16.5" customHeight="1">
      <c r="A328" s="39"/>
      <c r="B328" s="40"/>
      <c r="C328" s="228" t="s">
        <v>430</v>
      </c>
      <c r="D328" s="228" t="s">
        <v>215</v>
      </c>
      <c r="E328" s="229" t="s">
        <v>4487</v>
      </c>
      <c r="F328" s="230" t="s">
        <v>4488</v>
      </c>
      <c r="G328" s="231" t="s">
        <v>4398</v>
      </c>
      <c r="H328" s="232">
        <v>8</v>
      </c>
      <c r="I328" s="233"/>
      <c r="J328" s="234">
        <f>ROUND(I328*H328,2)</f>
        <v>0</v>
      </c>
      <c r="K328" s="235"/>
      <c r="L328" s="45"/>
      <c r="M328" s="236" t="s">
        <v>1</v>
      </c>
      <c r="N328" s="237" t="s">
        <v>45</v>
      </c>
      <c r="O328" s="92"/>
      <c r="P328" s="238">
        <f>O328*H328</f>
        <v>0</v>
      </c>
      <c r="Q328" s="238">
        <v>0</v>
      </c>
      <c r="R328" s="238">
        <f>Q328*H328</f>
        <v>0</v>
      </c>
      <c r="S328" s="238">
        <v>0</v>
      </c>
      <c r="T328" s="239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40" t="s">
        <v>219</v>
      </c>
      <c r="AT328" s="240" t="s">
        <v>215</v>
      </c>
      <c r="AU328" s="240" t="s">
        <v>89</v>
      </c>
      <c r="AY328" s="18" t="s">
        <v>213</v>
      </c>
      <c r="BE328" s="241">
        <f>IF(N328="základní",J328,0)</f>
        <v>0</v>
      </c>
      <c r="BF328" s="241">
        <f>IF(N328="snížená",J328,0)</f>
        <v>0</v>
      </c>
      <c r="BG328" s="241">
        <f>IF(N328="zákl. přenesená",J328,0)</f>
        <v>0</v>
      </c>
      <c r="BH328" s="241">
        <f>IF(N328="sníž. přenesená",J328,0)</f>
        <v>0</v>
      </c>
      <c r="BI328" s="241">
        <f>IF(N328="nulová",J328,0)</f>
        <v>0</v>
      </c>
      <c r="BJ328" s="18" t="s">
        <v>21</v>
      </c>
      <c r="BK328" s="241">
        <f>ROUND(I328*H328,2)</f>
        <v>0</v>
      </c>
      <c r="BL328" s="18" t="s">
        <v>219</v>
      </c>
      <c r="BM328" s="240" t="s">
        <v>649</v>
      </c>
    </row>
    <row r="329" spans="1:65" s="2" customFormat="1" ht="16.5" customHeight="1">
      <c r="A329" s="39"/>
      <c r="B329" s="40"/>
      <c r="C329" s="228" t="s">
        <v>435</v>
      </c>
      <c r="D329" s="228" t="s">
        <v>215</v>
      </c>
      <c r="E329" s="229" t="s">
        <v>4489</v>
      </c>
      <c r="F329" s="230" t="s">
        <v>4490</v>
      </c>
      <c r="G329" s="231" t="s">
        <v>4398</v>
      </c>
      <c r="H329" s="232">
        <v>5.4</v>
      </c>
      <c r="I329" s="233"/>
      <c r="J329" s="234">
        <f>ROUND(I329*H329,2)</f>
        <v>0</v>
      </c>
      <c r="K329" s="235"/>
      <c r="L329" s="45"/>
      <c r="M329" s="236" t="s">
        <v>1</v>
      </c>
      <c r="N329" s="237" t="s">
        <v>45</v>
      </c>
      <c r="O329" s="92"/>
      <c r="P329" s="238">
        <f>O329*H329</f>
        <v>0</v>
      </c>
      <c r="Q329" s="238">
        <v>0</v>
      </c>
      <c r="R329" s="238">
        <f>Q329*H329</f>
        <v>0</v>
      </c>
      <c r="S329" s="238">
        <v>0</v>
      </c>
      <c r="T329" s="239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40" t="s">
        <v>219</v>
      </c>
      <c r="AT329" s="240" t="s">
        <v>215</v>
      </c>
      <c r="AU329" s="240" t="s">
        <v>89</v>
      </c>
      <c r="AY329" s="18" t="s">
        <v>213</v>
      </c>
      <c r="BE329" s="241">
        <f>IF(N329="základní",J329,0)</f>
        <v>0</v>
      </c>
      <c r="BF329" s="241">
        <f>IF(N329="snížená",J329,0)</f>
        <v>0</v>
      </c>
      <c r="BG329" s="241">
        <f>IF(N329="zákl. přenesená",J329,0)</f>
        <v>0</v>
      </c>
      <c r="BH329" s="241">
        <f>IF(N329="sníž. přenesená",J329,0)</f>
        <v>0</v>
      </c>
      <c r="BI329" s="241">
        <f>IF(N329="nulová",J329,0)</f>
        <v>0</v>
      </c>
      <c r="BJ329" s="18" t="s">
        <v>21</v>
      </c>
      <c r="BK329" s="241">
        <f>ROUND(I329*H329,2)</f>
        <v>0</v>
      </c>
      <c r="BL329" s="18" t="s">
        <v>219</v>
      </c>
      <c r="BM329" s="240" t="s">
        <v>659</v>
      </c>
    </row>
    <row r="330" spans="1:63" s="12" customFormat="1" ht="22.8" customHeight="1">
      <c r="A330" s="12"/>
      <c r="B330" s="212"/>
      <c r="C330" s="213"/>
      <c r="D330" s="214" t="s">
        <v>79</v>
      </c>
      <c r="E330" s="226" t="s">
        <v>4491</v>
      </c>
      <c r="F330" s="226" t="s">
        <v>4492</v>
      </c>
      <c r="G330" s="213"/>
      <c r="H330" s="213"/>
      <c r="I330" s="216"/>
      <c r="J330" s="227">
        <f>BK330</f>
        <v>0</v>
      </c>
      <c r="K330" s="213"/>
      <c r="L330" s="218"/>
      <c r="M330" s="219"/>
      <c r="N330" s="220"/>
      <c r="O330" s="220"/>
      <c r="P330" s="221">
        <f>SUM(P331:P332)</f>
        <v>0</v>
      </c>
      <c r="Q330" s="220"/>
      <c r="R330" s="221">
        <f>SUM(R331:R332)</f>
        <v>0</v>
      </c>
      <c r="S330" s="220"/>
      <c r="T330" s="222">
        <f>SUM(T331:T332)</f>
        <v>0</v>
      </c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R330" s="223" t="s">
        <v>21</v>
      </c>
      <c r="AT330" s="224" t="s">
        <v>79</v>
      </c>
      <c r="AU330" s="224" t="s">
        <v>21</v>
      </c>
      <c r="AY330" s="223" t="s">
        <v>213</v>
      </c>
      <c r="BK330" s="225">
        <f>SUM(BK331:BK332)</f>
        <v>0</v>
      </c>
    </row>
    <row r="331" spans="1:65" s="2" customFormat="1" ht="16.5" customHeight="1">
      <c r="A331" s="39"/>
      <c r="B331" s="40"/>
      <c r="C331" s="228" t="s">
        <v>447</v>
      </c>
      <c r="D331" s="228" t="s">
        <v>215</v>
      </c>
      <c r="E331" s="229" t="s">
        <v>4493</v>
      </c>
      <c r="F331" s="230" t="s">
        <v>4494</v>
      </c>
      <c r="G331" s="231" t="s">
        <v>244</v>
      </c>
      <c r="H331" s="232">
        <v>170</v>
      </c>
      <c r="I331" s="233"/>
      <c r="J331" s="234">
        <f>ROUND(I331*H331,2)</f>
        <v>0</v>
      </c>
      <c r="K331" s="235"/>
      <c r="L331" s="45"/>
      <c r="M331" s="236" t="s">
        <v>1</v>
      </c>
      <c r="N331" s="237" t="s">
        <v>45</v>
      </c>
      <c r="O331" s="92"/>
      <c r="P331" s="238">
        <f>O331*H331</f>
        <v>0</v>
      </c>
      <c r="Q331" s="238">
        <v>0</v>
      </c>
      <c r="R331" s="238">
        <f>Q331*H331</f>
        <v>0</v>
      </c>
      <c r="S331" s="238">
        <v>0</v>
      </c>
      <c r="T331" s="239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40" t="s">
        <v>219</v>
      </c>
      <c r="AT331" s="240" t="s">
        <v>215</v>
      </c>
      <c r="AU331" s="240" t="s">
        <v>89</v>
      </c>
      <c r="AY331" s="18" t="s">
        <v>213</v>
      </c>
      <c r="BE331" s="241">
        <f>IF(N331="základní",J331,0)</f>
        <v>0</v>
      </c>
      <c r="BF331" s="241">
        <f>IF(N331="snížená",J331,0)</f>
        <v>0</v>
      </c>
      <c r="BG331" s="241">
        <f>IF(N331="zákl. přenesená",J331,0)</f>
        <v>0</v>
      </c>
      <c r="BH331" s="241">
        <f>IF(N331="sníž. přenesená",J331,0)</f>
        <v>0</v>
      </c>
      <c r="BI331" s="241">
        <f>IF(N331="nulová",J331,0)</f>
        <v>0</v>
      </c>
      <c r="BJ331" s="18" t="s">
        <v>21</v>
      </c>
      <c r="BK331" s="241">
        <f>ROUND(I331*H331,2)</f>
        <v>0</v>
      </c>
      <c r="BL331" s="18" t="s">
        <v>219</v>
      </c>
      <c r="BM331" s="240" t="s">
        <v>670</v>
      </c>
    </row>
    <row r="332" spans="1:65" s="2" customFormat="1" ht="16.5" customHeight="1">
      <c r="A332" s="39"/>
      <c r="B332" s="40"/>
      <c r="C332" s="228" t="s">
        <v>456</v>
      </c>
      <c r="D332" s="228" t="s">
        <v>215</v>
      </c>
      <c r="E332" s="229" t="s">
        <v>4495</v>
      </c>
      <c r="F332" s="230" t="s">
        <v>4496</v>
      </c>
      <c r="G332" s="231" t="s">
        <v>244</v>
      </c>
      <c r="H332" s="232">
        <v>8</v>
      </c>
      <c r="I332" s="233"/>
      <c r="J332" s="234">
        <f>ROUND(I332*H332,2)</f>
        <v>0</v>
      </c>
      <c r="K332" s="235"/>
      <c r="L332" s="45"/>
      <c r="M332" s="236" t="s">
        <v>1</v>
      </c>
      <c r="N332" s="237" t="s">
        <v>45</v>
      </c>
      <c r="O332" s="92"/>
      <c r="P332" s="238">
        <f>O332*H332</f>
        <v>0</v>
      </c>
      <c r="Q332" s="238">
        <v>0</v>
      </c>
      <c r="R332" s="238">
        <f>Q332*H332</f>
        <v>0</v>
      </c>
      <c r="S332" s="238">
        <v>0</v>
      </c>
      <c r="T332" s="239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40" t="s">
        <v>219</v>
      </c>
      <c r="AT332" s="240" t="s">
        <v>215</v>
      </c>
      <c r="AU332" s="240" t="s">
        <v>89</v>
      </c>
      <c r="AY332" s="18" t="s">
        <v>213</v>
      </c>
      <c r="BE332" s="241">
        <f>IF(N332="základní",J332,0)</f>
        <v>0</v>
      </c>
      <c r="BF332" s="241">
        <f>IF(N332="snížená",J332,0)</f>
        <v>0</v>
      </c>
      <c r="BG332" s="241">
        <f>IF(N332="zákl. přenesená",J332,0)</f>
        <v>0</v>
      </c>
      <c r="BH332" s="241">
        <f>IF(N332="sníž. přenesená",J332,0)</f>
        <v>0</v>
      </c>
      <c r="BI332" s="241">
        <f>IF(N332="nulová",J332,0)</f>
        <v>0</v>
      </c>
      <c r="BJ332" s="18" t="s">
        <v>21</v>
      </c>
      <c r="BK332" s="241">
        <f>ROUND(I332*H332,2)</f>
        <v>0</v>
      </c>
      <c r="BL332" s="18" t="s">
        <v>219</v>
      </c>
      <c r="BM332" s="240" t="s">
        <v>678</v>
      </c>
    </row>
    <row r="333" spans="1:63" s="12" customFormat="1" ht="25.9" customHeight="1">
      <c r="A333" s="12"/>
      <c r="B333" s="212"/>
      <c r="C333" s="213"/>
      <c r="D333" s="214" t="s">
        <v>79</v>
      </c>
      <c r="E333" s="215" t="s">
        <v>4497</v>
      </c>
      <c r="F333" s="215" t="s">
        <v>4498</v>
      </c>
      <c r="G333" s="213"/>
      <c r="H333" s="213"/>
      <c r="I333" s="216"/>
      <c r="J333" s="217">
        <f>BK333</f>
        <v>0</v>
      </c>
      <c r="K333" s="213"/>
      <c r="L333" s="218"/>
      <c r="M333" s="219"/>
      <c r="N333" s="220"/>
      <c r="O333" s="220"/>
      <c r="P333" s="221">
        <f>P334+P336+P343+P345+P354+P356+P358+P361+P363+P366+P369+P373+P377+P383+P385+P388</f>
        <v>0</v>
      </c>
      <c r="Q333" s="220"/>
      <c r="R333" s="221">
        <f>R334+R336+R343+R345+R354+R356+R358+R361+R363+R366+R369+R373+R377+R383+R385+R388</f>
        <v>0</v>
      </c>
      <c r="S333" s="220"/>
      <c r="T333" s="222">
        <f>T334+T336+T343+T345+T354+T356+T358+T361+T363+T366+T369+T373+T377+T383+T385+T388</f>
        <v>0</v>
      </c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R333" s="223" t="s">
        <v>21</v>
      </c>
      <c r="AT333" s="224" t="s">
        <v>79</v>
      </c>
      <c r="AU333" s="224" t="s">
        <v>80</v>
      </c>
      <c r="AY333" s="223" t="s">
        <v>213</v>
      </c>
      <c r="BK333" s="225">
        <f>BK334+BK336+BK343+BK345+BK354+BK356+BK358+BK361+BK363+BK366+BK369+BK373+BK377+BK383+BK385+BK388</f>
        <v>0</v>
      </c>
    </row>
    <row r="334" spans="1:63" s="12" customFormat="1" ht="22.8" customHeight="1">
      <c r="A334" s="12"/>
      <c r="B334" s="212"/>
      <c r="C334" s="213"/>
      <c r="D334" s="214" t="s">
        <v>79</v>
      </c>
      <c r="E334" s="226" t="s">
        <v>4046</v>
      </c>
      <c r="F334" s="226" t="s">
        <v>4382</v>
      </c>
      <c r="G334" s="213"/>
      <c r="H334" s="213"/>
      <c r="I334" s="216"/>
      <c r="J334" s="227">
        <f>BK334</f>
        <v>0</v>
      </c>
      <c r="K334" s="213"/>
      <c r="L334" s="218"/>
      <c r="M334" s="219"/>
      <c r="N334" s="220"/>
      <c r="O334" s="220"/>
      <c r="P334" s="221">
        <f>P335</f>
        <v>0</v>
      </c>
      <c r="Q334" s="220"/>
      <c r="R334" s="221">
        <f>R335</f>
        <v>0</v>
      </c>
      <c r="S334" s="220"/>
      <c r="T334" s="222">
        <f>T335</f>
        <v>0</v>
      </c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R334" s="223" t="s">
        <v>21</v>
      </c>
      <c r="AT334" s="224" t="s">
        <v>79</v>
      </c>
      <c r="AU334" s="224" t="s">
        <v>21</v>
      </c>
      <c r="AY334" s="223" t="s">
        <v>213</v>
      </c>
      <c r="BK334" s="225">
        <f>BK335</f>
        <v>0</v>
      </c>
    </row>
    <row r="335" spans="1:65" s="2" customFormat="1" ht="66.75" customHeight="1">
      <c r="A335" s="39"/>
      <c r="B335" s="40"/>
      <c r="C335" s="228" t="s">
        <v>461</v>
      </c>
      <c r="D335" s="228" t="s">
        <v>215</v>
      </c>
      <c r="E335" s="229" t="s">
        <v>4383</v>
      </c>
      <c r="F335" s="230" t="s">
        <v>4384</v>
      </c>
      <c r="G335" s="231" t="s">
        <v>3162</v>
      </c>
      <c r="H335" s="232">
        <v>1</v>
      </c>
      <c r="I335" s="233"/>
      <c r="J335" s="234">
        <f>ROUND(I335*H335,2)</f>
        <v>0</v>
      </c>
      <c r="K335" s="235"/>
      <c r="L335" s="45"/>
      <c r="M335" s="236" t="s">
        <v>1</v>
      </c>
      <c r="N335" s="237" t="s">
        <v>45</v>
      </c>
      <c r="O335" s="92"/>
      <c r="P335" s="238">
        <f>O335*H335</f>
        <v>0</v>
      </c>
      <c r="Q335" s="238">
        <v>0</v>
      </c>
      <c r="R335" s="238">
        <f>Q335*H335</f>
        <v>0</v>
      </c>
      <c r="S335" s="238">
        <v>0</v>
      </c>
      <c r="T335" s="239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40" t="s">
        <v>219</v>
      </c>
      <c r="AT335" s="240" t="s">
        <v>215</v>
      </c>
      <c r="AU335" s="240" t="s">
        <v>89</v>
      </c>
      <c r="AY335" s="18" t="s">
        <v>213</v>
      </c>
      <c r="BE335" s="241">
        <f>IF(N335="základní",J335,0)</f>
        <v>0</v>
      </c>
      <c r="BF335" s="241">
        <f>IF(N335="snížená",J335,0)</f>
        <v>0</v>
      </c>
      <c r="BG335" s="241">
        <f>IF(N335="zákl. přenesená",J335,0)</f>
        <v>0</v>
      </c>
      <c r="BH335" s="241">
        <f>IF(N335="sníž. přenesená",J335,0)</f>
        <v>0</v>
      </c>
      <c r="BI335" s="241">
        <f>IF(N335="nulová",J335,0)</f>
        <v>0</v>
      </c>
      <c r="BJ335" s="18" t="s">
        <v>21</v>
      </c>
      <c r="BK335" s="241">
        <f>ROUND(I335*H335,2)</f>
        <v>0</v>
      </c>
      <c r="BL335" s="18" t="s">
        <v>219</v>
      </c>
      <c r="BM335" s="240" t="s">
        <v>686</v>
      </c>
    </row>
    <row r="336" spans="1:63" s="12" customFormat="1" ht="22.8" customHeight="1">
      <c r="A336" s="12"/>
      <c r="B336" s="212"/>
      <c r="C336" s="213"/>
      <c r="D336" s="214" t="s">
        <v>79</v>
      </c>
      <c r="E336" s="226" t="s">
        <v>4126</v>
      </c>
      <c r="F336" s="226" t="s">
        <v>4385</v>
      </c>
      <c r="G336" s="213"/>
      <c r="H336" s="213"/>
      <c r="I336" s="216"/>
      <c r="J336" s="227">
        <f>BK336</f>
        <v>0</v>
      </c>
      <c r="K336" s="213"/>
      <c r="L336" s="218"/>
      <c r="M336" s="219"/>
      <c r="N336" s="220"/>
      <c r="O336" s="220"/>
      <c r="P336" s="221">
        <f>SUM(P337:P342)</f>
        <v>0</v>
      </c>
      <c r="Q336" s="220"/>
      <c r="R336" s="221">
        <f>SUM(R337:R342)</f>
        <v>0</v>
      </c>
      <c r="S336" s="220"/>
      <c r="T336" s="222">
        <f>SUM(T337:T342)</f>
        <v>0</v>
      </c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R336" s="223" t="s">
        <v>21</v>
      </c>
      <c r="AT336" s="224" t="s">
        <v>79</v>
      </c>
      <c r="AU336" s="224" t="s">
        <v>21</v>
      </c>
      <c r="AY336" s="223" t="s">
        <v>213</v>
      </c>
      <c r="BK336" s="225">
        <f>SUM(BK337:BK342)</f>
        <v>0</v>
      </c>
    </row>
    <row r="337" spans="1:65" s="2" customFormat="1" ht="33" customHeight="1">
      <c r="A337" s="39"/>
      <c r="B337" s="40"/>
      <c r="C337" s="228" t="s">
        <v>467</v>
      </c>
      <c r="D337" s="228" t="s">
        <v>215</v>
      </c>
      <c r="E337" s="229" t="s">
        <v>4386</v>
      </c>
      <c r="F337" s="230" t="s">
        <v>4387</v>
      </c>
      <c r="G337" s="231" t="s">
        <v>3162</v>
      </c>
      <c r="H337" s="232">
        <v>2</v>
      </c>
      <c r="I337" s="233"/>
      <c r="J337" s="234">
        <f>ROUND(I337*H337,2)</f>
        <v>0</v>
      </c>
      <c r="K337" s="235"/>
      <c r="L337" s="45"/>
      <c r="M337" s="236" t="s">
        <v>1</v>
      </c>
      <c r="N337" s="237" t="s">
        <v>45</v>
      </c>
      <c r="O337" s="92"/>
      <c r="P337" s="238">
        <f>O337*H337</f>
        <v>0</v>
      </c>
      <c r="Q337" s="238">
        <v>0</v>
      </c>
      <c r="R337" s="238">
        <f>Q337*H337</f>
        <v>0</v>
      </c>
      <c r="S337" s="238">
        <v>0</v>
      </c>
      <c r="T337" s="239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40" t="s">
        <v>219</v>
      </c>
      <c r="AT337" s="240" t="s">
        <v>215</v>
      </c>
      <c r="AU337" s="240" t="s">
        <v>89</v>
      </c>
      <c r="AY337" s="18" t="s">
        <v>213</v>
      </c>
      <c r="BE337" s="241">
        <f>IF(N337="základní",J337,0)</f>
        <v>0</v>
      </c>
      <c r="BF337" s="241">
        <f>IF(N337="snížená",J337,0)</f>
        <v>0</v>
      </c>
      <c r="BG337" s="241">
        <f>IF(N337="zákl. přenesená",J337,0)</f>
        <v>0</v>
      </c>
      <c r="BH337" s="241">
        <f>IF(N337="sníž. přenesená",J337,0)</f>
        <v>0</v>
      </c>
      <c r="BI337" s="241">
        <f>IF(N337="nulová",J337,0)</f>
        <v>0</v>
      </c>
      <c r="BJ337" s="18" t="s">
        <v>21</v>
      </c>
      <c r="BK337" s="241">
        <f>ROUND(I337*H337,2)</f>
        <v>0</v>
      </c>
      <c r="BL337" s="18" t="s">
        <v>219</v>
      </c>
      <c r="BM337" s="240" t="s">
        <v>695</v>
      </c>
    </row>
    <row r="338" spans="1:65" s="2" customFormat="1" ht="33" customHeight="1">
      <c r="A338" s="39"/>
      <c r="B338" s="40"/>
      <c r="C338" s="228" t="s">
        <v>473</v>
      </c>
      <c r="D338" s="228" t="s">
        <v>215</v>
      </c>
      <c r="E338" s="229" t="s">
        <v>4388</v>
      </c>
      <c r="F338" s="230" t="s">
        <v>4389</v>
      </c>
      <c r="G338" s="231" t="s">
        <v>3162</v>
      </c>
      <c r="H338" s="232">
        <v>1</v>
      </c>
      <c r="I338" s="233"/>
      <c r="J338" s="234">
        <f>ROUND(I338*H338,2)</f>
        <v>0</v>
      </c>
      <c r="K338" s="235"/>
      <c r="L338" s="45"/>
      <c r="M338" s="236" t="s">
        <v>1</v>
      </c>
      <c r="N338" s="237" t="s">
        <v>45</v>
      </c>
      <c r="O338" s="92"/>
      <c r="P338" s="238">
        <f>O338*H338</f>
        <v>0</v>
      </c>
      <c r="Q338" s="238">
        <v>0</v>
      </c>
      <c r="R338" s="238">
        <f>Q338*H338</f>
        <v>0</v>
      </c>
      <c r="S338" s="238">
        <v>0</v>
      </c>
      <c r="T338" s="239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40" t="s">
        <v>219</v>
      </c>
      <c r="AT338" s="240" t="s">
        <v>215</v>
      </c>
      <c r="AU338" s="240" t="s">
        <v>89</v>
      </c>
      <c r="AY338" s="18" t="s">
        <v>213</v>
      </c>
      <c r="BE338" s="241">
        <f>IF(N338="základní",J338,0)</f>
        <v>0</v>
      </c>
      <c r="BF338" s="241">
        <f>IF(N338="snížená",J338,0)</f>
        <v>0</v>
      </c>
      <c r="BG338" s="241">
        <f>IF(N338="zákl. přenesená",J338,0)</f>
        <v>0</v>
      </c>
      <c r="BH338" s="241">
        <f>IF(N338="sníž. přenesená",J338,0)</f>
        <v>0</v>
      </c>
      <c r="BI338" s="241">
        <f>IF(N338="nulová",J338,0)</f>
        <v>0</v>
      </c>
      <c r="BJ338" s="18" t="s">
        <v>21</v>
      </c>
      <c r="BK338" s="241">
        <f>ROUND(I338*H338,2)</f>
        <v>0</v>
      </c>
      <c r="BL338" s="18" t="s">
        <v>219</v>
      </c>
      <c r="BM338" s="240" t="s">
        <v>706</v>
      </c>
    </row>
    <row r="339" spans="1:65" s="2" customFormat="1" ht="16.5" customHeight="1">
      <c r="A339" s="39"/>
      <c r="B339" s="40"/>
      <c r="C339" s="228" t="s">
        <v>479</v>
      </c>
      <c r="D339" s="228" t="s">
        <v>215</v>
      </c>
      <c r="E339" s="229" t="s">
        <v>4390</v>
      </c>
      <c r="F339" s="230" t="s">
        <v>4391</v>
      </c>
      <c r="G339" s="231" t="s">
        <v>3162</v>
      </c>
      <c r="H339" s="232">
        <v>2</v>
      </c>
      <c r="I339" s="233"/>
      <c r="J339" s="234">
        <f>ROUND(I339*H339,2)</f>
        <v>0</v>
      </c>
      <c r="K339" s="235"/>
      <c r="L339" s="45"/>
      <c r="M339" s="236" t="s">
        <v>1</v>
      </c>
      <c r="N339" s="237" t="s">
        <v>45</v>
      </c>
      <c r="O339" s="92"/>
      <c r="P339" s="238">
        <f>O339*H339</f>
        <v>0</v>
      </c>
      <c r="Q339" s="238">
        <v>0</v>
      </c>
      <c r="R339" s="238">
        <f>Q339*H339</f>
        <v>0</v>
      </c>
      <c r="S339" s="238">
        <v>0</v>
      </c>
      <c r="T339" s="239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40" t="s">
        <v>219</v>
      </c>
      <c r="AT339" s="240" t="s">
        <v>215</v>
      </c>
      <c r="AU339" s="240" t="s">
        <v>89</v>
      </c>
      <c r="AY339" s="18" t="s">
        <v>213</v>
      </c>
      <c r="BE339" s="241">
        <f>IF(N339="základní",J339,0)</f>
        <v>0</v>
      </c>
      <c r="BF339" s="241">
        <f>IF(N339="snížená",J339,0)</f>
        <v>0</v>
      </c>
      <c r="BG339" s="241">
        <f>IF(N339="zákl. přenesená",J339,0)</f>
        <v>0</v>
      </c>
      <c r="BH339" s="241">
        <f>IF(N339="sníž. přenesená",J339,0)</f>
        <v>0</v>
      </c>
      <c r="BI339" s="241">
        <f>IF(N339="nulová",J339,0)</f>
        <v>0</v>
      </c>
      <c r="BJ339" s="18" t="s">
        <v>21</v>
      </c>
      <c r="BK339" s="241">
        <f>ROUND(I339*H339,2)</f>
        <v>0</v>
      </c>
      <c r="BL339" s="18" t="s">
        <v>219</v>
      </c>
      <c r="BM339" s="240" t="s">
        <v>716</v>
      </c>
    </row>
    <row r="340" spans="1:65" s="2" customFormat="1" ht="16.5" customHeight="1">
      <c r="A340" s="39"/>
      <c r="B340" s="40"/>
      <c r="C340" s="228" t="s">
        <v>485</v>
      </c>
      <c r="D340" s="228" t="s">
        <v>215</v>
      </c>
      <c r="E340" s="229" t="s">
        <v>4392</v>
      </c>
      <c r="F340" s="230" t="s">
        <v>4393</v>
      </c>
      <c r="G340" s="231" t="s">
        <v>3162</v>
      </c>
      <c r="H340" s="232">
        <v>1</v>
      </c>
      <c r="I340" s="233"/>
      <c r="J340" s="234">
        <f>ROUND(I340*H340,2)</f>
        <v>0</v>
      </c>
      <c r="K340" s="235"/>
      <c r="L340" s="45"/>
      <c r="M340" s="236" t="s">
        <v>1</v>
      </c>
      <c r="N340" s="237" t="s">
        <v>45</v>
      </c>
      <c r="O340" s="92"/>
      <c r="P340" s="238">
        <f>O340*H340</f>
        <v>0</v>
      </c>
      <c r="Q340" s="238">
        <v>0</v>
      </c>
      <c r="R340" s="238">
        <f>Q340*H340</f>
        <v>0</v>
      </c>
      <c r="S340" s="238">
        <v>0</v>
      </c>
      <c r="T340" s="239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40" t="s">
        <v>219</v>
      </c>
      <c r="AT340" s="240" t="s">
        <v>215</v>
      </c>
      <c r="AU340" s="240" t="s">
        <v>89</v>
      </c>
      <c r="AY340" s="18" t="s">
        <v>213</v>
      </c>
      <c r="BE340" s="241">
        <f>IF(N340="základní",J340,0)</f>
        <v>0</v>
      </c>
      <c r="BF340" s="241">
        <f>IF(N340="snížená",J340,0)</f>
        <v>0</v>
      </c>
      <c r="BG340" s="241">
        <f>IF(N340="zákl. přenesená",J340,0)</f>
        <v>0</v>
      </c>
      <c r="BH340" s="241">
        <f>IF(N340="sníž. přenesená",J340,0)</f>
        <v>0</v>
      </c>
      <c r="BI340" s="241">
        <f>IF(N340="nulová",J340,0)</f>
        <v>0</v>
      </c>
      <c r="BJ340" s="18" t="s">
        <v>21</v>
      </c>
      <c r="BK340" s="241">
        <f>ROUND(I340*H340,2)</f>
        <v>0</v>
      </c>
      <c r="BL340" s="18" t="s">
        <v>219</v>
      </c>
      <c r="BM340" s="240" t="s">
        <v>727</v>
      </c>
    </row>
    <row r="341" spans="1:65" s="2" customFormat="1" ht="21.75" customHeight="1">
      <c r="A341" s="39"/>
      <c r="B341" s="40"/>
      <c r="C341" s="228" t="s">
        <v>490</v>
      </c>
      <c r="D341" s="228" t="s">
        <v>215</v>
      </c>
      <c r="E341" s="229" t="s">
        <v>4394</v>
      </c>
      <c r="F341" s="230" t="s">
        <v>4395</v>
      </c>
      <c r="G341" s="231" t="s">
        <v>3162</v>
      </c>
      <c r="H341" s="232">
        <v>2</v>
      </c>
      <c r="I341" s="233"/>
      <c r="J341" s="234">
        <f>ROUND(I341*H341,2)</f>
        <v>0</v>
      </c>
      <c r="K341" s="235"/>
      <c r="L341" s="45"/>
      <c r="M341" s="236" t="s">
        <v>1</v>
      </c>
      <c r="N341" s="237" t="s">
        <v>45</v>
      </c>
      <c r="O341" s="92"/>
      <c r="P341" s="238">
        <f>O341*H341</f>
        <v>0</v>
      </c>
      <c r="Q341" s="238">
        <v>0</v>
      </c>
      <c r="R341" s="238">
        <f>Q341*H341</f>
        <v>0</v>
      </c>
      <c r="S341" s="238">
        <v>0</v>
      </c>
      <c r="T341" s="239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40" t="s">
        <v>219</v>
      </c>
      <c r="AT341" s="240" t="s">
        <v>215</v>
      </c>
      <c r="AU341" s="240" t="s">
        <v>89</v>
      </c>
      <c r="AY341" s="18" t="s">
        <v>213</v>
      </c>
      <c r="BE341" s="241">
        <f>IF(N341="základní",J341,0)</f>
        <v>0</v>
      </c>
      <c r="BF341" s="241">
        <f>IF(N341="snížená",J341,0)</f>
        <v>0</v>
      </c>
      <c r="BG341" s="241">
        <f>IF(N341="zákl. přenesená",J341,0)</f>
        <v>0</v>
      </c>
      <c r="BH341" s="241">
        <f>IF(N341="sníž. přenesená",J341,0)</f>
        <v>0</v>
      </c>
      <c r="BI341" s="241">
        <f>IF(N341="nulová",J341,0)</f>
        <v>0</v>
      </c>
      <c r="BJ341" s="18" t="s">
        <v>21</v>
      </c>
      <c r="BK341" s="241">
        <f>ROUND(I341*H341,2)</f>
        <v>0</v>
      </c>
      <c r="BL341" s="18" t="s">
        <v>219</v>
      </c>
      <c r="BM341" s="240" t="s">
        <v>27</v>
      </c>
    </row>
    <row r="342" spans="1:65" s="2" customFormat="1" ht="21.75" customHeight="1">
      <c r="A342" s="39"/>
      <c r="B342" s="40"/>
      <c r="C342" s="228" t="s">
        <v>495</v>
      </c>
      <c r="D342" s="228" t="s">
        <v>215</v>
      </c>
      <c r="E342" s="229" t="s">
        <v>4396</v>
      </c>
      <c r="F342" s="230" t="s">
        <v>4397</v>
      </c>
      <c r="G342" s="231" t="s">
        <v>4398</v>
      </c>
      <c r="H342" s="232">
        <v>55</v>
      </c>
      <c r="I342" s="233"/>
      <c r="J342" s="234">
        <f>ROUND(I342*H342,2)</f>
        <v>0</v>
      </c>
      <c r="K342" s="235"/>
      <c r="L342" s="45"/>
      <c r="M342" s="236" t="s">
        <v>1</v>
      </c>
      <c r="N342" s="237" t="s">
        <v>45</v>
      </c>
      <c r="O342" s="92"/>
      <c r="P342" s="238">
        <f>O342*H342</f>
        <v>0</v>
      </c>
      <c r="Q342" s="238">
        <v>0</v>
      </c>
      <c r="R342" s="238">
        <f>Q342*H342</f>
        <v>0</v>
      </c>
      <c r="S342" s="238">
        <v>0</v>
      </c>
      <c r="T342" s="239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40" t="s">
        <v>219</v>
      </c>
      <c r="AT342" s="240" t="s">
        <v>215</v>
      </c>
      <c r="AU342" s="240" t="s">
        <v>89</v>
      </c>
      <c r="AY342" s="18" t="s">
        <v>213</v>
      </c>
      <c r="BE342" s="241">
        <f>IF(N342="základní",J342,0)</f>
        <v>0</v>
      </c>
      <c r="BF342" s="241">
        <f>IF(N342="snížená",J342,0)</f>
        <v>0</v>
      </c>
      <c r="BG342" s="241">
        <f>IF(N342="zákl. přenesená",J342,0)</f>
        <v>0</v>
      </c>
      <c r="BH342" s="241">
        <f>IF(N342="sníž. přenesená",J342,0)</f>
        <v>0</v>
      </c>
      <c r="BI342" s="241">
        <f>IF(N342="nulová",J342,0)</f>
        <v>0</v>
      </c>
      <c r="BJ342" s="18" t="s">
        <v>21</v>
      </c>
      <c r="BK342" s="241">
        <f>ROUND(I342*H342,2)</f>
        <v>0</v>
      </c>
      <c r="BL342" s="18" t="s">
        <v>219</v>
      </c>
      <c r="BM342" s="240" t="s">
        <v>762</v>
      </c>
    </row>
    <row r="343" spans="1:63" s="12" customFormat="1" ht="22.8" customHeight="1">
      <c r="A343" s="12"/>
      <c r="B343" s="212"/>
      <c r="C343" s="213"/>
      <c r="D343" s="214" t="s">
        <v>79</v>
      </c>
      <c r="E343" s="226" t="s">
        <v>4170</v>
      </c>
      <c r="F343" s="226" t="s">
        <v>4399</v>
      </c>
      <c r="G343" s="213"/>
      <c r="H343" s="213"/>
      <c r="I343" s="216"/>
      <c r="J343" s="227">
        <f>BK343</f>
        <v>0</v>
      </c>
      <c r="K343" s="213"/>
      <c r="L343" s="218"/>
      <c r="M343" s="219"/>
      <c r="N343" s="220"/>
      <c r="O343" s="220"/>
      <c r="P343" s="221">
        <f>P344</f>
        <v>0</v>
      </c>
      <c r="Q343" s="220"/>
      <c r="R343" s="221">
        <f>R344</f>
        <v>0</v>
      </c>
      <c r="S343" s="220"/>
      <c r="T343" s="222">
        <f>T344</f>
        <v>0</v>
      </c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R343" s="223" t="s">
        <v>21</v>
      </c>
      <c r="AT343" s="224" t="s">
        <v>79</v>
      </c>
      <c r="AU343" s="224" t="s">
        <v>21</v>
      </c>
      <c r="AY343" s="223" t="s">
        <v>213</v>
      </c>
      <c r="BK343" s="225">
        <f>BK344</f>
        <v>0</v>
      </c>
    </row>
    <row r="344" spans="1:65" s="2" customFormat="1" ht="66.75" customHeight="1">
      <c r="A344" s="39"/>
      <c r="B344" s="40"/>
      <c r="C344" s="228" t="s">
        <v>500</v>
      </c>
      <c r="D344" s="228" t="s">
        <v>215</v>
      </c>
      <c r="E344" s="229" t="s">
        <v>4400</v>
      </c>
      <c r="F344" s="230" t="s">
        <v>4401</v>
      </c>
      <c r="G344" s="231" t="s">
        <v>3162</v>
      </c>
      <c r="H344" s="232">
        <v>1</v>
      </c>
      <c r="I344" s="233"/>
      <c r="J344" s="234">
        <f>ROUND(I344*H344,2)</f>
        <v>0</v>
      </c>
      <c r="K344" s="235"/>
      <c r="L344" s="45"/>
      <c r="M344" s="236" t="s">
        <v>1</v>
      </c>
      <c r="N344" s="237" t="s">
        <v>45</v>
      </c>
      <c r="O344" s="92"/>
      <c r="P344" s="238">
        <f>O344*H344</f>
        <v>0</v>
      </c>
      <c r="Q344" s="238">
        <v>0</v>
      </c>
      <c r="R344" s="238">
        <f>Q344*H344</f>
        <v>0</v>
      </c>
      <c r="S344" s="238">
        <v>0</v>
      </c>
      <c r="T344" s="239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40" t="s">
        <v>219</v>
      </c>
      <c r="AT344" s="240" t="s">
        <v>215</v>
      </c>
      <c r="AU344" s="240" t="s">
        <v>89</v>
      </c>
      <c r="AY344" s="18" t="s">
        <v>213</v>
      </c>
      <c r="BE344" s="241">
        <f>IF(N344="základní",J344,0)</f>
        <v>0</v>
      </c>
      <c r="BF344" s="241">
        <f>IF(N344="snížená",J344,0)</f>
        <v>0</v>
      </c>
      <c r="BG344" s="241">
        <f>IF(N344="zákl. přenesená",J344,0)</f>
        <v>0</v>
      </c>
      <c r="BH344" s="241">
        <f>IF(N344="sníž. přenesená",J344,0)</f>
        <v>0</v>
      </c>
      <c r="BI344" s="241">
        <f>IF(N344="nulová",J344,0)</f>
        <v>0</v>
      </c>
      <c r="BJ344" s="18" t="s">
        <v>21</v>
      </c>
      <c r="BK344" s="241">
        <f>ROUND(I344*H344,2)</f>
        <v>0</v>
      </c>
      <c r="BL344" s="18" t="s">
        <v>219</v>
      </c>
      <c r="BM344" s="240" t="s">
        <v>837</v>
      </c>
    </row>
    <row r="345" spans="1:63" s="12" customFormat="1" ht="22.8" customHeight="1">
      <c r="A345" s="12"/>
      <c r="B345" s="212"/>
      <c r="C345" s="213"/>
      <c r="D345" s="214" t="s">
        <v>79</v>
      </c>
      <c r="E345" s="226" t="s">
        <v>4197</v>
      </c>
      <c r="F345" s="226" t="s">
        <v>4402</v>
      </c>
      <c r="G345" s="213"/>
      <c r="H345" s="213"/>
      <c r="I345" s="216"/>
      <c r="J345" s="227">
        <f>BK345</f>
        <v>0</v>
      </c>
      <c r="K345" s="213"/>
      <c r="L345" s="218"/>
      <c r="M345" s="219"/>
      <c r="N345" s="220"/>
      <c r="O345" s="220"/>
      <c r="P345" s="221">
        <f>SUM(P346:P353)</f>
        <v>0</v>
      </c>
      <c r="Q345" s="220"/>
      <c r="R345" s="221">
        <f>SUM(R346:R353)</f>
        <v>0</v>
      </c>
      <c r="S345" s="220"/>
      <c r="T345" s="222">
        <f>SUM(T346:T353)</f>
        <v>0</v>
      </c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R345" s="223" t="s">
        <v>21</v>
      </c>
      <c r="AT345" s="224" t="s">
        <v>79</v>
      </c>
      <c r="AU345" s="224" t="s">
        <v>21</v>
      </c>
      <c r="AY345" s="223" t="s">
        <v>213</v>
      </c>
      <c r="BK345" s="225">
        <f>SUM(BK346:BK353)</f>
        <v>0</v>
      </c>
    </row>
    <row r="346" spans="1:65" s="2" customFormat="1" ht="44.25" customHeight="1">
      <c r="A346" s="39"/>
      <c r="B346" s="40"/>
      <c r="C346" s="228" t="s">
        <v>505</v>
      </c>
      <c r="D346" s="228" t="s">
        <v>215</v>
      </c>
      <c r="E346" s="229" t="s">
        <v>4403</v>
      </c>
      <c r="F346" s="230" t="s">
        <v>4404</v>
      </c>
      <c r="G346" s="231" t="s">
        <v>3162</v>
      </c>
      <c r="H346" s="232">
        <v>1</v>
      </c>
      <c r="I346" s="233"/>
      <c r="J346" s="234">
        <f>ROUND(I346*H346,2)</f>
        <v>0</v>
      </c>
      <c r="K346" s="235"/>
      <c r="L346" s="45"/>
      <c r="M346" s="236" t="s">
        <v>1</v>
      </c>
      <c r="N346" s="237" t="s">
        <v>45</v>
      </c>
      <c r="O346" s="92"/>
      <c r="P346" s="238">
        <f>O346*H346</f>
        <v>0</v>
      </c>
      <c r="Q346" s="238">
        <v>0</v>
      </c>
      <c r="R346" s="238">
        <f>Q346*H346</f>
        <v>0</v>
      </c>
      <c r="S346" s="238">
        <v>0</v>
      </c>
      <c r="T346" s="239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40" t="s">
        <v>219</v>
      </c>
      <c r="AT346" s="240" t="s">
        <v>215</v>
      </c>
      <c r="AU346" s="240" t="s">
        <v>89</v>
      </c>
      <c r="AY346" s="18" t="s">
        <v>213</v>
      </c>
      <c r="BE346" s="241">
        <f>IF(N346="základní",J346,0)</f>
        <v>0</v>
      </c>
      <c r="BF346" s="241">
        <f>IF(N346="snížená",J346,0)</f>
        <v>0</v>
      </c>
      <c r="BG346" s="241">
        <f>IF(N346="zákl. přenesená",J346,0)</f>
        <v>0</v>
      </c>
      <c r="BH346" s="241">
        <f>IF(N346="sníž. přenesená",J346,0)</f>
        <v>0</v>
      </c>
      <c r="BI346" s="241">
        <f>IF(N346="nulová",J346,0)</f>
        <v>0</v>
      </c>
      <c r="BJ346" s="18" t="s">
        <v>21</v>
      </c>
      <c r="BK346" s="241">
        <f>ROUND(I346*H346,2)</f>
        <v>0</v>
      </c>
      <c r="BL346" s="18" t="s">
        <v>219</v>
      </c>
      <c r="BM346" s="240" t="s">
        <v>863</v>
      </c>
    </row>
    <row r="347" spans="1:65" s="2" customFormat="1" ht="44.25" customHeight="1">
      <c r="A347" s="39"/>
      <c r="B347" s="40"/>
      <c r="C347" s="228" t="s">
        <v>510</v>
      </c>
      <c r="D347" s="228" t="s">
        <v>215</v>
      </c>
      <c r="E347" s="229" t="s">
        <v>4405</v>
      </c>
      <c r="F347" s="230" t="s">
        <v>4406</v>
      </c>
      <c r="G347" s="231" t="s">
        <v>3162</v>
      </c>
      <c r="H347" s="232">
        <v>1</v>
      </c>
      <c r="I347" s="233"/>
      <c r="J347" s="234">
        <f>ROUND(I347*H347,2)</f>
        <v>0</v>
      </c>
      <c r="K347" s="235"/>
      <c r="L347" s="45"/>
      <c r="M347" s="236" t="s">
        <v>1</v>
      </c>
      <c r="N347" s="237" t="s">
        <v>45</v>
      </c>
      <c r="O347" s="92"/>
      <c r="P347" s="238">
        <f>O347*H347</f>
        <v>0</v>
      </c>
      <c r="Q347" s="238">
        <v>0</v>
      </c>
      <c r="R347" s="238">
        <f>Q347*H347</f>
        <v>0</v>
      </c>
      <c r="S347" s="238">
        <v>0</v>
      </c>
      <c r="T347" s="239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40" t="s">
        <v>219</v>
      </c>
      <c r="AT347" s="240" t="s">
        <v>215</v>
      </c>
      <c r="AU347" s="240" t="s">
        <v>89</v>
      </c>
      <c r="AY347" s="18" t="s">
        <v>213</v>
      </c>
      <c r="BE347" s="241">
        <f>IF(N347="základní",J347,0)</f>
        <v>0</v>
      </c>
      <c r="BF347" s="241">
        <f>IF(N347="snížená",J347,0)</f>
        <v>0</v>
      </c>
      <c r="BG347" s="241">
        <f>IF(N347="zákl. přenesená",J347,0)</f>
        <v>0</v>
      </c>
      <c r="BH347" s="241">
        <f>IF(N347="sníž. přenesená",J347,0)</f>
        <v>0</v>
      </c>
      <c r="BI347" s="241">
        <f>IF(N347="nulová",J347,0)</f>
        <v>0</v>
      </c>
      <c r="BJ347" s="18" t="s">
        <v>21</v>
      </c>
      <c r="BK347" s="241">
        <f>ROUND(I347*H347,2)</f>
        <v>0</v>
      </c>
      <c r="BL347" s="18" t="s">
        <v>219</v>
      </c>
      <c r="BM347" s="240" t="s">
        <v>882</v>
      </c>
    </row>
    <row r="348" spans="1:65" s="2" customFormat="1" ht="44.25" customHeight="1">
      <c r="A348" s="39"/>
      <c r="B348" s="40"/>
      <c r="C348" s="228" t="s">
        <v>518</v>
      </c>
      <c r="D348" s="228" t="s">
        <v>215</v>
      </c>
      <c r="E348" s="229" t="s">
        <v>4407</v>
      </c>
      <c r="F348" s="230" t="s">
        <v>4408</v>
      </c>
      <c r="G348" s="231" t="s">
        <v>3162</v>
      </c>
      <c r="H348" s="232">
        <v>1</v>
      </c>
      <c r="I348" s="233"/>
      <c r="J348" s="234">
        <f>ROUND(I348*H348,2)</f>
        <v>0</v>
      </c>
      <c r="K348" s="235"/>
      <c r="L348" s="45"/>
      <c r="M348" s="236" t="s">
        <v>1</v>
      </c>
      <c r="N348" s="237" t="s">
        <v>45</v>
      </c>
      <c r="O348" s="92"/>
      <c r="P348" s="238">
        <f>O348*H348</f>
        <v>0</v>
      </c>
      <c r="Q348" s="238">
        <v>0</v>
      </c>
      <c r="R348" s="238">
        <f>Q348*H348</f>
        <v>0</v>
      </c>
      <c r="S348" s="238">
        <v>0</v>
      </c>
      <c r="T348" s="239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40" t="s">
        <v>219</v>
      </c>
      <c r="AT348" s="240" t="s">
        <v>215</v>
      </c>
      <c r="AU348" s="240" t="s">
        <v>89</v>
      </c>
      <c r="AY348" s="18" t="s">
        <v>213</v>
      </c>
      <c r="BE348" s="241">
        <f>IF(N348="základní",J348,0)</f>
        <v>0</v>
      </c>
      <c r="BF348" s="241">
        <f>IF(N348="snížená",J348,0)</f>
        <v>0</v>
      </c>
      <c r="BG348" s="241">
        <f>IF(N348="zákl. přenesená",J348,0)</f>
        <v>0</v>
      </c>
      <c r="BH348" s="241">
        <f>IF(N348="sníž. přenesená",J348,0)</f>
        <v>0</v>
      </c>
      <c r="BI348" s="241">
        <f>IF(N348="nulová",J348,0)</f>
        <v>0</v>
      </c>
      <c r="BJ348" s="18" t="s">
        <v>21</v>
      </c>
      <c r="BK348" s="241">
        <f>ROUND(I348*H348,2)</f>
        <v>0</v>
      </c>
      <c r="BL348" s="18" t="s">
        <v>219</v>
      </c>
      <c r="BM348" s="240" t="s">
        <v>900</v>
      </c>
    </row>
    <row r="349" spans="1:65" s="2" customFormat="1" ht="44.25" customHeight="1">
      <c r="A349" s="39"/>
      <c r="B349" s="40"/>
      <c r="C349" s="228" t="s">
        <v>523</v>
      </c>
      <c r="D349" s="228" t="s">
        <v>215</v>
      </c>
      <c r="E349" s="229" t="s">
        <v>4409</v>
      </c>
      <c r="F349" s="230" t="s">
        <v>4410</v>
      </c>
      <c r="G349" s="231" t="s">
        <v>3162</v>
      </c>
      <c r="H349" s="232">
        <v>1</v>
      </c>
      <c r="I349" s="233"/>
      <c r="J349" s="234">
        <f>ROUND(I349*H349,2)</f>
        <v>0</v>
      </c>
      <c r="K349" s="235"/>
      <c r="L349" s="45"/>
      <c r="M349" s="236" t="s">
        <v>1</v>
      </c>
      <c r="N349" s="237" t="s">
        <v>45</v>
      </c>
      <c r="O349" s="92"/>
      <c r="P349" s="238">
        <f>O349*H349</f>
        <v>0</v>
      </c>
      <c r="Q349" s="238">
        <v>0</v>
      </c>
      <c r="R349" s="238">
        <f>Q349*H349</f>
        <v>0</v>
      </c>
      <c r="S349" s="238">
        <v>0</v>
      </c>
      <c r="T349" s="239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40" t="s">
        <v>219</v>
      </c>
      <c r="AT349" s="240" t="s">
        <v>215</v>
      </c>
      <c r="AU349" s="240" t="s">
        <v>89</v>
      </c>
      <c r="AY349" s="18" t="s">
        <v>213</v>
      </c>
      <c r="BE349" s="241">
        <f>IF(N349="základní",J349,0)</f>
        <v>0</v>
      </c>
      <c r="BF349" s="241">
        <f>IF(N349="snížená",J349,0)</f>
        <v>0</v>
      </c>
      <c r="BG349" s="241">
        <f>IF(N349="zákl. přenesená",J349,0)</f>
        <v>0</v>
      </c>
      <c r="BH349" s="241">
        <f>IF(N349="sníž. přenesená",J349,0)</f>
        <v>0</v>
      </c>
      <c r="BI349" s="241">
        <f>IF(N349="nulová",J349,0)</f>
        <v>0</v>
      </c>
      <c r="BJ349" s="18" t="s">
        <v>21</v>
      </c>
      <c r="BK349" s="241">
        <f>ROUND(I349*H349,2)</f>
        <v>0</v>
      </c>
      <c r="BL349" s="18" t="s">
        <v>219</v>
      </c>
      <c r="BM349" s="240" t="s">
        <v>926</v>
      </c>
    </row>
    <row r="350" spans="1:65" s="2" customFormat="1" ht="55.5" customHeight="1">
      <c r="A350" s="39"/>
      <c r="B350" s="40"/>
      <c r="C350" s="228" t="s">
        <v>528</v>
      </c>
      <c r="D350" s="228" t="s">
        <v>215</v>
      </c>
      <c r="E350" s="229" t="s">
        <v>4499</v>
      </c>
      <c r="F350" s="230" t="s">
        <v>4500</v>
      </c>
      <c r="G350" s="231" t="s">
        <v>3162</v>
      </c>
      <c r="H350" s="232">
        <v>1</v>
      </c>
      <c r="I350" s="233"/>
      <c r="J350" s="234">
        <f>ROUND(I350*H350,2)</f>
        <v>0</v>
      </c>
      <c r="K350" s="235"/>
      <c r="L350" s="45"/>
      <c r="M350" s="236" t="s">
        <v>1</v>
      </c>
      <c r="N350" s="237" t="s">
        <v>45</v>
      </c>
      <c r="O350" s="92"/>
      <c r="P350" s="238">
        <f>O350*H350</f>
        <v>0</v>
      </c>
      <c r="Q350" s="238">
        <v>0</v>
      </c>
      <c r="R350" s="238">
        <f>Q350*H350</f>
        <v>0</v>
      </c>
      <c r="S350" s="238">
        <v>0</v>
      </c>
      <c r="T350" s="239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40" t="s">
        <v>219</v>
      </c>
      <c r="AT350" s="240" t="s">
        <v>215</v>
      </c>
      <c r="AU350" s="240" t="s">
        <v>89</v>
      </c>
      <c r="AY350" s="18" t="s">
        <v>213</v>
      </c>
      <c r="BE350" s="241">
        <f>IF(N350="základní",J350,0)</f>
        <v>0</v>
      </c>
      <c r="BF350" s="241">
        <f>IF(N350="snížená",J350,0)</f>
        <v>0</v>
      </c>
      <c r="BG350" s="241">
        <f>IF(N350="zákl. přenesená",J350,0)</f>
        <v>0</v>
      </c>
      <c r="BH350" s="241">
        <f>IF(N350="sníž. přenesená",J350,0)</f>
        <v>0</v>
      </c>
      <c r="BI350" s="241">
        <f>IF(N350="nulová",J350,0)</f>
        <v>0</v>
      </c>
      <c r="BJ350" s="18" t="s">
        <v>21</v>
      </c>
      <c r="BK350" s="241">
        <f>ROUND(I350*H350,2)</f>
        <v>0</v>
      </c>
      <c r="BL350" s="18" t="s">
        <v>219</v>
      </c>
      <c r="BM350" s="240" t="s">
        <v>942</v>
      </c>
    </row>
    <row r="351" spans="1:65" s="2" customFormat="1" ht="44.25" customHeight="1">
      <c r="A351" s="39"/>
      <c r="B351" s="40"/>
      <c r="C351" s="228" t="s">
        <v>533</v>
      </c>
      <c r="D351" s="228" t="s">
        <v>215</v>
      </c>
      <c r="E351" s="229" t="s">
        <v>4413</v>
      </c>
      <c r="F351" s="230" t="s">
        <v>4414</v>
      </c>
      <c r="G351" s="231" t="s">
        <v>3162</v>
      </c>
      <c r="H351" s="232">
        <v>1</v>
      </c>
      <c r="I351" s="233"/>
      <c r="J351" s="234">
        <f>ROUND(I351*H351,2)</f>
        <v>0</v>
      </c>
      <c r="K351" s="235"/>
      <c r="L351" s="45"/>
      <c r="M351" s="236" t="s">
        <v>1</v>
      </c>
      <c r="N351" s="237" t="s">
        <v>45</v>
      </c>
      <c r="O351" s="92"/>
      <c r="P351" s="238">
        <f>O351*H351</f>
        <v>0</v>
      </c>
      <c r="Q351" s="238">
        <v>0</v>
      </c>
      <c r="R351" s="238">
        <f>Q351*H351</f>
        <v>0</v>
      </c>
      <c r="S351" s="238">
        <v>0</v>
      </c>
      <c r="T351" s="239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40" t="s">
        <v>219</v>
      </c>
      <c r="AT351" s="240" t="s">
        <v>215</v>
      </c>
      <c r="AU351" s="240" t="s">
        <v>89</v>
      </c>
      <c r="AY351" s="18" t="s">
        <v>213</v>
      </c>
      <c r="BE351" s="241">
        <f>IF(N351="základní",J351,0)</f>
        <v>0</v>
      </c>
      <c r="BF351" s="241">
        <f>IF(N351="snížená",J351,0)</f>
        <v>0</v>
      </c>
      <c r="BG351" s="241">
        <f>IF(N351="zákl. přenesená",J351,0)</f>
        <v>0</v>
      </c>
      <c r="BH351" s="241">
        <f>IF(N351="sníž. přenesená",J351,0)</f>
        <v>0</v>
      </c>
      <c r="BI351" s="241">
        <f>IF(N351="nulová",J351,0)</f>
        <v>0</v>
      </c>
      <c r="BJ351" s="18" t="s">
        <v>21</v>
      </c>
      <c r="BK351" s="241">
        <f>ROUND(I351*H351,2)</f>
        <v>0</v>
      </c>
      <c r="BL351" s="18" t="s">
        <v>219</v>
      </c>
      <c r="BM351" s="240" t="s">
        <v>952</v>
      </c>
    </row>
    <row r="352" spans="1:65" s="2" customFormat="1" ht="55.5" customHeight="1">
      <c r="A352" s="39"/>
      <c r="B352" s="40"/>
      <c r="C352" s="228" t="s">
        <v>537</v>
      </c>
      <c r="D352" s="228" t="s">
        <v>215</v>
      </c>
      <c r="E352" s="229" t="s">
        <v>4501</v>
      </c>
      <c r="F352" s="230" t="s">
        <v>4502</v>
      </c>
      <c r="G352" s="231" t="s">
        <v>3162</v>
      </c>
      <c r="H352" s="232">
        <v>1</v>
      </c>
      <c r="I352" s="233"/>
      <c r="J352" s="234">
        <f>ROUND(I352*H352,2)</f>
        <v>0</v>
      </c>
      <c r="K352" s="235"/>
      <c r="L352" s="45"/>
      <c r="M352" s="236" t="s">
        <v>1</v>
      </c>
      <c r="N352" s="237" t="s">
        <v>45</v>
      </c>
      <c r="O352" s="92"/>
      <c r="P352" s="238">
        <f>O352*H352</f>
        <v>0</v>
      </c>
      <c r="Q352" s="238">
        <v>0</v>
      </c>
      <c r="R352" s="238">
        <f>Q352*H352</f>
        <v>0</v>
      </c>
      <c r="S352" s="238">
        <v>0</v>
      </c>
      <c r="T352" s="239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40" t="s">
        <v>219</v>
      </c>
      <c r="AT352" s="240" t="s">
        <v>215</v>
      </c>
      <c r="AU352" s="240" t="s">
        <v>89</v>
      </c>
      <c r="AY352" s="18" t="s">
        <v>213</v>
      </c>
      <c r="BE352" s="241">
        <f>IF(N352="základní",J352,0)</f>
        <v>0</v>
      </c>
      <c r="BF352" s="241">
        <f>IF(N352="snížená",J352,0)</f>
        <v>0</v>
      </c>
      <c r="BG352" s="241">
        <f>IF(N352="zákl. přenesená",J352,0)</f>
        <v>0</v>
      </c>
      <c r="BH352" s="241">
        <f>IF(N352="sníž. přenesená",J352,0)</f>
        <v>0</v>
      </c>
      <c r="BI352" s="241">
        <f>IF(N352="nulová",J352,0)</f>
        <v>0</v>
      </c>
      <c r="BJ352" s="18" t="s">
        <v>21</v>
      </c>
      <c r="BK352" s="241">
        <f>ROUND(I352*H352,2)</f>
        <v>0</v>
      </c>
      <c r="BL352" s="18" t="s">
        <v>219</v>
      </c>
      <c r="BM352" s="240" t="s">
        <v>969</v>
      </c>
    </row>
    <row r="353" spans="1:65" s="2" customFormat="1" ht="44.25" customHeight="1">
      <c r="A353" s="39"/>
      <c r="B353" s="40"/>
      <c r="C353" s="228" t="s">
        <v>542</v>
      </c>
      <c r="D353" s="228" t="s">
        <v>215</v>
      </c>
      <c r="E353" s="229" t="s">
        <v>4417</v>
      </c>
      <c r="F353" s="230" t="s">
        <v>4418</v>
      </c>
      <c r="G353" s="231" t="s">
        <v>3162</v>
      </c>
      <c r="H353" s="232">
        <v>1</v>
      </c>
      <c r="I353" s="233"/>
      <c r="J353" s="234">
        <f>ROUND(I353*H353,2)</f>
        <v>0</v>
      </c>
      <c r="K353" s="235"/>
      <c r="L353" s="45"/>
      <c r="M353" s="236" t="s">
        <v>1</v>
      </c>
      <c r="N353" s="237" t="s">
        <v>45</v>
      </c>
      <c r="O353" s="92"/>
      <c r="P353" s="238">
        <f>O353*H353</f>
        <v>0</v>
      </c>
      <c r="Q353" s="238">
        <v>0</v>
      </c>
      <c r="R353" s="238">
        <f>Q353*H353</f>
        <v>0</v>
      </c>
      <c r="S353" s="238">
        <v>0</v>
      </c>
      <c r="T353" s="239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40" t="s">
        <v>219</v>
      </c>
      <c r="AT353" s="240" t="s">
        <v>215</v>
      </c>
      <c r="AU353" s="240" t="s">
        <v>89</v>
      </c>
      <c r="AY353" s="18" t="s">
        <v>213</v>
      </c>
      <c r="BE353" s="241">
        <f>IF(N353="základní",J353,0)</f>
        <v>0</v>
      </c>
      <c r="BF353" s="241">
        <f>IF(N353="snížená",J353,0)</f>
        <v>0</v>
      </c>
      <c r="BG353" s="241">
        <f>IF(N353="zákl. přenesená",J353,0)</f>
        <v>0</v>
      </c>
      <c r="BH353" s="241">
        <f>IF(N353="sníž. přenesená",J353,0)</f>
        <v>0</v>
      </c>
      <c r="BI353" s="241">
        <f>IF(N353="nulová",J353,0)</f>
        <v>0</v>
      </c>
      <c r="BJ353" s="18" t="s">
        <v>21</v>
      </c>
      <c r="BK353" s="241">
        <f>ROUND(I353*H353,2)</f>
        <v>0</v>
      </c>
      <c r="BL353" s="18" t="s">
        <v>219</v>
      </c>
      <c r="BM353" s="240" t="s">
        <v>982</v>
      </c>
    </row>
    <row r="354" spans="1:63" s="12" customFormat="1" ht="22.8" customHeight="1">
      <c r="A354" s="12"/>
      <c r="B354" s="212"/>
      <c r="C354" s="213"/>
      <c r="D354" s="214" t="s">
        <v>79</v>
      </c>
      <c r="E354" s="226" t="s">
        <v>4249</v>
      </c>
      <c r="F354" s="226" t="s">
        <v>4419</v>
      </c>
      <c r="G354" s="213"/>
      <c r="H354" s="213"/>
      <c r="I354" s="216"/>
      <c r="J354" s="227">
        <f>BK354</f>
        <v>0</v>
      </c>
      <c r="K354" s="213"/>
      <c r="L354" s="218"/>
      <c r="M354" s="219"/>
      <c r="N354" s="220"/>
      <c r="O354" s="220"/>
      <c r="P354" s="221">
        <f>P355</f>
        <v>0</v>
      </c>
      <c r="Q354" s="220"/>
      <c r="R354" s="221">
        <f>R355</f>
        <v>0</v>
      </c>
      <c r="S354" s="220"/>
      <c r="T354" s="222">
        <f>T355</f>
        <v>0</v>
      </c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R354" s="223" t="s">
        <v>21</v>
      </c>
      <c r="AT354" s="224" t="s">
        <v>79</v>
      </c>
      <c r="AU354" s="224" t="s">
        <v>21</v>
      </c>
      <c r="AY354" s="223" t="s">
        <v>213</v>
      </c>
      <c r="BK354" s="225">
        <f>BK355</f>
        <v>0</v>
      </c>
    </row>
    <row r="355" spans="1:65" s="2" customFormat="1" ht="16.5" customHeight="1">
      <c r="A355" s="39"/>
      <c r="B355" s="40"/>
      <c r="C355" s="228" t="s">
        <v>548</v>
      </c>
      <c r="D355" s="228" t="s">
        <v>215</v>
      </c>
      <c r="E355" s="229" t="s">
        <v>4420</v>
      </c>
      <c r="F355" s="230" t="s">
        <v>4421</v>
      </c>
      <c r="G355" s="231" t="s">
        <v>3162</v>
      </c>
      <c r="H355" s="232">
        <v>1</v>
      </c>
      <c r="I355" s="233"/>
      <c r="J355" s="234">
        <f>ROUND(I355*H355,2)</f>
        <v>0</v>
      </c>
      <c r="K355" s="235"/>
      <c r="L355" s="45"/>
      <c r="M355" s="236" t="s">
        <v>1</v>
      </c>
      <c r="N355" s="237" t="s">
        <v>45</v>
      </c>
      <c r="O355" s="92"/>
      <c r="P355" s="238">
        <f>O355*H355</f>
        <v>0</v>
      </c>
      <c r="Q355" s="238">
        <v>0</v>
      </c>
      <c r="R355" s="238">
        <f>Q355*H355</f>
        <v>0</v>
      </c>
      <c r="S355" s="238">
        <v>0</v>
      </c>
      <c r="T355" s="239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40" t="s">
        <v>219</v>
      </c>
      <c r="AT355" s="240" t="s">
        <v>215</v>
      </c>
      <c r="AU355" s="240" t="s">
        <v>89</v>
      </c>
      <c r="AY355" s="18" t="s">
        <v>213</v>
      </c>
      <c r="BE355" s="241">
        <f>IF(N355="základní",J355,0)</f>
        <v>0</v>
      </c>
      <c r="BF355" s="241">
        <f>IF(N355="snížená",J355,0)</f>
        <v>0</v>
      </c>
      <c r="BG355" s="241">
        <f>IF(N355="zákl. přenesená",J355,0)</f>
        <v>0</v>
      </c>
      <c r="BH355" s="241">
        <f>IF(N355="sníž. přenesená",J355,0)</f>
        <v>0</v>
      </c>
      <c r="BI355" s="241">
        <f>IF(N355="nulová",J355,0)</f>
        <v>0</v>
      </c>
      <c r="BJ355" s="18" t="s">
        <v>21</v>
      </c>
      <c r="BK355" s="241">
        <f>ROUND(I355*H355,2)</f>
        <v>0</v>
      </c>
      <c r="BL355" s="18" t="s">
        <v>219</v>
      </c>
      <c r="BM355" s="240" t="s">
        <v>993</v>
      </c>
    </row>
    <row r="356" spans="1:63" s="12" customFormat="1" ht="22.8" customHeight="1">
      <c r="A356" s="12"/>
      <c r="B356" s="212"/>
      <c r="C356" s="213"/>
      <c r="D356" s="214" t="s">
        <v>79</v>
      </c>
      <c r="E356" s="226" t="s">
        <v>4422</v>
      </c>
      <c r="F356" s="226" t="s">
        <v>4423</v>
      </c>
      <c r="G356" s="213"/>
      <c r="H356" s="213"/>
      <c r="I356" s="216"/>
      <c r="J356" s="227">
        <f>BK356</f>
        <v>0</v>
      </c>
      <c r="K356" s="213"/>
      <c r="L356" s="218"/>
      <c r="M356" s="219"/>
      <c r="N356" s="220"/>
      <c r="O356" s="220"/>
      <c r="P356" s="221">
        <f>P357</f>
        <v>0</v>
      </c>
      <c r="Q356" s="220"/>
      <c r="R356" s="221">
        <f>R357</f>
        <v>0</v>
      </c>
      <c r="S356" s="220"/>
      <c r="T356" s="222">
        <f>T357</f>
        <v>0</v>
      </c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R356" s="223" t="s">
        <v>21</v>
      </c>
      <c r="AT356" s="224" t="s">
        <v>79</v>
      </c>
      <c r="AU356" s="224" t="s">
        <v>21</v>
      </c>
      <c r="AY356" s="223" t="s">
        <v>213</v>
      </c>
      <c r="BK356" s="225">
        <f>BK357</f>
        <v>0</v>
      </c>
    </row>
    <row r="357" spans="1:65" s="2" customFormat="1" ht="16.5" customHeight="1">
      <c r="A357" s="39"/>
      <c r="B357" s="40"/>
      <c r="C357" s="228" t="s">
        <v>553</v>
      </c>
      <c r="D357" s="228" t="s">
        <v>215</v>
      </c>
      <c r="E357" s="229" t="s">
        <v>4424</v>
      </c>
      <c r="F357" s="230" t="s">
        <v>4425</v>
      </c>
      <c r="G357" s="231" t="s">
        <v>3162</v>
      </c>
      <c r="H357" s="232">
        <v>1</v>
      </c>
      <c r="I357" s="233"/>
      <c r="J357" s="234">
        <f>ROUND(I357*H357,2)</f>
        <v>0</v>
      </c>
      <c r="K357" s="235"/>
      <c r="L357" s="45"/>
      <c r="M357" s="236" t="s">
        <v>1</v>
      </c>
      <c r="N357" s="237" t="s">
        <v>45</v>
      </c>
      <c r="O357" s="92"/>
      <c r="P357" s="238">
        <f>O357*H357</f>
        <v>0</v>
      </c>
      <c r="Q357" s="238">
        <v>0</v>
      </c>
      <c r="R357" s="238">
        <f>Q357*H357</f>
        <v>0</v>
      </c>
      <c r="S357" s="238">
        <v>0</v>
      </c>
      <c r="T357" s="239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40" t="s">
        <v>219</v>
      </c>
      <c r="AT357" s="240" t="s">
        <v>215</v>
      </c>
      <c r="AU357" s="240" t="s">
        <v>89</v>
      </c>
      <c r="AY357" s="18" t="s">
        <v>213</v>
      </c>
      <c r="BE357" s="241">
        <f>IF(N357="základní",J357,0)</f>
        <v>0</v>
      </c>
      <c r="BF357" s="241">
        <f>IF(N357="snížená",J357,0)</f>
        <v>0</v>
      </c>
      <c r="BG357" s="241">
        <f>IF(N357="zákl. přenesená",J357,0)</f>
        <v>0</v>
      </c>
      <c r="BH357" s="241">
        <f>IF(N357="sníž. přenesená",J357,0)</f>
        <v>0</v>
      </c>
      <c r="BI357" s="241">
        <f>IF(N357="nulová",J357,0)</f>
        <v>0</v>
      </c>
      <c r="BJ357" s="18" t="s">
        <v>21</v>
      </c>
      <c r="BK357" s="241">
        <f>ROUND(I357*H357,2)</f>
        <v>0</v>
      </c>
      <c r="BL357" s="18" t="s">
        <v>219</v>
      </c>
      <c r="BM357" s="240" t="s">
        <v>1003</v>
      </c>
    </row>
    <row r="358" spans="1:63" s="12" customFormat="1" ht="22.8" customHeight="1">
      <c r="A358" s="12"/>
      <c r="B358" s="212"/>
      <c r="C358" s="213"/>
      <c r="D358" s="214" t="s">
        <v>79</v>
      </c>
      <c r="E358" s="226" t="s">
        <v>4426</v>
      </c>
      <c r="F358" s="226" t="s">
        <v>4427</v>
      </c>
      <c r="G358" s="213"/>
      <c r="H358" s="213"/>
      <c r="I358" s="216"/>
      <c r="J358" s="227">
        <f>BK358</f>
        <v>0</v>
      </c>
      <c r="K358" s="213"/>
      <c r="L358" s="218"/>
      <c r="M358" s="219"/>
      <c r="N358" s="220"/>
      <c r="O358" s="220"/>
      <c r="P358" s="221">
        <f>SUM(P359:P360)</f>
        <v>0</v>
      </c>
      <c r="Q358" s="220"/>
      <c r="R358" s="221">
        <f>SUM(R359:R360)</f>
        <v>0</v>
      </c>
      <c r="S358" s="220"/>
      <c r="T358" s="222">
        <f>SUM(T359:T360)</f>
        <v>0</v>
      </c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R358" s="223" t="s">
        <v>21</v>
      </c>
      <c r="AT358" s="224" t="s">
        <v>79</v>
      </c>
      <c r="AU358" s="224" t="s">
        <v>21</v>
      </c>
      <c r="AY358" s="223" t="s">
        <v>213</v>
      </c>
      <c r="BK358" s="225">
        <f>SUM(BK359:BK360)</f>
        <v>0</v>
      </c>
    </row>
    <row r="359" spans="1:65" s="2" customFormat="1" ht="16.5" customHeight="1">
      <c r="A359" s="39"/>
      <c r="B359" s="40"/>
      <c r="C359" s="228" t="s">
        <v>557</v>
      </c>
      <c r="D359" s="228" t="s">
        <v>215</v>
      </c>
      <c r="E359" s="229" t="s">
        <v>4428</v>
      </c>
      <c r="F359" s="230" t="s">
        <v>4429</v>
      </c>
      <c r="G359" s="231" t="s">
        <v>3162</v>
      </c>
      <c r="H359" s="232">
        <v>1</v>
      </c>
      <c r="I359" s="233"/>
      <c r="J359" s="234">
        <f>ROUND(I359*H359,2)</f>
        <v>0</v>
      </c>
      <c r="K359" s="235"/>
      <c r="L359" s="45"/>
      <c r="M359" s="236" t="s">
        <v>1</v>
      </c>
      <c r="N359" s="237" t="s">
        <v>45</v>
      </c>
      <c r="O359" s="92"/>
      <c r="P359" s="238">
        <f>O359*H359</f>
        <v>0</v>
      </c>
      <c r="Q359" s="238">
        <v>0</v>
      </c>
      <c r="R359" s="238">
        <f>Q359*H359</f>
        <v>0</v>
      </c>
      <c r="S359" s="238">
        <v>0</v>
      </c>
      <c r="T359" s="239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40" t="s">
        <v>219</v>
      </c>
      <c r="AT359" s="240" t="s">
        <v>215</v>
      </c>
      <c r="AU359" s="240" t="s">
        <v>89</v>
      </c>
      <c r="AY359" s="18" t="s">
        <v>213</v>
      </c>
      <c r="BE359" s="241">
        <f>IF(N359="základní",J359,0)</f>
        <v>0</v>
      </c>
      <c r="BF359" s="241">
        <f>IF(N359="snížená",J359,0)</f>
        <v>0</v>
      </c>
      <c r="BG359" s="241">
        <f>IF(N359="zákl. přenesená",J359,0)</f>
        <v>0</v>
      </c>
      <c r="BH359" s="241">
        <f>IF(N359="sníž. přenesená",J359,0)</f>
        <v>0</v>
      </c>
      <c r="BI359" s="241">
        <f>IF(N359="nulová",J359,0)</f>
        <v>0</v>
      </c>
      <c r="BJ359" s="18" t="s">
        <v>21</v>
      </c>
      <c r="BK359" s="241">
        <f>ROUND(I359*H359,2)</f>
        <v>0</v>
      </c>
      <c r="BL359" s="18" t="s">
        <v>219</v>
      </c>
      <c r="BM359" s="240" t="s">
        <v>1030</v>
      </c>
    </row>
    <row r="360" spans="1:65" s="2" customFormat="1" ht="16.5" customHeight="1">
      <c r="A360" s="39"/>
      <c r="B360" s="40"/>
      <c r="C360" s="228" t="s">
        <v>562</v>
      </c>
      <c r="D360" s="228" t="s">
        <v>215</v>
      </c>
      <c r="E360" s="229" t="s">
        <v>4430</v>
      </c>
      <c r="F360" s="230" t="s">
        <v>4431</v>
      </c>
      <c r="G360" s="231" t="s">
        <v>3162</v>
      </c>
      <c r="H360" s="232">
        <v>1</v>
      </c>
      <c r="I360" s="233"/>
      <c r="J360" s="234">
        <f>ROUND(I360*H360,2)</f>
        <v>0</v>
      </c>
      <c r="K360" s="235"/>
      <c r="L360" s="45"/>
      <c r="M360" s="236" t="s">
        <v>1</v>
      </c>
      <c r="N360" s="237" t="s">
        <v>45</v>
      </c>
      <c r="O360" s="92"/>
      <c r="P360" s="238">
        <f>O360*H360</f>
        <v>0</v>
      </c>
      <c r="Q360" s="238">
        <v>0</v>
      </c>
      <c r="R360" s="238">
        <f>Q360*H360</f>
        <v>0</v>
      </c>
      <c r="S360" s="238">
        <v>0</v>
      </c>
      <c r="T360" s="239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40" t="s">
        <v>219</v>
      </c>
      <c r="AT360" s="240" t="s">
        <v>215</v>
      </c>
      <c r="AU360" s="240" t="s">
        <v>89</v>
      </c>
      <c r="AY360" s="18" t="s">
        <v>213</v>
      </c>
      <c r="BE360" s="241">
        <f>IF(N360="základní",J360,0)</f>
        <v>0</v>
      </c>
      <c r="BF360" s="241">
        <f>IF(N360="snížená",J360,0)</f>
        <v>0</v>
      </c>
      <c r="BG360" s="241">
        <f>IF(N360="zákl. přenesená",J360,0)</f>
        <v>0</v>
      </c>
      <c r="BH360" s="241">
        <f>IF(N360="sníž. přenesená",J360,0)</f>
        <v>0</v>
      </c>
      <c r="BI360" s="241">
        <f>IF(N360="nulová",J360,0)</f>
        <v>0</v>
      </c>
      <c r="BJ360" s="18" t="s">
        <v>21</v>
      </c>
      <c r="BK360" s="241">
        <f>ROUND(I360*H360,2)</f>
        <v>0</v>
      </c>
      <c r="BL360" s="18" t="s">
        <v>219</v>
      </c>
      <c r="BM360" s="240" t="s">
        <v>590</v>
      </c>
    </row>
    <row r="361" spans="1:63" s="12" customFormat="1" ht="22.8" customHeight="1">
      <c r="A361" s="12"/>
      <c r="B361" s="212"/>
      <c r="C361" s="213"/>
      <c r="D361" s="214" t="s">
        <v>79</v>
      </c>
      <c r="E361" s="226" t="s">
        <v>4301</v>
      </c>
      <c r="F361" s="226" t="s">
        <v>4432</v>
      </c>
      <c r="G361" s="213"/>
      <c r="H361" s="213"/>
      <c r="I361" s="216"/>
      <c r="J361" s="227">
        <f>BK361</f>
        <v>0</v>
      </c>
      <c r="K361" s="213"/>
      <c r="L361" s="218"/>
      <c r="M361" s="219"/>
      <c r="N361" s="220"/>
      <c r="O361" s="220"/>
      <c r="P361" s="221">
        <f>P362</f>
        <v>0</v>
      </c>
      <c r="Q361" s="220"/>
      <c r="R361" s="221">
        <f>R362</f>
        <v>0</v>
      </c>
      <c r="S361" s="220"/>
      <c r="T361" s="222">
        <f>T362</f>
        <v>0</v>
      </c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R361" s="223" t="s">
        <v>21</v>
      </c>
      <c r="AT361" s="224" t="s">
        <v>79</v>
      </c>
      <c r="AU361" s="224" t="s">
        <v>21</v>
      </c>
      <c r="AY361" s="223" t="s">
        <v>213</v>
      </c>
      <c r="BK361" s="225">
        <f>BK362</f>
        <v>0</v>
      </c>
    </row>
    <row r="362" spans="1:65" s="2" customFormat="1" ht="16.5" customHeight="1">
      <c r="A362" s="39"/>
      <c r="B362" s="40"/>
      <c r="C362" s="228" t="s">
        <v>567</v>
      </c>
      <c r="D362" s="228" t="s">
        <v>215</v>
      </c>
      <c r="E362" s="229" t="s">
        <v>4503</v>
      </c>
      <c r="F362" s="230" t="s">
        <v>4436</v>
      </c>
      <c r="G362" s="231" t="s">
        <v>3162</v>
      </c>
      <c r="H362" s="232">
        <v>1</v>
      </c>
      <c r="I362" s="233"/>
      <c r="J362" s="234">
        <f>ROUND(I362*H362,2)</f>
        <v>0</v>
      </c>
      <c r="K362" s="235"/>
      <c r="L362" s="45"/>
      <c r="M362" s="236" t="s">
        <v>1</v>
      </c>
      <c r="N362" s="237" t="s">
        <v>45</v>
      </c>
      <c r="O362" s="92"/>
      <c r="P362" s="238">
        <f>O362*H362</f>
        <v>0</v>
      </c>
      <c r="Q362" s="238">
        <v>0</v>
      </c>
      <c r="R362" s="238">
        <f>Q362*H362</f>
        <v>0</v>
      </c>
      <c r="S362" s="238">
        <v>0</v>
      </c>
      <c r="T362" s="239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40" t="s">
        <v>219</v>
      </c>
      <c r="AT362" s="240" t="s">
        <v>215</v>
      </c>
      <c r="AU362" s="240" t="s">
        <v>89</v>
      </c>
      <c r="AY362" s="18" t="s">
        <v>213</v>
      </c>
      <c r="BE362" s="241">
        <f>IF(N362="základní",J362,0)</f>
        <v>0</v>
      </c>
      <c r="BF362" s="241">
        <f>IF(N362="snížená",J362,0)</f>
        <v>0</v>
      </c>
      <c r="BG362" s="241">
        <f>IF(N362="zákl. přenesená",J362,0)</f>
        <v>0</v>
      </c>
      <c r="BH362" s="241">
        <f>IF(N362="sníž. přenesená",J362,0)</f>
        <v>0</v>
      </c>
      <c r="BI362" s="241">
        <f>IF(N362="nulová",J362,0)</f>
        <v>0</v>
      </c>
      <c r="BJ362" s="18" t="s">
        <v>21</v>
      </c>
      <c r="BK362" s="241">
        <f>ROUND(I362*H362,2)</f>
        <v>0</v>
      </c>
      <c r="BL362" s="18" t="s">
        <v>219</v>
      </c>
      <c r="BM362" s="240" t="s">
        <v>1052</v>
      </c>
    </row>
    <row r="363" spans="1:63" s="12" customFormat="1" ht="22.8" customHeight="1">
      <c r="A363" s="12"/>
      <c r="B363" s="212"/>
      <c r="C363" s="213"/>
      <c r="D363" s="214" t="s">
        <v>79</v>
      </c>
      <c r="E363" s="226" t="s">
        <v>4437</v>
      </c>
      <c r="F363" s="226" t="s">
        <v>4438</v>
      </c>
      <c r="G363" s="213"/>
      <c r="H363" s="213"/>
      <c r="I363" s="216"/>
      <c r="J363" s="227">
        <f>BK363</f>
        <v>0</v>
      </c>
      <c r="K363" s="213"/>
      <c r="L363" s="218"/>
      <c r="M363" s="219"/>
      <c r="N363" s="220"/>
      <c r="O363" s="220"/>
      <c r="P363" s="221">
        <f>SUM(P364:P365)</f>
        <v>0</v>
      </c>
      <c r="Q363" s="220"/>
      <c r="R363" s="221">
        <f>SUM(R364:R365)</f>
        <v>0</v>
      </c>
      <c r="S363" s="220"/>
      <c r="T363" s="222">
        <f>SUM(T364:T365)</f>
        <v>0</v>
      </c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R363" s="223" t="s">
        <v>21</v>
      </c>
      <c r="AT363" s="224" t="s">
        <v>79</v>
      </c>
      <c r="AU363" s="224" t="s">
        <v>21</v>
      </c>
      <c r="AY363" s="223" t="s">
        <v>213</v>
      </c>
      <c r="BK363" s="225">
        <f>SUM(BK364:BK365)</f>
        <v>0</v>
      </c>
    </row>
    <row r="364" spans="1:65" s="2" customFormat="1" ht="16.5" customHeight="1">
      <c r="A364" s="39"/>
      <c r="B364" s="40"/>
      <c r="C364" s="228" t="s">
        <v>571</v>
      </c>
      <c r="D364" s="228" t="s">
        <v>215</v>
      </c>
      <c r="E364" s="229" t="s">
        <v>4504</v>
      </c>
      <c r="F364" s="230" t="s">
        <v>4442</v>
      </c>
      <c r="G364" s="231" t="s">
        <v>3162</v>
      </c>
      <c r="H364" s="232">
        <v>1</v>
      </c>
      <c r="I364" s="233"/>
      <c r="J364" s="234">
        <f>ROUND(I364*H364,2)</f>
        <v>0</v>
      </c>
      <c r="K364" s="235"/>
      <c r="L364" s="45"/>
      <c r="M364" s="236" t="s">
        <v>1</v>
      </c>
      <c r="N364" s="237" t="s">
        <v>45</v>
      </c>
      <c r="O364" s="92"/>
      <c r="P364" s="238">
        <f>O364*H364</f>
        <v>0</v>
      </c>
      <c r="Q364" s="238">
        <v>0</v>
      </c>
      <c r="R364" s="238">
        <f>Q364*H364</f>
        <v>0</v>
      </c>
      <c r="S364" s="238">
        <v>0</v>
      </c>
      <c r="T364" s="239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40" t="s">
        <v>219</v>
      </c>
      <c r="AT364" s="240" t="s">
        <v>215</v>
      </c>
      <c r="AU364" s="240" t="s">
        <v>89</v>
      </c>
      <c r="AY364" s="18" t="s">
        <v>213</v>
      </c>
      <c r="BE364" s="241">
        <f>IF(N364="základní",J364,0)</f>
        <v>0</v>
      </c>
      <c r="BF364" s="241">
        <f>IF(N364="snížená",J364,0)</f>
        <v>0</v>
      </c>
      <c r="BG364" s="241">
        <f>IF(N364="zákl. přenesená",J364,0)</f>
        <v>0</v>
      </c>
      <c r="BH364" s="241">
        <f>IF(N364="sníž. přenesená",J364,0)</f>
        <v>0</v>
      </c>
      <c r="BI364" s="241">
        <f>IF(N364="nulová",J364,0)</f>
        <v>0</v>
      </c>
      <c r="BJ364" s="18" t="s">
        <v>21</v>
      </c>
      <c r="BK364" s="241">
        <f>ROUND(I364*H364,2)</f>
        <v>0</v>
      </c>
      <c r="BL364" s="18" t="s">
        <v>219</v>
      </c>
      <c r="BM364" s="240" t="s">
        <v>1064</v>
      </c>
    </row>
    <row r="365" spans="1:65" s="2" customFormat="1" ht="16.5" customHeight="1">
      <c r="A365" s="39"/>
      <c r="B365" s="40"/>
      <c r="C365" s="228" t="s">
        <v>576</v>
      </c>
      <c r="D365" s="228" t="s">
        <v>215</v>
      </c>
      <c r="E365" s="229" t="s">
        <v>4505</v>
      </c>
      <c r="F365" s="230" t="s">
        <v>4506</v>
      </c>
      <c r="G365" s="231" t="s">
        <v>3162</v>
      </c>
      <c r="H365" s="232">
        <v>1</v>
      </c>
      <c r="I365" s="233"/>
      <c r="J365" s="234">
        <f>ROUND(I365*H365,2)</f>
        <v>0</v>
      </c>
      <c r="K365" s="235"/>
      <c r="L365" s="45"/>
      <c r="M365" s="236" t="s">
        <v>1</v>
      </c>
      <c r="N365" s="237" t="s">
        <v>45</v>
      </c>
      <c r="O365" s="92"/>
      <c r="P365" s="238">
        <f>O365*H365</f>
        <v>0</v>
      </c>
      <c r="Q365" s="238">
        <v>0</v>
      </c>
      <c r="R365" s="238">
        <f>Q365*H365</f>
        <v>0</v>
      </c>
      <c r="S365" s="238">
        <v>0</v>
      </c>
      <c r="T365" s="239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40" t="s">
        <v>219</v>
      </c>
      <c r="AT365" s="240" t="s">
        <v>215</v>
      </c>
      <c r="AU365" s="240" t="s">
        <v>89</v>
      </c>
      <c r="AY365" s="18" t="s">
        <v>213</v>
      </c>
      <c r="BE365" s="241">
        <f>IF(N365="základní",J365,0)</f>
        <v>0</v>
      </c>
      <c r="BF365" s="241">
        <f>IF(N365="snížená",J365,0)</f>
        <v>0</v>
      </c>
      <c r="BG365" s="241">
        <f>IF(N365="zákl. přenesená",J365,0)</f>
        <v>0</v>
      </c>
      <c r="BH365" s="241">
        <f>IF(N365="sníž. přenesená",J365,0)</f>
        <v>0</v>
      </c>
      <c r="BI365" s="241">
        <f>IF(N365="nulová",J365,0)</f>
        <v>0</v>
      </c>
      <c r="BJ365" s="18" t="s">
        <v>21</v>
      </c>
      <c r="BK365" s="241">
        <f>ROUND(I365*H365,2)</f>
        <v>0</v>
      </c>
      <c r="BL365" s="18" t="s">
        <v>219</v>
      </c>
      <c r="BM365" s="240" t="s">
        <v>1075</v>
      </c>
    </row>
    <row r="366" spans="1:63" s="12" customFormat="1" ht="22.8" customHeight="1">
      <c r="A366" s="12"/>
      <c r="B366" s="212"/>
      <c r="C366" s="213"/>
      <c r="D366" s="214" t="s">
        <v>79</v>
      </c>
      <c r="E366" s="226" t="s">
        <v>4445</v>
      </c>
      <c r="F366" s="226" t="s">
        <v>4446</v>
      </c>
      <c r="G366" s="213"/>
      <c r="H366" s="213"/>
      <c r="I366" s="216"/>
      <c r="J366" s="227">
        <f>BK366</f>
        <v>0</v>
      </c>
      <c r="K366" s="213"/>
      <c r="L366" s="218"/>
      <c r="M366" s="219"/>
      <c r="N366" s="220"/>
      <c r="O366" s="220"/>
      <c r="P366" s="221">
        <f>SUM(P367:P368)</f>
        <v>0</v>
      </c>
      <c r="Q366" s="220"/>
      <c r="R366" s="221">
        <f>SUM(R367:R368)</f>
        <v>0</v>
      </c>
      <c r="S366" s="220"/>
      <c r="T366" s="222">
        <f>SUM(T367:T368)</f>
        <v>0</v>
      </c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R366" s="223" t="s">
        <v>21</v>
      </c>
      <c r="AT366" s="224" t="s">
        <v>79</v>
      </c>
      <c r="AU366" s="224" t="s">
        <v>21</v>
      </c>
      <c r="AY366" s="223" t="s">
        <v>213</v>
      </c>
      <c r="BK366" s="225">
        <f>SUM(BK367:BK368)</f>
        <v>0</v>
      </c>
    </row>
    <row r="367" spans="1:65" s="2" customFormat="1" ht="16.5" customHeight="1">
      <c r="A367" s="39"/>
      <c r="B367" s="40"/>
      <c r="C367" s="228" t="s">
        <v>581</v>
      </c>
      <c r="D367" s="228" t="s">
        <v>215</v>
      </c>
      <c r="E367" s="229" t="s">
        <v>4449</v>
      </c>
      <c r="F367" s="230" t="s">
        <v>4450</v>
      </c>
      <c r="G367" s="231" t="s">
        <v>3162</v>
      </c>
      <c r="H367" s="232">
        <v>3</v>
      </c>
      <c r="I367" s="233"/>
      <c r="J367" s="234">
        <f>ROUND(I367*H367,2)</f>
        <v>0</v>
      </c>
      <c r="K367" s="235"/>
      <c r="L367" s="45"/>
      <c r="M367" s="236" t="s">
        <v>1</v>
      </c>
      <c r="N367" s="237" t="s">
        <v>45</v>
      </c>
      <c r="O367" s="92"/>
      <c r="P367" s="238">
        <f>O367*H367</f>
        <v>0</v>
      </c>
      <c r="Q367" s="238">
        <v>0</v>
      </c>
      <c r="R367" s="238">
        <f>Q367*H367</f>
        <v>0</v>
      </c>
      <c r="S367" s="238">
        <v>0</v>
      </c>
      <c r="T367" s="239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40" t="s">
        <v>219</v>
      </c>
      <c r="AT367" s="240" t="s">
        <v>215</v>
      </c>
      <c r="AU367" s="240" t="s">
        <v>89</v>
      </c>
      <c r="AY367" s="18" t="s">
        <v>213</v>
      </c>
      <c r="BE367" s="241">
        <f>IF(N367="základní",J367,0)</f>
        <v>0</v>
      </c>
      <c r="BF367" s="241">
        <f>IF(N367="snížená",J367,0)</f>
        <v>0</v>
      </c>
      <c r="BG367" s="241">
        <f>IF(N367="zákl. přenesená",J367,0)</f>
        <v>0</v>
      </c>
      <c r="BH367" s="241">
        <f>IF(N367="sníž. přenesená",J367,0)</f>
        <v>0</v>
      </c>
      <c r="BI367" s="241">
        <f>IF(N367="nulová",J367,0)</f>
        <v>0</v>
      </c>
      <c r="BJ367" s="18" t="s">
        <v>21</v>
      </c>
      <c r="BK367" s="241">
        <f>ROUND(I367*H367,2)</f>
        <v>0</v>
      </c>
      <c r="BL367" s="18" t="s">
        <v>219</v>
      </c>
      <c r="BM367" s="240" t="s">
        <v>1085</v>
      </c>
    </row>
    <row r="368" spans="1:65" s="2" customFormat="1" ht="16.5" customHeight="1">
      <c r="A368" s="39"/>
      <c r="B368" s="40"/>
      <c r="C368" s="228" t="s">
        <v>586</v>
      </c>
      <c r="D368" s="228" t="s">
        <v>215</v>
      </c>
      <c r="E368" s="229" t="s">
        <v>4447</v>
      </c>
      <c r="F368" s="230" t="s">
        <v>4448</v>
      </c>
      <c r="G368" s="231" t="s">
        <v>3162</v>
      </c>
      <c r="H368" s="232">
        <v>4</v>
      </c>
      <c r="I368" s="233"/>
      <c r="J368" s="234">
        <f>ROUND(I368*H368,2)</f>
        <v>0</v>
      </c>
      <c r="K368" s="235"/>
      <c r="L368" s="45"/>
      <c r="M368" s="236" t="s">
        <v>1</v>
      </c>
      <c r="N368" s="237" t="s">
        <v>45</v>
      </c>
      <c r="O368" s="92"/>
      <c r="P368" s="238">
        <f>O368*H368</f>
        <v>0</v>
      </c>
      <c r="Q368" s="238">
        <v>0</v>
      </c>
      <c r="R368" s="238">
        <f>Q368*H368</f>
        <v>0</v>
      </c>
      <c r="S368" s="238">
        <v>0</v>
      </c>
      <c r="T368" s="239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40" t="s">
        <v>219</v>
      </c>
      <c r="AT368" s="240" t="s">
        <v>215</v>
      </c>
      <c r="AU368" s="240" t="s">
        <v>89</v>
      </c>
      <c r="AY368" s="18" t="s">
        <v>213</v>
      </c>
      <c r="BE368" s="241">
        <f>IF(N368="základní",J368,0)</f>
        <v>0</v>
      </c>
      <c r="BF368" s="241">
        <f>IF(N368="snížená",J368,0)</f>
        <v>0</v>
      </c>
      <c r="BG368" s="241">
        <f>IF(N368="zákl. přenesená",J368,0)</f>
        <v>0</v>
      </c>
      <c r="BH368" s="241">
        <f>IF(N368="sníž. přenesená",J368,0)</f>
        <v>0</v>
      </c>
      <c r="BI368" s="241">
        <f>IF(N368="nulová",J368,0)</f>
        <v>0</v>
      </c>
      <c r="BJ368" s="18" t="s">
        <v>21</v>
      </c>
      <c r="BK368" s="241">
        <f>ROUND(I368*H368,2)</f>
        <v>0</v>
      </c>
      <c r="BL368" s="18" t="s">
        <v>219</v>
      </c>
      <c r="BM368" s="240" t="s">
        <v>1095</v>
      </c>
    </row>
    <row r="369" spans="1:63" s="12" customFormat="1" ht="22.8" customHeight="1">
      <c r="A369" s="12"/>
      <c r="B369" s="212"/>
      <c r="C369" s="213"/>
      <c r="D369" s="214" t="s">
        <v>79</v>
      </c>
      <c r="E369" s="226" t="s">
        <v>4451</v>
      </c>
      <c r="F369" s="226" t="s">
        <v>4452</v>
      </c>
      <c r="G369" s="213"/>
      <c r="H369" s="213"/>
      <c r="I369" s="216"/>
      <c r="J369" s="227">
        <f>BK369</f>
        <v>0</v>
      </c>
      <c r="K369" s="213"/>
      <c r="L369" s="218"/>
      <c r="M369" s="219"/>
      <c r="N369" s="220"/>
      <c r="O369" s="220"/>
      <c r="P369" s="221">
        <f>SUM(P370:P372)</f>
        <v>0</v>
      </c>
      <c r="Q369" s="220"/>
      <c r="R369" s="221">
        <f>SUM(R370:R372)</f>
        <v>0</v>
      </c>
      <c r="S369" s="220"/>
      <c r="T369" s="222">
        <f>SUM(T370:T372)</f>
        <v>0</v>
      </c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R369" s="223" t="s">
        <v>21</v>
      </c>
      <c r="AT369" s="224" t="s">
        <v>79</v>
      </c>
      <c r="AU369" s="224" t="s">
        <v>21</v>
      </c>
      <c r="AY369" s="223" t="s">
        <v>213</v>
      </c>
      <c r="BK369" s="225">
        <f>SUM(BK370:BK372)</f>
        <v>0</v>
      </c>
    </row>
    <row r="370" spans="1:65" s="2" customFormat="1" ht="16.5" customHeight="1">
      <c r="A370" s="39"/>
      <c r="B370" s="40"/>
      <c r="C370" s="228" t="s">
        <v>591</v>
      </c>
      <c r="D370" s="228" t="s">
        <v>215</v>
      </c>
      <c r="E370" s="229" t="s">
        <v>4453</v>
      </c>
      <c r="F370" s="230" t="s">
        <v>4454</v>
      </c>
      <c r="G370" s="231" t="s">
        <v>3162</v>
      </c>
      <c r="H370" s="232">
        <v>1</v>
      </c>
      <c r="I370" s="233"/>
      <c r="J370" s="234">
        <f>ROUND(I370*H370,2)</f>
        <v>0</v>
      </c>
      <c r="K370" s="235"/>
      <c r="L370" s="45"/>
      <c r="M370" s="236" t="s">
        <v>1</v>
      </c>
      <c r="N370" s="237" t="s">
        <v>45</v>
      </c>
      <c r="O370" s="92"/>
      <c r="P370" s="238">
        <f>O370*H370</f>
        <v>0</v>
      </c>
      <c r="Q370" s="238">
        <v>0</v>
      </c>
      <c r="R370" s="238">
        <f>Q370*H370</f>
        <v>0</v>
      </c>
      <c r="S370" s="238">
        <v>0</v>
      </c>
      <c r="T370" s="239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40" t="s">
        <v>219</v>
      </c>
      <c r="AT370" s="240" t="s">
        <v>215</v>
      </c>
      <c r="AU370" s="240" t="s">
        <v>89</v>
      </c>
      <c r="AY370" s="18" t="s">
        <v>213</v>
      </c>
      <c r="BE370" s="241">
        <f>IF(N370="základní",J370,0)</f>
        <v>0</v>
      </c>
      <c r="BF370" s="241">
        <f>IF(N370="snížená",J370,0)</f>
        <v>0</v>
      </c>
      <c r="BG370" s="241">
        <f>IF(N370="zákl. přenesená",J370,0)</f>
        <v>0</v>
      </c>
      <c r="BH370" s="241">
        <f>IF(N370="sníž. přenesená",J370,0)</f>
        <v>0</v>
      </c>
      <c r="BI370" s="241">
        <f>IF(N370="nulová",J370,0)</f>
        <v>0</v>
      </c>
      <c r="BJ370" s="18" t="s">
        <v>21</v>
      </c>
      <c r="BK370" s="241">
        <f>ROUND(I370*H370,2)</f>
        <v>0</v>
      </c>
      <c r="BL370" s="18" t="s">
        <v>219</v>
      </c>
      <c r="BM370" s="240" t="s">
        <v>1105</v>
      </c>
    </row>
    <row r="371" spans="1:65" s="2" customFormat="1" ht="16.5" customHeight="1">
      <c r="A371" s="39"/>
      <c r="B371" s="40"/>
      <c r="C371" s="228" t="s">
        <v>595</v>
      </c>
      <c r="D371" s="228" t="s">
        <v>215</v>
      </c>
      <c r="E371" s="229" t="s">
        <v>4455</v>
      </c>
      <c r="F371" s="230" t="s">
        <v>4456</v>
      </c>
      <c r="G371" s="231" t="s">
        <v>3162</v>
      </c>
      <c r="H371" s="232">
        <v>1</v>
      </c>
      <c r="I371" s="233"/>
      <c r="J371" s="234">
        <f>ROUND(I371*H371,2)</f>
        <v>0</v>
      </c>
      <c r="K371" s="235"/>
      <c r="L371" s="45"/>
      <c r="M371" s="236" t="s">
        <v>1</v>
      </c>
      <c r="N371" s="237" t="s">
        <v>45</v>
      </c>
      <c r="O371" s="92"/>
      <c r="P371" s="238">
        <f>O371*H371</f>
        <v>0</v>
      </c>
      <c r="Q371" s="238">
        <v>0</v>
      </c>
      <c r="R371" s="238">
        <f>Q371*H371</f>
        <v>0</v>
      </c>
      <c r="S371" s="238">
        <v>0</v>
      </c>
      <c r="T371" s="239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40" t="s">
        <v>219</v>
      </c>
      <c r="AT371" s="240" t="s">
        <v>215</v>
      </c>
      <c r="AU371" s="240" t="s">
        <v>89</v>
      </c>
      <c r="AY371" s="18" t="s">
        <v>213</v>
      </c>
      <c r="BE371" s="241">
        <f>IF(N371="základní",J371,0)</f>
        <v>0</v>
      </c>
      <c r="BF371" s="241">
        <f>IF(N371="snížená",J371,0)</f>
        <v>0</v>
      </c>
      <c r="BG371" s="241">
        <f>IF(N371="zákl. přenesená",J371,0)</f>
        <v>0</v>
      </c>
      <c r="BH371" s="241">
        <f>IF(N371="sníž. přenesená",J371,0)</f>
        <v>0</v>
      </c>
      <c r="BI371" s="241">
        <f>IF(N371="nulová",J371,0)</f>
        <v>0</v>
      </c>
      <c r="BJ371" s="18" t="s">
        <v>21</v>
      </c>
      <c r="BK371" s="241">
        <f>ROUND(I371*H371,2)</f>
        <v>0</v>
      </c>
      <c r="BL371" s="18" t="s">
        <v>219</v>
      </c>
      <c r="BM371" s="240" t="s">
        <v>1117</v>
      </c>
    </row>
    <row r="372" spans="1:65" s="2" customFormat="1" ht="16.5" customHeight="1">
      <c r="A372" s="39"/>
      <c r="B372" s="40"/>
      <c r="C372" s="228" t="s">
        <v>601</v>
      </c>
      <c r="D372" s="228" t="s">
        <v>215</v>
      </c>
      <c r="E372" s="229" t="s">
        <v>4457</v>
      </c>
      <c r="F372" s="230" t="s">
        <v>4458</v>
      </c>
      <c r="G372" s="231" t="s">
        <v>3162</v>
      </c>
      <c r="H372" s="232">
        <v>1</v>
      </c>
      <c r="I372" s="233"/>
      <c r="J372" s="234">
        <f>ROUND(I372*H372,2)</f>
        <v>0</v>
      </c>
      <c r="K372" s="235"/>
      <c r="L372" s="45"/>
      <c r="M372" s="236" t="s">
        <v>1</v>
      </c>
      <c r="N372" s="237" t="s">
        <v>45</v>
      </c>
      <c r="O372" s="92"/>
      <c r="P372" s="238">
        <f>O372*H372</f>
        <v>0</v>
      </c>
      <c r="Q372" s="238">
        <v>0</v>
      </c>
      <c r="R372" s="238">
        <f>Q372*H372</f>
        <v>0</v>
      </c>
      <c r="S372" s="238">
        <v>0</v>
      </c>
      <c r="T372" s="239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40" t="s">
        <v>219</v>
      </c>
      <c r="AT372" s="240" t="s">
        <v>215</v>
      </c>
      <c r="AU372" s="240" t="s">
        <v>89</v>
      </c>
      <c r="AY372" s="18" t="s">
        <v>213</v>
      </c>
      <c r="BE372" s="241">
        <f>IF(N372="základní",J372,0)</f>
        <v>0</v>
      </c>
      <c r="BF372" s="241">
        <f>IF(N372="snížená",J372,0)</f>
        <v>0</v>
      </c>
      <c r="BG372" s="241">
        <f>IF(N372="zákl. přenesená",J372,0)</f>
        <v>0</v>
      </c>
      <c r="BH372" s="241">
        <f>IF(N372="sníž. přenesená",J372,0)</f>
        <v>0</v>
      </c>
      <c r="BI372" s="241">
        <f>IF(N372="nulová",J372,0)</f>
        <v>0</v>
      </c>
      <c r="BJ372" s="18" t="s">
        <v>21</v>
      </c>
      <c r="BK372" s="241">
        <f>ROUND(I372*H372,2)</f>
        <v>0</v>
      </c>
      <c r="BL372" s="18" t="s">
        <v>219</v>
      </c>
      <c r="BM372" s="240" t="s">
        <v>1131</v>
      </c>
    </row>
    <row r="373" spans="1:63" s="12" customFormat="1" ht="22.8" customHeight="1">
      <c r="A373" s="12"/>
      <c r="B373" s="212"/>
      <c r="C373" s="213"/>
      <c r="D373" s="214" t="s">
        <v>79</v>
      </c>
      <c r="E373" s="226" t="s">
        <v>4459</v>
      </c>
      <c r="F373" s="226" t="s">
        <v>4460</v>
      </c>
      <c r="G373" s="213"/>
      <c r="H373" s="213"/>
      <c r="I373" s="216"/>
      <c r="J373" s="227">
        <f>BK373</f>
        <v>0</v>
      </c>
      <c r="K373" s="213"/>
      <c r="L373" s="218"/>
      <c r="M373" s="219"/>
      <c r="N373" s="220"/>
      <c r="O373" s="220"/>
      <c r="P373" s="221">
        <f>SUM(P374:P376)</f>
        <v>0</v>
      </c>
      <c r="Q373" s="220"/>
      <c r="R373" s="221">
        <f>SUM(R374:R376)</f>
        <v>0</v>
      </c>
      <c r="S373" s="220"/>
      <c r="T373" s="222">
        <f>SUM(T374:T376)</f>
        <v>0</v>
      </c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R373" s="223" t="s">
        <v>21</v>
      </c>
      <c r="AT373" s="224" t="s">
        <v>79</v>
      </c>
      <c r="AU373" s="224" t="s">
        <v>21</v>
      </c>
      <c r="AY373" s="223" t="s">
        <v>213</v>
      </c>
      <c r="BK373" s="225">
        <f>SUM(BK374:BK376)</f>
        <v>0</v>
      </c>
    </row>
    <row r="374" spans="1:65" s="2" customFormat="1" ht="16.5" customHeight="1">
      <c r="A374" s="39"/>
      <c r="B374" s="40"/>
      <c r="C374" s="228" t="s">
        <v>606</v>
      </c>
      <c r="D374" s="228" t="s">
        <v>215</v>
      </c>
      <c r="E374" s="229" t="s">
        <v>4461</v>
      </c>
      <c r="F374" s="230" t="s">
        <v>4462</v>
      </c>
      <c r="G374" s="231" t="s">
        <v>4398</v>
      </c>
      <c r="H374" s="232">
        <v>6.4</v>
      </c>
      <c r="I374" s="233"/>
      <c r="J374" s="234">
        <f>ROUND(I374*H374,2)</f>
        <v>0</v>
      </c>
      <c r="K374" s="235"/>
      <c r="L374" s="45"/>
      <c r="M374" s="236" t="s">
        <v>1</v>
      </c>
      <c r="N374" s="237" t="s">
        <v>45</v>
      </c>
      <c r="O374" s="92"/>
      <c r="P374" s="238">
        <f>O374*H374</f>
        <v>0</v>
      </c>
      <c r="Q374" s="238">
        <v>0</v>
      </c>
      <c r="R374" s="238">
        <f>Q374*H374</f>
        <v>0</v>
      </c>
      <c r="S374" s="238">
        <v>0</v>
      </c>
      <c r="T374" s="239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40" t="s">
        <v>219</v>
      </c>
      <c r="AT374" s="240" t="s">
        <v>215</v>
      </c>
      <c r="AU374" s="240" t="s">
        <v>89</v>
      </c>
      <c r="AY374" s="18" t="s">
        <v>213</v>
      </c>
      <c r="BE374" s="241">
        <f>IF(N374="základní",J374,0)</f>
        <v>0</v>
      </c>
      <c r="BF374" s="241">
        <f>IF(N374="snížená",J374,0)</f>
        <v>0</v>
      </c>
      <c r="BG374" s="241">
        <f>IF(N374="zákl. přenesená",J374,0)</f>
        <v>0</v>
      </c>
      <c r="BH374" s="241">
        <f>IF(N374="sníž. přenesená",J374,0)</f>
        <v>0</v>
      </c>
      <c r="BI374" s="241">
        <f>IF(N374="nulová",J374,0)</f>
        <v>0</v>
      </c>
      <c r="BJ374" s="18" t="s">
        <v>21</v>
      </c>
      <c r="BK374" s="241">
        <f>ROUND(I374*H374,2)</f>
        <v>0</v>
      </c>
      <c r="BL374" s="18" t="s">
        <v>219</v>
      </c>
      <c r="BM374" s="240" t="s">
        <v>1141</v>
      </c>
    </row>
    <row r="375" spans="1:65" s="2" customFormat="1" ht="16.5" customHeight="1">
      <c r="A375" s="39"/>
      <c r="B375" s="40"/>
      <c r="C375" s="228" t="s">
        <v>610</v>
      </c>
      <c r="D375" s="228" t="s">
        <v>215</v>
      </c>
      <c r="E375" s="229" t="s">
        <v>4463</v>
      </c>
      <c r="F375" s="230" t="s">
        <v>4464</v>
      </c>
      <c r="G375" s="231" t="s">
        <v>4398</v>
      </c>
      <c r="H375" s="232">
        <v>8.9</v>
      </c>
      <c r="I375" s="233"/>
      <c r="J375" s="234">
        <f>ROUND(I375*H375,2)</f>
        <v>0</v>
      </c>
      <c r="K375" s="235"/>
      <c r="L375" s="45"/>
      <c r="M375" s="236" t="s">
        <v>1</v>
      </c>
      <c r="N375" s="237" t="s">
        <v>45</v>
      </c>
      <c r="O375" s="92"/>
      <c r="P375" s="238">
        <f>O375*H375</f>
        <v>0</v>
      </c>
      <c r="Q375" s="238">
        <v>0</v>
      </c>
      <c r="R375" s="238">
        <f>Q375*H375</f>
        <v>0</v>
      </c>
      <c r="S375" s="238">
        <v>0</v>
      </c>
      <c r="T375" s="239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40" t="s">
        <v>219</v>
      </c>
      <c r="AT375" s="240" t="s">
        <v>215</v>
      </c>
      <c r="AU375" s="240" t="s">
        <v>89</v>
      </c>
      <c r="AY375" s="18" t="s">
        <v>213</v>
      </c>
      <c r="BE375" s="241">
        <f>IF(N375="základní",J375,0)</f>
        <v>0</v>
      </c>
      <c r="BF375" s="241">
        <f>IF(N375="snížená",J375,0)</f>
        <v>0</v>
      </c>
      <c r="BG375" s="241">
        <f>IF(N375="zákl. přenesená",J375,0)</f>
        <v>0</v>
      </c>
      <c r="BH375" s="241">
        <f>IF(N375="sníž. přenesená",J375,0)</f>
        <v>0</v>
      </c>
      <c r="BI375" s="241">
        <f>IF(N375="nulová",J375,0)</f>
        <v>0</v>
      </c>
      <c r="BJ375" s="18" t="s">
        <v>21</v>
      </c>
      <c r="BK375" s="241">
        <f>ROUND(I375*H375,2)</f>
        <v>0</v>
      </c>
      <c r="BL375" s="18" t="s">
        <v>219</v>
      </c>
      <c r="BM375" s="240" t="s">
        <v>1152</v>
      </c>
    </row>
    <row r="376" spans="1:65" s="2" customFormat="1" ht="16.5" customHeight="1">
      <c r="A376" s="39"/>
      <c r="B376" s="40"/>
      <c r="C376" s="228" t="s">
        <v>614</v>
      </c>
      <c r="D376" s="228" t="s">
        <v>215</v>
      </c>
      <c r="E376" s="229" t="s">
        <v>4465</v>
      </c>
      <c r="F376" s="230" t="s">
        <v>4466</v>
      </c>
      <c r="G376" s="231" t="s">
        <v>4398</v>
      </c>
      <c r="H376" s="232">
        <v>6.7</v>
      </c>
      <c r="I376" s="233"/>
      <c r="J376" s="234">
        <f>ROUND(I376*H376,2)</f>
        <v>0</v>
      </c>
      <c r="K376" s="235"/>
      <c r="L376" s="45"/>
      <c r="M376" s="236" t="s">
        <v>1</v>
      </c>
      <c r="N376" s="237" t="s">
        <v>45</v>
      </c>
      <c r="O376" s="92"/>
      <c r="P376" s="238">
        <f>O376*H376</f>
        <v>0</v>
      </c>
      <c r="Q376" s="238">
        <v>0</v>
      </c>
      <c r="R376" s="238">
        <f>Q376*H376</f>
        <v>0</v>
      </c>
      <c r="S376" s="238">
        <v>0</v>
      </c>
      <c r="T376" s="239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40" t="s">
        <v>219</v>
      </c>
      <c r="AT376" s="240" t="s">
        <v>215</v>
      </c>
      <c r="AU376" s="240" t="s">
        <v>89</v>
      </c>
      <c r="AY376" s="18" t="s">
        <v>213</v>
      </c>
      <c r="BE376" s="241">
        <f>IF(N376="základní",J376,0)</f>
        <v>0</v>
      </c>
      <c r="BF376" s="241">
        <f>IF(N376="snížená",J376,0)</f>
        <v>0</v>
      </c>
      <c r="BG376" s="241">
        <f>IF(N376="zákl. přenesená",J376,0)</f>
        <v>0</v>
      </c>
      <c r="BH376" s="241">
        <f>IF(N376="sníž. přenesená",J376,0)</f>
        <v>0</v>
      </c>
      <c r="BI376" s="241">
        <f>IF(N376="nulová",J376,0)</f>
        <v>0</v>
      </c>
      <c r="BJ376" s="18" t="s">
        <v>21</v>
      </c>
      <c r="BK376" s="241">
        <f>ROUND(I376*H376,2)</f>
        <v>0</v>
      </c>
      <c r="BL376" s="18" t="s">
        <v>219</v>
      </c>
      <c r="BM376" s="240" t="s">
        <v>1162</v>
      </c>
    </row>
    <row r="377" spans="1:63" s="12" customFormat="1" ht="22.8" customHeight="1">
      <c r="A377" s="12"/>
      <c r="B377" s="212"/>
      <c r="C377" s="213"/>
      <c r="D377" s="214" t="s">
        <v>79</v>
      </c>
      <c r="E377" s="226" t="s">
        <v>4467</v>
      </c>
      <c r="F377" s="226" t="s">
        <v>4468</v>
      </c>
      <c r="G377" s="213"/>
      <c r="H377" s="213"/>
      <c r="I377" s="216"/>
      <c r="J377" s="227">
        <f>BK377</f>
        <v>0</v>
      </c>
      <c r="K377" s="213"/>
      <c r="L377" s="218"/>
      <c r="M377" s="219"/>
      <c r="N377" s="220"/>
      <c r="O377" s="220"/>
      <c r="P377" s="221">
        <f>SUM(P378:P382)</f>
        <v>0</v>
      </c>
      <c r="Q377" s="220"/>
      <c r="R377" s="221">
        <f>SUM(R378:R382)</f>
        <v>0</v>
      </c>
      <c r="S377" s="220"/>
      <c r="T377" s="222">
        <f>SUM(T378:T382)</f>
        <v>0</v>
      </c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R377" s="223" t="s">
        <v>21</v>
      </c>
      <c r="AT377" s="224" t="s">
        <v>79</v>
      </c>
      <c r="AU377" s="224" t="s">
        <v>21</v>
      </c>
      <c r="AY377" s="223" t="s">
        <v>213</v>
      </c>
      <c r="BK377" s="225">
        <f>SUM(BK378:BK382)</f>
        <v>0</v>
      </c>
    </row>
    <row r="378" spans="1:65" s="2" customFormat="1" ht="16.5" customHeight="1">
      <c r="A378" s="39"/>
      <c r="B378" s="40"/>
      <c r="C378" s="228" t="s">
        <v>618</v>
      </c>
      <c r="D378" s="228" t="s">
        <v>215</v>
      </c>
      <c r="E378" s="229" t="s">
        <v>4469</v>
      </c>
      <c r="F378" s="230" t="s">
        <v>4470</v>
      </c>
      <c r="G378" s="231" t="s">
        <v>4398</v>
      </c>
      <c r="H378" s="232">
        <v>7.7</v>
      </c>
      <c r="I378" s="233"/>
      <c r="J378" s="234">
        <f>ROUND(I378*H378,2)</f>
        <v>0</v>
      </c>
      <c r="K378" s="235"/>
      <c r="L378" s="45"/>
      <c r="M378" s="236" t="s">
        <v>1</v>
      </c>
      <c r="N378" s="237" t="s">
        <v>45</v>
      </c>
      <c r="O378" s="92"/>
      <c r="P378" s="238">
        <f>O378*H378</f>
        <v>0</v>
      </c>
      <c r="Q378" s="238">
        <v>0</v>
      </c>
      <c r="R378" s="238">
        <f>Q378*H378</f>
        <v>0</v>
      </c>
      <c r="S378" s="238">
        <v>0</v>
      </c>
      <c r="T378" s="239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40" t="s">
        <v>219</v>
      </c>
      <c r="AT378" s="240" t="s">
        <v>215</v>
      </c>
      <c r="AU378" s="240" t="s">
        <v>89</v>
      </c>
      <c r="AY378" s="18" t="s">
        <v>213</v>
      </c>
      <c r="BE378" s="241">
        <f>IF(N378="základní",J378,0)</f>
        <v>0</v>
      </c>
      <c r="BF378" s="241">
        <f>IF(N378="snížená",J378,0)</f>
        <v>0</v>
      </c>
      <c r="BG378" s="241">
        <f>IF(N378="zákl. přenesená",J378,0)</f>
        <v>0</v>
      </c>
      <c r="BH378" s="241">
        <f>IF(N378="sníž. přenesená",J378,0)</f>
        <v>0</v>
      </c>
      <c r="BI378" s="241">
        <f>IF(N378="nulová",J378,0)</f>
        <v>0</v>
      </c>
      <c r="BJ378" s="18" t="s">
        <v>21</v>
      </c>
      <c r="BK378" s="241">
        <f>ROUND(I378*H378,2)</f>
        <v>0</v>
      </c>
      <c r="BL378" s="18" t="s">
        <v>219</v>
      </c>
      <c r="BM378" s="240" t="s">
        <v>1172</v>
      </c>
    </row>
    <row r="379" spans="1:65" s="2" customFormat="1" ht="16.5" customHeight="1">
      <c r="A379" s="39"/>
      <c r="B379" s="40"/>
      <c r="C379" s="228" t="s">
        <v>624</v>
      </c>
      <c r="D379" s="228" t="s">
        <v>215</v>
      </c>
      <c r="E379" s="229" t="s">
        <v>4471</v>
      </c>
      <c r="F379" s="230" t="s">
        <v>4472</v>
      </c>
      <c r="G379" s="231" t="s">
        <v>4398</v>
      </c>
      <c r="H379" s="232">
        <v>19.6</v>
      </c>
      <c r="I379" s="233"/>
      <c r="J379" s="234">
        <f>ROUND(I379*H379,2)</f>
        <v>0</v>
      </c>
      <c r="K379" s="235"/>
      <c r="L379" s="45"/>
      <c r="M379" s="236" t="s">
        <v>1</v>
      </c>
      <c r="N379" s="237" t="s">
        <v>45</v>
      </c>
      <c r="O379" s="92"/>
      <c r="P379" s="238">
        <f>O379*H379</f>
        <v>0</v>
      </c>
      <c r="Q379" s="238">
        <v>0</v>
      </c>
      <c r="R379" s="238">
        <f>Q379*H379</f>
        <v>0</v>
      </c>
      <c r="S379" s="238">
        <v>0</v>
      </c>
      <c r="T379" s="239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40" t="s">
        <v>219</v>
      </c>
      <c r="AT379" s="240" t="s">
        <v>215</v>
      </c>
      <c r="AU379" s="240" t="s">
        <v>89</v>
      </c>
      <c r="AY379" s="18" t="s">
        <v>213</v>
      </c>
      <c r="BE379" s="241">
        <f>IF(N379="základní",J379,0)</f>
        <v>0</v>
      </c>
      <c r="BF379" s="241">
        <f>IF(N379="snížená",J379,0)</f>
        <v>0</v>
      </c>
      <c r="BG379" s="241">
        <f>IF(N379="zákl. přenesená",J379,0)</f>
        <v>0</v>
      </c>
      <c r="BH379" s="241">
        <f>IF(N379="sníž. přenesená",J379,0)</f>
        <v>0</v>
      </c>
      <c r="BI379" s="241">
        <f>IF(N379="nulová",J379,0)</f>
        <v>0</v>
      </c>
      <c r="BJ379" s="18" t="s">
        <v>21</v>
      </c>
      <c r="BK379" s="241">
        <f>ROUND(I379*H379,2)</f>
        <v>0</v>
      </c>
      <c r="BL379" s="18" t="s">
        <v>219</v>
      </c>
      <c r="BM379" s="240" t="s">
        <v>1185</v>
      </c>
    </row>
    <row r="380" spans="1:65" s="2" customFormat="1" ht="16.5" customHeight="1">
      <c r="A380" s="39"/>
      <c r="B380" s="40"/>
      <c r="C380" s="228" t="s">
        <v>629</v>
      </c>
      <c r="D380" s="228" t="s">
        <v>215</v>
      </c>
      <c r="E380" s="229" t="s">
        <v>4473</v>
      </c>
      <c r="F380" s="230" t="s">
        <v>4474</v>
      </c>
      <c r="G380" s="231" t="s">
        <v>4398</v>
      </c>
      <c r="H380" s="232">
        <v>27.7</v>
      </c>
      <c r="I380" s="233"/>
      <c r="J380" s="234">
        <f>ROUND(I380*H380,2)</f>
        <v>0</v>
      </c>
      <c r="K380" s="235"/>
      <c r="L380" s="45"/>
      <c r="M380" s="236" t="s">
        <v>1</v>
      </c>
      <c r="N380" s="237" t="s">
        <v>45</v>
      </c>
      <c r="O380" s="92"/>
      <c r="P380" s="238">
        <f>O380*H380</f>
        <v>0</v>
      </c>
      <c r="Q380" s="238">
        <v>0</v>
      </c>
      <c r="R380" s="238">
        <f>Q380*H380</f>
        <v>0</v>
      </c>
      <c r="S380" s="238">
        <v>0</v>
      </c>
      <c r="T380" s="239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40" t="s">
        <v>219</v>
      </c>
      <c r="AT380" s="240" t="s">
        <v>215</v>
      </c>
      <c r="AU380" s="240" t="s">
        <v>89</v>
      </c>
      <c r="AY380" s="18" t="s">
        <v>213</v>
      </c>
      <c r="BE380" s="241">
        <f>IF(N380="základní",J380,0)</f>
        <v>0</v>
      </c>
      <c r="BF380" s="241">
        <f>IF(N380="snížená",J380,0)</f>
        <v>0</v>
      </c>
      <c r="BG380" s="241">
        <f>IF(N380="zákl. přenesená",J380,0)</f>
        <v>0</v>
      </c>
      <c r="BH380" s="241">
        <f>IF(N380="sníž. přenesená",J380,0)</f>
        <v>0</v>
      </c>
      <c r="BI380" s="241">
        <f>IF(N380="nulová",J380,0)</f>
        <v>0</v>
      </c>
      <c r="BJ380" s="18" t="s">
        <v>21</v>
      </c>
      <c r="BK380" s="241">
        <f>ROUND(I380*H380,2)</f>
        <v>0</v>
      </c>
      <c r="BL380" s="18" t="s">
        <v>219</v>
      </c>
      <c r="BM380" s="240" t="s">
        <v>1194</v>
      </c>
    </row>
    <row r="381" spans="1:65" s="2" customFormat="1" ht="16.5" customHeight="1">
      <c r="A381" s="39"/>
      <c r="B381" s="40"/>
      <c r="C381" s="228" t="s">
        <v>635</v>
      </c>
      <c r="D381" s="228" t="s">
        <v>215</v>
      </c>
      <c r="E381" s="229" t="s">
        <v>4475</v>
      </c>
      <c r="F381" s="230" t="s">
        <v>4476</v>
      </c>
      <c r="G381" s="231" t="s">
        <v>4398</v>
      </c>
      <c r="H381" s="232">
        <v>23</v>
      </c>
      <c r="I381" s="233"/>
      <c r="J381" s="234">
        <f>ROUND(I381*H381,2)</f>
        <v>0</v>
      </c>
      <c r="K381" s="235"/>
      <c r="L381" s="45"/>
      <c r="M381" s="236" t="s">
        <v>1</v>
      </c>
      <c r="N381" s="237" t="s">
        <v>45</v>
      </c>
      <c r="O381" s="92"/>
      <c r="P381" s="238">
        <f>O381*H381</f>
        <v>0</v>
      </c>
      <c r="Q381" s="238">
        <v>0</v>
      </c>
      <c r="R381" s="238">
        <f>Q381*H381</f>
        <v>0</v>
      </c>
      <c r="S381" s="238">
        <v>0</v>
      </c>
      <c r="T381" s="239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40" t="s">
        <v>219</v>
      </c>
      <c r="AT381" s="240" t="s">
        <v>215</v>
      </c>
      <c r="AU381" s="240" t="s">
        <v>89</v>
      </c>
      <c r="AY381" s="18" t="s">
        <v>213</v>
      </c>
      <c r="BE381" s="241">
        <f>IF(N381="základní",J381,0)</f>
        <v>0</v>
      </c>
      <c r="BF381" s="241">
        <f>IF(N381="snížená",J381,0)</f>
        <v>0</v>
      </c>
      <c r="BG381" s="241">
        <f>IF(N381="zákl. přenesená",J381,0)</f>
        <v>0</v>
      </c>
      <c r="BH381" s="241">
        <f>IF(N381="sníž. přenesená",J381,0)</f>
        <v>0</v>
      </c>
      <c r="BI381" s="241">
        <f>IF(N381="nulová",J381,0)</f>
        <v>0</v>
      </c>
      <c r="BJ381" s="18" t="s">
        <v>21</v>
      </c>
      <c r="BK381" s="241">
        <f>ROUND(I381*H381,2)</f>
        <v>0</v>
      </c>
      <c r="BL381" s="18" t="s">
        <v>219</v>
      </c>
      <c r="BM381" s="240" t="s">
        <v>1204</v>
      </c>
    </row>
    <row r="382" spans="1:65" s="2" customFormat="1" ht="16.5" customHeight="1">
      <c r="A382" s="39"/>
      <c r="B382" s="40"/>
      <c r="C382" s="228" t="s">
        <v>639</v>
      </c>
      <c r="D382" s="228" t="s">
        <v>215</v>
      </c>
      <c r="E382" s="229" t="s">
        <v>4477</v>
      </c>
      <c r="F382" s="230" t="s">
        <v>4478</v>
      </c>
      <c r="G382" s="231" t="s">
        <v>4398</v>
      </c>
      <c r="H382" s="232">
        <v>2.4</v>
      </c>
      <c r="I382" s="233"/>
      <c r="J382" s="234">
        <f>ROUND(I382*H382,2)</f>
        <v>0</v>
      </c>
      <c r="K382" s="235"/>
      <c r="L382" s="45"/>
      <c r="M382" s="236" t="s">
        <v>1</v>
      </c>
      <c r="N382" s="237" t="s">
        <v>45</v>
      </c>
      <c r="O382" s="92"/>
      <c r="P382" s="238">
        <f>O382*H382</f>
        <v>0</v>
      </c>
      <c r="Q382" s="238">
        <v>0</v>
      </c>
      <c r="R382" s="238">
        <f>Q382*H382</f>
        <v>0</v>
      </c>
      <c r="S382" s="238">
        <v>0</v>
      </c>
      <c r="T382" s="239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40" t="s">
        <v>219</v>
      </c>
      <c r="AT382" s="240" t="s">
        <v>215</v>
      </c>
      <c r="AU382" s="240" t="s">
        <v>89</v>
      </c>
      <c r="AY382" s="18" t="s">
        <v>213</v>
      </c>
      <c r="BE382" s="241">
        <f>IF(N382="základní",J382,0)</f>
        <v>0</v>
      </c>
      <c r="BF382" s="241">
        <f>IF(N382="snížená",J382,0)</f>
        <v>0</v>
      </c>
      <c r="BG382" s="241">
        <f>IF(N382="zákl. přenesená",J382,0)</f>
        <v>0</v>
      </c>
      <c r="BH382" s="241">
        <f>IF(N382="sníž. přenesená",J382,0)</f>
        <v>0</v>
      </c>
      <c r="BI382" s="241">
        <f>IF(N382="nulová",J382,0)</f>
        <v>0</v>
      </c>
      <c r="BJ382" s="18" t="s">
        <v>21</v>
      </c>
      <c r="BK382" s="241">
        <f>ROUND(I382*H382,2)</f>
        <v>0</v>
      </c>
      <c r="BL382" s="18" t="s">
        <v>219</v>
      </c>
      <c r="BM382" s="240" t="s">
        <v>1215</v>
      </c>
    </row>
    <row r="383" spans="1:63" s="12" customFormat="1" ht="22.8" customHeight="1">
      <c r="A383" s="12"/>
      <c r="B383" s="212"/>
      <c r="C383" s="213"/>
      <c r="D383" s="214" t="s">
        <v>79</v>
      </c>
      <c r="E383" s="226" t="s">
        <v>4479</v>
      </c>
      <c r="F383" s="226" t="s">
        <v>4480</v>
      </c>
      <c r="G383" s="213"/>
      <c r="H383" s="213"/>
      <c r="I383" s="216"/>
      <c r="J383" s="227">
        <f>BK383</f>
        <v>0</v>
      </c>
      <c r="K383" s="213"/>
      <c r="L383" s="218"/>
      <c r="M383" s="219"/>
      <c r="N383" s="220"/>
      <c r="O383" s="220"/>
      <c r="P383" s="221">
        <f>P384</f>
        <v>0</v>
      </c>
      <c r="Q383" s="220"/>
      <c r="R383" s="221">
        <f>R384</f>
        <v>0</v>
      </c>
      <c r="S383" s="220"/>
      <c r="T383" s="222">
        <f>T384</f>
        <v>0</v>
      </c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R383" s="223" t="s">
        <v>21</v>
      </c>
      <c r="AT383" s="224" t="s">
        <v>79</v>
      </c>
      <c r="AU383" s="224" t="s">
        <v>21</v>
      </c>
      <c r="AY383" s="223" t="s">
        <v>213</v>
      </c>
      <c r="BK383" s="225">
        <f>BK384</f>
        <v>0</v>
      </c>
    </row>
    <row r="384" spans="1:65" s="2" customFormat="1" ht="16.5" customHeight="1">
      <c r="A384" s="39"/>
      <c r="B384" s="40"/>
      <c r="C384" s="228" t="s">
        <v>643</v>
      </c>
      <c r="D384" s="228" t="s">
        <v>215</v>
      </c>
      <c r="E384" s="229" t="s">
        <v>4481</v>
      </c>
      <c r="F384" s="230" t="s">
        <v>4482</v>
      </c>
      <c r="G384" s="231" t="s">
        <v>3162</v>
      </c>
      <c r="H384" s="232">
        <v>1</v>
      </c>
      <c r="I384" s="233"/>
      <c r="J384" s="234">
        <f>ROUND(I384*H384,2)</f>
        <v>0</v>
      </c>
      <c r="K384" s="235"/>
      <c r="L384" s="45"/>
      <c r="M384" s="236" t="s">
        <v>1</v>
      </c>
      <c r="N384" s="237" t="s">
        <v>45</v>
      </c>
      <c r="O384" s="92"/>
      <c r="P384" s="238">
        <f>O384*H384</f>
        <v>0</v>
      </c>
      <c r="Q384" s="238">
        <v>0</v>
      </c>
      <c r="R384" s="238">
        <f>Q384*H384</f>
        <v>0</v>
      </c>
      <c r="S384" s="238">
        <v>0</v>
      </c>
      <c r="T384" s="239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40" t="s">
        <v>219</v>
      </c>
      <c r="AT384" s="240" t="s">
        <v>215</v>
      </c>
      <c r="AU384" s="240" t="s">
        <v>89</v>
      </c>
      <c r="AY384" s="18" t="s">
        <v>213</v>
      </c>
      <c r="BE384" s="241">
        <f>IF(N384="základní",J384,0)</f>
        <v>0</v>
      </c>
      <c r="BF384" s="241">
        <f>IF(N384="snížená",J384,0)</f>
        <v>0</v>
      </c>
      <c r="BG384" s="241">
        <f>IF(N384="zákl. přenesená",J384,0)</f>
        <v>0</v>
      </c>
      <c r="BH384" s="241">
        <f>IF(N384="sníž. přenesená",J384,0)</f>
        <v>0</v>
      </c>
      <c r="BI384" s="241">
        <f>IF(N384="nulová",J384,0)</f>
        <v>0</v>
      </c>
      <c r="BJ384" s="18" t="s">
        <v>21</v>
      </c>
      <c r="BK384" s="241">
        <f>ROUND(I384*H384,2)</f>
        <v>0</v>
      </c>
      <c r="BL384" s="18" t="s">
        <v>219</v>
      </c>
      <c r="BM384" s="240" t="s">
        <v>1224</v>
      </c>
    </row>
    <row r="385" spans="1:63" s="12" customFormat="1" ht="22.8" customHeight="1">
      <c r="A385" s="12"/>
      <c r="B385" s="212"/>
      <c r="C385" s="213"/>
      <c r="D385" s="214" t="s">
        <v>79</v>
      </c>
      <c r="E385" s="226" t="s">
        <v>4485</v>
      </c>
      <c r="F385" s="226" t="s">
        <v>4486</v>
      </c>
      <c r="G385" s="213"/>
      <c r="H385" s="213"/>
      <c r="I385" s="216"/>
      <c r="J385" s="227">
        <f>BK385</f>
        <v>0</v>
      </c>
      <c r="K385" s="213"/>
      <c r="L385" s="218"/>
      <c r="M385" s="219"/>
      <c r="N385" s="220"/>
      <c r="O385" s="220"/>
      <c r="P385" s="221">
        <f>SUM(P386:P387)</f>
        <v>0</v>
      </c>
      <c r="Q385" s="220"/>
      <c r="R385" s="221">
        <f>SUM(R386:R387)</f>
        <v>0</v>
      </c>
      <c r="S385" s="220"/>
      <c r="T385" s="222">
        <f>SUM(T386:T387)</f>
        <v>0</v>
      </c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R385" s="223" t="s">
        <v>21</v>
      </c>
      <c r="AT385" s="224" t="s">
        <v>79</v>
      </c>
      <c r="AU385" s="224" t="s">
        <v>21</v>
      </c>
      <c r="AY385" s="223" t="s">
        <v>213</v>
      </c>
      <c r="BK385" s="225">
        <f>SUM(BK386:BK387)</f>
        <v>0</v>
      </c>
    </row>
    <row r="386" spans="1:65" s="2" customFormat="1" ht="16.5" customHeight="1">
      <c r="A386" s="39"/>
      <c r="B386" s="40"/>
      <c r="C386" s="228" t="s">
        <v>649</v>
      </c>
      <c r="D386" s="228" t="s">
        <v>215</v>
      </c>
      <c r="E386" s="229" t="s">
        <v>4507</v>
      </c>
      <c r="F386" s="230" t="s">
        <v>4508</v>
      </c>
      <c r="G386" s="231" t="s">
        <v>4398</v>
      </c>
      <c r="H386" s="232">
        <v>4.7</v>
      </c>
      <c r="I386" s="233"/>
      <c r="J386" s="234">
        <f>ROUND(I386*H386,2)</f>
        <v>0</v>
      </c>
      <c r="K386" s="235"/>
      <c r="L386" s="45"/>
      <c r="M386" s="236" t="s">
        <v>1</v>
      </c>
      <c r="N386" s="237" t="s">
        <v>45</v>
      </c>
      <c r="O386" s="92"/>
      <c r="P386" s="238">
        <f>O386*H386</f>
        <v>0</v>
      </c>
      <c r="Q386" s="238">
        <v>0</v>
      </c>
      <c r="R386" s="238">
        <f>Q386*H386</f>
        <v>0</v>
      </c>
      <c r="S386" s="238">
        <v>0</v>
      </c>
      <c r="T386" s="239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40" t="s">
        <v>219</v>
      </c>
      <c r="AT386" s="240" t="s">
        <v>215</v>
      </c>
      <c r="AU386" s="240" t="s">
        <v>89</v>
      </c>
      <c r="AY386" s="18" t="s">
        <v>213</v>
      </c>
      <c r="BE386" s="241">
        <f>IF(N386="základní",J386,0)</f>
        <v>0</v>
      </c>
      <c r="BF386" s="241">
        <f>IF(N386="snížená",J386,0)</f>
        <v>0</v>
      </c>
      <c r="BG386" s="241">
        <f>IF(N386="zákl. přenesená",J386,0)</f>
        <v>0</v>
      </c>
      <c r="BH386" s="241">
        <f>IF(N386="sníž. přenesená",J386,0)</f>
        <v>0</v>
      </c>
      <c r="BI386" s="241">
        <f>IF(N386="nulová",J386,0)</f>
        <v>0</v>
      </c>
      <c r="BJ386" s="18" t="s">
        <v>21</v>
      </c>
      <c r="BK386" s="241">
        <f>ROUND(I386*H386,2)</f>
        <v>0</v>
      </c>
      <c r="BL386" s="18" t="s">
        <v>219</v>
      </c>
      <c r="BM386" s="240" t="s">
        <v>1233</v>
      </c>
    </row>
    <row r="387" spans="1:65" s="2" customFormat="1" ht="16.5" customHeight="1">
      <c r="A387" s="39"/>
      <c r="B387" s="40"/>
      <c r="C387" s="228" t="s">
        <v>654</v>
      </c>
      <c r="D387" s="228" t="s">
        <v>215</v>
      </c>
      <c r="E387" s="229" t="s">
        <v>4509</v>
      </c>
      <c r="F387" s="230" t="s">
        <v>4510</v>
      </c>
      <c r="G387" s="231" t="s">
        <v>4398</v>
      </c>
      <c r="H387" s="232">
        <v>5.2</v>
      </c>
      <c r="I387" s="233"/>
      <c r="J387" s="234">
        <f>ROUND(I387*H387,2)</f>
        <v>0</v>
      </c>
      <c r="K387" s="235"/>
      <c r="L387" s="45"/>
      <c r="M387" s="236" t="s">
        <v>1</v>
      </c>
      <c r="N387" s="237" t="s">
        <v>45</v>
      </c>
      <c r="O387" s="92"/>
      <c r="P387" s="238">
        <f>O387*H387</f>
        <v>0</v>
      </c>
      <c r="Q387" s="238">
        <v>0</v>
      </c>
      <c r="R387" s="238">
        <f>Q387*H387</f>
        <v>0</v>
      </c>
      <c r="S387" s="238">
        <v>0</v>
      </c>
      <c r="T387" s="239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40" t="s">
        <v>219</v>
      </c>
      <c r="AT387" s="240" t="s">
        <v>215</v>
      </c>
      <c r="AU387" s="240" t="s">
        <v>89</v>
      </c>
      <c r="AY387" s="18" t="s">
        <v>213</v>
      </c>
      <c r="BE387" s="241">
        <f>IF(N387="základní",J387,0)</f>
        <v>0</v>
      </c>
      <c r="BF387" s="241">
        <f>IF(N387="snížená",J387,0)</f>
        <v>0</v>
      </c>
      <c r="BG387" s="241">
        <f>IF(N387="zákl. přenesená",J387,0)</f>
        <v>0</v>
      </c>
      <c r="BH387" s="241">
        <f>IF(N387="sníž. přenesená",J387,0)</f>
        <v>0</v>
      </c>
      <c r="BI387" s="241">
        <f>IF(N387="nulová",J387,0)</f>
        <v>0</v>
      </c>
      <c r="BJ387" s="18" t="s">
        <v>21</v>
      </c>
      <c r="BK387" s="241">
        <f>ROUND(I387*H387,2)</f>
        <v>0</v>
      </c>
      <c r="BL387" s="18" t="s">
        <v>219</v>
      </c>
      <c r="BM387" s="240" t="s">
        <v>1247</v>
      </c>
    </row>
    <row r="388" spans="1:63" s="12" customFormat="1" ht="22.8" customHeight="1">
      <c r="A388" s="12"/>
      <c r="B388" s="212"/>
      <c r="C388" s="213"/>
      <c r="D388" s="214" t="s">
        <v>79</v>
      </c>
      <c r="E388" s="226" t="s">
        <v>4491</v>
      </c>
      <c r="F388" s="226" t="s">
        <v>4492</v>
      </c>
      <c r="G388" s="213"/>
      <c r="H388" s="213"/>
      <c r="I388" s="216"/>
      <c r="J388" s="227">
        <f>BK388</f>
        <v>0</v>
      </c>
      <c r="K388" s="213"/>
      <c r="L388" s="218"/>
      <c r="M388" s="219"/>
      <c r="N388" s="220"/>
      <c r="O388" s="220"/>
      <c r="P388" s="221">
        <f>SUM(P389:P390)</f>
        <v>0</v>
      </c>
      <c r="Q388" s="220"/>
      <c r="R388" s="221">
        <f>SUM(R389:R390)</f>
        <v>0</v>
      </c>
      <c r="S388" s="220"/>
      <c r="T388" s="222">
        <f>SUM(T389:T390)</f>
        <v>0</v>
      </c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R388" s="223" t="s">
        <v>21</v>
      </c>
      <c r="AT388" s="224" t="s">
        <v>79</v>
      </c>
      <c r="AU388" s="224" t="s">
        <v>21</v>
      </c>
      <c r="AY388" s="223" t="s">
        <v>213</v>
      </c>
      <c r="BK388" s="225">
        <f>SUM(BK389:BK390)</f>
        <v>0</v>
      </c>
    </row>
    <row r="389" spans="1:65" s="2" customFormat="1" ht="16.5" customHeight="1">
      <c r="A389" s="39"/>
      <c r="B389" s="40"/>
      <c r="C389" s="228" t="s">
        <v>659</v>
      </c>
      <c r="D389" s="228" t="s">
        <v>215</v>
      </c>
      <c r="E389" s="229" t="s">
        <v>4493</v>
      </c>
      <c r="F389" s="230" t="s">
        <v>4494</v>
      </c>
      <c r="G389" s="231" t="s">
        <v>244</v>
      </c>
      <c r="H389" s="232">
        <v>158</v>
      </c>
      <c r="I389" s="233"/>
      <c r="J389" s="234">
        <f>ROUND(I389*H389,2)</f>
        <v>0</v>
      </c>
      <c r="K389" s="235"/>
      <c r="L389" s="45"/>
      <c r="M389" s="236" t="s">
        <v>1</v>
      </c>
      <c r="N389" s="237" t="s">
        <v>45</v>
      </c>
      <c r="O389" s="92"/>
      <c r="P389" s="238">
        <f>O389*H389</f>
        <v>0</v>
      </c>
      <c r="Q389" s="238">
        <v>0</v>
      </c>
      <c r="R389" s="238">
        <f>Q389*H389</f>
        <v>0</v>
      </c>
      <c r="S389" s="238">
        <v>0</v>
      </c>
      <c r="T389" s="239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40" t="s">
        <v>219</v>
      </c>
      <c r="AT389" s="240" t="s">
        <v>215</v>
      </c>
      <c r="AU389" s="240" t="s">
        <v>89</v>
      </c>
      <c r="AY389" s="18" t="s">
        <v>213</v>
      </c>
      <c r="BE389" s="241">
        <f>IF(N389="základní",J389,0)</f>
        <v>0</v>
      </c>
      <c r="BF389" s="241">
        <f>IF(N389="snížená",J389,0)</f>
        <v>0</v>
      </c>
      <c r="BG389" s="241">
        <f>IF(N389="zákl. přenesená",J389,0)</f>
        <v>0</v>
      </c>
      <c r="BH389" s="241">
        <f>IF(N389="sníž. přenesená",J389,0)</f>
        <v>0</v>
      </c>
      <c r="BI389" s="241">
        <f>IF(N389="nulová",J389,0)</f>
        <v>0</v>
      </c>
      <c r="BJ389" s="18" t="s">
        <v>21</v>
      </c>
      <c r="BK389" s="241">
        <f>ROUND(I389*H389,2)</f>
        <v>0</v>
      </c>
      <c r="BL389" s="18" t="s">
        <v>219</v>
      </c>
      <c r="BM389" s="240" t="s">
        <v>1257</v>
      </c>
    </row>
    <row r="390" spans="1:65" s="2" customFormat="1" ht="16.5" customHeight="1">
      <c r="A390" s="39"/>
      <c r="B390" s="40"/>
      <c r="C390" s="228" t="s">
        <v>664</v>
      </c>
      <c r="D390" s="228" t="s">
        <v>215</v>
      </c>
      <c r="E390" s="229" t="s">
        <v>4495</v>
      </c>
      <c r="F390" s="230" t="s">
        <v>4496</v>
      </c>
      <c r="G390" s="231" t="s">
        <v>244</v>
      </c>
      <c r="H390" s="232">
        <v>8</v>
      </c>
      <c r="I390" s="233"/>
      <c r="J390" s="234">
        <f>ROUND(I390*H390,2)</f>
        <v>0</v>
      </c>
      <c r="K390" s="235"/>
      <c r="L390" s="45"/>
      <c r="M390" s="236" t="s">
        <v>1</v>
      </c>
      <c r="N390" s="237" t="s">
        <v>45</v>
      </c>
      <c r="O390" s="92"/>
      <c r="P390" s="238">
        <f>O390*H390</f>
        <v>0</v>
      </c>
      <c r="Q390" s="238">
        <v>0</v>
      </c>
      <c r="R390" s="238">
        <f>Q390*H390</f>
        <v>0</v>
      </c>
      <c r="S390" s="238">
        <v>0</v>
      </c>
      <c r="T390" s="239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40" t="s">
        <v>219</v>
      </c>
      <c r="AT390" s="240" t="s">
        <v>215</v>
      </c>
      <c r="AU390" s="240" t="s">
        <v>89</v>
      </c>
      <c r="AY390" s="18" t="s">
        <v>213</v>
      </c>
      <c r="BE390" s="241">
        <f>IF(N390="základní",J390,0)</f>
        <v>0</v>
      </c>
      <c r="BF390" s="241">
        <f>IF(N390="snížená",J390,0)</f>
        <v>0</v>
      </c>
      <c r="BG390" s="241">
        <f>IF(N390="zákl. přenesená",J390,0)</f>
        <v>0</v>
      </c>
      <c r="BH390" s="241">
        <f>IF(N390="sníž. přenesená",J390,0)</f>
        <v>0</v>
      </c>
      <c r="BI390" s="241">
        <f>IF(N390="nulová",J390,0)</f>
        <v>0</v>
      </c>
      <c r="BJ390" s="18" t="s">
        <v>21</v>
      </c>
      <c r="BK390" s="241">
        <f>ROUND(I390*H390,2)</f>
        <v>0</v>
      </c>
      <c r="BL390" s="18" t="s">
        <v>219</v>
      </c>
      <c r="BM390" s="240" t="s">
        <v>1266</v>
      </c>
    </row>
    <row r="391" spans="1:63" s="12" customFormat="1" ht="25.9" customHeight="1">
      <c r="A391" s="12"/>
      <c r="B391" s="212"/>
      <c r="C391" s="213"/>
      <c r="D391" s="214" t="s">
        <v>79</v>
      </c>
      <c r="E391" s="215" t="s">
        <v>4511</v>
      </c>
      <c r="F391" s="215" t="s">
        <v>4512</v>
      </c>
      <c r="G391" s="213"/>
      <c r="H391" s="213"/>
      <c r="I391" s="216"/>
      <c r="J391" s="217">
        <f>BK391</f>
        <v>0</v>
      </c>
      <c r="K391" s="213"/>
      <c r="L391" s="218"/>
      <c r="M391" s="219"/>
      <c r="N391" s="220"/>
      <c r="O391" s="220"/>
      <c r="P391" s="221">
        <f>P392+P394+P399+P401+P406+P408+P410+P412+P415+P420+P426+P432+P441+P444+P449</f>
        <v>0</v>
      </c>
      <c r="Q391" s="220"/>
      <c r="R391" s="221">
        <f>R392+R394+R399+R401+R406+R408+R410+R412+R415+R420+R426+R432+R441+R444+R449</f>
        <v>0</v>
      </c>
      <c r="S391" s="220"/>
      <c r="T391" s="222">
        <f>T392+T394+T399+T401+T406+T408+T410+T412+T415+T420+T426+T432+T441+T444+T449</f>
        <v>0</v>
      </c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R391" s="223" t="s">
        <v>21</v>
      </c>
      <c r="AT391" s="224" t="s">
        <v>79</v>
      </c>
      <c r="AU391" s="224" t="s">
        <v>80</v>
      </c>
      <c r="AY391" s="223" t="s">
        <v>213</v>
      </c>
      <c r="BK391" s="225">
        <f>BK392+BK394+BK399+BK401+BK406+BK408+BK410+BK412+BK415+BK420+BK426+BK432+BK441+BK444+BK449</f>
        <v>0</v>
      </c>
    </row>
    <row r="392" spans="1:63" s="12" customFormat="1" ht="22.8" customHeight="1">
      <c r="A392" s="12"/>
      <c r="B392" s="212"/>
      <c r="C392" s="213"/>
      <c r="D392" s="214" t="s">
        <v>79</v>
      </c>
      <c r="E392" s="226" t="s">
        <v>4046</v>
      </c>
      <c r="F392" s="226" t="s">
        <v>4382</v>
      </c>
      <c r="G392" s="213"/>
      <c r="H392" s="213"/>
      <c r="I392" s="216"/>
      <c r="J392" s="227">
        <f>BK392</f>
        <v>0</v>
      </c>
      <c r="K392" s="213"/>
      <c r="L392" s="218"/>
      <c r="M392" s="219"/>
      <c r="N392" s="220"/>
      <c r="O392" s="220"/>
      <c r="P392" s="221">
        <f>P393</f>
        <v>0</v>
      </c>
      <c r="Q392" s="220"/>
      <c r="R392" s="221">
        <f>R393</f>
        <v>0</v>
      </c>
      <c r="S392" s="220"/>
      <c r="T392" s="222">
        <f>T393</f>
        <v>0</v>
      </c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R392" s="223" t="s">
        <v>21</v>
      </c>
      <c r="AT392" s="224" t="s">
        <v>79</v>
      </c>
      <c r="AU392" s="224" t="s">
        <v>21</v>
      </c>
      <c r="AY392" s="223" t="s">
        <v>213</v>
      </c>
      <c r="BK392" s="225">
        <f>BK393</f>
        <v>0</v>
      </c>
    </row>
    <row r="393" spans="1:65" s="2" customFormat="1" ht="66.75" customHeight="1">
      <c r="A393" s="39"/>
      <c r="B393" s="40"/>
      <c r="C393" s="228" t="s">
        <v>670</v>
      </c>
      <c r="D393" s="228" t="s">
        <v>215</v>
      </c>
      <c r="E393" s="229" t="s">
        <v>4513</v>
      </c>
      <c r="F393" s="230" t="s">
        <v>4384</v>
      </c>
      <c r="G393" s="231" t="s">
        <v>3162</v>
      </c>
      <c r="H393" s="232">
        <v>1</v>
      </c>
      <c r="I393" s="233"/>
      <c r="J393" s="234">
        <f>ROUND(I393*H393,2)</f>
        <v>0</v>
      </c>
      <c r="K393" s="235"/>
      <c r="L393" s="45"/>
      <c r="M393" s="236" t="s">
        <v>1</v>
      </c>
      <c r="N393" s="237" t="s">
        <v>45</v>
      </c>
      <c r="O393" s="92"/>
      <c r="P393" s="238">
        <f>O393*H393</f>
        <v>0</v>
      </c>
      <c r="Q393" s="238">
        <v>0</v>
      </c>
      <c r="R393" s="238">
        <f>Q393*H393</f>
        <v>0</v>
      </c>
      <c r="S393" s="238">
        <v>0</v>
      </c>
      <c r="T393" s="239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40" t="s">
        <v>219</v>
      </c>
      <c r="AT393" s="240" t="s">
        <v>215</v>
      </c>
      <c r="AU393" s="240" t="s">
        <v>89</v>
      </c>
      <c r="AY393" s="18" t="s">
        <v>213</v>
      </c>
      <c r="BE393" s="241">
        <f>IF(N393="základní",J393,0)</f>
        <v>0</v>
      </c>
      <c r="BF393" s="241">
        <f>IF(N393="snížená",J393,0)</f>
        <v>0</v>
      </c>
      <c r="BG393" s="241">
        <f>IF(N393="zákl. přenesená",J393,0)</f>
        <v>0</v>
      </c>
      <c r="BH393" s="241">
        <f>IF(N393="sníž. přenesená",J393,0)</f>
        <v>0</v>
      </c>
      <c r="BI393" s="241">
        <f>IF(N393="nulová",J393,0)</f>
        <v>0</v>
      </c>
      <c r="BJ393" s="18" t="s">
        <v>21</v>
      </c>
      <c r="BK393" s="241">
        <f>ROUND(I393*H393,2)</f>
        <v>0</v>
      </c>
      <c r="BL393" s="18" t="s">
        <v>219</v>
      </c>
      <c r="BM393" s="240" t="s">
        <v>1276</v>
      </c>
    </row>
    <row r="394" spans="1:63" s="12" customFormat="1" ht="22.8" customHeight="1">
      <c r="A394" s="12"/>
      <c r="B394" s="212"/>
      <c r="C394" s="213"/>
      <c r="D394" s="214" t="s">
        <v>79</v>
      </c>
      <c r="E394" s="226" t="s">
        <v>4126</v>
      </c>
      <c r="F394" s="226" t="s">
        <v>4385</v>
      </c>
      <c r="G394" s="213"/>
      <c r="H394" s="213"/>
      <c r="I394" s="216"/>
      <c r="J394" s="227">
        <f>BK394</f>
        <v>0</v>
      </c>
      <c r="K394" s="213"/>
      <c r="L394" s="218"/>
      <c r="M394" s="219"/>
      <c r="N394" s="220"/>
      <c r="O394" s="220"/>
      <c r="P394" s="221">
        <f>SUM(P395:P398)</f>
        <v>0</v>
      </c>
      <c r="Q394" s="220"/>
      <c r="R394" s="221">
        <f>SUM(R395:R398)</f>
        <v>0</v>
      </c>
      <c r="S394" s="220"/>
      <c r="T394" s="222">
        <f>SUM(T395:T398)</f>
        <v>0</v>
      </c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R394" s="223" t="s">
        <v>21</v>
      </c>
      <c r="AT394" s="224" t="s">
        <v>79</v>
      </c>
      <c r="AU394" s="224" t="s">
        <v>21</v>
      </c>
      <c r="AY394" s="223" t="s">
        <v>213</v>
      </c>
      <c r="BK394" s="225">
        <f>SUM(BK395:BK398)</f>
        <v>0</v>
      </c>
    </row>
    <row r="395" spans="1:65" s="2" customFormat="1" ht="33" customHeight="1">
      <c r="A395" s="39"/>
      <c r="B395" s="40"/>
      <c r="C395" s="228" t="s">
        <v>674</v>
      </c>
      <c r="D395" s="228" t="s">
        <v>215</v>
      </c>
      <c r="E395" s="229" t="s">
        <v>4514</v>
      </c>
      <c r="F395" s="230" t="s">
        <v>4515</v>
      </c>
      <c r="G395" s="231" t="s">
        <v>3162</v>
      </c>
      <c r="H395" s="232">
        <v>3</v>
      </c>
      <c r="I395" s="233"/>
      <c r="J395" s="234">
        <f>ROUND(I395*H395,2)</f>
        <v>0</v>
      </c>
      <c r="K395" s="235"/>
      <c r="L395" s="45"/>
      <c r="M395" s="236" t="s">
        <v>1</v>
      </c>
      <c r="N395" s="237" t="s">
        <v>45</v>
      </c>
      <c r="O395" s="92"/>
      <c r="P395" s="238">
        <f>O395*H395</f>
        <v>0</v>
      </c>
      <c r="Q395" s="238">
        <v>0</v>
      </c>
      <c r="R395" s="238">
        <f>Q395*H395</f>
        <v>0</v>
      </c>
      <c r="S395" s="238">
        <v>0</v>
      </c>
      <c r="T395" s="239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40" t="s">
        <v>219</v>
      </c>
      <c r="AT395" s="240" t="s">
        <v>215</v>
      </c>
      <c r="AU395" s="240" t="s">
        <v>89</v>
      </c>
      <c r="AY395" s="18" t="s">
        <v>213</v>
      </c>
      <c r="BE395" s="241">
        <f>IF(N395="základní",J395,0)</f>
        <v>0</v>
      </c>
      <c r="BF395" s="241">
        <f>IF(N395="snížená",J395,0)</f>
        <v>0</v>
      </c>
      <c r="BG395" s="241">
        <f>IF(N395="zákl. přenesená",J395,0)</f>
        <v>0</v>
      </c>
      <c r="BH395" s="241">
        <f>IF(N395="sníž. přenesená",J395,0)</f>
        <v>0</v>
      </c>
      <c r="BI395" s="241">
        <f>IF(N395="nulová",J395,0)</f>
        <v>0</v>
      </c>
      <c r="BJ395" s="18" t="s">
        <v>21</v>
      </c>
      <c r="BK395" s="241">
        <f>ROUND(I395*H395,2)</f>
        <v>0</v>
      </c>
      <c r="BL395" s="18" t="s">
        <v>219</v>
      </c>
      <c r="BM395" s="240" t="s">
        <v>1289</v>
      </c>
    </row>
    <row r="396" spans="1:65" s="2" customFormat="1" ht="16.5" customHeight="1">
      <c r="A396" s="39"/>
      <c r="B396" s="40"/>
      <c r="C396" s="228" t="s">
        <v>678</v>
      </c>
      <c r="D396" s="228" t="s">
        <v>215</v>
      </c>
      <c r="E396" s="229" t="s">
        <v>4390</v>
      </c>
      <c r="F396" s="230" t="s">
        <v>4391</v>
      </c>
      <c r="G396" s="231" t="s">
        <v>3162</v>
      </c>
      <c r="H396" s="232">
        <v>3</v>
      </c>
      <c r="I396" s="233"/>
      <c r="J396" s="234">
        <f>ROUND(I396*H396,2)</f>
        <v>0</v>
      </c>
      <c r="K396" s="235"/>
      <c r="L396" s="45"/>
      <c r="M396" s="236" t="s">
        <v>1</v>
      </c>
      <c r="N396" s="237" t="s">
        <v>45</v>
      </c>
      <c r="O396" s="92"/>
      <c r="P396" s="238">
        <f>O396*H396</f>
        <v>0</v>
      </c>
      <c r="Q396" s="238">
        <v>0</v>
      </c>
      <c r="R396" s="238">
        <f>Q396*H396</f>
        <v>0</v>
      </c>
      <c r="S396" s="238">
        <v>0</v>
      </c>
      <c r="T396" s="239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40" t="s">
        <v>219</v>
      </c>
      <c r="AT396" s="240" t="s">
        <v>215</v>
      </c>
      <c r="AU396" s="240" t="s">
        <v>89</v>
      </c>
      <c r="AY396" s="18" t="s">
        <v>213</v>
      </c>
      <c r="BE396" s="241">
        <f>IF(N396="základní",J396,0)</f>
        <v>0</v>
      </c>
      <c r="BF396" s="241">
        <f>IF(N396="snížená",J396,0)</f>
        <v>0</v>
      </c>
      <c r="BG396" s="241">
        <f>IF(N396="zákl. přenesená",J396,0)</f>
        <v>0</v>
      </c>
      <c r="BH396" s="241">
        <f>IF(N396="sníž. přenesená",J396,0)</f>
        <v>0</v>
      </c>
      <c r="BI396" s="241">
        <f>IF(N396="nulová",J396,0)</f>
        <v>0</v>
      </c>
      <c r="BJ396" s="18" t="s">
        <v>21</v>
      </c>
      <c r="BK396" s="241">
        <f>ROUND(I396*H396,2)</f>
        <v>0</v>
      </c>
      <c r="BL396" s="18" t="s">
        <v>219</v>
      </c>
      <c r="BM396" s="240" t="s">
        <v>1299</v>
      </c>
    </row>
    <row r="397" spans="1:65" s="2" customFormat="1" ht="21.75" customHeight="1">
      <c r="A397" s="39"/>
      <c r="B397" s="40"/>
      <c r="C397" s="228" t="s">
        <v>682</v>
      </c>
      <c r="D397" s="228" t="s">
        <v>215</v>
      </c>
      <c r="E397" s="229" t="s">
        <v>4394</v>
      </c>
      <c r="F397" s="230" t="s">
        <v>4395</v>
      </c>
      <c r="G397" s="231" t="s">
        <v>3162</v>
      </c>
      <c r="H397" s="232">
        <v>3</v>
      </c>
      <c r="I397" s="233"/>
      <c r="J397" s="234">
        <f>ROUND(I397*H397,2)</f>
        <v>0</v>
      </c>
      <c r="K397" s="235"/>
      <c r="L397" s="45"/>
      <c r="M397" s="236" t="s">
        <v>1</v>
      </c>
      <c r="N397" s="237" t="s">
        <v>45</v>
      </c>
      <c r="O397" s="92"/>
      <c r="P397" s="238">
        <f>O397*H397</f>
        <v>0</v>
      </c>
      <c r="Q397" s="238">
        <v>0</v>
      </c>
      <c r="R397" s="238">
        <f>Q397*H397</f>
        <v>0</v>
      </c>
      <c r="S397" s="238">
        <v>0</v>
      </c>
      <c r="T397" s="239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40" t="s">
        <v>219</v>
      </c>
      <c r="AT397" s="240" t="s">
        <v>215</v>
      </c>
      <c r="AU397" s="240" t="s">
        <v>89</v>
      </c>
      <c r="AY397" s="18" t="s">
        <v>213</v>
      </c>
      <c r="BE397" s="241">
        <f>IF(N397="základní",J397,0)</f>
        <v>0</v>
      </c>
      <c r="BF397" s="241">
        <f>IF(N397="snížená",J397,0)</f>
        <v>0</v>
      </c>
      <c r="BG397" s="241">
        <f>IF(N397="zákl. přenesená",J397,0)</f>
        <v>0</v>
      </c>
      <c r="BH397" s="241">
        <f>IF(N397="sníž. přenesená",J397,0)</f>
        <v>0</v>
      </c>
      <c r="BI397" s="241">
        <f>IF(N397="nulová",J397,0)</f>
        <v>0</v>
      </c>
      <c r="BJ397" s="18" t="s">
        <v>21</v>
      </c>
      <c r="BK397" s="241">
        <f>ROUND(I397*H397,2)</f>
        <v>0</v>
      </c>
      <c r="BL397" s="18" t="s">
        <v>219</v>
      </c>
      <c r="BM397" s="240" t="s">
        <v>1309</v>
      </c>
    </row>
    <row r="398" spans="1:65" s="2" customFormat="1" ht="21.75" customHeight="1">
      <c r="A398" s="39"/>
      <c r="B398" s="40"/>
      <c r="C398" s="228" t="s">
        <v>686</v>
      </c>
      <c r="D398" s="228" t="s">
        <v>215</v>
      </c>
      <c r="E398" s="229" t="s">
        <v>4396</v>
      </c>
      <c r="F398" s="230" t="s">
        <v>4397</v>
      </c>
      <c r="G398" s="231" t="s">
        <v>4398</v>
      </c>
      <c r="H398" s="232">
        <v>40</v>
      </c>
      <c r="I398" s="233"/>
      <c r="J398" s="234">
        <f>ROUND(I398*H398,2)</f>
        <v>0</v>
      </c>
      <c r="K398" s="235"/>
      <c r="L398" s="45"/>
      <c r="M398" s="236" t="s">
        <v>1</v>
      </c>
      <c r="N398" s="237" t="s">
        <v>45</v>
      </c>
      <c r="O398" s="92"/>
      <c r="P398" s="238">
        <f>O398*H398</f>
        <v>0</v>
      </c>
      <c r="Q398" s="238">
        <v>0</v>
      </c>
      <c r="R398" s="238">
        <f>Q398*H398</f>
        <v>0</v>
      </c>
      <c r="S398" s="238">
        <v>0</v>
      </c>
      <c r="T398" s="239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40" t="s">
        <v>219</v>
      </c>
      <c r="AT398" s="240" t="s">
        <v>215</v>
      </c>
      <c r="AU398" s="240" t="s">
        <v>89</v>
      </c>
      <c r="AY398" s="18" t="s">
        <v>213</v>
      </c>
      <c r="BE398" s="241">
        <f>IF(N398="základní",J398,0)</f>
        <v>0</v>
      </c>
      <c r="BF398" s="241">
        <f>IF(N398="snížená",J398,0)</f>
        <v>0</v>
      </c>
      <c r="BG398" s="241">
        <f>IF(N398="zákl. přenesená",J398,0)</f>
        <v>0</v>
      </c>
      <c r="BH398" s="241">
        <f>IF(N398="sníž. přenesená",J398,0)</f>
        <v>0</v>
      </c>
      <c r="BI398" s="241">
        <f>IF(N398="nulová",J398,0)</f>
        <v>0</v>
      </c>
      <c r="BJ398" s="18" t="s">
        <v>21</v>
      </c>
      <c r="BK398" s="241">
        <f>ROUND(I398*H398,2)</f>
        <v>0</v>
      </c>
      <c r="BL398" s="18" t="s">
        <v>219</v>
      </c>
      <c r="BM398" s="240" t="s">
        <v>1318</v>
      </c>
    </row>
    <row r="399" spans="1:63" s="12" customFormat="1" ht="22.8" customHeight="1">
      <c r="A399" s="12"/>
      <c r="B399" s="212"/>
      <c r="C399" s="213"/>
      <c r="D399" s="214" t="s">
        <v>79</v>
      </c>
      <c r="E399" s="226" t="s">
        <v>4170</v>
      </c>
      <c r="F399" s="226" t="s">
        <v>4399</v>
      </c>
      <c r="G399" s="213"/>
      <c r="H399" s="213"/>
      <c r="I399" s="216"/>
      <c r="J399" s="227">
        <f>BK399</f>
        <v>0</v>
      </c>
      <c r="K399" s="213"/>
      <c r="L399" s="218"/>
      <c r="M399" s="219"/>
      <c r="N399" s="220"/>
      <c r="O399" s="220"/>
      <c r="P399" s="221">
        <f>P400</f>
        <v>0</v>
      </c>
      <c r="Q399" s="220"/>
      <c r="R399" s="221">
        <f>R400</f>
        <v>0</v>
      </c>
      <c r="S399" s="220"/>
      <c r="T399" s="222">
        <f>T400</f>
        <v>0</v>
      </c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R399" s="223" t="s">
        <v>21</v>
      </c>
      <c r="AT399" s="224" t="s">
        <v>79</v>
      </c>
      <c r="AU399" s="224" t="s">
        <v>21</v>
      </c>
      <c r="AY399" s="223" t="s">
        <v>213</v>
      </c>
      <c r="BK399" s="225">
        <f>BK400</f>
        <v>0</v>
      </c>
    </row>
    <row r="400" spans="1:65" s="2" customFormat="1" ht="66.75" customHeight="1">
      <c r="A400" s="39"/>
      <c r="B400" s="40"/>
      <c r="C400" s="228" t="s">
        <v>690</v>
      </c>
      <c r="D400" s="228" t="s">
        <v>215</v>
      </c>
      <c r="E400" s="229" t="s">
        <v>4516</v>
      </c>
      <c r="F400" s="230" t="s">
        <v>4517</v>
      </c>
      <c r="G400" s="231" t="s">
        <v>3162</v>
      </c>
      <c r="H400" s="232">
        <v>1</v>
      </c>
      <c r="I400" s="233"/>
      <c r="J400" s="234">
        <f>ROUND(I400*H400,2)</f>
        <v>0</v>
      </c>
      <c r="K400" s="235"/>
      <c r="L400" s="45"/>
      <c r="M400" s="236" t="s">
        <v>1</v>
      </c>
      <c r="N400" s="237" t="s">
        <v>45</v>
      </c>
      <c r="O400" s="92"/>
      <c r="P400" s="238">
        <f>O400*H400</f>
        <v>0</v>
      </c>
      <c r="Q400" s="238">
        <v>0</v>
      </c>
      <c r="R400" s="238">
        <f>Q400*H400</f>
        <v>0</v>
      </c>
      <c r="S400" s="238">
        <v>0</v>
      </c>
      <c r="T400" s="239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40" t="s">
        <v>219</v>
      </c>
      <c r="AT400" s="240" t="s">
        <v>215</v>
      </c>
      <c r="AU400" s="240" t="s">
        <v>89</v>
      </c>
      <c r="AY400" s="18" t="s">
        <v>213</v>
      </c>
      <c r="BE400" s="241">
        <f>IF(N400="základní",J400,0)</f>
        <v>0</v>
      </c>
      <c r="BF400" s="241">
        <f>IF(N400="snížená",J400,0)</f>
        <v>0</v>
      </c>
      <c r="BG400" s="241">
        <f>IF(N400="zákl. přenesená",J400,0)</f>
        <v>0</v>
      </c>
      <c r="BH400" s="241">
        <f>IF(N400="sníž. přenesená",J400,0)</f>
        <v>0</v>
      </c>
      <c r="BI400" s="241">
        <f>IF(N400="nulová",J400,0)</f>
        <v>0</v>
      </c>
      <c r="BJ400" s="18" t="s">
        <v>21</v>
      </c>
      <c r="BK400" s="241">
        <f>ROUND(I400*H400,2)</f>
        <v>0</v>
      </c>
      <c r="BL400" s="18" t="s">
        <v>219</v>
      </c>
      <c r="BM400" s="240" t="s">
        <v>1328</v>
      </c>
    </row>
    <row r="401" spans="1:63" s="12" customFormat="1" ht="22.8" customHeight="1">
      <c r="A401" s="12"/>
      <c r="B401" s="212"/>
      <c r="C401" s="213"/>
      <c r="D401" s="214" t="s">
        <v>79</v>
      </c>
      <c r="E401" s="226" t="s">
        <v>4197</v>
      </c>
      <c r="F401" s="226" t="s">
        <v>4402</v>
      </c>
      <c r="G401" s="213"/>
      <c r="H401" s="213"/>
      <c r="I401" s="216"/>
      <c r="J401" s="227">
        <f>BK401</f>
        <v>0</v>
      </c>
      <c r="K401" s="213"/>
      <c r="L401" s="218"/>
      <c r="M401" s="219"/>
      <c r="N401" s="220"/>
      <c r="O401" s="220"/>
      <c r="P401" s="221">
        <f>SUM(P402:P405)</f>
        <v>0</v>
      </c>
      <c r="Q401" s="220"/>
      <c r="R401" s="221">
        <f>SUM(R402:R405)</f>
        <v>0</v>
      </c>
      <c r="S401" s="220"/>
      <c r="T401" s="222">
        <f>SUM(T402:T405)</f>
        <v>0</v>
      </c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R401" s="223" t="s">
        <v>21</v>
      </c>
      <c r="AT401" s="224" t="s">
        <v>79</v>
      </c>
      <c r="AU401" s="224" t="s">
        <v>21</v>
      </c>
      <c r="AY401" s="223" t="s">
        <v>213</v>
      </c>
      <c r="BK401" s="225">
        <f>SUM(BK402:BK405)</f>
        <v>0</v>
      </c>
    </row>
    <row r="402" spans="1:65" s="2" customFormat="1" ht="44.25" customHeight="1">
      <c r="A402" s="39"/>
      <c r="B402" s="40"/>
      <c r="C402" s="228" t="s">
        <v>695</v>
      </c>
      <c r="D402" s="228" t="s">
        <v>215</v>
      </c>
      <c r="E402" s="229" t="s">
        <v>4518</v>
      </c>
      <c r="F402" s="230" t="s">
        <v>4519</v>
      </c>
      <c r="G402" s="231" t="s">
        <v>3162</v>
      </c>
      <c r="H402" s="232">
        <v>2</v>
      </c>
      <c r="I402" s="233"/>
      <c r="J402" s="234">
        <f>ROUND(I402*H402,2)</f>
        <v>0</v>
      </c>
      <c r="K402" s="235"/>
      <c r="L402" s="45"/>
      <c r="M402" s="236" t="s">
        <v>1</v>
      </c>
      <c r="N402" s="237" t="s">
        <v>45</v>
      </c>
      <c r="O402" s="92"/>
      <c r="P402" s="238">
        <f>O402*H402</f>
        <v>0</v>
      </c>
      <c r="Q402" s="238">
        <v>0</v>
      </c>
      <c r="R402" s="238">
        <f>Q402*H402</f>
        <v>0</v>
      </c>
      <c r="S402" s="238">
        <v>0</v>
      </c>
      <c r="T402" s="239">
        <f>S402*H402</f>
        <v>0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R402" s="240" t="s">
        <v>219</v>
      </c>
      <c r="AT402" s="240" t="s">
        <v>215</v>
      </c>
      <c r="AU402" s="240" t="s">
        <v>89</v>
      </c>
      <c r="AY402" s="18" t="s">
        <v>213</v>
      </c>
      <c r="BE402" s="241">
        <f>IF(N402="základní",J402,0)</f>
        <v>0</v>
      </c>
      <c r="BF402" s="241">
        <f>IF(N402="snížená",J402,0)</f>
        <v>0</v>
      </c>
      <c r="BG402" s="241">
        <f>IF(N402="zákl. přenesená",J402,0)</f>
        <v>0</v>
      </c>
      <c r="BH402" s="241">
        <f>IF(N402="sníž. přenesená",J402,0)</f>
        <v>0</v>
      </c>
      <c r="BI402" s="241">
        <f>IF(N402="nulová",J402,0)</f>
        <v>0</v>
      </c>
      <c r="BJ402" s="18" t="s">
        <v>21</v>
      </c>
      <c r="BK402" s="241">
        <f>ROUND(I402*H402,2)</f>
        <v>0</v>
      </c>
      <c r="BL402" s="18" t="s">
        <v>219</v>
      </c>
      <c r="BM402" s="240" t="s">
        <v>1339</v>
      </c>
    </row>
    <row r="403" spans="1:65" s="2" customFormat="1" ht="44.25" customHeight="1">
      <c r="A403" s="39"/>
      <c r="B403" s="40"/>
      <c r="C403" s="228" t="s">
        <v>700</v>
      </c>
      <c r="D403" s="228" t="s">
        <v>215</v>
      </c>
      <c r="E403" s="229" t="s">
        <v>4520</v>
      </c>
      <c r="F403" s="230" t="s">
        <v>4521</v>
      </c>
      <c r="G403" s="231" t="s">
        <v>3162</v>
      </c>
      <c r="H403" s="232">
        <v>1</v>
      </c>
      <c r="I403" s="233"/>
      <c r="J403" s="234">
        <f>ROUND(I403*H403,2)</f>
        <v>0</v>
      </c>
      <c r="K403" s="235"/>
      <c r="L403" s="45"/>
      <c r="M403" s="236" t="s">
        <v>1</v>
      </c>
      <c r="N403" s="237" t="s">
        <v>45</v>
      </c>
      <c r="O403" s="92"/>
      <c r="P403" s="238">
        <f>O403*H403</f>
        <v>0</v>
      </c>
      <c r="Q403" s="238">
        <v>0</v>
      </c>
      <c r="R403" s="238">
        <f>Q403*H403</f>
        <v>0</v>
      </c>
      <c r="S403" s="238">
        <v>0</v>
      </c>
      <c r="T403" s="239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40" t="s">
        <v>219</v>
      </c>
      <c r="AT403" s="240" t="s">
        <v>215</v>
      </c>
      <c r="AU403" s="240" t="s">
        <v>89</v>
      </c>
      <c r="AY403" s="18" t="s">
        <v>213</v>
      </c>
      <c r="BE403" s="241">
        <f>IF(N403="základní",J403,0)</f>
        <v>0</v>
      </c>
      <c r="BF403" s="241">
        <f>IF(N403="snížená",J403,0)</f>
        <v>0</v>
      </c>
      <c r="BG403" s="241">
        <f>IF(N403="zákl. přenesená",J403,0)</f>
        <v>0</v>
      </c>
      <c r="BH403" s="241">
        <f>IF(N403="sníž. přenesená",J403,0)</f>
        <v>0</v>
      </c>
      <c r="BI403" s="241">
        <f>IF(N403="nulová",J403,0)</f>
        <v>0</v>
      </c>
      <c r="BJ403" s="18" t="s">
        <v>21</v>
      </c>
      <c r="BK403" s="241">
        <f>ROUND(I403*H403,2)</f>
        <v>0</v>
      </c>
      <c r="BL403" s="18" t="s">
        <v>219</v>
      </c>
      <c r="BM403" s="240" t="s">
        <v>1349</v>
      </c>
    </row>
    <row r="404" spans="1:65" s="2" customFormat="1" ht="44.25" customHeight="1">
      <c r="A404" s="39"/>
      <c r="B404" s="40"/>
      <c r="C404" s="228" t="s">
        <v>706</v>
      </c>
      <c r="D404" s="228" t="s">
        <v>215</v>
      </c>
      <c r="E404" s="229" t="s">
        <v>4522</v>
      </c>
      <c r="F404" s="230" t="s">
        <v>4523</v>
      </c>
      <c r="G404" s="231" t="s">
        <v>3162</v>
      </c>
      <c r="H404" s="232">
        <v>1</v>
      </c>
      <c r="I404" s="233"/>
      <c r="J404" s="234">
        <f>ROUND(I404*H404,2)</f>
        <v>0</v>
      </c>
      <c r="K404" s="235"/>
      <c r="L404" s="45"/>
      <c r="M404" s="236" t="s">
        <v>1</v>
      </c>
      <c r="N404" s="237" t="s">
        <v>45</v>
      </c>
      <c r="O404" s="92"/>
      <c r="P404" s="238">
        <f>O404*H404</f>
        <v>0</v>
      </c>
      <c r="Q404" s="238">
        <v>0</v>
      </c>
      <c r="R404" s="238">
        <f>Q404*H404</f>
        <v>0</v>
      </c>
      <c r="S404" s="238">
        <v>0</v>
      </c>
      <c r="T404" s="239">
        <f>S404*H404</f>
        <v>0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40" t="s">
        <v>219</v>
      </c>
      <c r="AT404" s="240" t="s">
        <v>215</v>
      </c>
      <c r="AU404" s="240" t="s">
        <v>89</v>
      </c>
      <c r="AY404" s="18" t="s">
        <v>213</v>
      </c>
      <c r="BE404" s="241">
        <f>IF(N404="základní",J404,0)</f>
        <v>0</v>
      </c>
      <c r="BF404" s="241">
        <f>IF(N404="snížená",J404,0)</f>
        <v>0</v>
      </c>
      <c r="BG404" s="241">
        <f>IF(N404="zákl. přenesená",J404,0)</f>
        <v>0</v>
      </c>
      <c r="BH404" s="241">
        <f>IF(N404="sníž. přenesená",J404,0)</f>
        <v>0</v>
      </c>
      <c r="BI404" s="241">
        <f>IF(N404="nulová",J404,0)</f>
        <v>0</v>
      </c>
      <c r="BJ404" s="18" t="s">
        <v>21</v>
      </c>
      <c r="BK404" s="241">
        <f>ROUND(I404*H404,2)</f>
        <v>0</v>
      </c>
      <c r="BL404" s="18" t="s">
        <v>219</v>
      </c>
      <c r="BM404" s="240" t="s">
        <v>1359</v>
      </c>
    </row>
    <row r="405" spans="1:65" s="2" customFormat="1" ht="44.25" customHeight="1">
      <c r="A405" s="39"/>
      <c r="B405" s="40"/>
      <c r="C405" s="228" t="s">
        <v>710</v>
      </c>
      <c r="D405" s="228" t="s">
        <v>215</v>
      </c>
      <c r="E405" s="229" t="s">
        <v>4524</v>
      </c>
      <c r="F405" s="230" t="s">
        <v>4525</v>
      </c>
      <c r="G405" s="231" t="s">
        <v>3162</v>
      </c>
      <c r="H405" s="232">
        <v>2</v>
      </c>
      <c r="I405" s="233"/>
      <c r="J405" s="234">
        <f>ROUND(I405*H405,2)</f>
        <v>0</v>
      </c>
      <c r="K405" s="235"/>
      <c r="L405" s="45"/>
      <c r="M405" s="236" t="s">
        <v>1</v>
      </c>
      <c r="N405" s="237" t="s">
        <v>45</v>
      </c>
      <c r="O405" s="92"/>
      <c r="P405" s="238">
        <f>O405*H405</f>
        <v>0</v>
      </c>
      <c r="Q405" s="238">
        <v>0</v>
      </c>
      <c r="R405" s="238">
        <f>Q405*H405</f>
        <v>0</v>
      </c>
      <c r="S405" s="238">
        <v>0</v>
      </c>
      <c r="T405" s="239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40" t="s">
        <v>219</v>
      </c>
      <c r="AT405" s="240" t="s">
        <v>215</v>
      </c>
      <c r="AU405" s="240" t="s">
        <v>89</v>
      </c>
      <c r="AY405" s="18" t="s">
        <v>213</v>
      </c>
      <c r="BE405" s="241">
        <f>IF(N405="základní",J405,0)</f>
        <v>0</v>
      </c>
      <c r="BF405" s="241">
        <f>IF(N405="snížená",J405,0)</f>
        <v>0</v>
      </c>
      <c r="BG405" s="241">
        <f>IF(N405="zákl. přenesená",J405,0)</f>
        <v>0</v>
      </c>
      <c r="BH405" s="241">
        <f>IF(N405="sníž. přenesená",J405,0)</f>
        <v>0</v>
      </c>
      <c r="BI405" s="241">
        <f>IF(N405="nulová",J405,0)</f>
        <v>0</v>
      </c>
      <c r="BJ405" s="18" t="s">
        <v>21</v>
      </c>
      <c r="BK405" s="241">
        <f>ROUND(I405*H405,2)</f>
        <v>0</v>
      </c>
      <c r="BL405" s="18" t="s">
        <v>219</v>
      </c>
      <c r="BM405" s="240" t="s">
        <v>1369</v>
      </c>
    </row>
    <row r="406" spans="1:63" s="12" customFormat="1" ht="22.8" customHeight="1">
      <c r="A406" s="12"/>
      <c r="B406" s="212"/>
      <c r="C406" s="213"/>
      <c r="D406" s="214" t="s">
        <v>79</v>
      </c>
      <c r="E406" s="226" t="s">
        <v>4422</v>
      </c>
      <c r="F406" s="226" t="s">
        <v>4423</v>
      </c>
      <c r="G406" s="213"/>
      <c r="H406" s="213"/>
      <c r="I406" s="216"/>
      <c r="J406" s="227">
        <f>BK406</f>
        <v>0</v>
      </c>
      <c r="K406" s="213"/>
      <c r="L406" s="218"/>
      <c r="M406" s="219"/>
      <c r="N406" s="220"/>
      <c r="O406" s="220"/>
      <c r="P406" s="221">
        <f>P407</f>
        <v>0</v>
      </c>
      <c r="Q406" s="220"/>
      <c r="R406" s="221">
        <f>R407</f>
        <v>0</v>
      </c>
      <c r="S406" s="220"/>
      <c r="T406" s="222">
        <f>T407</f>
        <v>0</v>
      </c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R406" s="223" t="s">
        <v>21</v>
      </c>
      <c r="AT406" s="224" t="s">
        <v>79</v>
      </c>
      <c r="AU406" s="224" t="s">
        <v>21</v>
      </c>
      <c r="AY406" s="223" t="s">
        <v>213</v>
      </c>
      <c r="BK406" s="225">
        <f>BK407</f>
        <v>0</v>
      </c>
    </row>
    <row r="407" spans="1:65" s="2" customFormat="1" ht="16.5" customHeight="1">
      <c r="A407" s="39"/>
      <c r="B407" s="40"/>
      <c r="C407" s="228" t="s">
        <v>716</v>
      </c>
      <c r="D407" s="228" t="s">
        <v>215</v>
      </c>
      <c r="E407" s="229" t="s">
        <v>4526</v>
      </c>
      <c r="F407" s="230" t="s">
        <v>4527</v>
      </c>
      <c r="G407" s="231" t="s">
        <v>3162</v>
      </c>
      <c r="H407" s="232">
        <v>2</v>
      </c>
      <c r="I407" s="233"/>
      <c r="J407" s="234">
        <f>ROUND(I407*H407,2)</f>
        <v>0</v>
      </c>
      <c r="K407" s="235"/>
      <c r="L407" s="45"/>
      <c r="M407" s="236" t="s">
        <v>1</v>
      </c>
      <c r="N407" s="237" t="s">
        <v>45</v>
      </c>
      <c r="O407" s="92"/>
      <c r="P407" s="238">
        <f>O407*H407</f>
        <v>0</v>
      </c>
      <c r="Q407" s="238">
        <v>0</v>
      </c>
      <c r="R407" s="238">
        <f>Q407*H407</f>
        <v>0</v>
      </c>
      <c r="S407" s="238">
        <v>0</v>
      </c>
      <c r="T407" s="239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40" t="s">
        <v>219</v>
      </c>
      <c r="AT407" s="240" t="s">
        <v>215</v>
      </c>
      <c r="AU407" s="240" t="s">
        <v>89</v>
      </c>
      <c r="AY407" s="18" t="s">
        <v>213</v>
      </c>
      <c r="BE407" s="241">
        <f>IF(N407="základní",J407,0)</f>
        <v>0</v>
      </c>
      <c r="BF407" s="241">
        <f>IF(N407="snížená",J407,0)</f>
        <v>0</v>
      </c>
      <c r="BG407" s="241">
        <f>IF(N407="zákl. přenesená",J407,0)</f>
        <v>0</v>
      </c>
      <c r="BH407" s="241">
        <f>IF(N407="sníž. přenesená",J407,0)</f>
        <v>0</v>
      </c>
      <c r="BI407" s="241">
        <f>IF(N407="nulová",J407,0)</f>
        <v>0</v>
      </c>
      <c r="BJ407" s="18" t="s">
        <v>21</v>
      </c>
      <c r="BK407" s="241">
        <f>ROUND(I407*H407,2)</f>
        <v>0</v>
      </c>
      <c r="BL407" s="18" t="s">
        <v>219</v>
      </c>
      <c r="BM407" s="240" t="s">
        <v>1379</v>
      </c>
    </row>
    <row r="408" spans="1:63" s="12" customFormat="1" ht="22.8" customHeight="1">
      <c r="A408" s="12"/>
      <c r="B408" s="212"/>
      <c r="C408" s="213"/>
      <c r="D408" s="214" t="s">
        <v>79</v>
      </c>
      <c r="E408" s="226" t="s">
        <v>4528</v>
      </c>
      <c r="F408" s="226" t="s">
        <v>4529</v>
      </c>
      <c r="G408" s="213"/>
      <c r="H408" s="213"/>
      <c r="I408" s="216"/>
      <c r="J408" s="227">
        <f>BK408</f>
        <v>0</v>
      </c>
      <c r="K408" s="213"/>
      <c r="L408" s="218"/>
      <c r="M408" s="219"/>
      <c r="N408" s="220"/>
      <c r="O408" s="220"/>
      <c r="P408" s="221">
        <f>P409</f>
        <v>0</v>
      </c>
      <c r="Q408" s="220"/>
      <c r="R408" s="221">
        <f>R409</f>
        <v>0</v>
      </c>
      <c r="S408" s="220"/>
      <c r="T408" s="222">
        <f>T409</f>
        <v>0</v>
      </c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R408" s="223" t="s">
        <v>21</v>
      </c>
      <c r="AT408" s="224" t="s">
        <v>79</v>
      </c>
      <c r="AU408" s="224" t="s">
        <v>21</v>
      </c>
      <c r="AY408" s="223" t="s">
        <v>213</v>
      </c>
      <c r="BK408" s="225">
        <f>BK409</f>
        <v>0</v>
      </c>
    </row>
    <row r="409" spans="1:65" s="2" customFormat="1" ht="16.5" customHeight="1">
      <c r="A409" s="39"/>
      <c r="B409" s="40"/>
      <c r="C409" s="228" t="s">
        <v>722</v>
      </c>
      <c r="D409" s="228" t="s">
        <v>215</v>
      </c>
      <c r="E409" s="229" t="s">
        <v>4530</v>
      </c>
      <c r="F409" s="230" t="s">
        <v>4531</v>
      </c>
      <c r="G409" s="231" t="s">
        <v>3162</v>
      </c>
      <c r="H409" s="232">
        <v>1</v>
      </c>
      <c r="I409" s="233"/>
      <c r="J409" s="234">
        <f>ROUND(I409*H409,2)</f>
        <v>0</v>
      </c>
      <c r="K409" s="235"/>
      <c r="L409" s="45"/>
      <c r="M409" s="236" t="s">
        <v>1</v>
      </c>
      <c r="N409" s="237" t="s">
        <v>45</v>
      </c>
      <c r="O409" s="92"/>
      <c r="P409" s="238">
        <f>O409*H409</f>
        <v>0</v>
      </c>
      <c r="Q409" s="238">
        <v>0</v>
      </c>
      <c r="R409" s="238">
        <f>Q409*H409</f>
        <v>0</v>
      </c>
      <c r="S409" s="238">
        <v>0</v>
      </c>
      <c r="T409" s="239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40" t="s">
        <v>219</v>
      </c>
      <c r="AT409" s="240" t="s">
        <v>215</v>
      </c>
      <c r="AU409" s="240" t="s">
        <v>89</v>
      </c>
      <c r="AY409" s="18" t="s">
        <v>213</v>
      </c>
      <c r="BE409" s="241">
        <f>IF(N409="základní",J409,0)</f>
        <v>0</v>
      </c>
      <c r="BF409" s="241">
        <f>IF(N409="snížená",J409,0)</f>
        <v>0</v>
      </c>
      <c r="BG409" s="241">
        <f>IF(N409="zákl. přenesená",J409,0)</f>
        <v>0</v>
      </c>
      <c r="BH409" s="241">
        <f>IF(N409="sníž. přenesená",J409,0)</f>
        <v>0</v>
      </c>
      <c r="BI409" s="241">
        <f>IF(N409="nulová",J409,0)</f>
        <v>0</v>
      </c>
      <c r="BJ409" s="18" t="s">
        <v>21</v>
      </c>
      <c r="BK409" s="241">
        <f>ROUND(I409*H409,2)</f>
        <v>0</v>
      </c>
      <c r="BL409" s="18" t="s">
        <v>219</v>
      </c>
      <c r="BM409" s="240" t="s">
        <v>1390</v>
      </c>
    </row>
    <row r="410" spans="1:63" s="12" customFormat="1" ht="22.8" customHeight="1">
      <c r="A410" s="12"/>
      <c r="B410" s="212"/>
      <c r="C410" s="213"/>
      <c r="D410" s="214" t="s">
        <v>79</v>
      </c>
      <c r="E410" s="226" t="s">
        <v>4532</v>
      </c>
      <c r="F410" s="226" t="s">
        <v>4533</v>
      </c>
      <c r="G410" s="213"/>
      <c r="H410" s="213"/>
      <c r="I410" s="216"/>
      <c r="J410" s="227">
        <f>BK410</f>
        <v>0</v>
      </c>
      <c r="K410" s="213"/>
      <c r="L410" s="218"/>
      <c r="M410" s="219"/>
      <c r="N410" s="220"/>
      <c r="O410" s="220"/>
      <c r="P410" s="221">
        <f>P411</f>
        <v>0</v>
      </c>
      <c r="Q410" s="220"/>
      <c r="R410" s="221">
        <f>R411</f>
        <v>0</v>
      </c>
      <c r="S410" s="220"/>
      <c r="T410" s="222">
        <f>T411</f>
        <v>0</v>
      </c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R410" s="223" t="s">
        <v>21</v>
      </c>
      <c r="AT410" s="224" t="s">
        <v>79</v>
      </c>
      <c r="AU410" s="224" t="s">
        <v>21</v>
      </c>
      <c r="AY410" s="223" t="s">
        <v>213</v>
      </c>
      <c r="BK410" s="225">
        <f>BK411</f>
        <v>0</v>
      </c>
    </row>
    <row r="411" spans="1:65" s="2" customFormat="1" ht="16.5" customHeight="1">
      <c r="A411" s="39"/>
      <c r="B411" s="40"/>
      <c r="C411" s="228" t="s">
        <v>727</v>
      </c>
      <c r="D411" s="228" t="s">
        <v>215</v>
      </c>
      <c r="E411" s="229" t="s">
        <v>4534</v>
      </c>
      <c r="F411" s="230" t="s">
        <v>4535</v>
      </c>
      <c r="G411" s="231" t="s">
        <v>3162</v>
      </c>
      <c r="H411" s="232">
        <v>1</v>
      </c>
      <c r="I411" s="233"/>
      <c r="J411" s="234">
        <f>ROUND(I411*H411,2)</f>
        <v>0</v>
      </c>
      <c r="K411" s="235"/>
      <c r="L411" s="45"/>
      <c r="M411" s="236" t="s">
        <v>1</v>
      </c>
      <c r="N411" s="237" t="s">
        <v>45</v>
      </c>
      <c r="O411" s="92"/>
      <c r="P411" s="238">
        <f>O411*H411</f>
        <v>0</v>
      </c>
      <c r="Q411" s="238">
        <v>0</v>
      </c>
      <c r="R411" s="238">
        <f>Q411*H411</f>
        <v>0</v>
      </c>
      <c r="S411" s="238">
        <v>0</v>
      </c>
      <c r="T411" s="239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40" t="s">
        <v>219</v>
      </c>
      <c r="AT411" s="240" t="s">
        <v>215</v>
      </c>
      <c r="AU411" s="240" t="s">
        <v>89</v>
      </c>
      <c r="AY411" s="18" t="s">
        <v>213</v>
      </c>
      <c r="BE411" s="241">
        <f>IF(N411="základní",J411,0)</f>
        <v>0</v>
      </c>
      <c r="BF411" s="241">
        <f>IF(N411="snížená",J411,0)</f>
        <v>0</v>
      </c>
      <c r="BG411" s="241">
        <f>IF(N411="zákl. přenesená",J411,0)</f>
        <v>0</v>
      </c>
      <c r="BH411" s="241">
        <f>IF(N411="sníž. přenesená",J411,0)</f>
        <v>0</v>
      </c>
      <c r="BI411" s="241">
        <f>IF(N411="nulová",J411,0)</f>
        <v>0</v>
      </c>
      <c r="BJ411" s="18" t="s">
        <v>21</v>
      </c>
      <c r="BK411" s="241">
        <f>ROUND(I411*H411,2)</f>
        <v>0</v>
      </c>
      <c r="BL411" s="18" t="s">
        <v>219</v>
      </c>
      <c r="BM411" s="240" t="s">
        <v>1402</v>
      </c>
    </row>
    <row r="412" spans="1:63" s="12" customFormat="1" ht="22.8" customHeight="1">
      <c r="A412" s="12"/>
      <c r="B412" s="212"/>
      <c r="C412" s="213"/>
      <c r="D412" s="214" t="s">
        <v>79</v>
      </c>
      <c r="E412" s="226" t="s">
        <v>4437</v>
      </c>
      <c r="F412" s="226" t="s">
        <v>4438</v>
      </c>
      <c r="G412" s="213"/>
      <c r="H412" s="213"/>
      <c r="I412" s="216"/>
      <c r="J412" s="227">
        <f>BK412</f>
        <v>0</v>
      </c>
      <c r="K412" s="213"/>
      <c r="L412" s="218"/>
      <c r="M412" s="219"/>
      <c r="N412" s="220"/>
      <c r="O412" s="220"/>
      <c r="P412" s="221">
        <f>SUM(P413:P414)</f>
        <v>0</v>
      </c>
      <c r="Q412" s="220"/>
      <c r="R412" s="221">
        <f>SUM(R413:R414)</f>
        <v>0</v>
      </c>
      <c r="S412" s="220"/>
      <c r="T412" s="222">
        <f>SUM(T413:T414)</f>
        <v>0</v>
      </c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R412" s="223" t="s">
        <v>21</v>
      </c>
      <c r="AT412" s="224" t="s">
        <v>79</v>
      </c>
      <c r="AU412" s="224" t="s">
        <v>21</v>
      </c>
      <c r="AY412" s="223" t="s">
        <v>213</v>
      </c>
      <c r="BK412" s="225">
        <f>SUM(BK413:BK414)</f>
        <v>0</v>
      </c>
    </row>
    <row r="413" spans="1:65" s="2" customFormat="1" ht="16.5" customHeight="1">
      <c r="A413" s="39"/>
      <c r="B413" s="40"/>
      <c r="C413" s="228" t="s">
        <v>743</v>
      </c>
      <c r="D413" s="228" t="s">
        <v>215</v>
      </c>
      <c r="E413" s="229" t="s">
        <v>4536</v>
      </c>
      <c r="F413" s="230" t="s">
        <v>4537</v>
      </c>
      <c r="G413" s="231" t="s">
        <v>3162</v>
      </c>
      <c r="H413" s="232">
        <v>1</v>
      </c>
      <c r="I413" s="233"/>
      <c r="J413" s="234">
        <f>ROUND(I413*H413,2)</f>
        <v>0</v>
      </c>
      <c r="K413" s="235"/>
      <c r="L413" s="45"/>
      <c r="M413" s="236" t="s">
        <v>1</v>
      </c>
      <c r="N413" s="237" t="s">
        <v>45</v>
      </c>
      <c r="O413" s="92"/>
      <c r="P413" s="238">
        <f>O413*H413</f>
        <v>0</v>
      </c>
      <c r="Q413" s="238">
        <v>0</v>
      </c>
      <c r="R413" s="238">
        <f>Q413*H413</f>
        <v>0</v>
      </c>
      <c r="S413" s="238">
        <v>0</v>
      </c>
      <c r="T413" s="239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40" t="s">
        <v>219</v>
      </c>
      <c r="AT413" s="240" t="s">
        <v>215</v>
      </c>
      <c r="AU413" s="240" t="s">
        <v>89</v>
      </c>
      <c r="AY413" s="18" t="s">
        <v>213</v>
      </c>
      <c r="BE413" s="241">
        <f>IF(N413="základní",J413,0)</f>
        <v>0</v>
      </c>
      <c r="BF413" s="241">
        <f>IF(N413="snížená",J413,0)</f>
        <v>0</v>
      </c>
      <c r="BG413" s="241">
        <f>IF(N413="zákl. přenesená",J413,0)</f>
        <v>0</v>
      </c>
      <c r="BH413" s="241">
        <f>IF(N413="sníž. přenesená",J413,0)</f>
        <v>0</v>
      </c>
      <c r="BI413" s="241">
        <f>IF(N413="nulová",J413,0)</f>
        <v>0</v>
      </c>
      <c r="BJ413" s="18" t="s">
        <v>21</v>
      </c>
      <c r="BK413" s="241">
        <f>ROUND(I413*H413,2)</f>
        <v>0</v>
      </c>
      <c r="BL413" s="18" t="s">
        <v>219</v>
      </c>
      <c r="BM413" s="240" t="s">
        <v>1412</v>
      </c>
    </row>
    <row r="414" spans="1:65" s="2" customFormat="1" ht="16.5" customHeight="1">
      <c r="A414" s="39"/>
      <c r="B414" s="40"/>
      <c r="C414" s="228" t="s">
        <v>27</v>
      </c>
      <c r="D414" s="228" t="s">
        <v>215</v>
      </c>
      <c r="E414" s="229" t="s">
        <v>4538</v>
      </c>
      <c r="F414" s="230" t="s">
        <v>4539</v>
      </c>
      <c r="G414" s="231" t="s">
        <v>3162</v>
      </c>
      <c r="H414" s="232">
        <v>1</v>
      </c>
      <c r="I414" s="233"/>
      <c r="J414" s="234">
        <f>ROUND(I414*H414,2)</f>
        <v>0</v>
      </c>
      <c r="K414" s="235"/>
      <c r="L414" s="45"/>
      <c r="M414" s="236" t="s">
        <v>1</v>
      </c>
      <c r="N414" s="237" t="s">
        <v>45</v>
      </c>
      <c r="O414" s="92"/>
      <c r="P414" s="238">
        <f>O414*H414</f>
        <v>0</v>
      </c>
      <c r="Q414" s="238">
        <v>0</v>
      </c>
      <c r="R414" s="238">
        <f>Q414*H414</f>
        <v>0</v>
      </c>
      <c r="S414" s="238">
        <v>0</v>
      </c>
      <c r="T414" s="239">
        <f>S414*H414</f>
        <v>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40" t="s">
        <v>219</v>
      </c>
      <c r="AT414" s="240" t="s">
        <v>215</v>
      </c>
      <c r="AU414" s="240" t="s">
        <v>89</v>
      </c>
      <c r="AY414" s="18" t="s">
        <v>213</v>
      </c>
      <c r="BE414" s="241">
        <f>IF(N414="základní",J414,0)</f>
        <v>0</v>
      </c>
      <c r="BF414" s="241">
        <f>IF(N414="snížená",J414,0)</f>
        <v>0</v>
      </c>
      <c r="BG414" s="241">
        <f>IF(N414="zákl. přenesená",J414,0)</f>
        <v>0</v>
      </c>
      <c r="BH414" s="241">
        <f>IF(N414="sníž. přenesená",J414,0)</f>
        <v>0</v>
      </c>
      <c r="BI414" s="241">
        <f>IF(N414="nulová",J414,0)</f>
        <v>0</v>
      </c>
      <c r="BJ414" s="18" t="s">
        <v>21</v>
      </c>
      <c r="BK414" s="241">
        <f>ROUND(I414*H414,2)</f>
        <v>0</v>
      </c>
      <c r="BL414" s="18" t="s">
        <v>219</v>
      </c>
      <c r="BM414" s="240" t="s">
        <v>1424</v>
      </c>
    </row>
    <row r="415" spans="1:63" s="12" customFormat="1" ht="22.8" customHeight="1">
      <c r="A415" s="12"/>
      <c r="B415" s="212"/>
      <c r="C415" s="213"/>
      <c r="D415" s="214" t="s">
        <v>79</v>
      </c>
      <c r="E415" s="226" t="s">
        <v>4445</v>
      </c>
      <c r="F415" s="226" t="s">
        <v>4446</v>
      </c>
      <c r="G415" s="213"/>
      <c r="H415" s="213"/>
      <c r="I415" s="216"/>
      <c r="J415" s="227">
        <f>BK415</f>
        <v>0</v>
      </c>
      <c r="K415" s="213"/>
      <c r="L415" s="218"/>
      <c r="M415" s="219"/>
      <c r="N415" s="220"/>
      <c r="O415" s="220"/>
      <c r="P415" s="221">
        <f>SUM(P416:P419)</f>
        <v>0</v>
      </c>
      <c r="Q415" s="220"/>
      <c r="R415" s="221">
        <f>SUM(R416:R419)</f>
        <v>0</v>
      </c>
      <c r="S415" s="220"/>
      <c r="T415" s="222">
        <f>SUM(T416:T419)</f>
        <v>0</v>
      </c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R415" s="223" t="s">
        <v>21</v>
      </c>
      <c r="AT415" s="224" t="s">
        <v>79</v>
      </c>
      <c r="AU415" s="224" t="s">
        <v>21</v>
      </c>
      <c r="AY415" s="223" t="s">
        <v>213</v>
      </c>
      <c r="BK415" s="225">
        <f>SUM(BK416:BK419)</f>
        <v>0</v>
      </c>
    </row>
    <row r="416" spans="1:65" s="2" customFormat="1" ht="16.5" customHeight="1">
      <c r="A416" s="39"/>
      <c r="B416" s="40"/>
      <c r="C416" s="228" t="s">
        <v>754</v>
      </c>
      <c r="D416" s="228" t="s">
        <v>215</v>
      </c>
      <c r="E416" s="229" t="s">
        <v>4540</v>
      </c>
      <c r="F416" s="230" t="s">
        <v>4541</v>
      </c>
      <c r="G416" s="231" t="s">
        <v>3162</v>
      </c>
      <c r="H416" s="232">
        <v>2</v>
      </c>
      <c r="I416" s="233"/>
      <c r="J416" s="234">
        <f>ROUND(I416*H416,2)</f>
        <v>0</v>
      </c>
      <c r="K416" s="235"/>
      <c r="L416" s="45"/>
      <c r="M416" s="236" t="s">
        <v>1</v>
      </c>
      <c r="N416" s="237" t="s">
        <v>45</v>
      </c>
      <c r="O416" s="92"/>
      <c r="P416" s="238">
        <f>O416*H416</f>
        <v>0</v>
      </c>
      <c r="Q416" s="238">
        <v>0</v>
      </c>
      <c r="R416" s="238">
        <f>Q416*H416</f>
        <v>0</v>
      </c>
      <c r="S416" s="238">
        <v>0</v>
      </c>
      <c r="T416" s="239">
        <f>S416*H416</f>
        <v>0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R416" s="240" t="s">
        <v>219</v>
      </c>
      <c r="AT416" s="240" t="s">
        <v>215</v>
      </c>
      <c r="AU416" s="240" t="s">
        <v>89</v>
      </c>
      <c r="AY416" s="18" t="s">
        <v>213</v>
      </c>
      <c r="BE416" s="241">
        <f>IF(N416="základní",J416,0)</f>
        <v>0</v>
      </c>
      <c r="BF416" s="241">
        <f>IF(N416="snížená",J416,0)</f>
        <v>0</v>
      </c>
      <c r="BG416" s="241">
        <f>IF(N416="zákl. přenesená",J416,0)</f>
        <v>0</v>
      </c>
      <c r="BH416" s="241">
        <f>IF(N416="sníž. přenesená",J416,0)</f>
        <v>0</v>
      </c>
      <c r="BI416" s="241">
        <f>IF(N416="nulová",J416,0)</f>
        <v>0</v>
      </c>
      <c r="BJ416" s="18" t="s">
        <v>21</v>
      </c>
      <c r="BK416" s="241">
        <f>ROUND(I416*H416,2)</f>
        <v>0</v>
      </c>
      <c r="BL416" s="18" t="s">
        <v>219</v>
      </c>
      <c r="BM416" s="240" t="s">
        <v>1434</v>
      </c>
    </row>
    <row r="417" spans="1:65" s="2" customFormat="1" ht="16.5" customHeight="1">
      <c r="A417" s="39"/>
      <c r="B417" s="40"/>
      <c r="C417" s="228" t="s">
        <v>762</v>
      </c>
      <c r="D417" s="228" t="s">
        <v>215</v>
      </c>
      <c r="E417" s="229" t="s">
        <v>4542</v>
      </c>
      <c r="F417" s="230" t="s">
        <v>4543</v>
      </c>
      <c r="G417" s="231" t="s">
        <v>3162</v>
      </c>
      <c r="H417" s="232">
        <v>6</v>
      </c>
      <c r="I417" s="233"/>
      <c r="J417" s="234">
        <f>ROUND(I417*H417,2)</f>
        <v>0</v>
      </c>
      <c r="K417" s="235"/>
      <c r="L417" s="45"/>
      <c r="M417" s="236" t="s">
        <v>1</v>
      </c>
      <c r="N417" s="237" t="s">
        <v>45</v>
      </c>
      <c r="O417" s="92"/>
      <c r="P417" s="238">
        <f>O417*H417</f>
        <v>0</v>
      </c>
      <c r="Q417" s="238">
        <v>0</v>
      </c>
      <c r="R417" s="238">
        <f>Q417*H417</f>
        <v>0</v>
      </c>
      <c r="S417" s="238">
        <v>0</v>
      </c>
      <c r="T417" s="239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40" t="s">
        <v>219</v>
      </c>
      <c r="AT417" s="240" t="s">
        <v>215</v>
      </c>
      <c r="AU417" s="240" t="s">
        <v>89</v>
      </c>
      <c r="AY417" s="18" t="s">
        <v>213</v>
      </c>
      <c r="BE417" s="241">
        <f>IF(N417="základní",J417,0)</f>
        <v>0</v>
      </c>
      <c r="BF417" s="241">
        <f>IF(N417="snížená",J417,0)</f>
        <v>0</v>
      </c>
      <c r="BG417" s="241">
        <f>IF(N417="zákl. přenesená",J417,0)</f>
        <v>0</v>
      </c>
      <c r="BH417" s="241">
        <f>IF(N417="sníž. přenesená",J417,0)</f>
        <v>0</v>
      </c>
      <c r="BI417" s="241">
        <f>IF(N417="nulová",J417,0)</f>
        <v>0</v>
      </c>
      <c r="BJ417" s="18" t="s">
        <v>21</v>
      </c>
      <c r="BK417" s="241">
        <f>ROUND(I417*H417,2)</f>
        <v>0</v>
      </c>
      <c r="BL417" s="18" t="s">
        <v>219</v>
      </c>
      <c r="BM417" s="240" t="s">
        <v>1446</v>
      </c>
    </row>
    <row r="418" spans="1:65" s="2" customFormat="1" ht="16.5" customHeight="1">
      <c r="A418" s="39"/>
      <c r="B418" s="40"/>
      <c r="C418" s="228" t="s">
        <v>781</v>
      </c>
      <c r="D418" s="228" t="s">
        <v>215</v>
      </c>
      <c r="E418" s="229" t="s">
        <v>4544</v>
      </c>
      <c r="F418" s="230" t="s">
        <v>4545</v>
      </c>
      <c r="G418" s="231" t="s">
        <v>3162</v>
      </c>
      <c r="H418" s="232">
        <v>11</v>
      </c>
      <c r="I418" s="233"/>
      <c r="J418" s="234">
        <f>ROUND(I418*H418,2)</f>
        <v>0</v>
      </c>
      <c r="K418" s="235"/>
      <c r="L418" s="45"/>
      <c r="M418" s="236" t="s">
        <v>1</v>
      </c>
      <c r="N418" s="237" t="s">
        <v>45</v>
      </c>
      <c r="O418" s="92"/>
      <c r="P418" s="238">
        <f>O418*H418</f>
        <v>0</v>
      </c>
      <c r="Q418" s="238">
        <v>0</v>
      </c>
      <c r="R418" s="238">
        <f>Q418*H418</f>
        <v>0</v>
      </c>
      <c r="S418" s="238">
        <v>0</v>
      </c>
      <c r="T418" s="239">
        <f>S418*H418</f>
        <v>0</v>
      </c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R418" s="240" t="s">
        <v>219</v>
      </c>
      <c r="AT418" s="240" t="s">
        <v>215</v>
      </c>
      <c r="AU418" s="240" t="s">
        <v>89</v>
      </c>
      <c r="AY418" s="18" t="s">
        <v>213</v>
      </c>
      <c r="BE418" s="241">
        <f>IF(N418="základní",J418,0)</f>
        <v>0</v>
      </c>
      <c r="BF418" s="241">
        <f>IF(N418="snížená",J418,0)</f>
        <v>0</v>
      </c>
      <c r="BG418" s="241">
        <f>IF(N418="zákl. přenesená",J418,0)</f>
        <v>0</v>
      </c>
      <c r="BH418" s="241">
        <f>IF(N418="sníž. přenesená",J418,0)</f>
        <v>0</v>
      </c>
      <c r="BI418" s="241">
        <f>IF(N418="nulová",J418,0)</f>
        <v>0</v>
      </c>
      <c r="BJ418" s="18" t="s">
        <v>21</v>
      </c>
      <c r="BK418" s="241">
        <f>ROUND(I418*H418,2)</f>
        <v>0</v>
      </c>
      <c r="BL418" s="18" t="s">
        <v>219</v>
      </c>
      <c r="BM418" s="240" t="s">
        <v>1456</v>
      </c>
    </row>
    <row r="419" spans="1:65" s="2" customFormat="1" ht="16.5" customHeight="1">
      <c r="A419" s="39"/>
      <c r="B419" s="40"/>
      <c r="C419" s="228" t="s">
        <v>837</v>
      </c>
      <c r="D419" s="228" t="s">
        <v>215</v>
      </c>
      <c r="E419" s="229" t="s">
        <v>4447</v>
      </c>
      <c r="F419" s="230" t="s">
        <v>4448</v>
      </c>
      <c r="G419" s="231" t="s">
        <v>3162</v>
      </c>
      <c r="H419" s="232">
        <v>2</v>
      </c>
      <c r="I419" s="233"/>
      <c r="J419" s="234">
        <f>ROUND(I419*H419,2)</f>
        <v>0</v>
      </c>
      <c r="K419" s="235"/>
      <c r="L419" s="45"/>
      <c r="M419" s="236" t="s">
        <v>1</v>
      </c>
      <c r="N419" s="237" t="s">
        <v>45</v>
      </c>
      <c r="O419" s="92"/>
      <c r="P419" s="238">
        <f>O419*H419</f>
        <v>0</v>
      </c>
      <c r="Q419" s="238">
        <v>0</v>
      </c>
      <c r="R419" s="238">
        <f>Q419*H419</f>
        <v>0</v>
      </c>
      <c r="S419" s="238">
        <v>0</v>
      </c>
      <c r="T419" s="239">
        <f>S419*H419</f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40" t="s">
        <v>219</v>
      </c>
      <c r="AT419" s="240" t="s">
        <v>215</v>
      </c>
      <c r="AU419" s="240" t="s">
        <v>89</v>
      </c>
      <c r="AY419" s="18" t="s">
        <v>213</v>
      </c>
      <c r="BE419" s="241">
        <f>IF(N419="základní",J419,0)</f>
        <v>0</v>
      </c>
      <c r="BF419" s="241">
        <f>IF(N419="snížená",J419,0)</f>
        <v>0</v>
      </c>
      <c r="BG419" s="241">
        <f>IF(N419="zákl. přenesená",J419,0)</f>
        <v>0</v>
      </c>
      <c r="BH419" s="241">
        <f>IF(N419="sníž. přenesená",J419,0)</f>
        <v>0</v>
      </c>
      <c r="BI419" s="241">
        <f>IF(N419="nulová",J419,0)</f>
        <v>0</v>
      </c>
      <c r="BJ419" s="18" t="s">
        <v>21</v>
      </c>
      <c r="BK419" s="241">
        <f>ROUND(I419*H419,2)</f>
        <v>0</v>
      </c>
      <c r="BL419" s="18" t="s">
        <v>219</v>
      </c>
      <c r="BM419" s="240" t="s">
        <v>1466</v>
      </c>
    </row>
    <row r="420" spans="1:63" s="12" customFormat="1" ht="22.8" customHeight="1">
      <c r="A420" s="12"/>
      <c r="B420" s="212"/>
      <c r="C420" s="213"/>
      <c r="D420" s="214" t="s">
        <v>79</v>
      </c>
      <c r="E420" s="226" t="s">
        <v>4451</v>
      </c>
      <c r="F420" s="226" t="s">
        <v>4452</v>
      </c>
      <c r="G420" s="213"/>
      <c r="H420" s="213"/>
      <c r="I420" s="216"/>
      <c r="J420" s="227">
        <f>BK420</f>
        <v>0</v>
      </c>
      <c r="K420" s="213"/>
      <c r="L420" s="218"/>
      <c r="M420" s="219"/>
      <c r="N420" s="220"/>
      <c r="O420" s="220"/>
      <c r="P420" s="221">
        <f>SUM(P421:P425)</f>
        <v>0</v>
      </c>
      <c r="Q420" s="220"/>
      <c r="R420" s="221">
        <f>SUM(R421:R425)</f>
        <v>0</v>
      </c>
      <c r="S420" s="220"/>
      <c r="T420" s="222">
        <f>SUM(T421:T425)</f>
        <v>0</v>
      </c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R420" s="223" t="s">
        <v>21</v>
      </c>
      <c r="AT420" s="224" t="s">
        <v>79</v>
      </c>
      <c r="AU420" s="224" t="s">
        <v>21</v>
      </c>
      <c r="AY420" s="223" t="s">
        <v>213</v>
      </c>
      <c r="BK420" s="225">
        <f>SUM(BK421:BK425)</f>
        <v>0</v>
      </c>
    </row>
    <row r="421" spans="1:65" s="2" customFormat="1" ht="16.5" customHeight="1">
      <c r="A421" s="39"/>
      <c r="B421" s="40"/>
      <c r="C421" s="228" t="s">
        <v>842</v>
      </c>
      <c r="D421" s="228" t="s">
        <v>215</v>
      </c>
      <c r="E421" s="229" t="s">
        <v>4546</v>
      </c>
      <c r="F421" s="230" t="s">
        <v>4547</v>
      </c>
      <c r="G421" s="231" t="s">
        <v>3162</v>
      </c>
      <c r="H421" s="232">
        <v>2</v>
      </c>
      <c r="I421" s="233"/>
      <c r="J421" s="234">
        <f>ROUND(I421*H421,2)</f>
        <v>0</v>
      </c>
      <c r="K421" s="235"/>
      <c r="L421" s="45"/>
      <c r="M421" s="236" t="s">
        <v>1</v>
      </c>
      <c r="N421" s="237" t="s">
        <v>45</v>
      </c>
      <c r="O421" s="92"/>
      <c r="P421" s="238">
        <f>O421*H421</f>
        <v>0</v>
      </c>
      <c r="Q421" s="238">
        <v>0</v>
      </c>
      <c r="R421" s="238">
        <f>Q421*H421</f>
        <v>0</v>
      </c>
      <c r="S421" s="238">
        <v>0</v>
      </c>
      <c r="T421" s="239">
        <f>S421*H421</f>
        <v>0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40" t="s">
        <v>219</v>
      </c>
      <c r="AT421" s="240" t="s">
        <v>215</v>
      </c>
      <c r="AU421" s="240" t="s">
        <v>89</v>
      </c>
      <c r="AY421" s="18" t="s">
        <v>213</v>
      </c>
      <c r="BE421" s="241">
        <f>IF(N421="základní",J421,0)</f>
        <v>0</v>
      </c>
      <c r="BF421" s="241">
        <f>IF(N421="snížená",J421,0)</f>
        <v>0</v>
      </c>
      <c r="BG421" s="241">
        <f>IF(N421="zákl. přenesená",J421,0)</f>
        <v>0</v>
      </c>
      <c r="BH421" s="241">
        <f>IF(N421="sníž. přenesená",J421,0)</f>
        <v>0</v>
      </c>
      <c r="BI421" s="241">
        <f>IF(N421="nulová",J421,0)</f>
        <v>0</v>
      </c>
      <c r="BJ421" s="18" t="s">
        <v>21</v>
      </c>
      <c r="BK421" s="241">
        <f>ROUND(I421*H421,2)</f>
        <v>0</v>
      </c>
      <c r="BL421" s="18" t="s">
        <v>219</v>
      </c>
      <c r="BM421" s="240" t="s">
        <v>1481</v>
      </c>
    </row>
    <row r="422" spans="1:65" s="2" customFormat="1" ht="16.5" customHeight="1">
      <c r="A422" s="39"/>
      <c r="B422" s="40"/>
      <c r="C422" s="228" t="s">
        <v>863</v>
      </c>
      <c r="D422" s="228" t="s">
        <v>215</v>
      </c>
      <c r="E422" s="229" t="s">
        <v>4548</v>
      </c>
      <c r="F422" s="230" t="s">
        <v>4549</v>
      </c>
      <c r="G422" s="231" t="s">
        <v>3162</v>
      </c>
      <c r="H422" s="232">
        <v>1</v>
      </c>
      <c r="I422" s="233"/>
      <c r="J422" s="234">
        <f>ROUND(I422*H422,2)</f>
        <v>0</v>
      </c>
      <c r="K422" s="235"/>
      <c r="L422" s="45"/>
      <c r="M422" s="236" t="s">
        <v>1</v>
      </c>
      <c r="N422" s="237" t="s">
        <v>45</v>
      </c>
      <c r="O422" s="92"/>
      <c r="P422" s="238">
        <f>O422*H422</f>
        <v>0</v>
      </c>
      <c r="Q422" s="238">
        <v>0</v>
      </c>
      <c r="R422" s="238">
        <f>Q422*H422</f>
        <v>0</v>
      </c>
      <c r="S422" s="238">
        <v>0</v>
      </c>
      <c r="T422" s="239">
        <f>S422*H422</f>
        <v>0</v>
      </c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R422" s="240" t="s">
        <v>219</v>
      </c>
      <c r="AT422" s="240" t="s">
        <v>215</v>
      </c>
      <c r="AU422" s="240" t="s">
        <v>89</v>
      </c>
      <c r="AY422" s="18" t="s">
        <v>213</v>
      </c>
      <c r="BE422" s="241">
        <f>IF(N422="základní",J422,0)</f>
        <v>0</v>
      </c>
      <c r="BF422" s="241">
        <f>IF(N422="snížená",J422,0)</f>
        <v>0</v>
      </c>
      <c r="BG422" s="241">
        <f>IF(N422="zákl. přenesená",J422,0)</f>
        <v>0</v>
      </c>
      <c r="BH422" s="241">
        <f>IF(N422="sníž. přenesená",J422,0)</f>
        <v>0</v>
      </c>
      <c r="BI422" s="241">
        <f>IF(N422="nulová",J422,0)</f>
        <v>0</v>
      </c>
      <c r="BJ422" s="18" t="s">
        <v>21</v>
      </c>
      <c r="BK422" s="241">
        <f>ROUND(I422*H422,2)</f>
        <v>0</v>
      </c>
      <c r="BL422" s="18" t="s">
        <v>219</v>
      </c>
      <c r="BM422" s="240" t="s">
        <v>1492</v>
      </c>
    </row>
    <row r="423" spans="1:65" s="2" customFormat="1" ht="16.5" customHeight="1">
      <c r="A423" s="39"/>
      <c r="B423" s="40"/>
      <c r="C423" s="228" t="s">
        <v>868</v>
      </c>
      <c r="D423" s="228" t="s">
        <v>215</v>
      </c>
      <c r="E423" s="229" t="s">
        <v>4550</v>
      </c>
      <c r="F423" s="230" t="s">
        <v>4551</v>
      </c>
      <c r="G423" s="231" t="s">
        <v>3162</v>
      </c>
      <c r="H423" s="232">
        <v>1</v>
      </c>
      <c r="I423" s="233"/>
      <c r="J423" s="234">
        <f>ROUND(I423*H423,2)</f>
        <v>0</v>
      </c>
      <c r="K423" s="235"/>
      <c r="L423" s="45"/>
      <c r="M423" s="236" t="s">
        <v>1</v>
      </c>
      <c r="N423" s="237" t="s">
        <v>45</v>
      </c>
      <c r="O423" s="92"/>
      <c r="P423" s="238">
        <f>O423*H423</f>
        <v>0</v>
      </c>
      <c r="Q423" s="238">
        <v>0</v>
      </c>
      <c r="R423" s="238">
        <f>Q423*H423</f>
        <v>0</v>
      </c>
      <c r="S423" s="238">
        <v>0</v>
      </c>
      <c r="T423" s="239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40" t="s">
        <v>219</v>
      </c>
      <c r="AT423" s="240" t="s">
        <v>215</v>
      </c>
      <c r="AU423" s="240" t="s">
        <v>89</v>
      </c>
      <c r="AY423" s="18" t="s">
        <v>213</v>
      </c>
      <c r="BE423" s="241">
        <f>IF(N423="základní",J423,0)</f>
        <v>0</v>
      </c>
      <c r="BF423" s="241">
        <f>IF(N423="snížená",J423,0)</f>
        <v>0</v>
      </c>
      <c r="BG423" s="241">
        <f>IF(N423="zákl. přenesená",J423,0)</f>
        <v>0</v>
      </c>
      <c r="BH423" s="241">
        <f>IF(N423="sníž. přenesená",J423,0)</f>
        <v>0</v>
      </c>
      <c r="BI423" s="241">
        <f>IF(N423="nulová",J423,0)</f>
        <v>0</v>
      </c>
      <c r="BJ423" s="18" t="s">
        <v>21</v>
      </c>
      <c r="BK423" s="241">
        <f>ROUND(I423*H423,2)</f>
        <v>0</v>
      </c>
      <c r="BL423" s="18" t="s">
        <v>219</v>
      </c>
      <c r="BM423" s="240" t="s">
        <v>1502</v>
      </c>
    </row>
    <row r="424" spans="1:65" s="2" customFormat="1" ht="16.5" customHeight="1">
      <c r="A424" s="39"/>
      <c r="B424" s="40"/>
      <c r="C424" s="228" t="s">
        <v>882</v>
      </c>
      <c r="D424" s="228" t="s">
        <v>215</v>
      </c>
      <c r="E424" s="229" t="s">
        <v>4552</v>
      </c>
      <c r="F424" s="230" t="s">
        <v>4553</v>
      </c>
      <c r="G424" s="231" t="s">
        <v>3162</v>
      </c>
      <c r="H424" s="232">
        <v>1</v>
      </c>
      <c r="I424" s="233"/>
      <c r="J424" s="234">
        <f>ROUND(I424*H424,2)</f>
        <v>0</v>
      </c>
      <c r="K424" s="235"/>
      <c r="L424" s="45"/>
      <c r="M424" s="236" t="s">
        <v>1</v>
      </c>
      <c r="N424" s="237" t="s">
        <v>45</v>
      </c>
      <c r="O424" s="92"/>
      <c r="P424" s="238">
        <f>O424*H424</f>
        <v>0</v>
      </c>
      <c r="Q424" s="238">
        <v>0</v>
      </c>
      <c r="R424" s="238">
        <f>Q424*H424</f>
        <v>0</v>
      </c>
      <c r="S424" s="238">
        <v>0</v>
      </c>
      <c r="T424" s="239">
        <f>S424*H424</f>
        <v>0</v>
      </c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R424" s="240" t="s">
        <v>219</v>
      </c>
      <c r="AT424" s="240" t="s">
        <v>215</v>
      </c>
      <c r="AU424" s="240" t="s">
        <v>89</v>
      </c>
      <c r="AY424" s="18" t="s">
        <v>213</v>
      </c>
      <c r="BE424" s="241">
        <f>IF(N424="základní",J424,0)</f>
        <v>0</v>
      </c>
      <c r="BF424" s="241">
        <f>IF(N424="snížená",J424,0)</f>
        <v>0</v>
      </c>
      <c r="BG424" s="241">
        <f>IF(N424="zákl. přenesená",J424,0)</f>
        <v>0</v>
      </c>
      <c r="BH424" s="241">
        <f>IF(N424="sníž. přenesená",J424,0)</f>
        <v>0</v>
      </c>
      <c r="BI424" s="241">
        <f>IF(N424="nulová",J424,0)</f>
        <v>0</v>
      </c>
      <c r="BJ424" s="18" t="s">
        <v>21</v>
      </c>
      <c r="BK424" s="241">
        <f>ROUND(I424*H424,2)</f>
        <v>0</v>
      </c>
      <c r="BL424" s="18" t="s">
        <v>219</v>
      </c>
      <c r="BM424" s="240" t="s">
        <v>1513</v>
      </c>
    </row>
    <row r="425" spans="1:65" s="2" customFormat="1" ht="16.5" customHeight="1">
      <c r="A425" s="39"/>
      <c r="B425" s="40"/>
      <c r="C425" s="228" t="s">
        <v>891</v>
      </c>
      <c r="D425" s="228" t="s">
        <v>215</v>
      </c>
      <c r="E425" s="229" t="s">
        <v>4554</v>
      </c>
      <c r="F425" s="230" t="s">
        <v>4555</v>
      </c>
      <c r="G425" s="231" t="s">
        <v>3162</v>
      </c>
      <c r="H425" s="232">
        <v>1</v>
      </c>
      <c r="I425" s="233"/>
      <c r="J425" s="234">
        <f>ROUND(I425*H425,2)</f>
        <v>0</v>
      </c>
      <c r="K425" s="235"/>
      <c r="L425" s="45"/>
      <c r="M425" s="236" t="s">
        <v>1</v>
      </c>
      <c r="N425" s="237" t="s">
        <v>45</v>
      </c>
      <c r="O425" s="92"/>
      <c r="P425" s="238">
        <f>O425*H425</f>
        <v>0</v>
      </c>
      <c r="Q425" s="238">
        <v>0</v>
      </c>
      <c r="R425" s="238">
        <f>Q425*H425</f>
        <v>0</v>
      </c>
      <c r="S425" s="238">
        <v>0</v>
      </c>
      <c r="T425" s="239">
        <f>S425*H425</f>
        <v>0</v>
      </c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R425" s="240" t="s">
        <v>219</v>
      </c>
      <c r="AT425" s="240" t="s">
        <v>215</v>
      </c>
      <c r="AU425" s="240" t="s">
        <v>89</v>
      </c>
      <c r="AY425" s="18" t="s">
        <v>213</v>
      </c>
      <c r="BE425" s="241">
        <f>IF(N425="základní",J425,0)</f>
        <v>0</v>
      </c>
      <c r="BF425" s="241">
        <f>IF(N425="snížená",J425,0)</f>
        <v>0</v>
      </c>
      <c r="BG425" s="241">
        <f>IF(N425="zákl. přenesená",J425,0)</f>
        <v>0</v>
      </c>
      <c r="BH425" s="241">
        <f>IF(N425="sníž. přenesená",J425,0)</f>
        <v>0</v>
      </c>
      <c r="BI425" s="241">
        <f>IF(N425="nulová",J425,0)</f>
        <v>0</v>
      </c>
      <c r="BJ425" s="18" t="s">
        <v>21</v>
      </c>
      <c r="BK425" s="241">
        <f>ROUND(I425*H425,2)</f>
        <v>0</v>
      </c>
      <c r="BL425" s="18" t="s">
        <v>219</v>
      </c>
      <c r="BM425" s="240" t="s">
        <v>1523</v>
      </c>
    </row>
    <row r="426" spans="1:63" s="12" customFormat="1" ht="22.8" customHeight="1">
      <c r="A426" s="12"/>
      <c r="B426" s="212"/>
      <c r="C426" s="213"/>
      <c r="D426" s="214" t="s">
        <v>79</v>
      </c>
      <c r="E426" s="226" t="s">
        <v>4459</v>
      </c>
      <c r="F426" s="226" t="s">
        <v>4460</v>
      </c>
      <c r="G426" s="213"/>
      <c r="H426" s="213"/>
      <c r="I426" s="216"/>
      <c r="J426" s="227">
        <f>BK426</f>
        <v>0</v>
      </c>
      <c r="K426" s="213"/>
      <c r="L426" s="218"/>
      <c r="M426" s="219"/>
      <c r="N426" s="220"/>
      <c r="O426" s="220"/>
      <c r="P426" s="221">
        <f>SUM(P427:P431)</f>
        <v>0</v>
      </c>
      <c r="Q426" s="220"/>
      <c r="R426" s="221">
        <f>SUM(R427:R431)</f>
        <v>0</v>
      </c>
      <c r="S426" s="220"/>
      <c r="T426" s="222">
        <f>SUM(T427:T431)</f>
        <v>0</v>
      </c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R426" s="223" t="s">
        <v>21</v>
      </c>
      <c r="AT426" s="224" t="s">
        <v>79</v>
      </c>
      <c r="AU426" s="224" t="s">
        <v>21</v>
      </c>
      <c r="AY426" s="223" t="s">
        <v>213</v>
      </c>
      <c r="BK426" s="225">
        <f>SUM(BK427:BK431)</f>
        <v>0</v>
      </c>
    </row>
    <row r="427" spans="1:65" s="2" customFormat="1" ht="16.5" customHeight="1">
      <c r="A427" s="39"/>
      <c r="B427" s="40"/>
      <c r="C427" s="228" t="s">
        <v>900</v>
      </c>
      <c r="D427" s="228" t="s">
        <v>215</v>
      </c>
      <c r="E427" s="229" t="s">
        <v>4556</v>
      </c>
      <c r="F427" s="230" t="s">
        <v>4557</v>
      </c>
      <c r="G427" s="231" t="s">
        <v>4398</v>
      </c>
      <c r="H427" s="232">
        <v>1.5</v>
      </c>
      <c r="I427" s="233"/>
      <c r="J427" s="234">
        <f>ROUND(I427*H427,2)</f>
        <v>0</v>
      </c>
      <c r="K427" s="235"/>
      <c r="L427" s="45"/>
      <c r="M427" s="236" t="s">
        <v>1</v>
      </c>
      <c r="N427" s="237" t="s">
        <v>45</v>
      </c>
      <c r="O427" s="92"/>
      <c r="P427" s="238">
        <f>O427*H427</f>
        <v>0</v>
      </c>
      <c r="Q427" s="238">
        <v>0</v>
      </c>
      <c r="R427" s="238">
        <f>Q427*H427</f>
        <v>0</v>
      </c>
      <c r="S427" s="238">
        <v>0</v>
      </c>
      <c r="T427" s="239">
        <f>S427*H427</f>
        <v>0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R427" s="240" t="s">
        <v>219</v>
      </c>
      <c r="AT427" s="240" t="s">
        <v>215</v>
      </c>
      <c r="AU427" s="240" t="s">
        <v>89</v>
      </c>
      <c r="AY427" s="18" t="s">
        <v>213</v>
      </c>
      <c r="BE427" s="241">
        <f>IF(N427="základní",J427,0)</f>
        <v>0</v>
      </c>
      <c r="BF427" s="241">
        <f>IF(N427="snížená",J427,0)</f>
        <v>0</v>
      </c>
      <c r="BG427" s="241">
        <f>IF(N427="zákl. přenesená",J427,0)</f>
        <v>0</v>
      </c>
      <c r="BH427" s="241">
        <f>IF(N427="sníž. přenesená",J427,0)</f>
        <v>0</v>
      </c>
      <c r="BI427" s="241">
        <f>IF(N427="nulová",J427,0)</f>
        <v>0</v>
      </c>
      <c r="BJ427" s="18" t="s">
        <v>21</v>
      </c>
      <c r="BK427" s="241">
        <f>ROUND(I427*H427,2)</f>
        <v>0</v>
      </c>
      <c r="BL427" s="18" t="s">
        <v>219</v>
      </c>
      <c r="BM427" s="240" t="s">
        <v>1532</v>
      </c>
    </row>
    <row r="428" spans="1:65" s="2" customFormat="1" ht="16.5" customHeight="1">
      <c r="A428" s="39"/>
      <c r="B428" s="40"/>
      <c r="C428" s="228" t="s">
        <v>919</v>
      </c>
      <c r="D428" s="228" t="s">
        <v>215</v>
      </c>
      <c r="E428" s="229" t="s">
        <v>4461</v>
      </c>
      <c r="F428" s="230" t="s">
        <v>4462</v>
      </c>
      <c r="G428" s="231" t="s">
        <v>4398</v>
      </c>
      <c r="H428" s="232">
        <v>1.3</v>
      </c>
      <c r="I428" s="233"/>
      <c r="J428" s="234">
        <f>ROUND(I428*H428,2)</f>
        <v>0</v>
      </c>
      <c r="K428" s="235"/>
      <c r="L428" s="45"/>
      <c r="M428" s="236" t="s">
        <v>1</v>
      </c>
      <c r="N428" s="237" t="s">
        <v>45</v>
      </c>
      <c r="O428" s="92"/>
      <c r="P428" s="238">
        <f>O428*H428</f>
        <v>0</v>
      </c>
      <c r="Q428" s="238">
        <v>0</v>
      </c>
      <c r="R428" s="238">
        <f>Q428*H428</f>
        <v>0</v>
      </c>
      <c r="S428" s="238">
        <v>0</v>
      </c>
      <c r="T428" s="239">
        <f>S428*H428</f>
        <v>0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40" t="s">
        <v>219</v>
      </c>
      <c r="AT428" s="240" t="s">
        <v>215</v>
      </c>
      <c r="AU428" s="240" t="s">
        <v>89</v>
      </c>
      <c r="AY428" s="18" t="s">
        <v>213</v>
      </c>
      <c r="BE428" s="241">
        <f>IF(N428="základní",J428,0)</f>
        <v>0</v>
      </c>
      <c r="BF428" s="241">
        <f>IF(N428="snížená",J428,0)</f>
        <v>0</v>
      </c>
      <c r="BG428" s="241">
        <f>IF(N428="zákl. přenesená",J428,0)</f>
        <v>0</v>
      </c>
      <c r="BH428" s="241">
        <f>IF(N428="sníž. přenesená",J428,0)</f>
        <v>0</v>
      </c>
      <c r="BI428" s="241">
        <f>IF(N428="nulová",J428,0)</f>
        <v>0</v>
      </c>
      <c r="BJ428" s="18" t="s">
        <v>21</v>
      </c>
      <c r="BK428" s="241">
        <f>ROUND(I428*H428,2)</f>
        <v>0</v>
      </c>
      <c r="BL428" s="18" t="s">
        <v>219</v>
      </c>
      <c r="BM428" s="240" t="s">
        <v>1544</v>
      </c>
    </row>
    <row r="429" spans="1:65" s="2" customFormat="1" ht="16.5" customHeight="1">
      <c r="A429" s="39"/>
      <c r="B429" s="40"/>
      <c r="C429" s="228" t="s">
        <v>926</v>
      </c>
      <c r="D429" s="228" t="s">
        <v>215</v>
      </c>
      <c r="E429" s="229" t="s">
        <v>4558</v>
      </c>
      <c r="F429" s="230" t="s">
        <v>4559</v>
      </c>
      <c r="G429" s="231" t="s">
        <v>4398</v>
      </c>
      <c r="H429" s="232">
        <v>30.2</v>
      </c>
      <c r="I429" s="233"/>
      <c r="J429" s="234">
        <f>ROUND(I429*H429,2)</f>
        <v>0</v>
      </c>
      <c r="K429" s="235"/>
      <c r="L429" s="45"/>
      <c r="M429" s="236" t="s">
        <v>1</v>
      </c>
      <c r="N429" s="237" t="s">
        <v>45</v>
      </c>
      <c r="O429" s="92"/>
      <c r="P429" s="238">
        <f>O429*H429</f>
        <v>0</v>
      </c>
      <c r="Q429" s="238">
        <v>0</v>
      </c>
      <c r="R429" s="238">
        <f>Q429*H429</f>
        <v>0</v>
      </c>
      <c r="S429" s="238">
        <v>0</v>
      </c>
      <c r="T429" s="239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40" t="s">
        <v>219</v>
      </c>
      <c r="AT429" s="240" t="s">
        <v>215</v>
      </c>
      <c r="AU429" s="240" t="s">
        <v>89</v>
      </c>
      <c r="AY429" s="18" t="s">
        <v>213</v>
      </c>
      <c r="BE429" s="241">
        <f>IF(N429="základní",J429,0)</f>
        <v>0</v>
      </c>
      <c r="BF429" s="241">
        <f>IF(N429="snížená",J429,0)</f>
        <v>0</v>
      </c>
      <c r="BG429" s="241">
        <f>IF(N429="zákl. přenesená",J429,0)</f>
        <v>0</v>
      </c>
      <c r="BH429" s="241">
        <f>IF(N429="sníž. přenesená",J429,0)</f>
        <v>0</v>
      </c>
      <c r="BI429" s="241">
        <f>IF(N429="nulová",J429,0)</f>
        <v>0</v>
      </c>
      <c r="BJ429" s="18" t="s">
        <v>21</v>
      </c>
      <c r="BK429" s="241">
        <f>ROUND(I429*H429,2)</f>
        <v>0</v>
      </c>
      <c r="BL429" s="18" t="s">
        <v>219</v>
      </c>
      <c r="BM429" s="240" t="s">
        <v>1557</v>
      </c>
    </row>
    <row r="430" spans="1:65" s="2" customFormat="1" ht="16.5" customHeight="1">
      <c r="A430" s="39"/>
      <c r="B430" s="40"/>
      <c r="C430" s="228" t="s">
        <v>937</v>
      </c>
      <c r="D430" s="228" t="s">
        <v>215</v>
      </c>
      <c r="E430" s="229" t="s">
        <v>4463</v>
      </c>
      <c r="F430" s="230" t="s">
        <v>4464</v>
      </c>
      <c r="G430" s="231" t="s">
        <v>4398</v>
      </c>
      <c r="H430" s="232">
        <v>22</v>
      </c>
      <c r="I430" s="233"/>
      <c r="J430" s="234">
        <f>ROUND(I430*H430,2)</f>
        <v>0</v>
      </c>
      <c r="K430" s="235"/>
      <c r="L430" s="45"/>
      <c r="M430" s="236" t="s">
        <v>1</v>
      </c>
      <c r="N430" s="237" t="s">
        <v>45</v>
      </c>
      <c r="O430" s="92"/>
      <c r="P430" s="238">
        <f>O430*H430</f>
        <v>0</v>
      </c>
      <c r="Q430" s="238">
        <v>0</v>
      </c>
      <c r="R430" s="238">
        <f>Q430*H430</f>
        <v>0</v>
      </c>
      <c r="S430" s="238">
        <v>0</v>
      </c>
      <c r="T430" s="239">
        <f>S430*H430</f>
        <v>0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40" t="s">
        <v>219</v>
      </c>
      <c r="AT430" s="240" t="s">
        <v>215</v>
      </c>
      <c r="AU430" s="240" t="s">
        <v>89</v>
      </c>
      <c r="AY430" s="18" t="s">
        <v>213</v>
      </c>
      <c r="BE430" s="241">
        <f>IF(N430="základní",J430,0)</f>
        <v>0</v>
      </c>
      <c r="BF430" s="241">
        <f>IF(N430="snížená",J430,0)</f>
        <v>0</v>
      </c>
      <c r="BG430" s="241">
        <f>IF(N430="zákl. přenesená",J430,0)</f>
        <v>0</v>
      </c>
      <c r="BH430" s="241">
        <f>IF(N430="sníž. přenesená",J430,0)</f>
        <v>0</v>
      </c>
      <c r="BI430" s="241">
        <f>IF(N430="nulová",J430,0)</f>
        <v>0</v>
      </c>
      <c r="BJ430" s="18" t="s">
        <v>21</v>
      </c>
      <c r="BK430" s="241">
        <f>ROUND(I430*H430,2)</f>
        <v>0</v>
      </c>
      <c r="BL430" s="18" t="s">
        <v>219</v>
      </c>
      <c r="BM430" s="240" t="s">
        <v>1567</v>
      </c>
    </row>
    <row r="431" spans="1:65" s="2" customFormat="1" ht="16.5" customHeight="1">
      <c r="A431" s="39"/>
      <c r="B431" s="40"/>
      <c r="C431" s="228" t="s">
        <v>942</v>
      </c>
      <c r="D431" s="228" t="s">
        <v>215</v>
      </c>
      <c r="E431" s="229" t="s">
        <v>4465</v>
      </c>
      <c r="F431" s="230" t="s">
        <v>4466</v>
      </c>
      <c r="G431" s="231" t="s">
        <v>4398</v>
      </c>
      <c r="H431" s="232">
        <v>1.8</v>
      </c>
      <c r="I431" s="233"/>
      <c r="J431" s="234">
        <f>ROUND(I431*H431,2)</f>
        <v>0</v>
      </c>
      <c r="K431" s="235"/>
      <c r="L431" s="45"/>
      <c r="M431" s="236" t="s">
        <v>1</v>
      </c>
      <c r="N431" s="237" t="s">
        <v>45</v>
      </c>
      <c r="O431" s="92"/>
      <c r="P431" s="238">
        <f>O431*H431</f>
        <v>0</v>
      </c>
      <c r="Q431" s="238">
        <v>0</v>
      </c>
      <c r="R431" s="238">
        <f>Q431*H431</f>
        <v>0</v>
      </c>
      <c r="S431" s="238">
        <v>0</v>
      </c>
      <c r="T431" s="239">
        <f>S431*H431</f>
        <v>0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R431" s="240" t="s">
        <v>219</v>
      </c>
      <c r="AT431" s="240" t="s">
        <v>215</v>
      </c>
      <c r="AU431" s="240" t="s">
        <v>89</v>
      </c>
      <c r="AY431" s="18" t="s">
        <v>213</v>
      </c>
      <c r="BE431" s="241">
        <f>IF(N431="základní",J431,0)</f>
        <v>0</v>
      </c>
      <c r="BF431" s="241">
        <f>IF(N431="snížená",J431,0)</f>
        <v>0</v>
      </c>
      <c r="BG431" s="241">
        <f>IF(N431="zákl. přenesená",J431,0)</f>
        <v>0</v>
      </c>
      <c r="BH431" s="241">
        <f>IF(N431="sníž. přenesená",J431,0)</f>
        <v>0</v>
      </c>
      <c r="BI431" s="241">
        <f>IF(N431="nulová",J431,0)</f>
        <v>0</v>
      </c>
      <c r="BJ431" s="18" t="s">
        <v>21</v>
      </c>
      <c r="BK431" s="241">
        <f>ROUND(I431*H431,2)</f>
        <v>0</v>
      </c>
      <c r="BL431" s="18" t="s">
        <v>219</v>
      </c>
      <c r="BM431" s="240" t="s">
        <v>1577</v>
      </c>
    </row>
    <row r="432" spans="1:63" s="12" customFormat="1" ht="22.8" customHeight="1">
      <c r="A432" s="12"/>
      <c r="B432" s="212"/>
      <c r="C432" s="213"/>
      <c r="D432" s="214" t="s">
        <v>79</v>
      </c>
      <c r="E432" s="226" t="s">
        <v>4467</v>
      </c>
      <c r="F432" s="226" t="s">
        <v>4468</v>
      </c>
      <c r="G432" s="213"/>
      <c r="H432" s="213"/>
      <c r="I432" s="216"/>
      <c r="J432" s="227">
        <f>BK432</f>
        <v>0</v>
      </c>
      <c r="K432" s="213"/>
      <c r="L432" s="218"/>
      <c r="M432" s="219"/>
      <c r="N432" s="220"/>
      <c r="O432" s="220"/>
      <c r="P432" s="221">
        <f>SUM(P433:P440)</f>
        <v>0</v>
      </c>
      <c r="Q432" s="220"/>
      <c r="R432" s="221">
        <f>SUM(R433:R440)</f>
        <v>0</v>
      </c>
      <c r="S432" s="220"/>
      <c r="T432" s="222">
        <f>SUM(T433:T440)</f>
        <v>0</v>
      </c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R432" s="223" t="s">
        <v>21</v>
      </c>
      <c r="AT432" s="224" t="s">
        <v>79</v>
      </c>
      <c r="AU432" s="224" t="s">
        <v>21</v>
      </c>
      <c r="AY432" s="223" t="s">
        <v>213</v>
      </c>
      <c r="BK432" s="225">
        <f>SUM(BK433:BK440)</f>
        <v>0</v>
      </c>
    </row>
    <row r="433" spans="1:65" s="2" customFormat="1" ht="16.5" customHeight="1">
      <c r="A433" s="39"/>
      <c r="B433" s="40"/>
      <c r="C433" s="228" t="s">
        <v>947</v>
      </c>
      <c r="D433" s="228" t="s">
        <v>215</v>
      </c>
      <c r="E433" s="229" t="s">
        <v>4560</v>
      </c>
      <c r="F433" s="230" t="s">
        <v>4561</v>
      </c>
      <c r="G433" s="231" t="s">
        <v>4398</v>
      </c>
      <c r="H433" s="232">
        <v>3.8</v>
      </c>
      <c r="I433" s="233"/>
      <c r="J433" s="234">
        <f>ROUND(I433*H433,2)</f>
        <v>0</v>
      </c>
      <c r="K433" s="235"/>
      <c r="L433" s="45"/>
      <c r="M433" s="236" t="s">
        <v>1</v>
      </c>
      <c r="N433" s="237" t="s">
        <v>45</v>
      </c>
      <c r="O433" s="92"/>
      <c r="P433" s="238">
        <f>O433*H433</f>
        <v>0</v>
      </c>
      <c r="Q433" s="238">
        <v>0</v>
      </c>
      <c r="R433" s="238">
        <f>Q433*H433</f>
        <v>0</v>
      </c>
      <c r="S433" s="238">
        <v>0</v>
      </c>
      <c r="T433" s="239">
        <f>S433*H433</f>
        <v>0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R433" s="240" t="s">
        <v>219</v>
      </c>
      <c r="AT433" s="240" t="s">
        <v>215</v>
      </c>
      <c r="AU433" s="240" t="s">
        <v>89</v>
      </c>
      <c r="AY433" s="18" t="s">
        <v>213</v>
      </c>
      <c r="BE433" s="241">
        <f>IF(N433="základní",J433,0)</f>
        <v>0</v>
      </c>
      <c r="BF433" s="241">
        <f>IF(N433="snížená",J433,0)</f>
        <v>0</v>
      </c>
      <c r="BG433" s="241">
        <f>IF(N433="zákl. přenesená",J433,0)</f>
        <v>0</v>
      </c>
      <c r="BH433" s="241">
        <f>IF(N433="sníž. přenesená",J433,0)</f>
        <v>0</v>
      </c>
      <c r="BI433" s="241">
        <f>IF(N433="nulová",J433,0)</f>
        <v>0</v>
      </c>
      <c r="BJ433" s="18" t="s">
        <v>21</v>
      </c>
      <c r="BK433" s="241">
        <f>ROUND(I433*H433,2)</f>
        <v>0</v>
      </c>
      <c r="BL433" s="18" t="s">
        <v>219</v>
      </c>
      <c r="BM433" s="240" t="s">
        <v>1591</v>
      </c>
    </row>
    <row r="434" spans="1:65" s="2" customFormat="1" ht="16.5" customHeight="1">
      <c r="A434" s="39"/>
      <c r="B434" s="40"/>
      <c r="C434" s="228" t="s">
        <v>952</v>
      </c>
      <c r="D434" s="228" t="s">
        <v>215</v>
      </c>
      <c r="E434" s="229" t="s">
        <v>4471</v>
      </c>
      <c r="F434" s="230" t="s">
        <v>4472</v>
      </c>
      <c r="G434" s="231" t="s">
        <v>4398</v>
      </c>
      <c r="H434" s="232">
        <v>52.5</v>
      </c>
      <c r="I434" s="233"/>
      <c r="J434" s="234">
        <f>ROUND(I434*H434,2)</f>
        <v>0</v>
      </c>
      <c r="K434" s="235"/>
      <c r="L434" s="45"/>
      <c r="M434" s="236" t="s">
        <v>1</v>
      </c>
      <c r="N434" s="237" t="s">
        <v>45</v>
      </c>
      <c r="O434" s="92"/>
      <c r="P434" s="238">
        <f>O434*H434</f>
        <v>0</v>
      </c>
      <c r="Q434" s="238">
        <v>0</v>
      </c>
      <c r="R434" s="238">
        <f>Q434*H434</f>
        <v>0</v>
      </c>
      <c r="S434" s="238">
        <v>0</v>
      </c>
      <c r="T434" s="239">
        <f>S434*H434</f>
        <v>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40" t="s">
        <v>219</v>
      </c>
      <c r="AT434" s="240" t="s">
        <v>215</v>
      </c>
      <c r="AU434" s="240" t="s">
        <v>89</v>
      </c>
      <c r="AY434" s="18" t="s">
        <v>213</v>
      </c>
      <c r="BE434" s="241">
        <f>IF(N434="základní",J434,0)</f>
        <v>0</v>
      </c>
      <c r="BF434" s="241">
        <f>IF(N434="snížená",J434,0)</f>
        <v>0</v>
      </c>
      <c r="BG434" s="241">
        <f>IF(N434="zákl. přenesená",J434,0)</f>
        <v>0</v>
      </c>
      <c r="BH434" s="241">
        <f>IF(N434="sníž. přenesená",J434,0)</f>
        <v>0</v>
      </c>
      <c r="BI434" s="241">
        <f>IF(N434="nulová",J434,0)</f>
        <v>0</v>
      </c>
      <c r="BJ434" s="18" t="s">
        <v>21</v>
      </c>
      <c r="BK434" s="241">
        <f>ROUND(I434*H434,2)</f>
        <v>0</v>
      </c>
      <c r="BL434" s="18" t="s">
        <v>219</v>
      </c>
      <c r="BM434" s="240" t="s">
        <v>1602</v>
      </c>
    </row>
    <row r="435" spans="1:65" s="2" customFormat="1" ht="16.5" customHeight="1">
      <c r="A435" s="39"/>
      <c r="B435" s="40"/>
      <c r="C435" s="228" t="s">
        <v>964</v>
      </c>
      <c r="D435" s="228" t="s">
        <v>215</v>
      </c>
      <c r="E435" s="229" t="s">
        <v>4562</v>
      </c>
      <c r="F435" s="230" t="s">
        <v>4563</v>
      </c>
      <c r="G435" s="231" t="s">
        <v>4398</v>
      </c>
      <c r="H435" s="232">
        <v>29.5</v>
      </c>
      <c r="I435" s="233"/>
      <c r="J435" s="234">
        <f>ROUND(I435*H435,2)</f>
        <v>0</v>
      </c>
      <c r="K435" s="235"/>
      <c r="L435" s="45"/>
      <c r="M435" s="236" t="s">
        <v>1</v>
      </c>
      <c r="N435" s="237" t="s">
        <v>45</v>
      </c>
      <c r="O435" s="92"/>
      <c r="P435" s="238">
        <f>O435*H435</f>
        <v>0</v>
      </c>
      <c r="Q435" s="238">
        <v>0</v>
      </c>
      <c r="R435" s="238">
        <f>Q435*H435</f>
        <v>0</v>
      </c>
      <c r="S435" s="238">
        <v>0</v>
      </c>
      <c r="T435" s="239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40" t="s">
        <v>219</v>
      </c>
      <c r="AT435" s="240" t="s">
        <v>215</v>
      </c>
      <c r="AU435" s="240" t="s">
        <v>89</v>
      </c>
      <c r="AY435" s="18" t="s">
        <v>213</v>
      </c>
      <c r="BE435" s="241">
        <f>IF(N435="základní",J435,0)</f>
        <v>0</v>
      </c>
      <c r="BF435" s="241">
        <f>IF(N435="snížená",J435,0)</f>
        <v>0</v>
      </c>
      <c r="BG435" s="241">
        <f>IF(N435="zákl. přenesená",J435,0)</f>
        <v>0</v>
      </c>
      <c r="BH435" s="241">
        <f>IF(N435="sníž. přenesená",J435,0)</f>
        <v>0</v>
      </c>
      <c r="BI435" s="241">
        <f>IF(N435="nulová",J435,0)</f>
        <v>0</v>
      </c>
      <c r="BJ435" s="18" t="s">
        <v>21</v>
      </c>
      <c r="BK435" s="241">
        <f>ROUND(I435*H435,2)</f>
        <v>0</v>
      </c>
      <c r="BL435" s="18" t="s">
        <v>219</v>
      </c>
      <c r="BM435" s="240" t="s">
        <v>1616</v>
      </c>
    </row>
    <row r="436" spans="1:65" s="2" customFormat="1" ht="16.5" customHeight="1">
      <c r="A436" s="39"/>
      <c r="B436" s="40"/>
      <c r="C436" s="228" t="s">
        <v>969</v>
      </c>
      <c r="D436" s="228" t="s">
        <v>215</v>
      </c>
      <c r="E436" s="229" t="s">
        <v>4564</v>
      </c>
      <c r="F436" s="230" t="s">
        <v>4565</v>
      </c>
      <c r="G436" s="231" t="s">
        <v>4398</v>
      </c>
      <c r="H436" s="232">
        <v>20.6</v>
      </c>
      <c r="I436" s="233"/>
      <c r="J436" s="234">
        <f>ROUND(I436*H436,2)</f>
        <v>0</v>
      </c>
      <c r="K436" s="235"/>
      <c r="L436" s="45"/>
      <c r="M436" s="236" t="s">
        <v>1</v>
      </c>
      <c r="N436" s="237" t="s">
        <v>45</v>
      </c>
      <c r="O436" s="92"/>
      <c r="P436" s="238">
        <f>O436*H436</f>
        <v>0</v>
      </c>
      <c r="Q436" s="238">
        <v>0</v>
      </c>
      <c r="R436" s="238">
        <f>Q436*H436</f>
        <v>0</v>
      </c>
      <c r="S436" s="238">
        <v>0</v>
      </c>
      <c r="T436" s="239">
        <f>S436*H436</f>
        <v>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40" t="s">
        <v>219</v>
      </c>
      <c r="AT436" s="240" t="s">
        <v>215</v>
      </c>
      <c r="AU436" s="240" t="s">
        <v>89</v>
      </c>
      <c r="AY436" s="18" t="s">
        <v>213</v>
      </c>
      <c r="BE436" s="241">
        <f>IF(N436="základní",J436,0)</f>
        <v>0</v>
      </c>
      <c r="BF436" s="241">
        <f>IF(N436="snížená",J436,0)</f>
        <v>0</v>
      </c>
      <c r="BG436" s="241">
        <f>IF(N436="zákl. přenesená",J436,0)</f>
        <v>0</v>
      </c>
      <c r="BH436" s="241">
        <f>IF(N436="sníž. přenesená",J436,0)</f>
        <v>0</v>
      </c>
      <c r="BI436" s="241">
        <f>IF(N436="nulová",J436,0)</f>
        <v>0</v>
      </c>
      <c r="BJ436" s="18" t="s">
        <v>21</v>
      </c>
      <c r="BK436" s="241">
        <f>ROUND(I436*H436,2)</f>
        <v>0</v>
      </c>
      <c r="BL436" s="18" t="s">
        <v>219</v>
      </c>
      <c r="BM436" s="240" t="s">
        <v>1628</v>
      </c>
    </row>
    <row r="437" spans="1:65" s="2" customFormat="1" ht="16.5" customHeight="1">
      <c r="A437" s="39"/>
      <c r="B437" s="40"/>
      <c r="C437" s="228" t="s">
        <v>977</v>
      </c>
      <c r="D437" s="228" t="s">
        <v>215</v>
      </c>
      <c r="E437" s="229" t="s">
        <v>4566</v>
      </c>
      <c r="F437" s="230" t="s">
        <v>4567</v>
      </c>
      <c r="G437" s="231" t="s">
        <v>4398</v>
      </c>
      <c r="H437" s="232">
        <v>22.1</v>
      </c>
      <c r="I437" s="233"/>
      <c r="J437" s="234">
        <f>ROUND(I437*H437,2)</f>
        <v>0</v>
      </c>
      <c r="K437" s="235"/>
      <c r="L437" s="45"/>
      <c r="M437" s="236" t="s">
        <v>1</v>
      </c>
      <c r="N437" s="237" t="s">
        <v>45</v>
      </c>
      <c r="O437" s="92"/>
      <c r="P437" s="238">
        <f>O437*H437</f>
        <v>0</v>
      </c>
      <c r="Q437" s="238">
        <v>0</v>
      </c>
      <c r="R437" s="238">
        <f>Q437*H437</f>
        <v>0</v>
      </c>
      <c r="S437" s="238">
        <v>0</v>
      </c>
      <c r="T437" s="239">
        <f>S437*H437</f>
        <v>0</v>
      </c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R437" s="240" t="s">
        <v>219</v>
      </c>
      <c r="AT437" s="240" t="s">
        <v>215</v>
      </c>
      <c r="AU437" s="240" t="s">
        <v>89</v>
      </c>
      <c r="AY437" s="18" t="s">
        <v>213</v>
      </c>
      <c r="BE437" s="241">
        <f>IF(N437="základní",J437,0)</f>
        <v>0</v>
      </c>
      <c r="BF437" s="241">
        <f>IF(N437="snížená",J437,0)</f>
        <v>0</v>
      </c>
      <c r="BG437" s="241">
        <f>IF(N437="zákl. přenesená",J437,0)</f>
        <v>0</v>
      </c>
      <c r="BH437" s="241">
        <f>IF(N437="sníž. přenesená",J437,0)</f>
        <v>0</v>
      </c>
      <c r="BI437" s="241">
        <f>IF(N437="nulová",J437,0)</f>
        <v>0</v>
      </c>
      <c r="BJ437" s="18" t="s">
        <v>21</v>
      </c>
      <c r="BK437" s="241">
        <f>ROUND(I437*H437,2)</f>
        <v>0</v>
      </c>
      <c r="BL437" s="18" t="s">
        <v>219</v>
      </c>
      <c r="BM437" s="240" t="s">
        <v>1639</v>
      </c>
    </row>
    <row r="438" spans="1:65" s="2" customFormat="1" ht="16.5" customHeight="1">
      <c r="A438" s="39"/>
      <c r="B438" s="40"/>
      <c r="C438" s="228" t="s">
        <v>982</v>
      </c>
      <c r="D438" s="228" t="s">
        <v>215</v>
      </c>
      <c r="E438" s="229" t="s">
        <v>4568</v>
      </c>
      <c r="F438" s="230" t="s">
        <v>4569</v>
      </c>
      <c r="G438" s="231" t="s">
        <v>4398</v>
      </c>
      <c r="H438" s="232">
        <v>1.7</v>
      </c>
      <c r="I438" s="233"/>
      <c r="J438" s="234">
        <f>ROUND(I438*H438,2)</f>
        <v>0</v>
      </c>
      <c r="K438" s="235"/>
      <c r="L438" s="45"/>
      <c r="M438" s="236" t="s">
        <v>1</v>
      </c>
      <c r="N438" s="237" t="s">
        <v>45</v>
      </c>
      <c r="O438" s="92"/>
      <c r="P438" s="238">
        <f>O438*H438</f>
        <v>0</v>
      </c>
      <c r="Q438" s="238">
        <v>0</v>
      </c>
      <c r="R438" s="238">
        <f>Q438*H438</f>
        <v>0</v>
      </c>
      <c r="S438" s="238">
        <v>0</v>
      </c>
      <c r="T438" s="239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40" t="s">
        <v>219</v>
      </c>
      <c r="AT438" s="240" t="s">
        <v>215</v>
      </c>
      <c r="AU438" s="240" t="s">
        <v>89</v>
      </c>
      <c r="AY438" s="18" t="s">
        <v>213</v>
      </c>
      <c r="BE438" s="241">
        <f>IF(N438="základní",J438,0)</f>
        <v>0</v>
      </c>
      <c r="BF438" s="241">
        <f>IF(N438="snížená",J438,0)</f>
        <v>0</v>
      </c>
      <c r="BG438" s="241">
        <f>IF(N438="zákl. přenesená",J438,0)</f>
        <v>0</v>
      </c>
      <c r="BH438" s="241">
        <f>IF(N438="sníž. přenesená",J438,0)</f>
        <v>0</v>
      </c>
      <c r="BI438" s="241">
        <f>IF(N438="nulová",J438,0)</f>
        <v>0</v>
      </c>
      <c r="BJ438" s="18" t="s">
        <v>21</v>
      </c>
      <c r="BK438" s="241">
        <f>ROUND(I438*H438,2)</f>
        <v>0</v>
      </c>
      <c r="BL438" s="18" t="s">
        <v>219</v>
      </c>
      <c r="BM438" s="240" t="s">
        <v>1649</v>
      </c>
    </row>
    <row r="439" spans="1:65" s="2" customFormat="1" ht="16.5" customHeight="1">
      <c r="A439" s="39"/>
      <c r="B439" s="40"/>
      <c r="C439" s="228" t="s">
        <v>987</v>
      </c>
      <c r="D439" s="228" t="s">
        <v>215</v>
      </c>
      <c r="E439" s="229" t="s">
        <v>4570</v>
      </c>
      <c r="F439" s="230" t="s">
        <v>4571</v>
      </c>
      <c r="G439" s="231" t="s">
        <v>4398</v>
      </c>
      <c r="H439" s="232">
        <v>0.5</v>
      </c>
      <c r="I439" s="233"/>
      <c r="J439" s="234">
        <f>ROUND(I439*H439,2)</f>
        <v>0</v>
      </c>
      <c r="K439" s="235"/>
      <c r="L439" s="45"/>
      <c r="M439" s="236" t="s">
        <v>1</v>
      </c>
      <c r="N439" s="237" t="s">
        <v>45</v>
      </c>
      <c r="O439" s="92"/>
      <c r="P439" s="238">
        <f>O439*H439</f>
        <v>0</v>
      </c>
      <c r="Q439" s="238">
        <v>0</v>
      </c>
      <c r="R439" s="238">
        <f>Q439*H439</f>
        <v>0</v>
      </c>
      <c r="S439" s="238">
        <v>0</v>
      </c>
      <c r="T439" s="239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40" t="s">
        <v>219</v>
      </c>
      <c r="AT439" s="240" t="s">
        <v>215</v>
      </c>
      <c r="AU439" s="240" t="s">
        <v>89</v>
      </c>
      <c r="AY439" s="18" t="s">
        <v>213</v>
      </c>
      <c r="BE439" s="241">
        <f>IF(N439="základní",J439,0)</f>
        <v>0</v>
      </c>
      <c r="BF439" s="241">
        <f>IF(N439="snížená",J439,0)</f>
        <v>0</v>
      </c>
      <c r="BG439" s="241">
        <f>IF(N439="zákl. přenesená",J439,0)</f>
        <v>0</v>
      </c>
      <c r="BH439" s="241">
        <f>IF(N439="sníž. přenesená",J439,0)</f>
        <v>0</v>
      </c>
      <c r="BI439" s="241">
        <f>IF(N439="nulová",J439,0)</f>
        <v>0</v>
      </c>
      <c r="BJ439" s="18" t="s">
        <v>21</v>
      </c>
      <c r="BK439" s="241">
        <f>ROUND(I439*H439,2)</f>
        <v>0</v>
      </c>
      <c r="BL439" s="18" t="s">
        <v>219</v>
      </c>
      <c r="BM439" s="240" t="s">
        <v>1662</v>
      </c>
    </row>
    <row r="440" spans="1:65" s="2" customFormat="1" ht="16.5" customHeight="1">
      <c r="A440" s="39"/>
      <c r="B440" s="40"/>
      <c r="C440" s="228" t="s">
        <v>993</v>
      </c>
      <c r="D440" s="228" t="s">
        <v>215</v>
      </c>
      <c r="E440" s="229" t="s">
        <v>4572</v>
      </c>
      <c r="F440" s="230" t="s">
        <v>4573</v>
      </c>
      <c r="G440" s="231" t="s">
        <v>4398</v>
      </c>
      <c r="H440" s="232">
        <v>1.6</v>
      </c>
      <c r="I440" s="233"/>
      <c r="J440" s="234">
        <f>ROUND(I440*H440,2)</f>
        <v>0</v>
      </c>
      <c r="K440" s="235"/>
      <c r="L440" s="45"/>
      <c r="M440" s="236" t="s">
        <v>1</v>
      </c>
      <c r="N440" s="237" t="s">
        <v>45</v>
      </c>
      <c r="O440" s="92"/>
      <c r="P440" s="238">
        <f>O440*H440</f>
        <v>0</v>
      </c>
      <c r="Q440" s="238">
        <v>0</v>
      </c>
      <c r="R440" s="238">
        <f>Q440*H440</f>
        <v>0</v>
      </c>
      <c r="S440" s="238">
        <v>0</v>
      </c>
      <c r="T440" s="239">
        <f>S440*H440</f>
        <v>0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240" t="s">
        <v>219</v>
      </c>
      <c r="AT440" s="240" t="s">
        <v>215</v>
      </c>
      <c r="AU440" s="240" t="s">
        <v>89</v>
      </c>
      <c r="AY440" s="18" t="s">
        <v>213</v>
      </c>
      <c r="BE440" s="241">
        <f>IF(N440="základní",J440,0)</f>
        <v>0</v>
      </c>
      <c r="BF440" s="241">
        <f>IF(N440="snížená",J440,0)</f>
        <v>0</v>
      </c>
      <c r="BG440" s="241">
        <f>IF(N440="zákl. přenesená",J440,0)</f>
        <v>0</v>
      </c>
      <c r="BH440" s="241">
        <f>IF(N440="sníž. přenesená",J440,0)</f>
        <v>0</v>
      </c>
      <c r="BI440" s="241">
        <f>IF(N440="nulová",J440,0)</f>
        <v>0</v>
      </c>
      <c r="BJ440" s="18" t="s">
        <v>21</v>
      </c>
      <c r="BK440" s="241">
        <f>ROUND(I440*H440,2)</f>
        <v>0</v>
      </c>
      <c r="BL440" s="18" t="s">
        <v>219</v>
      </c>
      <c r="BM440" s="240" t="s">
        <v>1672</v>
      </c>
    </row>
    <row r="441" spans="1:63" s="12" customFormat="1" ht="22.8" customHeight="1">
      <c r="A441" s="12"/>
      <c r="B441" s="212"/>
      <c r="C441" s="213"/>
      <c r="D441" s="214" t="s">
        <v>79</v>
      </c>
      <c r="E441" s="226" t="s">
        <v>4479</v>
      </c>
      <c r="F441" s="226" t="s">
        <v>4480</v>
      </c>
      <c r="G441" s="213"/>
      <c r="H441" s="213"/>
      <c r="I441" s="216"/>
      <c r="J441" s="227">
        <f>BK441</f>
        <v>0</v>
      </c>
      <c r="K441" s="213"/>
      <c r="L441" s="218"/>
      <c r="M441" s="219"/>
      <c r="N441" s="220"/>
      <c r="O441" s="220"/>
      <c r="P441" s="221">
        <f>SUM(P442:P443)</f>
        <v>0</v>
      </c>
      <c r="Q441" s="220"/>
      <c r="R441" s="221">
        <f>SUM(R442:R443)</f>
        <v>0</v>
      </c>
      <c r="S441" s="220"/>
      <c r="T441" s="222">
        <f>SUM(T442:T443)</f>
        <v>0</v>
      </c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R441" s="223" t="s">
        <v>21</v>
      </c>
      <c r="AT441" s="224" t="s">
        <v>79</v>
      </c>
      <c r="AU441" s="224" t="s">
        <v>21</v>
      </c>
      <c r="AY441" s="223" t="s">
        <v>213</v>
      </c>
      <c r="BK441" s="225">
        <f>SUM(BK442:BK443)</f>
        <v>0</v>
      </c>
    </row>
    <row r="442" spans="1:65" s="2" customFormat="1" ht="16.5" customHeight="1">
      <c r="A442" s="39"/>
      <c r="B442" s="40"/>
      <c r="C442" s="228" t="s">
        <v>998</v>
      </c>
      <c r="D442" s="228" t="s">
        <v>215</v>
      </c>
      <c r="E442" s="229" t="s">
        <v>4481</v>
      </c>
      <c r="F442" s="230" t="s">
        <v>4482</v>
      </c>
      <c r="G442" s="231" t="s">
        <v>3162</v>
      </c>
      <c r="H442" s="232">
        <v>2</v>
      </c>
      <c r="I442" s="233"/>
      <c r="J442" s="234">
        <f>ROUND(I442*H442,2)</f>
        <v>0</v>
      </c>
      <c r="K442" s="235"/>
      <c r="L442" s="45"/>
      <c r="M442" s="236" t="s">
        <v>1</v>
      </c>
      <c r="N442" s="237" t="s">
        <v>45</v>
      </c>
      <c r="O442" s="92"/>
      <c r="P442" s="238">
        <f>O442*H442</f>
        <v>0</v>
      </c>
      <c r="Q442" s="238">
        <v>0</v>
      </c>
      <c r="R442" s="238">
        <f>Q442*H442</f>
        <v>0</v>
      </c>
      <c r="S442" s="238">
        <v>0</v>
      </c>
      <c r="T442" s="239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40" t="s">
        <v>219</v>
      </c>
      <c r="AT442" s="240" t="s">
        <v>215</v>
      </c>
      <c r="AU442" s="240" t="s">
        <v>89</v>
      </c>
      <c r="AY442" s="18" t="s">
        <v>213</v>
      </c>
      <c r="BE442" s="241">
        <f>IF(N442="základní",J442,0)</f>
        <v>0</v>
      </c>
      <c r="BF442" s="241">
        <f>IF(N442="snížená",J442,0)</f>
        <v>0</v>
      </c>
      <c r="BG442" s="241">
        <f>IF(N442="zákl. přenesená",J442,0)</f>
        <v>0</v>
      </c>
      <c r="BH442" s="241">
        <f>IF(N442="sníž. přenesená",J442,0)</f>
        <v>0</v>
      </c>
      <c r="BI442" s="241">
        <f>IF(N442="nulová",J442,0)</f>
        <v>0</v>
      </c>
      <c r="BJ442" s="18" t="s">
        <v>21</v>
      </c>
      <c r="BK442" s="241">
        <f>ROUND(I442*H442,2)</f>
        <v>0</v>
      </c>
      <c r="BL442" s="18" t="s">
        <v>219</v>
      </c>
      <c r="BM442" s="240" t="s">
        <v>1684</v>
      </c>
    </row>
    <row r="443" spans="1:65" s="2" customFormat="1" ht="16.5" customHeight="1">
      <c r="A443" s="39"/>
      <c r="B443" s="40"/>
      <c r="C443" s="228" t="s">
        <v>1003</v>
      </c>
      <c r="D443" s="228" t="s">
        <v>215</v>
      </c>
      <c r="E443" s="229" t="s">
        <v>4483</v>
      </c>
      <c r="F443" s="230" t="s">
        <v>4484</v>
      </c>
      <c r="G443" s="231" t="s">
        <v>3162</v>
      </c>
      <c r="H443" s="232">
        <v>2</v>
      </c>
      <c r="I443" s="233"/>
      <c r="J443" s="234">
        <f>ROUND(I443*H443,2)</f>
        <v>0</v>
      </c>
      <c r="K443" s="235"/>
      <c r="L443" s="45"/>
      <c r="M443" s="236" t="s">
        <v>1</v>
      </c>
      <c r="N443" s="237" t="s">
        <v>45</v>
      </c>
      <c r="O443" s="92"/>
      <c r="P443" s="238">
        <f>O443*H443</f>
        <v>0</v>
      </c>
      <c r="Q443" s="238">
        <v>0</v>
      </c>
      <c r="R443" s="238">
        <f>Q443*H443</f>
        <v>0</v>
      </c>
      <c r="S443" s="238">
        <v>0</v>
      </c>
      <c r="T443" s="239">
        <f>S443*H443</f>
        <v>0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240" t="s">
        <v>219</v>
      </c>
      <c r="AT443" s="240" t="s">
        <v>215</v>
      </c>
      <c r="AU443" s="240" t="s">
        <v>89</v>
      </c>
      <c r="AY443" s="18" t="s">
        <v>213</v>
      </c>
      <c r="BE443" s="241">
        <f>IF(N443="základní",J443,0)</f>
        <v>0</v>
      </c>
      <c r="BF443" s="241">
        <f>IF(N443="snížená",J443,0)</f>
        <v>0</v>
      </c>
      <c r="BG443" s="241">
        <f>IF(N443="zákl. přenesená",J443,0)</f>
        <v>0</v>
      </c>
      <c r="BH443" s="241">
        <f>IF(N443="sníž. přenesená",J443,0)</f>
        <v>0</v>
      </c>
      <c r="BI443" s="241">
        <f>IF(N443="nulová",J443,0)</f>
        <v>0</v>
      </c>
      <c r="BJ443" s="18" t="s">
        <v>21</v>
      </c>
      <c r="BK443" s="241">
        <f>ROUND(I443*H443,2)</f>
        <v>0</v>
      </c>
      <c r="BL443" s="18" t="s">
        <v>219</v>
      </c>
      <c r="BM443" s="240" t="s">
        <v>1700</v>
      </c>
    </row>
    <row r="444" spans="1:63" s="12" customFormat="1" ht="22.8" customHeight="1">
      <c r="A444" s="12"/>
      <c r="B444" s="212"/>
      <c r="C444" s="213"/>
      <c r="D444" s="214" t="s">
        <v>79</v>
      </c>
      <c r="E444" s="226" t="s">
        <v>4485</v>
      </c>
      <c r="F444" s="226" t="s">
        <v>4486</v>
      </c>
      <c r="G444" s="213"/>
      <c r="H444" s="213"/>
      <c r="I444" s="216"/>
      <c r="J444" s="227">
        <f>BK444</f>
        <v>0</v>
      </c>
      <c r="K444" s="213"/>
      <c r="L444" s="218"/>
      <c r="M444" s="219"/>
      <c r="N444" s="220"/>
      <c r="O444" s="220"/>
      <c r="P444" s="221">
        <f>SUM(P445:P448)</f>
        <v>0</v>
      </c>
      <c r="Q444" s="220"/>
      <c r="R444" s="221">
        <f>SUM(R445:R448)</f>
        <v>0</v>
      </c>
      <c r="S444" s="220"/>
      <c r="T444" s="222">
        <f>SUM(T445:T448)</f>
        <v>0</v>
      </c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R444" s="223" t="s">
        <v>21</v>
      </c>
      <c r="AT444" s="224" t="s">
        <v>79</v>
      </c>
      <c r="AU444" s="224" t="s">
        <v>21</v>
      </c>
      <c r="AY444" s="223" t="s">
        <v>213</v>
      </c>
      <c r="BK444" s="225">
        <f>SUM(BK445:BK448)</f>
        <v>0</v>
      </c>
    </row>
    <row r="445" spans="1:65" s="2" customFormat="1" ht="16.5" customHeight="1">
      <c r="A445" s="39"/>
      <c r="B445" s="40"/>
      <c r="C445" s="228" t="s">
        <v>1025</v>
      </c>
      <c r="D445" s="228" t="s">
        <v>215</v>
      </c>
      <c r="E445" s="229" t="s">
        <v>4574</v>
      </c>
      <c r="F445" s="230" t="s">
        <v>4575</v>
      </c>
      <c r="G445" s="231" t="s">
        <v>4398</v>
      </c>
      <c r="H445" s="232">
        <v>0.3</v>
      </c>
      <c r="I445" s="233"/>
      <c r="J445" s="234">
        <f>ROUND(I445*H445,2)</f>
        <v>0</v>
      </c>
      <c r="K445" s="235"/>
      <c r="L445" s="45"/>
      <c r="M445" s="236" t="s">
        <v>1</v>
      </c>
      <c r="N445" s="237" t="s">
        <v>45</v>
      </c>
      <c r="O445" s="92"/>
      <c r="P445" s="238">
        <f>O445*H445</f>
        <v>0</v>
      </c>
      <c r="Q445" s="238">
        <v>0</v>
      </c>
      <c r="R445" s="238">
        <f>Q445*H445</f>
        <v>0</v>
      </c>
      <c r="S445" s="238">
        <v>0</v>
      </c>
      <c r="T445" s="239">
        <f>S445*H445</f>
        <v>0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40" t="s">
        <v>219</v>
      </c>
      <c r="AT445" s="240" t="s">
        <v>215</v>
      </c>
      <c r="AU445" s="240" t="s">
        <v>89</v>
      </c>
      <c r="AY445" s="18" t="s">
        <v>213</v>
      </c>
      <c r="BE445" s="241">
        <f>IF(N445="základní",J445,0)</f>
        <v>0</v>
      </c>
      <c r="BF445" s="241">
        <f>IF(N445="snížená",J445,0)</f>
        <v>0</v>
      </c>
      <c r="BG445" s="241">
        <f>IF(N445="zákl. přenesená",J445,0)</f>
        <v>0</v>
      </c>
      <c r="BH445" s="241">
        <f>IF(N445="sníž. přenesená",J445,0)</f>
        <v>0</v>
      </c>
      <c r="BI445" s="241">
        <f>IF(N445="nulová",J445,0)</f>
        <v>0</v>
      </c>
      <c r="BJ445" s="18" t="s">
        <v>21</v>
      </c>
      <c r="BK445" s="241">
        <f>ROUND(I445*H445,2)</f>
        <v>0</v>
      </c>
      <c r="BL445" s="18" t="s">
        <v>219</v>
      </c>
      <c r="BM445" s="240" t="s">
        <v>1711</v>
      </c>
    </row>
    <row r="446" spans="1:65" s="2" customFormat="1" ht="16.5" customHeight="1">
      <c r="A446" s="39"/>
      <c r="B446" s="40"/>
      <c r="C446" s="228" t="s">
        <v>1030</v>
      </c>
      <c r="D446" s="228" t="s">
        <v>215</v>
      </c>
      <c r="E446" s="229" t="s">
        <v>4576</v>
      </c>
      <c r="F446" s="230" t="s">
        <v>4577</v>
      </c>
      <c r="G446" s="231" t="s">
        <v>4398</v>
      </c>
      <c r="H446" s="232">
        <v>3</v>
      </c>
      <c r="I446" s="233"/>
      <c r="J446" s="234">
        <f>ROUND(I446*H446,2)</f>
        <v>0</v>
      </c>
      <c r="K446" s="235"/>
      <c r="L446" s="45"/>
      <c r="M446" s="236" t="s">
        <v>1</v>
      </c>
      <c r="N446" s="237" t="s">
        <v>45</v>
      </c>
      <c r="O446" s="92"/>
      <c r="P446" s="238">
        <f>O446*H446</f>
        <v>0</v>
      </c>
      <c r="Q446" s="238">
        <v>0</v>
      </c>
      <c r="R446" s="238">
        <f>Q446*H446</f>
        <v>0</v>
      </c>
      <c r="S446" s="238">
        <v>0</v>
      </c>
      <c r="T446" s="239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40" t="s">
        <v>219</v>
      </c>
      <c r="AT446" s="240" t="s">
        <v>215</v>
      </c>
      <c r="AU446" s="240" t="s">
        <v>89</v>
      </c>
      <c r="AY446" s="18" t="s">
        <v>213</v>
      </c>
      <c r="BE446" s="241">
        <f>IF(N446="základní",J446,0)</f>
        <v>0</v>
      </c>
      <c r="BF446" s="241">
        <f>IF(N446="snížená",J446,0)</f>
        <v>0</v>
      </c>
      <c r="BG446" s="241">
        <f>IF(N446="zákl. přenesená",J446,0)</f>
        <v>0</v>
      </c>
      <c r="BH446" s="241">
        <f>IF(N446="sníž. přenesená",J446,0)</f>
        <v>0</v>
      </c>
      <c r="BI446" s="241">
        <f>IF(N446="nulová",J446,0)</f>
        <v>0</v>
      </c>
      <c r="BJ446" s="18" t="s">
        <v>21</v>
      </c>
      <c r="BK446" s="241">
        <f>ROUND(I446*H446,2)</f>
        <v>0</v>
      </c>
      <c r="BL446" s="18" t="s">
        <v>219</v>
      </c>
      <c r="BM446" s="240" t="s">
        <v>1723</v>
      </c>
    </row>
    <row r="447" spans="1:65" s="2" customFormat="1" ht="16.5" customHeight="1">
      <c r="A447" s="39"/>
      <c r="B447" s="40"/>
      <c r="C447" s="228" t="s">
        <v>1038</v>
      </c>
      <c r="D447" s="228" t="s">
        <v>215</v>
      </c>
      <c r="E447" s="229" t="s">
        <v>4578</v>
      </c>
      <c r="F447" s="230" t="s">
        <v>4579</v>
      </c>
      <c r="G447" s="231" t="s">
        <v>4398</v>
      </c>
      <c r="H447" s="232">
        <v>34.6</v>
      </c>
      <c r="I447" s="233"/>
      <c r="J447" s="234">
        <f>ROUND(I447*H447,2)</f>
        <v>0</v>
      </c>
      <c r="K447" s="235"/>
      <c r="L447" s="45"/>
      <c r="M447" s="236" t="s">
        <v>1</v>
      </c>
      <c r="N447" s="237" t="s">
        <v>45</v>
      </c>
      <c r="O447" s="92"/>
      <c r="P447" s="238">
        <f>O447*H447</f>
        <v>0</v>
      </c>
      <c r="Q447" s="238">
        <v>0</v>
      </c>
      <c r="R447" s="238">
        <f>Q447*H447</f>
        <v>0</v>
      </c>
      <c r="S447" s="238">
        <v>0</v>
      </c>
      <c r="T447" s="239">
        <f>S447*H447</f>
        <v>0</v>
      </c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R447" s="240" t="s">
        <v>219</v>
      </c>
      <c r="AT447" s="240" t="s">
        <v>215</v>
      </c>
      <c r="AU447" s="240" t="s">
        <v>89</v>
      </c>
      <c r="AY447" s="18" t="s">
        <v>213</v>
      </c>
      <c r="BE447" s="241">
        <f>IF(N447="základní",J447,0)</f>
        <v>0</v>
      </c>
      <c r="BF447" s="241">
        <f>IF(N447="snížená",J447,0)</f>
        <v>0</v>
      </c>
      <c r="BG447" s="241">
        <f>IF(N447="zákl. přenesená",J447,0)</f>
        <v>0</v>
      </c>
      <c r="BH447" s="241">
        <f>IF(N447="sníž. přenesená",J447,0)</f>
        <v>0</v>
      </c>
      <c r="BI447" s="241">
        <f>IF(N447="nulová",J447,0)</f>
        <v>0</v>
      </c>
      <c r="BJ447" s="18" t="s">
        <v>21</v>
      </c>
      <c r="BK447" s="241">
        <f>ROUND(I447*H447,2)</f>
        <v>0</v>
      </c>
      <c r="BL447" s="18" t="s">
        <v>219</v>
      </c>
      <c r="BM447" s="240" t="s">
        <v>1733</v>
      </c>
    </row>
    <row r="448" spans="1:65" s="2" customFormat="1" ht="16.5" customHeight="1">
      <c r="A448" s="39"/>
      <c r="B448" s="40"/>
      <c r="C448" s="228" t="s">
        <v>590</v>
      </c>
      <c r="D448" s="228" t="s">
        <v>215</v>
      </c>
      <c r="E448" s="229" t="s">
        <v>4580</v>
      </c>
      <c r="F448" s="230" t="s">
        <v>4581</v>
      </c>
      <c r="G448" s="231" t="s">
        <v>4398</v>
      </c>
      <c r="H448" s="232">
        <v>2.7</v>
      </c>
      <c r="I448" s="233"/>
      <c r="J448" s="234">
        <f>ROUND(I448*H448,2)</f>
        <v>0</v>
      </c>
      <c r="K448" s="235"/>
      <c r="L448" s="45"/>
      <c r="M448" s="236" t="s">
        <v>1</v>
      </c>
      <c r="N448" s="237" t="s">
        <v>45</v>
      </c>
      <c r="O448" s="92"/>
      <c r="P448" s="238">
        <f>O448*H448</f>
        <v>0</v>
      </c>
      <c r="Q448" s="238">
        <v>0</v>
      </c>
      <c r="R448" s="238">
        <f>Q448*H448</f>
        <v>0</v>
      </c>
      <c r="S448" s="238">
        <v>0</v>
      </c>
      <c r="T448" s="239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40" t="s">
        <v>219</v>
      </c>
      <c r="AT448" s="240" t="s">
        <v>215</v>
      </c>
      <c r="AU448" s="240" t="s">
        <v>89</v>
      </c>
      <c r="AY448" s="18" t="s">
        <v>213</v>
      </c>
      <c r="BE448" s="241">
        <f>IF(N448="základní",J448,0)</f>
        <v>0</v>
      </c>
      <c r="BF448" s="241">
        <f>IF(N448="snížená",J448,0)</f>
        <v>0</v>
      </c>
      <c r="BG448" s="241">
        <f>IF(N448="zákl. přenesená",J448,0)</f>
        <v>0</v>
      </c>
      <c r="BH448" s="241">
        <f>IF(N448="sníž. přenesená",J448,0)</f>
        <v>0</v>
      </c>
      <c r="BI448" s="241">
        <f>IF(N448="nulová",J448,0)</f>
        <v>0</v>
      </c>
      <c r="BJ448" s="18" t="s">
        <v>21</v>
      </c>
      <c r="BK448" s="241">
        <f>ROUND(I448*H448,2)</f>
        <v>0</v>
      </c>
      <c r="BL448" s="18" t="s">
        <v>219</v>
      </c>
      <c r="BM448" s="240" t="s">
        <v>1743</v>
      </c>
    </row>
    <row r="449" spans="1:63" s="12" customFormat="1" ht="22.8" customHeight="1">
      <c r="A449" s="12"/>
      <c r="B449" s="212"/>
      <c r="C449" s="213"/>
      <c r="D449" s="214" t="s">
        <v>79</v>
      </c>
      <c r="E449" s="226" t="s">
        <v>4491</v>
      </c>
      <c r="F449" s="226" t="s">
        <v>4492</v>
      </c>
      <c r="G449" s="213"/>
      <c r="H449" s="213"/>
      <c r="I449" s="216"/>
      <c r="J449" s="227">
        <f>BK449</f>
        <v>0</v>
      </c>
      <c r="K449" s="213"/>
      <c r="L449" s="218"/>
      <c r="M449" s="219"/>
      <c r="N449" s="220"/>
      <c r="O449" s="220"/>
      <c r="P449" s="221">
        <f>SUM(P450:P451)</f>
        <v>0</v>
      </c>
      <c r="Q449" s="220"/>
      <c r="R449" s="221">
        <f>SUM(R450:R451)</f>
        <v>0</v>
      </c>
      <c r="S449" s="220"/>
      <c r="T449" s="222">
        <f>SUM(T450:T451)</f>
        <v>0</v>
      </c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R449" s="223" t="s">
        <v>21</v>
      </c>
      <c r="AT449" s="224" t="s">
        <v>79</v>
      </c>
      <c r="AU449" s="224" t="s">
        <v>21</v>
      </c>
      <c r="AY449" s="223" t="s">
        <v>213</v>
      </c>
      <c r="BK449" s="225">
        <f>SUM(BK450:BK451)</f>
        <v>0</v>
      </c>
    </row>
    <row r="450" spans="1:65" s="2" customFormat="1" ht="16.5" customHeight="1">
      <c r="A450" s="39"/>
      <c r="B450" s="40"/>
      <c r="C450" s="228" t="s">
        <v>1047</v>
      </c>
      <c r="D450" s="228" t="s">
        <v>215</v>
      </c>
      <c r="E450" s="229" t="s">
        <v>4493</v>
      </c>
      <c r="F450" s="230" t="s">
        <v>4494</v>
      </c>
      <c r="G450" s="231" t="s">
        <v>244</v>
      </c>
      <c r="H450" s="232">
        <v>230</v>
      </c>
      <c r="I450" s="233"/>
      <c r="J450" s="234">
        <f>ROUND(I450*H450,2)</f>
        <v>0</v>
      </c>
      <c r="K450" s="235"/>
      <c r="L450" s="45"/>
      <c r="M450" s="236" t="s">
        <v>1</v>
      </c>
      <c r="N450" s="237" t="s">
        <v>45</v>
      </c>
      <c r="O450" s="92"/>
      <c r="P450" s="238">
        <f>O450*H450</f>
        <v>0</v>
      </c>
      <c r="Q450" s="238">
        <v>0</v>
      </c>
      <c r="R450" s="238">
        <f>Q450*H450</f>
        <v>0</v>
      </c>
      <c r="S450" s="238">
        <v>0</v>
      </c>
      <c r="T450" s="239">
        <f>S450*H450</f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40" t="s">
        <v>219</v>
      </c>
      <c r="AT450" s="240" t="s">
        <v>215</v>
      </c>
      <c r="AU450" s="240" t="s">
        <v>89</v>
      </c>
      <c r="AY450" s="18" t="s">
        <v>213</v>
      </c>
      <c r="BE450" s="241">
        <f>IF(N450="základní",J450,0)</f>
        <v>0</v>
      </c>
      <c r="BF450" s="241">
        <f>IF(N450="snížená",J450,0)</f>
        <v>0</v>
      </c>
      <c r="BG450" s="241">
        <f>IF(N450="zákl. přenesená",J450,0)</f>
        <v>0</v>
      </c>
      <c r="BH450" s="241">
        <f>IF(N450="sníž. přenesená",J450,0)</f>
        <v>0</v>
      </c>
      <c r="BI450" s="241">
        <f>IF(N450="nulová",J450,0)</f>
        <v>0</v>
      </c>
      <c r="BJ450" s="18" t="s">
        <v>21</v>
      </c>
      <c r="BK450" s="241">
        <f>ROUND(I450*H450,2)</f>
        <v>0</v>
      </c>
      <c r="BL450" s="18" t="s">
        <v>219</v>
      </c>
      <c r="BM450" s="240" t="s">
        <v>1753</v>
      </c>
    </row>
    <row r="451" spans="1:65" s="2" customFormat="1" ht="16.5" customHeight="1">
      <c r="A451" s="39"/>
      <c r="B451" s="40"/>
      <c r="C451" s="228" t="s">
        <v>1052</v>
      </c>
      <c r="D451" s="228" t="s">
        <v>215</v>
      </c>
      <c r="E451" s="229" t="s">
        <v>4495</v>
      </c>
      <c r="F451" s="230" t="s">
        <v>4496</v>
      </c>
      <c r="G451" s="231" t="s">
        <v>244</v>
      </c>
      <c r="H451" s="232">
        <v>11.5</v>
      </c>
      <c r="I451" s="233"/>
      <c r="J451" s="234">
        <f>ROUND(I451*H451,2)</f>
        <v>0</v>
      </c>
      <c r="K451" s="235"/>
      <c r="L451" s="45"/>
      <c r="M451" s="236" t="s">
        <v>1</v>
      </c>
      <c r="N451" s="237" t="s">
        <v>45</v>
      </c>
      <c r="O451" s="92"/>
      <c r="P451" s="238">
        <f>O451*H451</f>
        <v>0</v>
      </c>
      <c r="Q451" s="238">
        <v>0</v>
      </c>
      <c r="R451" s="238">
        <f>Q451*H451</f>
        <v>0</v>
      </c>
      <c r="S451" s="238">
        <v>0</v>
      </c>
      <c r="T451" s="239">
        <f>S451*H451</f>
        <v>0</v>
      </c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R451" s="240" t="s">
        <v>219</v>
      </c>
      <c r="AT451" s="240" t="s">
        <v>215</v>
      </c>
      <c r="AU451" s="240" t="s">
        <v>89</v>
      </c>
      <c r="AY451" s="18" t="s">
        <v>213</v>
      </c>
      <c r="BE451" s="241">
        <f>IF(N451="základní",J451,0)</f>
        <v>0</v>
      </c>
      <c r="BF451" s="241">
        <f>IF(N451="snížená",J451,0)</f>
        <v>0</v>
      </c>
      <c r="BG451" s="241">
        <f>IF(N451="zákl. přenesená",J451,0)</f>
        <v>0</v>
      </c>
      <c r="BH451" s="241">
        <f>IF(N451="sníž. přenesená",J451,0)</f>
        <v>0</v>
      </c>
      <c r="BI451" s="241">
        <f>IF(N451="nulová",J451,0)</f>
        <v>0</v>
      </c>
      <c r="BJ451" s="18" t="s">
        <v>21</v>
      </c>
      <c r="BK451" s="241">
        <f>ROUND(I451*H451,2)</f>
        <v>0</v>
      </c>
      <c r="BL451" s="18" t="s">
        <v>219</v>
      </c>
      <c r="BM451" s="240" t="s">
        <v>1769</v>
      </c>
    </row>
    <row r="452" spans="1:63" s="12" customFormat="1" ht="25.9" customHeight="1">
      <c r="A452" s="12"/>
      <c r="B452" s="212"/>
      <c r="C452" s="213"/>
      <c r="D452" s="214" t="s">
        <v>79</v>
      </c>
      <c r="E452" s="215" t="s">
        <v>4582</v>
      </c>
      <c r="F452" s="215" t="s">
        <v>4583</v>
      </c>
      <c r="G452" s="213"/>
      <c r="H452" s="213"/>
      <c r="I452" s="216"/>
      <c r="J452" s="217">
        <f>BK452</f>
        <v>0</v>
      </c>
      <c r="K452" s="213"/>
      <c r="L452" s="218"/>
      <c r="M452" s="219"/>
      <c r="N452" s="220"/>
      <c r="O452" s="220"/>
      <c r="P452" s="221">
        <f>P453+P455+P460+P462+P467+P469+P474+P479+P482+P486+P490+P493+P495+P499+P506+P508+P511+P514</f>
        <v>0</v>
      </c>
      <c r="Q452" s="220"/>
      <c r="R452" s="221">
        <f>R453+R455+R460+R462+R467+R469+R474+R479+R482+R486+R490+R493+R495+R499+R506+R508+R511+R514</f>
        <v>0</v>
      </c>
      <c r="S452" s="220"/>
      <c r="T452" s="222">
        <f>T453+T455+T460+T462+T467+T469+T474+T479+T482+T486+T490+T493+T495+T499+T506+T508+T511+T514</f>
        <v>0</v>
      </c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R452" s="223" t="s">
        <v>21</v>
      </c>
      <c r="AT452" s="224" t="s">
        <v>79</v>
      </c>
      <c r="AU452" s="224" t="s">
        <v>80</v>
      </c>
      <c r="AY452" s="223" t="s">
        <v>213</v>
      </c>
      <c r="BK452" s="225">
        <f>BK453+BK455+BK460+BK462+BK467+BK469+BK474+BK479+BK482+BK486+BK490+BK493+BK495+BK499+BK506+BK508+BK511+BK514</f>
        <v>0</v>
      </c>
    </row>
    <row r="453" spans="1:63" s="12" customFormat="1" ht="22.8" customHeight="1">
      <c r="A453" s="12"/>
      <c r="B453" s="212"/>
      <c r="C453" s="213"/>
      <c r="D453" s="214" t="s">
        <v>79</v>
      </c>
      <c r="E453" s="226" t="s">
        <v>4046</v>
      </c>
      <c r="F453" s="226" t="s">
        <v>4382</v>
      </c>
      <c r="G453" s="213"/>
      <c r="H453" s="213"/>
      <c r="I453" s="216"/>
      <c r="J453" s="227">
        <f>BK453</f>
        <v>0</v>
      </c>
      <c r="K453" s="213"/>
      <c r="L453" s="218"/>
      <c r="M453" s="219"/>
      <c r="N453" s="220"/>
      <c r="O453" s="220"/>
      <c r="P453" s="221">
        <f>P454</f>
        <v>0</v>
      </c>
      <c r="Q453" s="220"/>
      <c r="R453" s="221">
        <f>R454</f>
        <v>0</v>
      </c>
      <c r="S453" s="220"/>
      <c r="T453" s="222">
        <f>T454</f>
        <v>0</v>
      </c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R453" s="223" t="s">
        <v>21</v>
      </c>
      <c r="AT453" s="224" t="s">
        <v>79</v>
      </c>
      <c r="AU453" s="224" t="s">
        <v>21</v>
      </c>
      <c r="AY453" s="223" t="s">
        <v>213</v>
      </c>
      <c r="BK453" s="225">
        <f>BK454</f>
        <v>0</v>
      </c>
    </row>
    <row r="454" spans="1:65" s="2" customFormat="1" ht="66.75" customHeight="1">
      <c r="A454" s="39"/>
      <c r="B454" s="40"/>
      <c r="C454" s="228" t="s">
        <v>1057</v>
      </c>
      <c r="D454" s="228" t="s">
        <v>215</v>
      </c>
      <c r="E454" s="229" t="s">
        <v>4584</v>
      </c>
      <c r="F454" s="230" t="s">
        <v>4384</v>
      </c>
      <c r="G454" s="231" t="s">
        <v>3162</v>
      </c>
      <c r="H454" s="232">
        <v>1</v>
      </c>
      <c r="I454" s="233"/>
      <c r="J454" s="234">
        <f>ROUND(I454*H454,2)</f>
        <v>0</v>
      </c>
      <c r="K454" s="235"/>
      <c r="L454" s="45"/>
      <c r="M454" s="236" t="s">
        <v>1</v>
      </c>
      <c r="N454" s="237" t="s">
        <v>45</v>
      </c>
      <c r="O454" s="92"/>
      <c r="P454" s="238">
        <f>O454*H454</f>
        <v>0</v>
      </c>
      <c r="Q454" s="238">
        <v>0</v>
      </c>
      <c r="R454" s="238">
        <f>Q454*H454</f>
        <v>0</v>
      </c>
      <c r="S454" s="238">
        <v>0</v>
      </c>
      <c r="T454" s="239">
        <f>S454*H454</f>
        <v>0</v>
      </c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R454" s="240" t="s">
        <v>219</v>
      </c>
      <c r="AT454" s="240" t="s">
        <v>215</v>
      </c>
      <c r="AU454" s="240" t="s">
        <v>89</v>
      </c>
      <c r="AY454" s="18" t="s">
        <v>213</v>
      </c>
      <c r="BE454" s="241">
        <f>IF(N454="základní",J454,0)</f>
        <v>0</v>
      </c>
      <c r="BF454" s="241">
        <f>IF(N454="snížená",J454,0)</f>
        <v>0</v>
      </c>
      <c r="BG454" s="241">
        <f>IF(N454="zákl. přenesená",J454,0)</f>
        <v>0</v>
      </c>
      <c r="BH454" s="241">
        <f>IF(N454="sníž. přenesená",J454,0)</f>
        <v>0</v>
      </c>
      <c r="BI454" s="241">
        <f>IF(N454="nulová",J454,0)</f>
        <v>0</v>
      </c>
      <c r="BJ454" s="18" t="s">
        <v>21</v>
      </c>
      <c r="BK454" s="241">
        <f>ROUND(I454*H454,2)</f>
        <v>0</v>
      </c>
      <c r="BL454" s="18" t="s">
        <v>219</v>
      </c>
      <c r="BM454" s="240" t="s">
        <v>1779</v>
      </c>
    </row>
    <row r="455" spans="1:63" s="12" customFormat="1" ht="22.8" customHeight="1">
      <c r="A455" s="12"/>
      <c r="B455" s="212"/>
      <c r="C455" s="213"/>
      <c r="D455" s="214" t="s">
        <v>79</v>
      </c>
      <c r="E455" s="226" t="s">
        <v>4126</v>
      </c>
      <c r="F455" s="226" t="s">
        <v>4385</v>
      </c>
      <c r="G455" s="213"/>
      <c r="H455" s="213"/>
      <c r="I455" s="216"/>
      <c r="J455" s="227">
        <f>BK455</f>
        <v>0</v>
      </c>
      <c r="K455" s="213"/>
      <c r="L455" s="218"/>
      <c r="M455" s="219"/>
      <c r="N455" s="220"/>
      <c r="O455" s="220"/>
      <c r="P455" s="221">
        <f>SUM(P456:P459)</f>
        <v>0</v>
      </c>
      <c r="Q455" s="220"/>
      <c r="R455" s="221">
        <f>SUM(R456:R459)</f>
        <v>0</v>
      </c>
      <c r="S455" s="220"/>
      <c r="T455" s="222">
        <f>SUM(T456:T459)</f>
        <v>0</v>
      </c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R455" s="223" t="s">
        <v>21</v>
      </c>
      <c r="AT455" s="224" t="s">
        <v>79</v>
      </c>
      <c r="AU455" s="224" t="s">
        <v>21</v>
      </c>
      <c r="AY455" s="223" t="s">
        <v>213</v>
      </c>
      <c r="BK455" s="225">
        <f>SUM(BK456:BK459)</f>
        <v>0</v>
      </c>
    </row>
    <row r="456" spans="1:65" s="2" customFormat="1" ht="33" customHeight="1">
      <c r="A456" s="39"/>
      <c r="B456" s="40"/>
      <c r="C456" s="228" t="s">
        <v>1064</v>
      </c>
      <c r="D456" s="228" t="s">
        <v>215</v>
      </c>
      <c r="E456" s="229" t="s">
        <v>4386</v>
      </c>
      <c r="F456" s="230" t="s">
        <v>4387</v>
      </c>
      <c r="G456" s="231" t="s">
        <v>3162</v>
      </c>
      <c r="H456" s="232">
        <v>2</v>
      </c>
      <c r="I456" s="233"/>
      <c r="J456" s="234">
        <f>ROUND(I456*H456,2)</f>
        <v>0</v>
      </c>
      <c r="K456" s="235"/>
      <c r="L456" s="45"/>
      <c r="M456" s="236" t="s">
        <v>1</v>
      </c>
      <c r="N456" s="237" t="s">
        <v>45</v>
      </c>
      <c r="O456" s="92"/>
      <c r="P456" s="238">
        <f>O456*H456</f>
        <v>0</v>
      </c>
      <c r="Q456" s="238">
        <v>0</v>
      </c>
      <c r="R456" s="238">
        <f>Q456*H456</f>
        <v>0</v>
      </c>
      <c r="S456" s="238">
        <v>0</v>
      </c>
      <c r="T456" s="239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40" t="s">
        <v>219</v>
      </c>
      <c r="AT456" s="240" t="s">
        <v>215</v>
      </c>
      <c r="AU456" s="240" t="s">
        <v>89</v>
      </c>
      <c r="AY456" s="18" t="s">
        <v>213</v>
      </c>
      <c r="BE456" s="241">
        <f>IF(N456="základní",J456,0)</f>
        <v>0</v>
      </c>
      <c r="BF456" s="241">
        <f>IF(N456="snížená",J456,0)</f>
        <v>0</v>
      </c>
      <c r="BG456" s="241">
        <f>IF(N456="zákl. přenesená",J456,0)</f>
        <v>0</v>
      </c>
      <c r="BH456" s="241">
        <f>IF(N456="sníž. přenesená",J456,0)</f>
        <v>0</v>
      </c>
      <c r="BI456" s="241">
        <f>IF(N456="nulová",J456,0)</f>
        <v>0</v>
      </c>
      <c r="BJ456" s="18" t="s">
        <v>21</v>
      </c>
      <c r="BK456" s="241">
        <f>ROUND(I456*H456,2)</f>
        <v>0</v>
      </c>
      <c r="BL456" s="18" t="s">
        <v>219</v>
      </c>
      <c r="BM456" s="240" t="s">
        <v>1789</v>
      </c>
    </row>
    <row r="457" spans="1:65" s="2" customFormat="1" ht="16.5" customHeight="1">
      <c r="A457" s="39"/>
      <c r="B457" s="40"/>
      <c r="C457" s="228" t="s">
        <v>1069</v>
      </c>
      <c r="D457" s="228" t="s">
        <v>215</v>
      </c>
      <c r="E457" s="229" t="s">
        <v>4390</v>
      </c>
      <c r="F457" s="230" t="s">
        <v>4391</v>
      </c>
      <c r="G457" s="231" t="s">
        <v>3162</v>
      </c>
      <c r="H457" s="232">
        <v>2</v>
      </c>
      <c r="I457" s="233"/>
      <c r="J457" s="234">
        <f>ROUND(I457*H457,2)</f>
        <v>0</v>
      </c>
      <c r="K457" s="235"/>
      <c r="L457" s="45"/>
      <c r="M457" s="236" t="s">
        <v>1</v>
      </c>
      <c r="N457" s="237" t="s">
        <v>45</v>
      </c>
      <c r="O457" s="92"/>
      <c r="P457" s="238">
        <f>O457*H457</f>
        <v>0</v>
      </c>
      <c r="Q457" s="238">
        <v>0</v>
      </c>
      <c r="R457" s="238">
        <f>Q457*H457</f>
        <v>0</v>
      </c>
      <c r="S457" s="238">
        <v>0</v>
      </c>
      <c r="T457" s="239">
        <f>S457*H457</f>
        <v>0</v>
      </c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R457" s="240" t="s">
        <v>219</v>
      </c>
      <c r="AT457" s="240" t="s">
        <v>215</v>
      </c>
      <c r="AU457" s="240" t="s">
        <v>89</v>
      </c>
      <c r="AY457" s="18" t="s">
        <v>213</v>
      </c>
      <c r="BE457" s="241">
        <f>IF(N457="základní",J457,0)</f>
        <v>0</v>
      </c>
      <c r="BF457" s="241">
        <f>IF(N457="snížená",J457,0)</f>
        <v>0</v>
      </c>
      <c r="BG457" s="241">
        <f>IF(N457="zákl. přenesená",J457,0)</f>
        <v>0</v>
      </c>
      <c r="BH457" s="241">
        <f>IF(N457="sníž. přenesená",J457,0)</f>
        <v>0</v>
      </c>
      <c r="BI457" s="241">
        <f>IF(N457="nulová",J457,0)</f>
        <v>0</v>
      </c>
      <c r="BJ457" s="18" t="s">
        <v>21</v>
      </c>
      <c r="BK457" s="241">
        <f>ROUND(I457*H457,2)</f>
        <v>0</v>
      </c>
      <c r="BL457" s="18" t="s">
        <v>219</v>
      </c>
      <c r="BM457" s="240" t="s">
        <v>1799</v>
      </c>
    </row>
    <row r="458" spans="1:65" s="2" customFormat="1" ht="21.75" customHeight="1">
      <c r="A458" s="39"/>
      <c r="B458" s="40"/>
      <c r="C458" s="228" t="s">
        <v>1075</v>
      </c>
      <c r="D458" s="228" t="s">
        <v>215</v>
      </c>
      <c r="E458" s="229" t="s">
        <v>4394</v>
      </c>
      <c r="F458" s="230" t="s">
        <v>4395</v>
      </c>
      <c r="G458" s="231" t="s">
        <v>3162</v>
      </c>
      <c r="H458" s="232">
        <v>2</v>
      </c>
      <c r="I458" s="233"/>
      <c r="J458" s="234">
        <f>ROUND(I458*H458,2)</f>
        <v>0</v>
      </c>
      <c r="K458" s="235"/>
      <c r="L458" s="45"/>
      <c r="M458" s="236" t="s">
        <v>1</v>
      </c>
      <c r="N458" s="237" t="s">
        <v>45</v>
      </c>
      <c r="O458" s="92"/>
      <c r="P458" s="238">
        <f>O458*H458</f>
        <v>0</v>
      </c>
      <c r="Q458" s="238">
        <v>0</v>
      </c>
      <c r="R458" s="238">
        <f>Q458*H458</f>
        <v>0</v>
      </c>
      <c r="S458" s="238">
        <v>0</v>
      </c>
      <c r="T458" s="239">
        <f>S458*H458</f>
        <v>0</v>
      </c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R458" s="240" t="s">
        <v>219</v>
      </c>
      <c r="AT458" s="240" t="s">
        <v>215</v>
      </c>
      <c r="AU458" s="240" t="s">
        <v>89</v>
      </c>
      <c r="AY458" s="18" t="s">
        <v>213</v>
      </c>
      <c r="BE458" s="241">
        <f>IF(N458="základní",J458,0)</f>
        <v>0</v>
      </c>
      <c r="BF458" s="241">
        <f>IF(N458="snížená",J458,0)</f>
        <v>0</v>
      </c>
      <c r="BG458" s="241">
        <f>IF(N458="zákl. přenesená",J458,0)</f>
        <v>0</v>
      </c>
      <c r="BH458" s="241">
        <f>IF(N458="sníž. přenesená",J458,0)</f>
        <v>0</v>
      </c>
      <c r="BI458" s="241">
        <f>IF(N458="nulová",J458,0)</f>
        <v>0</v>
      </c>
      <c r="BJ458" s="18" t="s">
        <v>21</v>
      </c>
      <c r="BK458" s="241">
        <f>ROUND(I458*H458,2)</f>
        <v>0</v>
      </c>
      <c r="BL458" s="18" t="s">
        <v>219</v>
      </c>
      <c r="BM458" s="240" t="s">
        <v>1810</v>
      </c>
    </row>
    <row r="459" spans="1:65" s="2" customFormat="1" ht="21.75" customHeight="1">
      <c r="A459" s="39"/>
      <c r="B459" s="40"/>
      <c r="C459" s="228" t="s">
        <v>1080</v>
      </c>
      <c r="D459" s="228" t="s">
        <v>215</v>
      </c>
      <c r="E459" s="229" t="s">
        <v>4585</v>
      </c>
      <c r="F459" s="230" t="s">
        <v>4397</v>
      </c>
      <c r="G459" s="231" t="s">
        <v>4398</v>
      </c>
      <c r="H459" s="232">
        <v>30</v>
      </c>
      <c r="I459" s="233"/>
      <c r="J459" s="234">
        <f>ROUND(I459*H459,2)</f>
        <v>0</v>
      </c>
      <c r="K459" s="235"/>
      <c r="L459" s="45"/>
      <c r="M459" s="236" t="s">
        <v>1</v>
      </c>
      <c r="N459" s="237" t="s">
        <v>45</v>
      </c>
      <c r="O459" s="92"/>
      <c r="P459" s="238">
        <f>O459*H459</f>
        <v>0</v>
      </c>
      <c r="Q459" s="238">
        <v>0</v>
      </c>
      <c r="R459" s="238">
        <f>Q459*H459</f>
        <v>0</v>
      </c>
      <c r="S459" s="238">
        <v>0</v>
      </c>
      <c r="T459" s="239">
        <f>S459*H459</f>
        <v>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40" t="s">
        <v>219</v>
      </c>
      <c r="AT459" s="240" t="s">
        <v>215</v>
      </c>
      <c r="AU459" s="240" t="s">
        <v>89</v>
      </c>
      <c r="AY459" s="18" t="s">
        <v>213</v>
      </c>
      <c r="BE459" s="241">
        <f>IF(N459="základní",J459,0)</f>
        <v>0</v>
      </c>
      <c r="BF459" s="241">
        <f>IF(N459="snížená",J459,0)</f>
        <v>0</v>
      </c>
      <c r="BG459" s="241">
        <f>IF(N459="zákl. přenesená",J459,0)</f>
        <v>0</v>
      </c>
      <c r="BH459" s="241">
        <f>IF(N459="sníž. přenesená",J459,0)</f>
        <v>0</v>
      </c>
      <c r="BI459" s="241">
        <f>IF(N459="nulová",J459,0)</f>
        <v>0</v>
      </c>
      <c r="BJ459" s="18" t="s">
        <v>21</v>
      </c>
      <c r="BK459" s="241">
        <f>ROUND(I459*H459,2)</f>
        <v>0</v>
      </c>
      <c r="BL459" s="18" t="s">
        <v>219</v>
      </c>
      <c r="BM459" s="240" t="s">
        <v>1826</v>
      </c>
    </row>
    <row r="460" spans="1:63" s="12" customFormat="1" ht="22.8" customHeight="1">
      <c r="A460" s="12"/>
      <c r="B460" s="212"/>
      <c r="C460" s="213"/>
      <c r="D460" s="214" t="s">
        <v>79</v>
      </c>
      <c r="E460" s="226" t="s">
        <v>4170</v>
      </c>
      <c r="F460" s="226" t="s">
        <v>4399</v>
      </c>
      <c r="G460" s="213"/>
      <c r="H460" s="213"/>
      <c r="I460" s="216"/>
      <c r="J460" s="227">
        <f>BK460</f>
        <v>0</v>
      </c>
      <c r="K460" s="213"/>
      <c r="L460" s="218"/>
      <c r="M460" s="219"/>
      <c r="N460" s="220"/>
      <c r="O460" s="220"/>
      <c r="P460" s="221">
        <f>P461</f>
        <v>0</v>
      </c>
      <c r="Q460" s="220"/>
      <c r="R460" s="221">
        <f>R461</f>
        <v>0</v>
      </c>
      <c r="S460" s="220"/>
      <c r="T460" s="222">
        <f>T461</f>
        <v>0</v>
      </c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R460" s="223" t="s">
        <v>21</v>
      </c>
      <c r="AT460" s="224" t="s">
        <v>79</v>
      </c>
      <c r="AU460" s="224" t="s">
        <v>21</v>
      </c>
      <c r="AY460" s="223" t="s">
        <v>213</v>
      </c>
      <c r="BK460" s="225">
        <f>BK461</f>
        <v>0</v>
      </c>
    </row>
    <row r="461" spans="1:65" s="2" customFormat="1" ht="66.75" customHeight="1">
      <c r="A461" s="39"/>
      <c r="B461" s="40"/>
      <c r="C461" s="228" t="s">
        <v>1085</v>
      </c>
      <c r="D461" s="228" t="s">
        <v>215</v>
      </c>
      <c r="E461" s="229" t="s">
        <v>4586</v>
      </c>
      <c r="F461" s="230" t="s">
        <v>4587</v>
      </c>
      <c r="G461" s="231" t="s">
        <v>3162</v>
      </c>
      <c r="H461" s="232">
        <v>1</v>
      </c>
      <c r="I461" s="233"/>
      <c r="J461" s="234">
        <f>ROUND(I461*H461,2)</f>
        <v>0</v>
      </c>
      <c r="K461" s="235"/>
      <c r="L461" s="45"/>
      <c r="M461" s="236" t="s">
        <v>1</v>
      </c>
      <c r="N461" s="237" t="s">
        <v>45</v>
      </c>
      <c r="O461" s="92"/>
      <c r="P461" s="238">
        <f>O461*H461</f>
        <v>0</v>
      </c>
      <c r="Q461" s="238">
        <v>0</v>
      </c>
      <c r="R461" s="238">
        <f>Q461*H461</f>
        <v>0</v>
      </c>
      <c r="S461" s="238">
        <v>0</v>
      </c>
      <c r="T461" s="239">
        <f>S461*H461</f>
        <v>0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40" t="s">
        <v>219</v>
      </c>
      <c r="AT461" s="240" t="s">
        <v>215</v>
      </c>
      <c r="AU461" s="240" t="s">
        <v>89</v>
      </c>
      <c r="AY461" s="18" t="s">
        <v>213</v>
      </c>
      <c r="BE461" s="241">
        <f>IF(N461="základní",J461,0)</f>
        <v>0</v>
      </c>
      <c r="BF461" s="241">
        <f>IF(N461="snížená",J461,0)</f>
        <v>0</v>
      </c>
      <c r="BG461" s="241">
        <f>IF(N461="zákl. přenesená",J461,0)</f>
        <v>0</v>
      </c>
      <c r="BH461" s="241">
        <f>IF(N461="sníž. přenesená",J461,0)</f>
        <v>0</v>
      </c>
      <c r="BI461" s="241">
        <f>IF(N461="nulová",J461,0)</f>
        <v>0</v>
      </c>
      <c r="BJ461" s="18" t="s">
        <v>21</v>
      </c>
      <c r="BK461" s="241">
        <f>ROUND(I461*H461,2)</f>
        <v>0</v>
      </c>
      <c r="BL461" s="18" t="s">
        <v>219</v>
      </c>
      <c r="BM461" s="240" t="s">
        <v>1837</v>
      </c>
    </row>
    <row r="462" spans="1:63" s="12" customFormat="1" ht="22.8" customHeight="1">
      <c r="A462" s="12"/>
      <c r="B462" s="212"/>
      <c r="C462" s="213"/>
      <c r="D462" s="214" t="s">
        <v>79</v>
      </c>
      <c r="E462" s="226" t="s">
        <v>4197</v>
      </c>
      <c r="F462" s="226" t="s">
        <v>4402</v>
      </c>
      <c r="G462" s="213"/>
      <c r="H462" s="213"/>
      <c r="I462" s="216"/>
      <c r="J462" s="227">
        <f>BK462</f>
        <v>0</v>
      </c>
      <c r="K462" s="213"/>
      <c r="L462" s="218"/>
      <c r="M462" s="219"/>
      <c r="N462" s="220"/>
      <c r="O462" s="220"/>
      <c r="P462" s="221">
        <f>SUM(P463:P466)</f>
        <v>0</v>
      </c>
      <c r="Q462" s="220"/>
      <c r="R462" s="221">
        <f>SUM(R463:R466)</f>
        <v>0</v>
      </c>
      <c r="S462" s="220"/>
      <c r="T462" s="222">
        <f>SUM(T463:T466)</f>
        <v>0</v>
      </c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R462" s="223" t="s">
        <v>21</v>
      </c>
      <c r="AT462" s="224" t="s">
        <v>79</v>
      </c>
      <c r="AU462" s="224" t="s">
        <v>21</v>
      </c>
      <c r="AY462" s="223" t="s">
        <v>213</v>
      </c>
      <c r="BK462" s="225">
        <f>SUM(BK463:BK466)</f>
        <v>0</v>
      </c>
    </row>
    <row r="463" spans="1:65" s="2" customFormat="1" ht="44.25" customHeight="1">
      <c r="A463" s="39"/>
      <c r="B463" s="40"/>
      <c r="C463" s="228" t="s">
        <v>1090</v>
      </c>
      <c r="D463" s="228" t="s">
        <v>215</v>
      </c>
      <c r="E463" s="229" t="s">
        <v>4588</v>
      </c>
      <c r="F463" s="230" t="s">
        <v>4589</v>
      </c>
      <c r="G463" s="231" t="s">
        <v>3162</v>
      </c>
      <c r="H463" s="232">
        <v>2</v>
      </c>
      <c r="I463" s="233"/>
      <c r="J463" s="234">
        <f>ROUND(I463*H463,2)</f>
        <v>0</v>
      </c>
      <c r="K463" s="235"/>
      <c r="L463" s="45"/>
      <c r="M463" s="236" t="s">
        <v>1</v>
      </c>
      <c r="N463" s="237" t="s">
        <v>45</v>
      </c>
      <c r="O463" s="92"/>
      <c r="P463" s="238">
        <f>O463*H463</f>
        <v>0</v>
      </c>
      <c r="Q463" s="238">
        <v>0</v>
      </c>
      <c r="R463" s="238">
        <f>Q463*H463</f>
        <v>0</v>
      </c>
      <c r="S463" s="238">
        <v>0</v>
      </c>
      <c r="T463" s="239">
        <f>S463*H463</f>
        <v>0</v>
      </c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R463" s="240" t="s">
        <v>219</v>
      </c>
      <c r="AT463" s="240" t="s">
        <v>215</v>
      </c>
      <c r="AU463" s="240" t="s">
        <v>89</v>
      </c>
      <c r="AY463" s="18" t="s">
        <v>213</v>
      </c>
      <c r="BE463" s="241">
        <f>IF(N463="základní",J463,0)</f>
        <v>0</v>
      </c>
      <c r="BF463" s="241">
        <f>IF(N463="snížená",J463,0)</f>
        <v>0</v>
      </c>
      <c r="BG463" s="241">
        <f>IF(N463="zákl. přenesená",J463,0)</f>
        <v>0</v>
      </c>
      <c r="BH463" s="241">
        <f>IF(N463="sníž. přenesená",J463,0)</f>
        <v>0</v>
      </c>
      <c r="BI463" s="241">
        <f>IF(N463="nulová",J463,0)</f>
        <v>0</v>
      </c>
      <c r="BJ463" s="18" t="s">
        <v>21</v>
      </c>
      <c r="BK463" s="241">
        <f>ROUND(I463*H463,2)</f>
        <v>0</v>
      </c>
      <c r="BL463" s="18" t="s">
        <v>219</v>
      </c>
      <c r="BM463" s="240" t="s">
        <v>1847</v>
      </c>
    </row>
    <row r="464" spans="1:65" s="2" customFormat="1" ht="44.25" customHeight="1">
      <c r="A464" s="39"/>
      <c r="B464" s="40"/>
      <c r="C464" s="228" t="s">
        <v>1095</v>
      </c>
      <c r="D464" s="228" t="s">
        <v>215</v>
      </c>
      <c r="E464" s="229" t="s">
        <v>4590</v>
      </c>
      <c r="F464" s="230" t="s">
        <v>4591</v>
      </c>
      <c r="G464" s="231" t="s">
        <v>3162</v>
      </c>
      <c r="H464" s="232">
        <v>1</v>
      </c>
      <c r="I464" s="233"/>
      <c r="J464" s="234">
        <f>ROUND(I464*H464,2)</f>
        <v>0</v>
      </c>
      <c r="K464" s="235"/>
      <c r="L464" s="45"/>
      <c r="M464" s="236" t="s">
        <v>1</v>
      </c>
      <c r="N464" s="237" t="s">
        <v>45</v>
      </c>
      <c r="O464" s="92"/>
      <c r="P464" s="238">
        <f>O464*H464</f>
        <v>0</v>
      </c>
      <c r="Q464" s="238">
        <v>0</v>
      </c>
      <c r="R464" s="238">
        <f>Q464*H464</f>
        <v>0</v>
      </c>
      <c r="S464" s="238">
        <v>0</v>
      </c>
      <c r="T464" s="239">
        <f>S464*H464</f>
        <v>0</v>
      </c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R464" s="240" t="s">
        <v>219</v>
      </c>
      <c r="AT464" s="240" t="s">
        <v>215</v>
      </c>
      <c r="AU464" s="240" t="s">
        <v>89</v>
      </c>
      <c r="AY464" s="18" t="s">
        <v>213</v>
      </c>
      <c r="BE464" s="241">
        <f>IF(N464="základní",J464,0)</f>
        <v>0</v>
      </c>
      <c r="BF464" s="241">
        <f>IF(N464="snížená",J464,0)</f>
        <v>0</v>
      </c>
      <c r="BG464" s="241">
        <f>IF(N464="zákl. přenesená",J464,0)</f>
        <v>0</v>
      </c>
      <c r="BH464" s="241">
        <f>IF(N464="sníž. přenesená",J464,0)</f>
        <v>0</v>
      </c>
      <c r="BI464" s="241">
        <f>IF(N464="nulová",J464,0)</f>
        <v>0</v>
      </c>
      <c r="BJ464" s="18" t="s">
        <v>21</v>
      </c>
      <c r="BK464" s="241">
        <f>ROUND(I464*H464,2)</f>
        <v>0</v>
      </c>
      <c r="BL464" s="18" t="s">
        <v>219</v>
      </c>
      <c r="BM464" s="240" t="s">
        <v>1857</v>
      </c>
    </row>
    <row r="465" spans="1:65" s="2" customFormat="1" ht="44.25" customHeight="1">
      <c r="A465" s="39"/>
      <c r="B465" s="40"/>
      <c r="C465" s="228" t="s">
        <v>1100</v>
      </c>
      <c r="D465" s="228" t="s">
        <v>215</v>
      </c>
      <c r="E465" s="229" t="s">
        <v>4409</v>
      </c>
      <c r="F465" s="230" t="s">
        <v>4410</v>
      </c>
      <c r="G465" s="231" t="s">
        <v>3162</v>
      </c>
      <c r="H465" s="232">
        <v>1</v>
      </c>
      <c r="I465" s="233"/>
      <c r="J465" s="234">
        <f>ROUND(I465*H465,2)</f>
        <v>0</v>
      </c>
      <c r="K465" s="235"/>
      <c r="L465" s="45"/>
      <c r="M465" s="236" t="s">
        <v>1</v>
      </c>
      <c r="N465" s="237" t="s">
        <v>45</v>
      </c>
      <c r="O465" s="92"/>
      <c r="P465" s="238">
        <f>O465*H465</f>
        <v>0</v>
      </c>
      <c r="Q465" s="238">
        <v>0</v>
      </c>
      <c r="R465" s="238">
        <f>Q465*H465</f>
        <v>0</v>
      </c>
      <c r="S465" s="238">
        <v>0</v>
      </c>
      <c r="T465" s="239">
        <f>S465*H465</f>
        <v>0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40" t="s">
        <v>219</v>
      </c>
      <c r="AT465" s="240" t="s">
        <v>215</v>
      </c>
      <c r="AU465" s="240" t="s">
        <v>89</v>
      </c>
      <c r="AY465" s="18" t="s">
        <v>213</v>
      </c>
      <c r="BE465" s="241">
        <f>IF(N465="základní",J465,0)</f>
        <v>0</v>
      </c>
      <c r="BF465" s="241">
        <f>IF(N465="snížená",J465,0)</f>
        <v>0</v>
      </c>
      <c r="BG465" s="241">
        <f>IF(N465="zákl. přenesená",J465,0)</f>
        <v>0</v>
      </c>
      <c r="BH465" s="241">
        <f>IF(N465="sníž. přenesená",J465,0)</f>
        <v>0</v>
      </c>
      <c r="BI465" s="241">
        <f>IF(N465="nulová",J465,0)</f>
        <v>0</v>
      </c>
      <c r="BJ465" s="18" t="s">
        <v>21</v>
      </c>
      <c r="BK465" s="241">
        <f>ROUND(I465*H465,2)</f>
        <v>0</v>
      </c>
      <c r="BL465" s="18" t="s">
        <v>219</v>
      </c>
      <c r="BM465" s="240" t="s">
        <v>1867</v>
      </c>
    </row>
    <row r="466" spans="1:65" s="2" customFormat="1" ht="44.25" customHeight="1">
      <c r="A466" s="39"/>
      <c r="B466" s="40"/>
      <c r="C466" s="228" t="s">
        <v>1105</v>
      </c>
      <c r="D466" s="228" t="s">
        <v>215</v>
      </c>
      <c r="E466" s="229" t="s">
        <v>4592</v>
      </c>
      <c r="F466" s="230" t="s">
        <v>4593</v>
      </c>
      <c r="G466" s="231" t="s">
        <v>3162</v>
      </c>
      <c r="H466" s="232">
        <v>2</v>
      </c>
      <c r="I466" s="233"/>
      <c r="J466" s="234">
        <f>ROUND(I466*H466,2)</f>
        <v>0</v>
      </c>
      <c r="K466" s="235"/>
      <c r="L466" s="45"/>
      <c r="M466" s="236" t="s">
        <v>1</v>
      </c>
      <c r="N466" s="237" t="s">
        <v>45</v>
      </c>
      <c r="O466" s="92"/>
      <c r="P466" s="238">
        <f>O466*H466</f>
        <v>0</v>
      </c>
      <c r="Q466" s="238">
        <v>0</v>
      </c>
      <c r="R466" s="238">
        <f>Q466*H466</f>
        <v>0</v>
      </c>
      <c r="S466" s="238">
        <v>0</v>
      </c>
      <c r="T466" s="239">
        <f>S466*H466</f>
        <v>0</v>
      </c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R466" s="240" t="s">
        <v>219</v>
      </c>
      <c r="AT466" s="240" t="s">
        <v>215</v>
      </c>
      <c r="AU466" s="240" t="s">
        <v>89</v>
      </c>
      <c r="AY466" s="18" t="s">
        <v>213</v>
      </c>
      <c r="BE466" s="241">
        <f>IF(N466="základní",J466,0)</f>
        <v>0</v>
      </c>
      <c r="BF466" s="241">
        <f>IF(N466="snížená",J466,0)</f>
        <v>0</v>
      </c>
      <c r="BG466" s="241">
        <f>IF(N466="zákl. přenesená",J466,0)</f>
        <v>0</v>
      </c>
      <c r="BH466" s="241">
        <f>IF(N466="sníž. přenesená",J466,0)</f>
        <v>0</v>
      </c>
      <c r="BI466" s="241">
        <f>IF(N466="nulová",J466,0)</f>
        <v>0</v>
      </c>
      <c r="BJ466" s="18" t="s">
        <v>21</v>
      </c>
      <c r="BK466" s="241">
        <f>ROUND(I466*H466,2)</f>
        <v>0</v>
      </c>
      <c r="BL466" s="18" t="s">
        <v>219</v>
      </c>
      <c r="BM466" s="240" t="s">
        <v>1878</v>
      </c>
    </row>
    <row r="467" spans="1:63" s="12" customFormat="1" ht="22.8" customHeight="1">
      <c r="A467" s="12"/>
      <c r="B467" s="212"/>
      <c r="C467" s="213"/>
      <c r="D467" s="214" t="s">
        <v>79</v>
      </c>
      <c r="E467" s="226" t="s">
        <v>4422</v>
      </c>
      <c r="F467" s="226" t="s">
        <v>4423</v>
      </c>
      <c r="G467" s="213"/>
      <c r="H467" s="213"/>
      <c r="I467" s="216"/>
      <c r="J467" s="227">
        <f>BK467</f>
        <v>0</v>
      </c>
      <c r="K467" s="213"/>
      <c r="L467" s="218"/>
      <c r="M467" s="219"/>
      <c r="N467" s="220"/>
      <c r="O467" s="220"/>
      <c r="P467" s="221">
        <f>P468</f>
        <v>0</v>
      </c>
      <c r="Q467" s="220"/>
      <c r="R467" s="221">
        <f>R468</f>
        <v>0</v>
      </c>
      <c r="S467" s="220"/>
      <c r="T467" s="222">
        <f>T468</f>
        <v>0</v>
      </c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R467" s="223" t="s">
        <v>21</v>
      </c>
      <c r="AT467" s="224" t="s">
        <v>79</v>
      </c>
      <c r="AU467" s="224" t="s">
        <v>21</v>
      </c>
      <c r="AY467" s="223" t="s">
        <v>213</v>
      </c>
      <c r="BK467" s="225">
        <f>BK468</f>
        <v>0</v>
      </c>
    </row>
    <row r="468" spans="1:65" s="2" customFormat="1" ht="16.5" customHeight="1">
      <c r="A468" s="39"/>
      <c r="B468" s="40"/>
      <c r="C468" s="228" t="s">
        <v>1112</v>
      </c>
      <c r="D468" s="228" t="s">
        <v>215</v>
      </c>
      <c r="E468" s="229" t="s">
        <v>4526</v>
      </c>
      <c r="F468" s="230" t="s">
        <v>4527</v>
      </c>
      <c r="G468" s="231" t="s">
        <v>3162</v>
      </c>
      <c r="H468" s="232">
        <v>1</v>
      </c>
      <c r="I468" s="233"/>
      <c r="J468" s="234">
        <f>ROUND(I468*H468,2)</f>
        <v>0</v>
      </c>
      <c r="K468" s="235"/>
      <c r="L468" s="45"/>
      <c r="M468" s="236" t="s">
        <v>1</v>
      </c>
      <c r="N468" s="237" t="s">
        <v>45</v>
      </c>
      <c r="O468" s="92"/>
      <c r="P468" s="238">
        <f>O468*H468</f>
        <v>0</v>
      </c>
      <c r="Q468" s="238">
        <v>0</v>
      </c>
      <c r="R468" s="238">
        <f>Q468*H468</f>
        <v>0</v>
      </c>
      <c r="S468" s="238">
        <v>0</v>
      </c>
      <c r="T468" s="239">
        <f>S468*H468</f>
        <v>0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40" t="s">
        <v>219</v>
      </c>
      <c r="AT468" s="240" t="s">
        <v>215</v>
      </c>
      <c r="AU468" s="240" t="s">
        <v>89</v>
      </c>
      <c r="AY468" s="18" t="s">
        <v>213</v>
      </c>
      <c r="BE468" s="241">
        <f>IF(N468="základní",J468,0)</f>
        <v>0</v>
      </c>
      <c r="BF468" s="241">
        <f>IF(N468="snížená",J468,0)</f>
        <v>0</v>
      </c>
      <c r="BG468" s="241">
        <f>IF(N468="zákl. přenesená",J468,0)</f>
        <v>0</v>
      </c>
      <c r="BH468" s="241">
        <f>IF(N468="sníž. přenesená",J468,0)</f>
        <v>0</v>
      </c>
      <c r="BI468" s="241">
        <f>IF(N468="nulová",J468,0)</f>
        <v>0</v>
      </c>
      <c r="BJ468" s="18" t="s">
        <v>21</v>
      </c>
      <c r="BK468" s="241">
        <f>ROUND(I468*H468,2)</f>
        <v>0</v>
      </c>
      <c r="BL468" s="18" t="s">
        <v>219</v>
      </c>
      <c r="BM468" s="240" t="s">
        <v>1889</v>
      </c>
    </row>
    <row r="469" spans="1:63" s="12" customFormat="1" ht="22.8" customHeight="1">
      <c r="A469" s="12"/>
      <c r="B469" s="212"/>
      <c r="C469" s="213"/>
      <c r="D469" s="214" t="s">
        <v>79</v>
      </c>
      <c r="E469" s="226" t="s">
        <v>4594</v>
      </c>
      <c r="F469" s="226" t="s">
        <v>4595</v>
      </c>
      <c r="G469" s="213"/>
      <c r="H469" s="213"/>
      <c r="I469" s="216"/>
      <c r="J469" s="227">
        <f>BK469</f>
        <v>0</v>
      </c>
      <c r="K469" s="213"/>
      <c r="L469" s="218"/>
      <c r="M469" s="219"/>
      <c r="N469" s="220"/>
      <c r="O469" s="220"/>
      <c r="P469" s="221">
        <f>SUM(P470:P473)</f>
        <v>0</v>
      </c>
      <c r="Q469" s="220"/>
      <c r="R469" s="221">
        <f>SUM(R470:R473)</f>
        <v>0</v>
      </c>
      <c r="S469" s="220"/>
      <c r="T469" s="222">
        <f>SUM(T470:T473)</f>
        <v>0</v>
      </c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R469" s="223" t="s">
        <v>21</v>
      </c>
      <c r="AT469" s="224" t="s">
        <v>79</v>
      </c>
      <c r="AU469" s="224" t="s">
        <v>21</v>
      </c>
      <c r="AY469" s="223" t="s">
        <v>213</v>
      </c>
      <c r="BK469" s="225">
        <f>SUM(BK470:BK473)</f>
        <v>0</v>
      </c>
    </row>
    <row r="470" spans="1:65" s="2" customFormat="1" ht="16.5" customHeight="1">
      <c r="A470" s="39"/>
      <c r="B470" s="40"/>
      <c r="C470" s="228" t="s">
        <v>1117</v>
      </c>
      <c r="D470" s="228" t="s">
        <v>215</v>
      </c>
      <c r="E470" s="229" t="s">
        <v>4596</v>
      </c>
      <c r="F470" s="230" t="s">
        <v>4597</v>
      </c>
      <c r="G470" s="231" t="s">
        <v>3162</v>
      </c>
      <c r="H470" s="232">
        <v>6</v>
      </c>
      <c r="I470" s="233"/>
      <c r="J470" s="234">
        <f>ROUND(I470*H470,2)</f>
        <v>0</v>
      </c>
      <c r="K470" s="235"/>
      <c r="L470" s="45"/>
      <c r="M470" s="236" t="s">
        <v>1</v>
      </c>
      <c r="N470" s="237" t="s">
        <v>45</v>
      </c>
      <c r="O470" s="92"/>
      <c r="P470" s="238">
        <f>O470*H470</f>
        <v>0</v>
      </c>
      <c r="Q470" s="238">
        <v>0</v>
      </c>
      <c r="R470" s="238">
        <f>Q470*H470</f>
        <v>0</v>
      </c>
      <c r="S470" s="238">
        <v>0</v>
      </c>
      <c r="T470" s="239">
        <f>S470*H470</f>
        <v>0</v>
      </c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R470" s="240" t="s">
        <v>219</v>
      </c>
      <c r="AT470" s="240" t="s">
        <v>215</v>
      </c>
      <c r="AU470" s="240" t="s">
        <v>89</v>
      </c>
      <c r="AY470" s="18" t="s">
        <v>213</v>
      </c>
      <c r="BE470" s="241">
        <f>IF(N470="základní",J470,0)</f>
        <v>0</v>
      </c>
      <c r="BF470" s="241">
        <f>IF(N470="snížená",J470,0)</f>
        <v>0</v>
      </c>
      <c r="BG470" s="241">
        <f>IF(N470="zákl. přenesená",J470,0)</f>
        <v>0</v>
      </c>
      <c r="BH470" s="241">
        <f>IF(N470="sníž. přenesená",J470,0)</f>
        <v>0</v>
      </c>
      <c r="BI470" s="241">
        <f>IF(N470="nulová",J470,0)</f>
        <v>0</v>
      </c>
      <c r="BJ470" s="18" t="s">
        <v>21</v>
      </c>
      <c r="BK470" s="241">
        <f>ROUND(I470*H470,2)</f>
        <v>0</v>
      </c>
      <c r="BL470" s="18" t="s">
        <v>219</v>
      </c>
      <c r="BM470" s="240" t="s">
        <v>1908</v>
      </c>
    </row>
    <row r="471" spans="1:65" s="2" customFormat="1" ht="16.5" customHeight="1">
      <c r="A471" s="39"/>
      <c r="B471" s="40"/>
      <c r="C471" s="228" t="s">
        <v>1121</v>
      </c>
      <c r="D471" s="228" t="s">
        <v>215</v>
      </c>
      <c r="E471" s="229" t="s">
        <v>4598</v>
      </c>
      <c r="F471" s="230" t="s">
        <v>4599</v>
      </c>
      <c r="G471" s="231" t="s">
        <v>3162</v>
      </c>
      <c r="H471" s="232">
        <v>8</v>
      </c>
      <c r="I471" s="233"/>
      <c r="J471" s="234">
        <f>ROUND(I471*H471,2)</f>
        <v>0</v>
      </c>
      <c r="K471" s="235"/>
      <c r="L471" s="45"/>
      <c r="M471" s="236" t="s">
        <v>1</v>
      </c>
      <c r="N471" s="237" t="s">
        <v>45</v>
      </c>
      <c r="O471" s="92"/>
      <c r="P471" s="238">
        <f>O471*H471</f>
        <v>0</v>
      </c>
      <c r="Q471" s="238">
        <v>0</v>
      </c>
      <c r="R471" s="238">
        <f>Q471*H471</f>
        <v>0</v>
      </c>
      <c r="S471" s="238">
        <v>0</v>
      </c>
      <c r="T471" s="239">
        <f>S471*H471</f>
        <v>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40" t="s">
        <v>219</v>
      </c>
      <c r="AT471" s="240" t="s">
        <v>215</v>
      </c>
      <c r="AU471" s="240" t="s">
        <v>89</v>
      </c>
      <c r="AY471" s="18" t="s">
        <v>213</v>
      </c>
      <c r="BE471" s="241">
        <f>IF(N471="základní",J471,0)</f>
        <v>0</v>
      </c>
      <c r="BF471" s="241">
        <f>IF(N471="snížená",J471,0)</f>
        <v>0</v>
      </c>
      <c r="BG471" s="241">
        <f>IF(N471="zákl. přenesená",J471,0)</f>
        <v>0</v>
      </c>
      <c r="BH471" s="241">
        <f>IF(N471="sníž. přenesená",J471,0)</f>
        <v>0</v>
      </c>
      <c r="BI471" s="241">
        <f>IF(N471="nulová",J471,0)</f>
        <v>0</v>
      </c>
      <c r="BJ471" s="18" t="s">
        <v>21</v>
      </c>
      <c r="BK471" s="241">
        <f>ROUND(I471*H471,2)</f>
        <v>0</v>
      </c>
      <c r="BL471" s="18" t="s">
        <v>219</v>
      </c>
      <c r="BM471" s="240" t="s">
        <v>1919</v>
      </c>
    </row>
    <row r="472" spans="1:65" s="2" customFormat="1" ht="16.5" customHeight="1">
      <c r="A472" s="39"/>
      <c r="B472" s="40"/>
      <c r="C472" s="228" t="s">
        <v>1131</v>
      </c>
      <c r="D472" s="228" t="s">
        <v>215</v>
      </c>
      <c r="E472" s="229" t="s">
        <v>4600</v>
      </c>
      <c r="F472" s="230" t="s">
        <v>4601</v>
      </c>
      <c r="G472" s="231" t="s">
        <v>3162</v>
      </c>
      <c r="H472" s="232">
        <v>2</v>
      </c>
      <c r="I472" s="233"/>
      <c r="J472" s="234">
        <f>ROUND(I472*H472,2)</f>
        <v>0</v>
      </c>
      <c r="K472" s="235"/>
      <c r="L472" s="45"/>
      <c r="M472" s="236" t="s">
        <v>1</v>
      </c>
      <c r="N472" s="237" t="s">
        <v>45</v>
      </c>
      <c r="O472" s="92"/>
      <c r="P472" s="238">
        <f>O472*H472</f>
        <v>0</v>
      </c>
      <c r="Q472" s="238">
        <v>0</v>
      </c>
      <c r="R472" s="238">
        <f>Q472*H472</f>
        <v>0</v>
      </c>
      <c r="S472" s="238">
        <v>0</v>
      </c>
      <c r="T472" s="239">
        <f>S472*H472</f>
        <v>0</v>
      </c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R472" s="240" t="s">
        <v>219</v>
      </c>
      <c r="AT472" s="240" t="s">
        <v>215</v>
      </c>
      <c r="AU472" s="240" t="s">
        <v>89</v>
      </c>
      <c r="AY472" s="18" t="s">
        <v>213</v>
      </c>
      <c r="BE472" s="241">
        <f>IF(N472="základní",J472,0)</f>
        <v>0</v>
      </c>
      <c r="BF472" s="241">
        <f>IF(N472="snížená",J472,0)</f>
        <v>0</v>
      </c>
      <c r="BG472" s="241">
        <f>IF(N472="zákl. přenesená",J472,0)</f>
        <v>0</v>
      </c>
      <c r="BH472" s="241">
        <f>IF(N472="sníž. přenesená",J472,0)</f>
        <v>0</v>
      </c>
      <c r="BI472" s="241">
        <f>IF(N472="nulová",J472,0)</f>
        <v>0</v>
      </c>
      <c r="BJ472" s="18" t="s">
        <v>21</v>
      </c>
      <c r="BK472" s="241">
        <f>ROUND(I472*H472,2)</f>
        <v>0</v>
      </c>
      <c r="BL472" s="18" t="s">
        <v>219</v>
      </c>
      <c r="BM472" s="240" t="s">
        <v>1929</v>
      </c>
    </row>
    <row r="473" spans="1:65" s="2" customFormat="1" ht="16.5" customHeight="1">
      <c r="A473" s="39"/>
      <c r="B473" s="40"/>
      <c r="C473" s="228" t="s">
        <v>1136</v>
      </c>
      <c r="D473" s="228" t="s">
        <v>215</v>
      </c>
      <c r="E473" s="229" t="s">
        <v>4602</v>
      </c>
      <c r="F473" s="230" t="s">
        <v>4603</v>
      </c>
      <c r="G473" s="231" t="s">
        <v>3162</v>
      </c>
      <c r="H473" s="232">
        <v>3</v>
      </c>
      <c r="I473" s="233"/>
      <c r="J473" s="234">
        <f>ROUND(I473*H473,2)</f>
        <v>0</v>
      </c>
      <c r="K473" s="235"/>
      <c r="L473" s="45"/>
      <c r="M473" s="236" t="s">
        <v>1</v>
      </c>
      <c r="N473" s="237" t="s">
        <v>45</v>
      </c>
      <c r="O473" s="92"/>
      <c r="P473" s="238">
        <f>O473*H473</f>
        <v>0</v>
      </c>
      <c r="Q473" s="238">
        <v>0</v>
      </c>
      <c r="R473" s="238">
        <f>Q473*H473</f>
        <v>0</v>
      </c>
      <c r="S473" s="238">
        <v>0</v>
      </c>
      <c r="T473" s="239">
        <f>S473*H473</f>
        <v>0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R473" s="240" t="s">
        <v>219</v>
      </c>
      <c r="AT473" s="240" t="s">
        <v>215</v>
      </c>
      <c r="AU473" s="240" t="s">
        <v>89</v>
      </c>
      <c r="AY473" s="18" t="s">
        <v>213</v>
      </c>
      <c r="BE473" s="241">
        <f>IF(N473="základní",J473,0)</f>
        <v>0</v>
      </c>
      <c r="BF473" s="241">
        <f>IF(N473="snížená",J473,0)</f>
        <v>0</v>
      </c>
      <c r="BG473" s="241">
        <f>IF(N473="zákl. přenesená",J473,0)</f>
        <v>0</v>
      </c>
      <c r="BH473" s="241">
        <f>IF(N473="sníž. přenesená",J473,0)</f>
        <v>0</v>
      </c>
      <c r="BI473" s="241">
        <f>IF(N473="nulová",J473,0)</f>
        <v>0</v>
      </c>
      <c r="BJ473" s="18" t="s">
        <v>21</v>
      </c>
      <c r="BK473" s="241">
        <f>ROUND(I473*H473,2)</f>
        <v>0</v>
      </c>
      <c r="BL473" s="18" t="s">
        <v>219</v>
      </c>
      <c r="BM473" s="240" t="s">
        <v>1940</v>
      </c>
    </row>
    <row r="474" spans="1:63" s="12" customFormat="1" ht="22.8" customHeight="1">
      <c r="A474" s="12"/>
      <c r="B474" s="212"/>
      <c r="C474" s="213"/>
      <c r="D474" s="214" t="s">
        <v>79</v>
      </c>
      <c r="E474" s="226" t="s">
        <v>4594</v>
      </c>
      <c r="F474" s="226" t="s">
        <v>4595</v>
      </c>
      <c r="G474" s="213"/>
      <c r="H474" s="213"/>
      <c r="I474" s="216"/>
      <c r="J474" s="227">
        <f>BK474</f>
        <v>0</v>
      </c>
      <c r="K474" s="213"/>
      <c r="L474" s="218"/>
      <c r="M474" s="219"/>
      <c r="N474" s="220"/>
      <c r="O474" s="220"/>
      <c r="P474" s="221">
        <f>SUM(P475:P478)</f>
        <v>0</v>
      </c>
      <c r="Q474" s="220"/>
      <c r="R474" s="221">
        <f>SUM(R475:R478)</f>
        <v>0</v>
      </c>
      <c r="S474" s="220"/>
      <c r="T474" s="222">
        <f>SUM(T475:T478)</f>
        <v>0</v>
      </c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R474" s="223" t="s">
        <v>21</v>
      </c>
      <c r="AT474" s="224" t="s">
        <v>79</v>
      </c>
      <c r="AU474" s="224" t="s">
        <v>21</v>
      </c>
      <c r="AY474" s="223" t="s">
        <v>213</v>
      </c>
      <c r="BK474" s="225">
        <f>SUM(BK475:BK478)</f>
        <v>0</v>
      </c>
    </row>
    <row r="475" spans="1:65" s="2" customFormat="1" ht="16.5" customHeight="1">
      <c r="A475" s="39"/>
      <c r="B475" s="40"/>
      <c r="C475" s="228" t="s">
        <v>1141</v>
      </c>
      <c r="D475" s="228" t="s">
        <v>215</v>
      </c>
      <c r="E475" s="229" t="s">
        <v>4604</v>
      </c>
      <c r="F475" s="230" t="s">
        <v>4605</v>
      </c>
      <c r="G475" s="231" t="s">
        <v>3162</v>
      </c>
      <c r="H475" s="232">
        <v>4</v>
      </c>
      <c r="I475" s="233"/>
      <c r="J475" s="234">
        <f>ROUND(I475*H475,2)</f>
        <v>0</v>
      </c>
      <c r="K475" s="235"/>
      <c r="L475" s="45"/>
      <c r="M475" s="236" t="s">
        <v>1</v>
      </c>
      <c r="N475" s="237" t="s">
        <v>45</v>
      </c>
      <c r="O475" s="92"/>
      <c r="P475" s="238">
        <f>O475*H475</f>
        <v>0</v>
      </c>
      <c r="Q475" s="238">
        <v>0</v>
      </c>
      <c r="R475" s="238">
        <f>Q475*H475</f>
        <v>0</v>
      </c>
      <c r="S475" s="238">
        <v>0</v>
      </c>
      <c r="T475" s="239">
        <f>S475*H475</f>
        <v>0</v>
      </c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R475" s="240" t="s">
        <v>219</v>
      </c>
      <c r="AT475" s="240" t="s">
        <v>215</v>
      </c>
      <c r="AU475" s="240" t="s">
        <v>89</v>
      </c>
      <c r="AY475" s="18" t="s">
        <v>213</v>
      </c>
      <c r="BE475" s="241">
        <f>IF(N475="základní",J475,0)</f>
        <v>0</v>
      </c>
      <c r="BF475" s="241">
        <f>IF(N475="snížená",J475,0)</f>
        <v>0</v>
      </c>
      <c r="BG475" s="241">
        <f>IF(N475="zákl. přenesená",J475,0)</f>
        <v>0</v>
      </c>
      <c r="BH475" s="241">
        <f>IF(N475="sníž. přenesená",J475,0)</f>
        <v>0</v>
      </c>
      <c r="BI475" s="241">
        <f>IF(N475="nulová",J475,0)</f>
        <v>0</v>
      </c>
      <c r="BJ475" s="18" t="s">
        <v>21</v>
      </c>
      <c r="BK475" s="241">
        <f>ROUND(I475*H475,2)</f>
        <v>0</v>
      </c>
      <c r="BL475" s="18" t="s">
        <v>219</v>
      </c>
      <c r="BM475" s="240" t="s">
        <v>1950</v>
      </c>
    </row>
    <row r="476" spans="1:65" s="2" customFormat="1" ht="16.5" customHeight="1">
      <c r="A476" s="39"/>
      <c r="B476" s="40"/>
      <c r="C476" s="228" t="s">
        <v>1146</v>
      </c>
      <c r="D476" s="228" t="s">
        <v>215</v>
      </c>
      <c r="E476" s="229" t="s">
        <v>4606</v>
      </c>
      <c r="F476" s="230" t="s">
        <v>4607</v>
      </c>
      <c r="G476" s="231" t="s">
        <v>3162</v>
      </c>
      <c r="H476" s="232">
        <v>5</v>
      </c>
      <c r="I476" s="233"/>
      <c r="J476" s="234">
        <f>ROUND(I476*H476,2)</f>
        <v>0</v>
      </c>
      <c r="K476" s="235"/>
      <c r="L476" s="45"/>
      <c r="M476" s="236" t="s">
        <v>1</v>
      </c>
      <c r="N476" s="237" t="s">
        <v>45</v>
      </c>
      <c r="O476" s="92"/>
      <c r="P476" s="238">
        <f>O476*H476</f>
        <v>0</v>
      </c>
      <c r="Q476" s="238">
        <v>0</v>
      </c>
      <c r="R476" s="238">
        <f>Q476*H476</f>
        <v>0</v>
      </c>
      <c r="S476" s="238">
        <v>0</v>
      </c>
      <c r="T476" s="239">
        <f>S476*H476</f>
        <v>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40" t="s">
        <v>219</v>
      </c>
      <c r="AT476" s="240" t="s">
        <v>215</v>
      </c>
      <c r="AU476" s="240" t="s">
        <v>89</v>
      </c>
      <c r="AY476" s="18" t="s">
        <v>213</v>
      </c>
      <c r="BE476" s="241">
        <f>IF(N476="základní",J476,0)</f>
        <v>0</v>
      </c>
      <c r="BF476" s="241">
        <f>IF(N476="snížená",J476,0)</f>
        <v>0</v>
      </c>
      <c r="BG476" s="241">
        <f>IF(N476="zákl. přenesená",J476,0)</f>
        <v>0</v>
      </c>
      <c r="BH476" s="241">
        <f>IF(N476="sníž. přenesená",J476,0)</f>
        <v>0</v>
      </c>
      <c r="BI476" s="241">
        <f>IF(N476="nulová",J476,0)</f>
        <v>0</v>
      </c>
      <c r="BJ476" s="18" t="s">
        <v>21</v>
      </c>
      <c r="BK476" s="241">
        <f>ROUND(I476*H476,2)</f>
        <v>0</v>
      </c>
      <c r="BL476" s="18" t="s">
        <v>219</v>
      </c>
      <c r="BM476" s="240" t="s">
        <v>1959</v>
      </c>
    </row>
    <row r="477" spans="1:65" s="2" customFormat="1" ht="16.5" customHeight="1">
      <c r="A477" s="39"/>
      <c r="B477" s="40"/>
      <c r="C477" s="228" t="s">
        <v>1152</v>
      </c>
      <c r="D477" s="228" t="s">
        <v>215</v>
      </c>
      <c r="E477" s="229" t="s">
        <v>4608</v>
      </c>
      <c r="F477" s="230" t="s">
        <v>4609</v>
      </c>
      <c r="G477" s="231" t="s">
        <v>3162</v>
      </c>
      <c r="H477" s="232">
        <v>2</v>
      </c>
      <c r="I477" s="233"/>
      <c r="J477" s="234">
        <f>ROUND(I477*H477,2)</f>
        <v>0</v>
      </c>
      <c r="K477" s="235"/>
      <c r="L477" s="45"/>
      <c r="M477" s="236" t="s">
        <v>1</v>
      </c>
      <c r="N477" s="237" t="s">
        <v>45</v>
      </c>
      <c r="O477" s="92"/>
      <c r="P477" s="238">
        <f>O477*H477</f>
        <v>0</v>
      </c>
      <c r="Q477" s="238">
        <v>0</v>
      </c>
      <c r="R477" s="238">
        <f>Q477*H477</f>
        <v>0</v>
      </c>
      <c r="S477" s="238">
        <v>0</v>
      </c>
      <c r="T477" s="239">
        <f>S477*H477</f>
        <v>0</v>
      </c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R477" s="240" t="s">
        <v>219</v>
      </c>
      <c r="AT477" s="240" t="s">
        <v>215</v>
      </c>
      <c r="AU477" s="240" t="s">
        <v>89</v>
      </c>
      <c r="AY477" s="18" t="s">
        <v>213</v>
      </c>
      <c r="BE477" s="241">
        <f>IF(N477="základní",J477,0)</f>
        <v>0</v>
      </c>
      <c r="BF477" s="241">
        <f>IF(N477="snížená",J477,0)</f>
        <v>0</v>
      </c>
      <c r="BG477" s="241">
        <f>IF(N477="zákl. přenesená",J477,0)</f>
        <v>0</v>
      </c>
      <c r="BH477" s="241">
        <f>IF(N477="sníž. přenesená",J477,0)</f>
        <v>0</v>
      </c>
      <c r="BI477" s="241">
        <f>IF(N477="nulová",J477,0)</f>
        <v>0</v>
      </c>
      <c r="BJ477" s="18" t="s">
        <v>21</v>
      </c>
      <c r="BK477" s="241">
        <f>ROUND(I477*H477,2)</f>
        <v>0</v>
      </c>
      <c r="BL477" s="18" t="s">
        <v>219</v>
      </c>
      <c r="BM477" s="240" t="s">
        <v>1969</v>
      </c>
    </row>
    <row r="478" spans="1:65" s="2" customFormat="1" ht="16.5" customHeight="1">
      <c r="A478" s="39"/>
      <c r="B478" s="40"/>
      <c r="C478" s="228" t="s">
        <v>1157</v>
      </c>
      <c r="D478" s="228" t="s">
        <v>215</v>
      </c>
      <c r="E478" s="229" t="s">
        <v>4610</v>
      </c>
      <c r="F478" s="230" t="s">
        <v>4611</v>
      </c>
      <c r="G478" s="231" t="s">
        <v>3162</v>
      </c>
      <c r="H478" s="232">
        <v>3</v>
      </c>
      <c r="I478" s="233"/>
      <c r="J478" s="234">
        <f>ROUND(I478*H478,2)</f>
        <v>0</v>
      </c>
      <c r="K478" s="235"/>
      <c r="L478" s="45"/>
      <c r="M478" s="236" t="s">
        <v>1</v>
      </c>
      <c r="N478" s="237" t="s">
        <v>45</v>
      </c>
      <c r="O478" s="92"/>
      <c r="P478" s="238">
        <f>O478*H478</f>
        <v>0</v>
      </c>
      <c r="Q478" s="238">
        <v>0</v>
      </c>
      <c r="R478" s="238">
        <f>Q478*H478</f>
        <v>0</v>
      </c>
      <c r="S478" s="238">
        <v>0</v>
      </c>
      <c r="T478" s="239">
        <f>S478*H478</f>
        <v>0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40" t="s">
        <v>219</v>
      </c>
      <c r="AT478" s="240" t="s">
        <v>215</v>
      </c>
      <c r="AU478" s="240" t="s">
        <v>89</v>
      </c>
      <c r="AY478" s="18" t="s">
        <v>213</v>
      </c>
      <c r="BE478" s="241">
        <f>IF(N478="základní",J478,0)</f>
        <v>0</v>
      </c>
      <c r="BF478" s="241">
        <f>IF(N478="snížená",J478,0)</f>
        <v>0</v>
      </c>
      <c r="BG478" s="241">
        <f>IF(N478="zákl. přenesená",J478,0)</f>
        <v>0</v>
      </c>
      <c r="BH478" s="241">
        <f>IF(N478="sníž. přenesená",J478,0)</f>
        <v>0</v>
      </c>
      <c r="BI478" s="241">
        <f>IF(N478="nulová",J478,0)</f>
        <v>0</v>
      </c>
      <c r="BJ478" s="18" t="s">
        <v>21</v>
      </c>
      <c r="BK478" s="241">
        <f>ROUND(I478*H478,2)</f>
        <v>0</v>
      </c>
      <c r="BL478" s="18" t="s">
        <v>219</v>
      </c>
      <c r="BM478" s="240" t="s">
        <v>1980</v>
      </c>
    </row>
    <row r="479" spans="1:63" s="12" customFormat="1" ht="22.8" customHeight="1">
      <c r="A479" s="12"/>
      <c r="B479" s="212"/>
      <c r="C479" s="213"/>
      <c r="D479" s="214" t="s">
        <v>79</v>
      </c>
      <c r="E479" s="226" t="s">
        <v>4532</v>
      </c>
      <c r="F479" s="226" t="s">
        <v>4533</v>
      </c>
      <c r="G479" s="213"/>
      <c r="H479" s="213"/>
      <c r="I479" s="216"/>
      <c r="J479" s="227">
        <f>BK479</f>
        <v>0</v>
      </c>
      <c r="K479" s="213"/>
      <c r="L479" s="218"/>
      <c r="M479" s="219"/>
      <c r="N479" s="220"/>
      <c r="O479" s="220"/>
      <c r="P479" s="221">
        <f>SUM(P480:P481)</f>
        <v>0</v>
      </c>
      <c r="Q479" s="220"/>
      <c r="R479" s="221">
        <f>SUM(R480:R481)</f>
        <v>0</v>
      </c>
      <c r="S479" s="220"/>
      <c r="T479" s="222">
        <f>SUM(T480:T481)</f>
        <v>0</v>
      </c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R479" s="223" t="s">
        <v>21</v>
      </c>
      <c r="AT479" s="224" t="s">
        <v>79</v>
      </c>
      <c r="AU479" s="224" t="s">
        <v>21</v>
      </c>
      <c r="AY479" s="223" t="s">
        <v>213</v>
      </c>
      <c r="BK479" s="225">
        <f>SUM(BK480:BK481)</f>
        <v>0</v>
      </c>
    </row>
    <row r="480" spans="1:65" s="2" customFormat="1" ht="16.5" customHeight="1">
      <c r="A480" s="39"/>
      <c r="B480" s="40"/>
      <c r="C480" s="228" t="s">
        <v>1162</v>
      </c>
      <c r="D480" s="228" t="s">
        <v>215</v>
      </c>
      <c r="E480" s="229" t="s">
        <v>4612</v>
      </c>
      <c r="F480" s="230" t="s">
        <v>4436</v>
      </c>
      <c r="G480" s="231" t="s">
        <v>3162</v>
      </c>
      <c r="H480" s="232">
        <v>1</v>
      </c>
      <c r="I480" s="233"/>
      <c r="J480" s="234">
        <f>ROUND(I480*H480,2)</f>
        <v>0</v>
      </c>
      <c r="K480" s="235"/>
      <c r="L480" s="45"/>
      <c r="M480" s="236" t="s">
        <v>1</v>
      </c>
      <c r="N480" s="237" t="s">
        <v>45</v>
      </c>
      <c r="O480" s="92"/>
      <c r="P480" s="238">
        <f>O480*H480</f>
        <v>0</v>
      </c>
      <c r="Q480" s="238">
        <v>0</v>
      </c>
      <c r="R480" s="238">
        <f>Q480*H480</f>
        <v>0</v>
      </c>
      <c r="S480" s="238">
        <v>0</v>
      </c>
      <c r="T480" s="239">
        <f>S480*H480</f>
        <v>0</v>
      </c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R480" s="240" t="s">
        <v>219</v>
      </c>
      <c r="AT480" s="240" t="s">
        <v>215</v>
      </c>
      <c r="AU480" s="240" t="s">
        <v>89</v>
      </c>
      <c r="AY480" s="18" t="s">
        <v>213</v>
      </c>
      <c r="BE480" s="241">
        <f>IF(N480="základní",J480,0)</f>
        <v>0</v>
      </c>
      <c r="BF480" s="241">
        <f>IF(N480="snížená",J480,0)</f>
        <v>0</v>
      </c>
      <c r="BG480" s="241">
        <f>IF(N480="zákl. přenesená",J480,0)</f>
        <v>0</v>
      </c>
      <c r="BH480" s="241">
        <f>IF(N480="sníž. přenesená",J480,0)</f>
        <v>0</v>
      </c>
      <c r="BI480" s="241">
        <f>IF(N480="nulová",J480,0)</f>
        <v>0</v>
      </c>
      <c r="BJ480" s="18" t="s">
        <v>21</v>
      </c>
      <c r="BK480" s="241">
        <f>ROUND(I480*H480,2)</f>
        <v>0</v>
      </c>
      <c r="BL480" s="18" t="s">
        <v>219</v>
      </c>
      <c r="BM480" s="240" t="s">
        <v>1990</v>
      </c>
    </row>
    <row r="481" spans="1:65" s="2" customFormat="1" ht="16.5" customHeight="1">
      <c r="A481" s="39"/>
      <c r="B481" s="40"/>
      <c r="C481" s="228" t="s">
        <v>1167</v>
      </c>
      <c r="D481" s="228" t="s">
        <v>215</v>
      </c>
      <c r="E481" s="229" t="s">
        <v>4613</v>
      </c>
      <c r="F481" s="230" t="s">
        <v>4614</v>
      </c>
      <c r="G481" s="231" t="s">
        <v>3162</v>
      </c>
      <c r="H481" s="232">
        <v>1</v>
      </c>
      <c r="I481" s="233"/>
      <c r="J481" s="234">
        <f>ROUND(I481*H481,2)</f>
        <v>0</v>
      </c>
      <c r="K481" s="235"/>
      <c r="L481" s="45"/>
      <c r="M481" s="236" t="s">
        <v>1</v>
      </c>
      <c r="N481" s="237" t="s">
        <v>45</v>
      </c>
      <c r="O481" s="92"/>
      <c r="P481" s="238">
        <f>O481*H481</f>
        <v>0</v>
      </c>
      <c r="Q481" s="238">
        <v>0</v>
      </c>
      <c r="R481" s="238">
        <f>Q481*H481</f>
        <v>0</v>
      </c>
      <c r="S481" s="238">
        <v>0</v>
      </c>
      <c r="T481" s="239">
        <f>S481*H481</f>
        <v>0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240" t="s">
        <v>219</v>
      </c>
      <c r="AT481" s="240" t="s">
        <v>215</v>
      </c>
      <c r="AU481" s="240" t="s">
        <v>89</v>
      </c>
      <c r="AY481" s="18" t="s">
        <v>213</v>
      </c>
      <c r="BE481" s="241">
        <f>IF(N481="základní",J481,0)</f>
        <v>0</v>
      </c>
      <c r="BF481" s="241">
        <f>IF(N481="snížená",J481,0)</f>
        <v>0</v>
      </c>
      <c r="BG481" s="241">
        <f>IF(N481="zákl. přenesená",J481,0)</f>
        <v>0</v>
      </c>
      <c r="BH481" s="241">
        <f>IF(N481="sníž. přenesená",J481,0)</f>
        <v>0</v>
      </c>
      <c r="BI481" s="241">
        <f>IF(N481="nulová",J481,0)</f>
        <v>0</v>
      </c>
      <c r="BJ481" s="18" t="s">
        <v>21</v>
      </c>
      <c r="BK481" s="241">
        <f>ROUND(I481*H481,2)</f>
        <v>0</v>
      </c>
      <c r="BL481" s="18" t="s">
        <v>219</v>
      </c>
      <c r="BM481" s="240" t="s">
        <v>2000</v>
      </c>
    </row>
    <row r="482" spans="1:63" s="12" customFormat="1" ht="22.8" customHeight="1">
      <c r="A482" s="12"/>
      <c r="B482" s="212"/>
      <c r="C482" s="213"/>
      <c r="D482" s="214" t="s">
        <v>79</v>
      </c>
      <c r="E482" s="226" t="s">
        <v>4437</v>
      </c>
      <c r="F482" s="226" t="s">
        <v>4438</v>
      </c>
      <c r="G482" s="213"/>
      <c r="H482" s="213"/>
      <c r="I482" s="216"/>
      <c r="J482" s="227">
        <f>BK482</f>
        <v>0</v>
      </c>
      <c r="K482" s="213"/>
      <c r="L482" s="218"/>
      <c r="M482" s="219"/>
      <c r="N482" s="220"/>
      <c r="O482" s="220"/>
      <c r="P482" s="221">
        <f>SUM(P483:P485)</f>
        <v>0</v>
      </c>
      <c r="Q482" s="220"/>
      <c r="R482" s="221">
        <f>SUM(R483:R485)</f>
        <v>0</v>
      </c>
      <c r="S482" s="220"/>
      <c r="T482" s="222">
        <f>SUM(T483:T485)</f>
        <v>0</v>
      </c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R482" s="223" t="s">
        <v>21</v>
      </c>
      <c r="AT482" s="224" t="s">
        <v>79</v>
      </c>
      <c r="AU482" s="224" t="s">
        <v>21</v>
      </c>
      <c r="AY482" s="223" t="s">
        <v>213</v>
      </c>
      <c r="BK482" s="225">
        <f>SUM(BK483:BK485)</f>
        <v>0</v>
      </c>
    </row>
    <row r="483" spans="1:65" s="2" customFormat="1" ht="16.5" customHeight="1">
      <c r="A483" s="39"/>
      <c r="B483" s="40"/>
      <c r="C483" s="228" t="s">
        <v>1172</v>
      </c>
      <c r="D483" s="228" t="s">
        <v>215</v>
      </c>
      <c r="E483" s="229" t="s">
        <v>4615</v>
      </c>
      <c r="F483" s="230" t="s">
        <v>4616</v>
      </c>
      <c r="G483" s="231" t="s">
        <v>3162</v>
      </c>
      <c r="H483" s="232">
        <v>2</v>
      </c>
      <c r="I483" s="233"/>
      <c r="J483" s="234">
        <f>ROUND(I483*H483,2)</f>
        <v>0</v>
      </c>
      <c r="K483" s="235"/>
      <c r="L483" s="45"/>
      <c r="M483" s="236" t="s">
        <v>1</v>
      </c>
      <c r="N483" s="237" t="s">
        <v>45</v>
      </c>
      <c r="O483" s="92"/>
      <c r="P483" s="238">
        <f>O483*H483</f>
        <v>0</v>
      </c>
      <c r="Q483" s="238">
        <v>0</v>
      </c>
      <c r="R483" s="238">
        <f>Q483*H483</f>
        <v>0</v>
      </c>
      <c r="S483" s="238">
        <v>0</v>
      </c>
      <c r="T483" s="239">
        <f>S483*H483</f>
        <v>0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40" t="s">
        <v>219</v>
      </c>
      <c r="AT483" s="240" t="s">
        <v>215</v>
      </c>
      <c r="AU483" s="240" t="s">
        <v>89</v>
      </c>
      <c r="AY483" s="18" t="s">
        <v>213</v>
      </c>
      <c r="BE483" s="241">
        <f>IF(N483="základní",J483,0)</f>
        <v>0</v>
      </c>
      <c r="BF483" s="241">
        <f>IF(N483="snížená",J483,0)</f>
        <v>0</v>
      </c>
      <c r="BG483" s="241">
        <f>IF(N483="zákl. přenesená",J483,0)</f>
        <v>0</v>
      </c>
      <c r="BH483" s="241">
        <f>IF(N483="sníž. přenesená",J483,0)</f>
        <v>0</v>
      </c>
      <c r="BI483" s="241">
        <f>IF(N483="nulová",J483,0)</f>
        <v>0</v>
      </c>
      <c r="BJ483" s="18" t="s">
        <v>21</v>
      </c>
      <c r="BK483" s="241">
        <f>ROUND(I483*H483,2)</f>
        <v>0</v>
      </c>
      <c r="BL483" s="18" t="s">
        <v>219</v>
      </c>
      <c r="BM483" s="240" t="s">
        <v>2020</v>
      </c>
    </row>
    <row r="484" spans="1:65" s="2" customFormat="1" ht="16.5" customHeight="1">
      <c r="A484" s="39"/>
      <c r="B484" s="40"/>
      <c r="C484" s="228" t="s">
        <v>1179</v>
      </c>
      <c r="D484" s="228" t="s">
        <v>215</v>
      </c>
      <c r="E484" s="229" t="s">
        <v>4536</v>
      </c>
      <c r="F484" s="230" t="s">
        <v>4537</v>
      </c>
      <c r="G484" s="231" t="s">
        <v>3162</v>
      </c>
      <c r="H484" s="232">
        <v>1</v>
      </c>
      <c r="I484" s="233"/>
      <c r="J484" s="234">
        <f>ROUND(I484*H484,2)</f>
        <v>0</v>
      </c>
      <c r="K484" s="235"/>
      <c r="L484" s="45"/>
      <c r="M484" s="236" t="s">
        <v>1</v>
      </c>
      <c r="N484" s="237" t="s">
        <v>45</v>
      </c>
      <c r="O484" s="92"/>
      <c r="P484" s="238">
        <f>O484*H484</f>
        <v>0</v>
      </c>
      <c r="Q484" s="238">
        <v>0</v>
      </c>
      <c r="R484" s="238">
        <f>Q484*H484</f>
        <v>0</v>
      </c>
      <c r="S484" s="238">
        <v>0</v>
      </c>
      <c r="T484" s="239">
        <f>S484*H484</f>
        <v>0</v>
      </c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R484" s="240" t="s">
        <v>219</v>
      </c>
      <c r="AT484" s="240" t="s">
        <v>215</v>
      </c>
      <c r="AU484" s="240" t="s">
        <v>89</v>
      </c>
      <c r="AY484" s="18" t="s">
        <v>213</v>
      </c>
      <c r="BE484" s="241">
        <f>IF(N484="základní",J484,0)</f>
        <v>0</v>
      </c>
      <c r="BF484" s="241">
        <f>IF(N484="snížená",J484,0)</f>
        <v>0</v>
      </c>
      <c r="BG484" s="241">
        <f>IF(N484="zákl. přenesená",J484,0)</f>
        <v>0</v>
      </c>
      <c r="BH484" s="241">
        <f>IF(N484="sníž. přenesená",J484,0)</f>
        <v>0</v>
      </c>
      <c r="BI484" s="241">
        <f>IF(N484="nulová",J484,0)</f>
        <v>0</v>
      </c>
      <c r="BJ484" s="18" t="s">
        <v>21</v>
      </c>
      <c r="BK484" s="241">
        <f>ROUND(I484*H484,2)</f>
        <v>0</v>
      </c>
      <c r="BL484" s="18" t="s">
        <v>219</v>
      </c>
      <c r="BM484" s="240" t="s">
        <v>2033</v>
      </c>
    </row>
    <row r="485" spans="1:65" s="2" customFormat="1" ht="16.5" customHeight="1">
      <c r="A485" s="39"/>
      <c r="B485" s="40"/>
      <c r="C485" s="228" t="s">
        <v>1185</v>
      </c>
      <c r="D485" s="228" t="s">
        <v>215</v>
      </c>
      <c r="E485" s="229" t="s">
        <v>4617</v>
      </c>
      <c r="F485" s="230" t="s">
        <v>4618</v>
      </c>
      <c r="G485" s="231" t="s">
        <v>3162</v>
      </c>
      <c r="H485" s="232">
        <v>1</v>
      </c>
      <c r="I485" s="233"/>
      <c r="J485" s="234">
        <f>ROUND(I485*H485,2)</f>
        <v>0</v>
      </c>
      <c r="K485" s="235"/>
      <c r="L485" s="45"/>
      <c r="M485" s="236" t="s">
        <v>1</v>
      </c>
      <c r="N485" s="237" t="s">
        <v>45</v>
      </c>
      <c r="O485" s="92"/>
      <c r="P485" s="238">
        <f>O485*H485</f>
        <v>0</v>
      </c>
      <c r="Q485" s="238">
        <v>0</v>
      </c>
      <c r="R485" s="238">
        <f>Q485*H485</f>
        <v>0</v>
      </c>
      <c r="S485" s="238">
        <v>0</v>
      </c>
      <c r="T485" s="239">
        <f>S485*H485</f>
        <v>0</v>
      </c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R485" s="240" t="s">
        <v>219</v>
      </c>
      <c r="AT485" s="240" t="s">
        <v>215</v>
      </c>
      <c r="AU485" s="240" t="s">
        <v>89</v>
      </c>
      <c r="AY485" s="18" t="s">
        <v>213</v>
      </c>
      <c r="BE485" s="241">
        <f>IF(N485="základní",J485,0)</f>
        <v>0</v>
      </c>
      <c r="BF485" s="241">
        <f>IF(N485="snížená",J485,0)</f>
        <v>0</v>
      </c>
      <c r="BG485" s="241">
        <f>IF(N485="zákl. přenesená",J485,0)</f>
        <v>0</v>
      </c>
      <c r="BH485" s="241">
        <f>IF(N485="sníž. přenesená",J485,0)</f>
        <v>0</v>
      </c>
      <c r="BI485" s="241">
        <f>IF(N485="nulová",J485,0)</f>
        <v>0</v>
      </c>
      <c r="BJ485" s="18" t="s">
        <v>21</v>
      </c>
      <c r="BK485" s="241">
        <f>ROUND(I485*H485,2)</f>
        <v>0</v>
      </c>
      <c r="BL485" s="18" t="s">
        <v>219</v>
      </c>
      <c r="BM485" s="240" t="s">
        <v>2045</v>
      </c>
    </row>
    <row r="486" spans="1:63" s="12" customFormat="1" ht="22.8" customHeight="1">
      <c r="A486" s="12"/>
      <c r="B486" s="212"/>
      <c r="C486" s="213"/>
      <c r="D486" s="214" t="s">
        <v>79</v>
      </c>
      <c r="E486" s="226" t="s">
        <v>4445</v>
      </c>
      <c r="F486" s="226" t="s">
        <v>4446</v>
      </c>
      <c r="G486" s="213"/>
      <c r="H486" s="213"/>
      <c r="I486" s="216"/>
      <c r="J486" s="227">
        <f>BK486</f>
        <v>0</v>
      </c>
      <c r="K486" s="213"/>
      <c r="L486" s="218"/>
      <c r="M486" s="219"/>
      <c r="N486" s="220"/>
      <c r="O486" s="220"/>
      <c r="P486" s="221">
        <f>SUM(P487:P489)</f>
        <v>0</v>
      </c>
      <c r="Q486" s="220"/>
      <c r="R486" s="221">
        <f>SUM(R487:R489)</f>
        <v>0</v>
      </c>
      <c r="S486" s="220"/>
      <c r="T486" s="222">
        <f>SUM(T487:T489)</f>
        <v>0</v>
      </c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R486" s="223" t="s">
        <v>21</v>
      </c>
      <c r="AT486" s="224" t="s">
        <v>79</v>
      </c>
      <c r="AU486" s="224" t="s">
        <v>21</v>
      </c>
      <c r="AY486" s="223" t="s">
        <v>213</v>
      </c>
      <c r="BK486" s="225">
        <f>SUM(BK487:BK489)</f>
        <v>0</v>
      </c>
    </row>
    <row r="487" spans="1:65" s="2" customFormat="1" ht="16.5" customHeight="1">
      <c r="A487" s="39"/>
      <c r="B487" s="40"/>
      <c r="C487" s="228" t="s">
        <v>1190</v>
      </c>
      <c r="D487" s="228" t="s">
        <v>215</v>
      </c>
      <c r="E487" s="229" t="s">
        <v>4449</v>
      </c>
      <c r="F487" s="230" t="s">
        <v>4450</v>
      </c>
      <c r="G487" s="231" t="s">
        <v>3162</v>
      </c>
      <c r="H487" s="232">
        <v>4</v>
      </c>
      <c r="I487" s="233"/>
      <c r="J487" s="234">
        <f>ROUND(I487*H487,2)</f>
        <v>0</v>
      </c>
      <c r="K487" s="235"/>
      <c r="L487" s="45"/>
      <c r="M487" s="236" t="s">
        <v>1</v>
      </c>
      <c r="N487" s="237" t="s">
        <v>45</v>
      </c>
      <c r="O487" s="92"/>
      <c r="P487" s="238">
        <f>O487*H487</f>
        <v>0</v>
      </c>
      <c r="Q487" s="238">
        <v>0</v>
      </c>
      <c r="R487" s="238">
        <f>Q487*H487</f>
        <v>0</v>
      </c>
      <c r="S487" s="238">
        <v>0</v>
      </c>
      <c r="T487" s="239">
        <f>S487*H487</f>
        <v>0</v>
      </c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R487" s="240" t="s">
        <v>219</v>
      </c>
      <c r="AT487" s="240" t="s">
        <v>215</v>
      </c>
      <c r="AU487" s="240" t="s">
        <v>89</v>
      </c>
      <c r="AY487" s="18" t="s">
        <v>213</v>
      </c>
      <c r="BE487" s="241">
        <f>IF(N487="základní",J487,0)</f>
        <v>0</v>
      </c>
      <c r="BF487" s="241">
        <f>IF(N487="snížená",J487,0)</f>
        <v>0</v>
      </c>
      <c r="BG487" s="241">
        <f>IF(N487="zákl. přenesená",J487,0)</f>
        <v>0</v>
      </c>
      <c r="BH487" s="241">
        <f>IF(N487="sníž. přenesená",J487,0)</f>
        <v>0</v>
      </c>
      <c r="BI487" s="241">
        <f>IF(N487="nulová",J487,0)</f>
        <v>0</v>
      </c>
      <c r="BJ487" s="18" t="s">
        <v>21</v>
      </c>
      <c r="BK487" s="241">
        <f>ROUND(I487*H487,2)</f>
        <v>0</v>
      </c>
      <c r="BL487" s="18" t="s">
        <v>219</v>
      </c>
      <c r="BM487" s="240" t="s">
        <v>2056</v>
      </c>
    </row>
    <row r="488" spans="1:65" s="2" customFormat="1" ht="16.5" customHeight="1">
      <c r="A488" s="39"/>
      <c r="B488" s="40"/>
      <c r="C488" s="228" t="s">
        <v>1194</v>
      </c>
      <c r="D488" s="228" t="s">
        <v>215</v>
      </c>
      <c r="E488" s="229" t="s">
        <v>4542</v>
      </c>
      <c r="F488" s="230" t="s">
        <v>4543</v>
      </c>
      <c r="G488" s="231" t="s">
        <v>3162</v>
      </c>
      <c r="H488" s="232">
        <v>8</v>
      </c>
      <c r="I488" s="233"/>
      <c r="J488" s="234">
        <f>ROUND(I488*H488,2)</f>
        <v>0</v>
      </c>
      <c r="K488" s="235"/>
      <c r="L488" s="45"/>
      <c r="M488" s="236" t="s">
        <v>1</v>
      </c>
      <c r="N488" s="237" t="s">
        <v>45</v>
      </c>
      <c r="O488" s="92"/>
      <c r="P488" s="238">
        <f>O488*H488</f>
        <v>0</v>
      </c>
      <c r="Q488" s="238">
        <v>0</v>
      </c>
      <c r="R488" s="238">
        <f>Q488*H488</f>
        <v>0</v>
      </c>
      <c r="S488" s="238">
        <v>0</v>
      </c>
      <c r="T488" s="239">
        <f>S488*H488</f>
        <v>0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40" t="s">
        <v>219</v>
      </c>
      <c r="AT488" s="240" t="s">
        <v>215</v>
      </c>
      <c r="AU488" s="240" t="s">
        <v>89</v>
      </c>
      <c r="AY488" s="18" t="s">
        <v>213</v>
      </c>
      <c r="BE488" s="241">
        <f>IF(N488="základní",J488,0)</f>
        <v>0</v>
      </c>
      <c r="BF488" s="241">
        <f>IF(N488="snížená",J488,0)</f>
        <v>0</v>
      </c>
      <c r="BG488" s="241">
        <f>IF(N488="zákl. přenesená",J488,0)</f>
        <v>0</v>
      </c>
      <c r="BH488" s="241">
        <f>IF(N488="sníž. přenesená",J488,0)</f>
        <v>0</v>
      </c>
      <c r="BI488" s="241">
        <f>IF(N488="nulová",J488,0)</f>
        <v>0</v>
      </c>
      <c r="BJ488" s="18" t="s">
        <v>21</v>
      </c>
      <c r="BK488" s="241">
        <f>ROUND(I488*H488,2)</f>
        <v>0</v>
      </c>
      <c r="BL488" s="18" t="s">
        <v>219</v>
      </c>
      <c r="BM488" s="240" t="s">
        <v>2067</v>
      </c>
    </row>
    <row r="489" spans="1:65" s="2" customFormat="1" ht="16.5" customHeight="1">
      <c r="A489" s="39"/>
      <c r="B489" s="40"/>
      <c r="C489" s="228" t="s">
        <v>1199</v>
      </c>
      <c r="D489" s="228" t="s">
        <v>215</v>
      </c>
      <c r="E489" s="229" t="s">
        <v>4544</v>
      </c>
      <c r="F489" s="230" t="s">
        <v>4545</v>
      </c>
      <c r="G489" s="231" t="s">
        <v>3162</v>
      </c>
      <c r="H489" s="232">
        <v>2</v>
      </c>
      <c r="I489" s="233"/>
      <c r="J489" s="234">
        <f>ROUND(I489*H489,2)</f>
        <v>0</v>
      </c>
      <c r="K489" s="235"/>
      <c r="L489" s="45"/>
      <c r="M489" s="236" t="s">
        <v>1</v>
      </c>
      <c r="N489" s="237" t="s">
        <v>45</v>
      </c>
      <c r="O489" s="92"/>
      <c r="P489" s="238">
        <f>O489*H489</f>
        <v>0</v>
      </c>
      <c r="Q489" s="238">
        <v>0</v>
      </c>
      <c r="R489" s="238">
        <f>Q489*H489</f>
        <v>0</v>
      </c>
      <c r="S489" s="238">
        <v>0</v>
      </c>
      <c r="T489" s="239">
        <f>S489*H489</f>
        <v>0</v>
      </c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R489" s="240" t="s">
        <v>219</v>
      </c>
      <c r="AT489" s="240" t="s">
        <v>215</v>
      </c>
      <c r="AU489" s="240" t="s">
        <v>89</v>
      </c>
      <c r="AY489" s="18" t="s">
        <v>213</v>
      </c>
      <c r="BE489" s="241">
        <f>IF(N489="základní",J489,0)</f>
        <v>0</v>
      </c>
      <c r="BF489" s="241">
        <f>IF(N489="snížená",J489,0)</f>
        <v>0</v>
      </c>
      <c r="BG489" s="241">
        <f>IF(N489="zákl. přenesená",J489,0)</f>
        <v>0</v>
      </c>
      <c r="BH489" s="241">
        <f>IF(N489="sníž. přenesená",J489,0)</f>
        <v>0</v>
      </c>
      <c r="BI489" s="241">
        <f>IF(N489="nulová",J489,0)</f>
        <v>0</v>
      </c>
      <c r="BJ489" s="18" t="s">
        <v>21</v>
      </c>
      <c r="BK489" s="241">
        <f>ROUND(I489*H489,2)</f>
        <v>0</v>
      </c>
      <c r="BL489" s="18" t="s">
        <v>219</v>
      </c>
      <c r="BM489" s="240" t="s">
        <v>2081</v>
      </c>
    </row>
    <row r="490" spans="1:63" s="12" customFormat="1" ht="22.8" customHeight="1">
      <c r="A490" s="12"/>
      <c r="B490" s="212"/>
      <c r="C490" s="213"/>
      <c r="D490" s="214" t="s">
        <v>79</v>
      </c>
      <c r="E490" s="226" t="s">
        <v>4451</v>
      </c>
      <c r="F490" s="226" t="s">
        <v>4452</v>
      </c>
      <c r="G490" s="213"/>
      <c r="H490" s="213"/>
      <c r="I490" s="216"/>
      <c r="J490" s="227">
        <f>BK490</f>
        <v>0</v>
      </c>
      <c r="K490" s="213"/>
      <c r="L490" s="218"/>
      <c r="M490" s="219"/>
      <c r="N490" s="220"/>
      <c r="O490" s="220"/>
      <c r="P490" s="221">
        <f>SUM(P491:P492)</f>
        <v>0</v>
      </c>
      <c r="Q490" s="220"/>
      <c r="R490" s="221">
        <f>SUM(R491:R492)</f>
        <v>0</v>
      </c>
      <c r="S490" s="220"/>
      <c r="T490" s="222">
        <f>SUM(T491:T492)</f>
        <v>0</v>
      </c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R490" s="223" t="s">
        <v>21</v>
      </c>
      <c r="AT490" s="224" t="s">
        <v>79</v>
      </c>
      <c r="AU490" s="224" t="s">
        <v>21</v>
      </c>
      <c r="AY490" s="223" t="s">
        <v>213</v>
      </c>
      <c r="BK490" s="225">
        <f>SUM(BK491:BK492)</f>
        <v>0</v>
      </c>
    </row>
    <row r="491" spans="1:65" s="2" customFormat="1" ht="16.5" customHeight="1">
      <c r="A491" s="39"/>
      <c r="B491" s="40"/>
      <c r="C491" s="228" t="s">
        <v>1204</v>
      </c>
      <c r="D491" s="228" t="s">
        <v>215</v>
      </c>
      <c r="E491" s="229" t="s">
        <v>4619</v>
      </c>
      <c r="F491" s="230" t="s">
        <v>4620</v>
      </c>
      <c r="G491" s="231" t="s">
        <v>3162</v>
      </c>
      <c r="H491" s="232">
        <v>1</v>
      </c>
      <c r="I491" s="233"/>
      <c r="J491" s="234">
        <f>ROUND(I491*H491,2)</f>
        <v>0</v>
      </c>
      <c r="K491" s="235"/>
      <c r="L491" s="45"/>
      <c r="M491" s="236" t="s">
        <v>1</v>
      </c>
      <c r="N491" s="237" t="s">
        <v>45</v>
      </c>
      <c r="O491" s="92"/>
      <c r="P491" s="238">
        <f>O491*H491</f>
        <v>0</v>
      </c>
      <c r="Q491" s="238">
        <v>0</v>
      </c>
      <c r="R491" s="238">
        <f>Q491*H491</f>
        <v>0</v>
      </c>
      <c r="S491" s="238">
        <v>0</v>
      </c>
      <c r="T491" s="239">
        <f>S491*H491</f>
        <v>0</v>
      </c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R491" s="240" t="s">
        <v>219</v>
      </c>
      <c r="AT491" s="240" t="s">
        <v>215</v>
      </c>
      <c r="AU491" s="240" t="s">
        <v>89</v>
      </c>
      <c r="AY491" s="18" t="s">
        <v>213</v>
      </c>
      <c r="BE491" s="241">
        <f>IF(N491="základní",J491,0)</f>
        <v>0</v>
      </c>
      <c r="BF491" s="241">
        <f>IF(N491="snížená",J491,0)</f>
        <v>0</v>
      </c>
      <c r="BG491" s="241">
        <f>IF(N491="zákl. přenesená",J491,0)</f>
        <v>0</v>
      </c>
      <c r="BH491" s="241">
        <f>IF(N491="sníž. přenesená",J491,0)</f>
        <v>0</v>
      </c>
      <c r="BI491" s="241">
        <f>IF(N491="nulová",J491,0)</f>
        <v>0</v>
      </c>
      <c r="BJ491" s="18" t="s">
        <v>21</v>
      </c>
      <c r="BK491" s="241">
        <f>ROUND(I491*H491,2)</f>
        <v>0</v>
      </c>
      <c r="BL491" s="18" t="s">
        <v>219</v>
      </c>
      <c r="BM491" s="240" t="s">
        <v>2103</v>
      </c>
    </row>
    <row r="492" spans="1:65" s="2" customFormat="1" ht="16.5" customHeight="1">
      <c r="A492" s="39"/>
      <c r="B492" s="40"/>
      <c r="C492" s="228" t="s">
        <v>1209</v>
      </c>
      <c r="D492" s="228" t="s">
        <v>215</v>
      </c>
      <c r="E492" s="229" t="s">
        <v>4621</v>
      </c>
      <c r="F492" s="230" t="s">
        <v>4622</v>
      </c>
      <c r="G492" s="231" t="s">
        <v>3162</v>
      </c>
      <c r="H492" s="232">
        <v>1</v>
      </c>
      <c r="I492" s="233"/>
      <c r="J492" s="234">
        <f>ROUND(I492*H492,2)</f>
        <v>0</v>
      </c>
      <c r="K492" s="235"/>
      <c r="L492" s="45"/>
      <c r="M492" s="236" t="s">
        <v>1</v>
      </c>
      <c r="N492" s="237" t="s">
        <v>45</v>
      </c>
      <c r="O492" s="92"/>
      <c r="P492" s="238">
        <f>O492*H492</f>
        <v>0</v>
      </c>
      <c r="Q492" s="238">
        <v>0</v>
      </c>
      <c r="R492" s="238">
        <f>Q492*H492</f>
        <v>0</v>
      </c>
      <c r="S492" s="238">
        <v>0</v>
      </c>
      <c r="T492" s="239">
        <f>S492*H492</f>
        <v>0</v>
      </c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R492" s="240" t="s">
        <v>219</v>
      </c>
      <c r="AT492" s="240" t="s">
        <v>215</v>
      </c>
      <c r="AU492" s="240" t="s">
        <v>89</v>
      </c>
      <c r="AY492" s="18" t="s">
        <v>213</v>
      </c>
      <c r="BE492" s="241">
        <f>IF(N492="základní",J492,0)</f>
        <v>0</v>
      </c>
      <c r="BF492" s="241">
        <f>IF(N492="snížená",J492,0)</f>
        <v>0</v>
      </c>
      <c r="BG492" s="241">
        <f>IF(N492="zákl. přenesená",J492,0)</f>
        <v>0</v>
      </c>
      <c r="BH492" s="241">
        <f>IF(N492="sníž. přenesená",J492,0)</f>
        <v>0</v>
      </c>
      <c r="BI492" s="241">
        <f>IF(N492="nulová",J492,0)</f>
        <v>0</v>
      </c>
      <c r="BJ492" s="18" t="s">
        <v>21</v>
      </c>
      <c r="BK492" s="241">
        <f>ROUND(I492*H492,2)</f>
        <v>0</v>
      </c>
      <c r="BL492" s="18" t="s">
        <v>219</v>
      </c>
      <c r="BM492" s="240" t="s">
        <v>2137</v>
      </c>
    </row>
    <row r="493" spans="1:63" s="12" customFormat="1" ht="22.8" customHeight="1">
      <c r="A493" s="12"/>
      <c r="B493" s="212"/>
      <c r="C493" s="213"/>
      <c r="D493" s="214" t="s">
        <v>79</v>
      </c>
      <c r="E493" s="226" t="s">
        <v>4623</v>
      </c>
      <c r="F493" s="226" t="s">
        <v>4624</v>
      </c>
      <c r="G493" s="213"/>
      <c r="H493" s="213"/>
      <c r="I493" s="216"/>
      <c r="J493" s="227">
        <f>BK493</f>
        <v>0</v>
      </c>
      <c r="K493" s="213"/>
      <c r="L493" s="218"/>
      <c r="M493" s="219"/>
      <c r="N493" s="220"/>
      <c r="O493" s="220"/>
      <c r="P493" s="221">
        <f>P494</f>
        <v>0</v>
      </c>
      <c r="Q493" s="220"/>
      <c r="R493" s="221">
        <f>R494</f>
        <v>0</v>
      </c>
      <c r="S493" s="220"/>
      <c r="T493" s="222">
        <f>T494</f>
        <v>0</v>
      </c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R493" s="223" t="s">
        <v>21</v>
      </c>
      <c r="AT493" s="224" t="s">
        <v>79</v>
      </c>
      <c r="AU493" s="224" t="s">
        <v>21</v>
      </c>
      <c r="AY493" s="223" t="s">
        <v>213</v>
      </c>
      <c r="BK493" s="225">
        <f>BK494</f>
        <v>0</v>
      </c>
    </row>
    <row r="494" spans="1:65" s="2" customFormat="1" ht="16.5" customHeight="1">
      <c r="A494" s="39"/>
      <c r="B494" s="40"/>
      <c r="C494" s="228" t="s">
        <v>1215</v>
      </c>
      <c r="D494" s="228" t="s">
        <v>215</v>
      </c>
      <c r="E494" s="229" t="s">
        <v>4625</v>
      </c>
      <c r="F494" s="230" t="s">
        <v>4626</v>
      </c>
      <c r="G494" s="231" t="s">
        <v>3162</v>
      </c>
      <c r="H494" s="232">
        <v>2</v>
      </c>
      <c r="I494" s="233"/>
      <c r="J494" s="234">
        <f>ROUND(I494*H494,2)</f>
        <v>0</v>
      </c>
      <c r="K494" s="235"/>
      <c r="L494" s="45"/>
      <c r="M494" s="236" t="s">
        <v>1</v>
      </c>
      <c r="N494" s="237" t="s">
        <v>45</v>
      </c>
      <c r="O494" s="92"/>
      <c r="P494" s="238">
        <f>O494*H494</f>
        <v>0</v>
      </c>
      <c r="Q494" s="238">
        <v>0</v>
      </c>
      <c r="R494" s="238">
        <f>Q494*H494</f>
        <v>0</v>
      </c>
      <c r="S494" s="238">
        <v>0</v>
      </c>
      <c r="T494" s="239">
        <f>S494*H494</f>
        <v>0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40" t="s">
        <v>219</v>
      </c>
      <c r="AT494" s="240" t="s">
        <v>215</v>
      </c>
      <c r="AU494" s="240" t="s">
        <v>89</v>
      </c>
      <c r="AY494" s="18" t="s">
        <v>213</v>
      </c>
      <c r="BE494" s="241">
        <f>IF(N494="základní",J494,0)</f>
        <v>0</v>
      </c>
      <c r="BF494" s="241">
        <f>IF(N494="snížená",J494,0)</f>
        <v>0</v>
      </c>
      <c r="BG494" s="241">
        <f>IF(N494="zákl. přenesená",J494,0)</f>
        <v>0</v>
      </c>
      <c r="BH494" s="241">
        <f>IF(N494="sníž. přenesená",J494,0)</f>
        <v>0</v>
      </c>
      <c r="BI494" s="241">
        <f>IF(N494="nulová",J494,0)</f>
        <v>0</v>
      </c>
      <c r="BJ494" s="18" t="s">
        <v>21</v>
      </c>
      <c r="BK494" s="241">
        <f>ROUND(I494*H494,2)</f>
        <v>0</v>
      </c>
      <c r="BL494" s="18" t="s">
        <v>219</v>
      </c>
      <c r="BM494" s="240" t="s">
        <v>2148</v>
      </c>
    </row>
    <row r="495" spans="1:63" s="12" customFormat="1" ht="22.8" customHeight="1">
      <c r="A495" s="12"/>
      <c r="B495" s="212"/>
      <c r="C495" s="213"/>
      <c r="D495" s="214" t="s">
        <v>79</v>
      </c>
      <c r="E495" s="226" t="s">
        <v>4459</v>
      </c>
      <c r="F495" s="226" t="s">
        <v>4460</v>
      </c>
      <c r="G495" s="213"/>
      <c r="H495" s="213"/>
      <c r="I495" s="216"/>
      <c r="J495" s="227">
        <f>BK495</f>
        <v>0</v>
      </c>
      <c r="K495" s="213"/>
      <c r="L495" s="218"/>
      <c r="M495" s="219"/>
      <c r="N495" s="220"/>
      <c r="O495" s="220"/>
      <c r="P495" s="221">
        <f>SUM(P496:P498)</f>
        <v>0</v>
      </c>
      <c r="Q495" s="220"/>
      <c r="R495" s="221">
        <f>SUM(R496:R498)</f>
        <v>0</v>
      </c>
      <c r="S495" s="220"/>
      <c r="T495" s="222">
        <f>SUM(T496:T498)</f>
        <v>0</v>
      </c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R495" s="223" t="s">
        <v>21</v>
      </c>
      <c r="AT495" s="224" t="s">
        <v>79</v>
      </c>
      <c r="AU495" s="224" t="s">
        <v>21</v>
      </c>
      <c r="AY495" s="223" t="s">
        <v>213</v>
      </c>
      <c r="BK495" s="225">
        <f>SUM(BK496:BK498)</f>
        <v>0</v>
      </c>
    </row>
    <row r="496" spans="1:65" s="2" customFormat="1" ht="16.5" customHeight="1">
      <c r="A496" s="39"/>
      <c r="B496" s="40"/>
      <c r="C496" s="228" t="s">
        <v>1220</v>
      </c>
      <c r="D496" s="228" t="s">
        <v>215</v>
      </c>
      <c r="E496" s="229" t="s">
        <v>4461</v>
      </c>
      <c r="F496" s="230" t="s">
        <v>4462</v>
      </c>
      <c r="G496" s="231" t="s">
        <v>4398</v>
      </c>
      <c r="H496" s="232">
        <v>13</v>
      </c>
      <c r="I496" s="233"/>
      <c r="J496" s="234">
        <f>ROUND(I496*H496,2)</f>
        <v>0</v>
      </c>
      <c r="K496" s="235"/>
      <c r="L496" s="45"/>
      <c r="M496" s="236" t="s">
        <v>1</v>
      </c>
      <c r="N496" s="237" t="s">
        <v>45</v>
      </c>
      <c r="O496" s="92"/>
      <c r="P496" s="238">
        <f>O496*H496</f>
        <v>0</v>
      </c>
      <c r="Q496" s="238">
        <v>0</v>
      </c>
      <c r="R496" s="238">
        <f>Q496*H496</f>
        <v>0</v>
      </c>
      <c r="S496" s="238">
        <v>0</v>
      </c>
      <c r="T496" s="239">
        <f>S496*H496</f>
        <v>0</v>
      </c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R496" s="240" t="s">
        <v>219</v>
      </c>
      <c r="AT496" s="240" t="s">
        <v>215</v>
      </c>
      <c r="AU496" s="240" t="s">
        <v>89</v>
      </c>
      <c r="AY496" s="18" t="s">
        <v>213</v>
      </c>
      <c r="BE496" s="241">
        <f>IF(N496="základní",J496,0)</f>
        <v>0</v>
      </c>
      <c r="BF496" s="241">
        <f>IF(N496="snížená",J496,0)</f>
        <v>0</v>
      </c>
      <c r="BG496" s="241">
        <f>IF(N496="zákl. přenesená",J496,0)</f>
        <v>0</v>
      </c>
      <c r="BH496" s="241">
        <f>IF(N496="sníž. přenesená",J496,0)</f>
        <v>0</v>
      </c>
      <c r="BI496" s="241">
        <f>IF(N496="nulová",J496,0)</f>
        <v>0</v>
      </c>
      <c r="BJ496" s="18" t="s">
        <v>21</v>
      </c>
      <c r="BK496" s="241">
        <f>ROUND(I496*H496,2)</f>
        <v>0</v>
      </c>
      <c r="BL496" s="18" t="s">
        <v>219</v>
      </c>
      <c r="BM496" s="240" t="s">
        <v>2158</v>
      </c>
    </row>
    <row r="497" spans="1:65" s="2" customFormat="1" ht="16.5" customHeight="1">
      <c r="A497" s="39"/>
      <c r="B497" s="40"/>
      <c r="C497" s="228" t="s">
        <v>1224</v>
      </c>
      <c r="D497" s="228" t="s">
        <v>215</v>
      </c>
      <c r="E497" s="229" t="s">
        <v>4463</v>
      </c>
      <c r="F497" s="230" t="s">
        <v>4464</v>
      </c>
      <c r="G497" s="231" t="s">
        <v>4398</v>
      </c>
      <c r="H497" s="232">
        <v>22.8</v>
      </c>
      <c r="I497" s="233"/>
      <c r="J497" s="234">
        <f>ROUND(I497*H497,2)</f>
        <v>0</v>
      </c>
      <c r="K497" s="235"/>
      <c r="L497" s="45"/>
      <c r="M497" s="236" t="s">
        <v>1</v>
      </c>
      <c r="N497" s="237" t="s">
        <v>45</v>
      </c>
      <c r="O497" s="92"/>
      <c r="P497" s="238">
        <f>O497*H497</f>
        <v>0</v>
      </c>
      <c r="Q497" s="238">
        <v>0</v>
      </c>
      <c r="R497" s="238">
        <f>Q497*H497</f>
        <v>0</v>
      </c>
      <c r="S497" s="238">
        <v>0</v>
      </c>
      <c r="T497" s="239">
        <f>S497*H497</f>
        <v>0</v>
      </c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R497" s="240" t="s">
        <v>219</v>
      </c>
      <c r="AT497" s="240" t="s">
        <v>215</v>
      </c>
      <c r="AU497" s="240" t="s">
        <v>89</v>
      </c>
      <c r="AY497" s="18" t="s">
        <v>213</v>
      </c>
      <c r="BE497" s="241">
        <f>IF(N497="základní",J497,0)</f>
        <v>0</v>
      </c>
      <c r="BF497" s="241">
        <f>IF(N497="snížená",J497,0)</f>
        <v>0</v>
      </c>
      <c r="BG497" s="241">
        <f>IF(N497="zákl. přenesená",J497,0)</f>
        <v>0</v>
      </c>
      <c r="BH497" s="241">
        <f>IF(N497="sníž. přenesená",J497,0)</f>
        <v>0</v>
      </c>
      <c r="BI497" s="241">
        <f>IF(N497="nulová",J497,0)</f>
        <v>0</v>
      </c>
      <c r="BJ497" s="18" t="s">
        <v>21</v>
      </c>
      <c r="BK497" s="241">
        <f>ROUND(I497*H497,2)</f>
        <v>0</v>
      </c>
      <c r="BL497" s="18" t="s">
        <v>219</v>
      </c>
      <c r="BM497" s="240" t="s">
        <v>2167</v>
      </c>
    </row>
    <row r="498" spans="1:65" s="2" customFormat="1" ht="16.5" customHeight="1">
      <c r="A498" s="39"/>
      <c r="B498" s="40"/>
      <c r="C498" s="228" t="s">
        <v>1229</v>
      </c>
      <c r="D498" s="228" t="s">
        <v>215</v>
      </c>
      <c r="E498" s="229" t="s">
        <v>4558</v>
      </c>
      <c r="F498" s="230" t="s">
        <v>4559</v>
      </c>
      <c r="G498" s="231" t="s">
        <v>4398</v>
      </c>
      <c r="H498" s="232">
        <v>6.6</v>
      </c>
      <c r="I498" s="233"/>
      <c r="J498" s="234">
        <f>ROUND(I498*H498,2)</f>
        <v>0</v>
      </c>
      <c r="K498" s="235"/>
      <c r="L498" s="45"/>
      <c r="M498" s="236" t="s">
        <v>1</v>
      </c>
      <c r="N498" s="237" t="s">
        <v>45</v>
      </c>
      <c r="O498" s="92"/>
      <c r="P498" s="238">
        <f>O498*H498</f>
        <v>0</v>
      </c>
      <c r="Q498" s="238">
        <v>0</v>
      </c>
      <c r="R498" s="238">
        <f>Q498*H498</f>
        <v>0</v>
      </c>
      <c r="S498" s="238">
        <v>0</v>
      </c>
      <c r="T498" s="239">
        <f>S498*H498</f>
        <v>0</v>
      </c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R498" s="240" t="s">
        <v>219</v>
      </c>
      <c r="AT498" s="240" t="s">
        <v>215</v>
      </c>
      <c r="AU498" s="240" t="s">
        <v>89</v>
      </c>
      <c r="AY498" s="18" t="s">
        <v>213</v>
      </c>
      <c r="BE498" s="241">
        <f>IF(N498="základní",J498,0)</f>
        <v>0</v>
      </c>
      <c r="BF498" s="241">
        <f>IF(N498="snížená",J498,0)</f>
        <v>0</v>
      </c>
      <c r="BG498" s="241">
        <f>IF(N498="zákl. přenesená",J498,0)</f>
        <v>0</v>
      </c>
      <c r="BH498" s="241">
        <f>IF(N498="sníž. přenesená",J498,0)</f>
        <v>0</v>
      </c>
      <c r="BI498" s="241">
        <f>IF(N498="nulová",J498,0)</f>
        <v>0</v>
      </c>
      <c r="BJ498" s="18" t="s">
        <v>21</v>
      </c>
      <c r="BK498" s="241">
        <f>ROUND(I498*H498,2)</f>
        <v>0</v>
      </c>
      <c r="BL498" s="18" t="s">
        <v>219</v>
      </c>
      <c r="BM498" s="240" t="s">
        <v>2175</v>
      </c>
    </row>
    <row r="499" spans="1:63" s="12" customFormat="1" ht="22.8" customHeight="1">
      <c r="A499" s="12"/>
      <c r="B499" s="212"/>
      <c r="C499" s="213"/>
      <c r="D499" s="214" t="s">
        <v>79</v>
      </c>
      <c r="E499" s="226" t="s">
        <v>4467</v>
      </c>
      <c r="F499" s="226" t="s">
        <v>4468</v>
      </c>
      <c r="G499" s="213"/>
      <c r="H499" s="213"/>
      <c r="I499" s="216"/>
      <c r="J499" s="227">
        <f>BK499</f>
        <v>0</v>
      </c>
      <c r="K499" s="213"/>
      <c r="L499" s="218"/>
      <c r="M499" s="219"/>
      <c r="N499" s="220"/>
      <c r="O499" s="220"/>
      <c r="P499" s="221">
        <f>SUM(P500:P505)</f>
        <v>0</v>
      </c>
      <c r="Q499" s="220"/>
      <c r="R499" s="221">
        <f>SUM(R500:R505)</f>
        <v>0</v>
      </c>
      <c r="S499" s="220"/>
      <c r="T499" s="222">
        <f>SUM(T500:T505)</f>
        <v>0</v>
      </c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R499" s="223" t="s">
        <v>21</v>
      </c>
      <c r="AT499" s="224" t="s">
        <v>79</v>
      </c>
      <c r="AU499" s="224" t="s">
        <v>21</v>
      </c>
      <c r="AY499" s="223" t="s">
        <v>213</v>
      </c>
      <c r="BK499" s="225">
        <f>SUM(BK500:BK505)</f>
        <v>0</v>
      </c>
    </row>
    <row r="500" spans="1:65" s="2" customFormat="1" ht="16.5" customHeight="1">
      <c r="A500" s="39"/>
      <c r="B500" s="40"/>
      <c r="C500" s="228" t="s">
        <v>1233</v>
      </c>
      <c r="D500" s="228" t="s">
        <v>215</v>
      </c>
      <c r="E500" s="229" t="s">
        <v>4627</v>
      </c>
      <c r="F500" s="230" t="s">
        <v>4628</v>
      </c>
      <c r="G500" s="231" t="s">
        <v>4398</v>
      </c>
      <c r="H500" s="232">
        <v>0.4</v>
      </c>
      <c r="I500" s="233"/>
      <c r="J500" s="234">
        <f>ROUND(I500*H500,2)</f>
        <v>0</v>
      </c>
      <c r="K500" s="235"/>
      <c r="L500" s="45"/>
      <c r="M500" s="236" t="s">
        <v>1</v>
      </c>
      <c r="N500" s="237" t="s">
        <v>45</v>
      </c>
      <c r="O500" s="92"/>
      <c r="P500" s="238">
        <f>O500*H500</f>
        <v>0</v>
      </c>
      <c r="Q500" s="238">
        <v>0</v>
      </c>
      <c r="R500" s="238">
        <f>Q500*H500</f>
        <v>0</v>
      </c>
      <c r="S500" s="238">
        <v>0</v>
      </c>
      <c r="T500" s="239">
        <f>S500*H500</f>
        <v>0</v>
      </c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R500" s="240" t="s">
        <v>219</v>
      </c>
      <c r="AT500" s="240" t="s">
        <v>215</v>
      </c>
      <c r="AU500" s="240" t="s">
        <v>89</v>
      </c>
      <c r="AY500" s="18" t="s">
        <v>213</v>
      </c>
      <c r="BE500" s="241">
        <f>IF(N500="základní",J500,0)</f>
        <v>0</v>
      </c>
      <c r="BF500" s="241">
        <f>IF(N500="snížená",J500,0)</f>
        <v>0</v>
      </c>
      <c r="BG500" s="241">
        <f>IF(N500="zákl. přenesená",J500,0)</f>
        <v>0</v>
      </c>
      <c r="BH500" s="241">
        <f>IF(N500="sníž. přenesená",J500,0)</f>
        <v>0</v>
      </c>
      <c r="BI500" s="241">
        <f>IF(N500="nulová",J500,0)</f>
        <v>0</v>
      </c>
      <c r="BJ500" s="18" t="s">
        <v>21</v>
      </c>
      <c r="BK500" s="241">
        <f>ROUND(I500*H500,2)</f>
        <v>0</v>
      </c>
      <c r="BL500" s="18" t="s">
        <v>219</v>
      </c>
      <c r="BM500" s="240" t="s">
        <v>2186</v>
      </c>
    </row>
    <row r="501" spans="1:65" s="2" customFormat="1" ht="16.5" customHeight="1">
      <c r="A501" s="39"/>
      <c r="B501" s="40"/>
      <c r="C501" s="228" t="s">
        <v>1242</v>
      </c>
      <c r="D501" s="228" t="s">
        <v>215</v>
      </c>
      <c r="E501" s="229" t="s">
        <v>4629</v>
      </c>
      <c r="F501" s="230" t="s">
        <v>4630</v>
      </c>
      <c r="G501" s="231" t="s">
        <v>4398</v>
      </c>
      <c r="H501" s="232">
        <v>1</v>
      </c>
      <c r="I501" s="233"/>
      <c r="J501" s="234">
        <f>ROUND(I501*H501,2)</f>
        <v>0</v>
      </c>
      <c r="K501" s="235"/>
      <c r="L501" s="45"/>
      <c r="M501" s="236" t="s">
        <v>1</v>
      </c>
      <c r="N501" s="237" t="s">
        <v>45</v>
      </c>
      <c r="O501" s="92"/>
      <c r="P501" s="238">
        <f>O501*H501</f>
        <v>0</v>
      </c>
      <c r="Q501" s="238">
        <v>0</v>
      </c>
      <c r="R501" s="238">
        <f>Q501*H501</f>
        <v>0</v>
      </c>
      <c r="S501" s="238">
        <v>0</v>
      </c>
      <c r="T501" s="239">
        <f>S501*H501</f>
        <v>0</v>
      </c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R501" s="240" t="s">
        <v>219</v>
      </c>
      <c r="AT501" s="240" t="s">
        <v>215</v>
      </c>
      <c r="AU501" s="240" t="s">
        <v>89</v>
      </c>
      <c r="AY501" s="18" t="s">
        <v>213</v>
      </c>
      <c r="BE501" s="241">
        <f>IF(N501="základní",J501,0)</f>
        <v>0</v>
      </c>
      <c r="BF501" s="241">
        <f>IF(N501="snížená",J501,0)</f>
        <v>0</v>
      </c>
      <c r="BG501" s="241">
        <f>IF(N501="zákl. přenesená",J501,0)</f>
        <v>0</v>
      </c>
      <c r="BH501" s="241">
        <f>IF(N501="sníž. přenesená",J501,0)</f>
        <v>0</v>
      </c>
      <c r="BI501" s="241">
        <f>IF(N501="nulová",J501,0)</f>
        <v>0</v>
      </c>
      <c r="BJ501" s="18" t="s">
        <v>21</v>
      </c>
      <c r="BK501" s="241">
        <f>ROUND(I501*H501,2)</f>
        <v>0</v>
      </c>
      <c r="BL501" s="18" t="s">
        <v>219</v>
      </c>
      <c r="BM501" s="240" t="s">
        <v>2196</v>
      </c>
    </row>
    <row r="502" spans="1:65" s="2" customFormat="1" ht="16.5" customHeight="1">
      <c r="A502" s="39"/>
      <c r="B502" s="40"/>
      <c r="C502" s="228" t="s">
        <v>1247</v>
      </c>
      <c r="D502" s="228" t="s">
        <v>215</v>
      </c>
      <c r="E502" s="229" t="s">
        <v>4631</v>
      </c>
      <c r="F502" s="230" t="s">
        <v>4632</v>
      </c>
      <c r="G502" s="231" t="s">
        <v>4398</v>
      </c>
      <c r="H502" s="232">
        <v>25.3</v>
      </c>
      <c r="I502" s="233"/>
      <c r="J502" s="234">
        <f>ROUND(I502*H502,2)</f>
        <v>0</v>
      </c>
      <c r="K502" s="235"/>
      <c r="L502" s="45"/>
      <c r="M502" s="236" t="s">
        <v>1</v>
      </c>
      <c r="N502" s="237" t="s">
        <v>45</v>
      </c>
      <c r="O502" s="92"/>
      <c r="P502" s="238">
        <f>O502*H502</f>
        <v>0</v>
      </c>
      <c r="Q502" s="238">
        <v>0</v>
      </c>
      <c r="R502" s="238">
        <f>Q502*H502</f>
        <v>0</v>
      </c>
      <c r="S502" s="238">
        <v>0</v>
      </c>
      <c r="T502" s="239">
        <f>S502*H502</f>
        <v>0</v>
      </c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R502" s="240" t="s">
        <v>219</v>
      </c>
      <c r="AT502" s="240" t="s">
        <v>215</v>
      </c>
      <c r="AU502" s="240" t="s">
        <v>89</v>
      </c>
      <c r="AY502" s="18" t="s">
        <v>213</v>
      </c>
      <c r="BE502" s="241">
        <f>IF(N502="základní",J502,0)</f>
        <v>0</v>
      </c>
      <c r="BF502" s="241">
        <f>IF(N502="snížená",J502,0)</f>
        <v>0</v>
      </c>
      <c r="BG502" s="241">
        <f>IF(N502="zákl. přenesená",J502,0)</f>
        <v>0</v>
      </c>
      <c r="BH502" s="241">
        <f>IF(N502="sníž. přenesená",J502,0)</f>
        <v>0</v>
      </c>
      <c r="BI502" s="241">
        <f>IF(N502="nulová",J502,0)</f>
        <v>0</v>
      </c>
      <c r="BJ502" s="18" t="s">
        <v>21</v>
      </c>
      <c r="BK502" s="241">
        <f>ROUND(I502*H502,2)</f>
        <v>0</v>
      </c>
      <c r="BL502" s="18" t="s">
        <v>219</v>
      </c>
      <c r="BM502" s="240" t="s">
        <v>2206</v>
      </c>
    </row>
    <row r="503" spans="1:65" s="2" customFormat="1" ht="16.5" customHeight="1">
      <c r="A503" s="39"/>
      <c r="B503" s="40"/>
      <c r="C503" s="228" t="s">
        <v>1252</v>
      </c>
      <c r="D503" s="228" t="s">
        <v>215</v>
      </c>
      <c r="E503" s="229" t="s">
        <v>4562</v>
      </c>
      <c r="F503" s="230" t="s">
        <v>4563</v>
      </c>
      <c r="G503" s="231" t="s">
        <v>4398</v>
      </c>
      <c r="H503" s="232">
        <v>38.4</v>
      </c>
      <c r="I503" s="233"/>
      <c r="J503" s="234">
        <f>ROUND(I503*H503,2)</f>
        <v>0</v>
      </c>
      <c r="K503" s="235"/>
      <c r="L503" s="45"/>
      <c r="M503" s="236" t="s">
        <v>1</v>
      </c>
      <c r="N503" s="237" t="s">
        <v>45</v>
      </c>
      <c r="O503" s="92"/>
      <c r="P503" s="238">
        <f>O503*H503</f>
        <v>0</v>
      </c>
      <c r="Q503" s="238">
        <v>0</v>
      </c>
      <c r="R503" s="238">
        <f>Q503*H503</f>
        <v>0</v>
      </c>
      <c r="S503" s="238">
        <v>0</v>
      </c>
      <c r="T503" s="239">
        <f>S503*H503</f>
        <v>0</v>
      </c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R503" s="240" t="s">
        <v>219</v>
      </c>
      <c r="AT503" s="240" t="s">
        <v>215</v>
      </c>
      <c r="AU503" s="240" t="s">
        <v>89</v>
      </c>
      <c r="AY503" s="18" t="s">
        <v>213</v>
      </c>
      <c r="BE503" s="241">
        <f>IF(N503="základní",J503,0)</f>
        <v>0</v>
      </c>
      <c r="BF503" s="241">
        <f>IF(N503="snížená",J503,0)</f>
        <v>0</v>
      </c>
      <c r="BG503" s="241">
        <f>IF(N503="zákl. přenesená",J503,0)</f>
        <v>0</v>
      </c>
      <c r="BH503" s="241">
        <f>IF(N503="sníž. přenesená",J503,0)</f>
        <v>0</v>
      </c>
      <c r="BI503" s="241">
        <f>IF(N503="nulová",J503,0)</f>
        <v>0</v>
      </c>
      <c r="BJ503" s="18" t="s">
        <v>21</v>
      </c>
      <c r="BK503" s="241">
        <f>ROUND(I503*H503,2)</f>
        <v>0</v>
      </c>
      <c r="BL503" s="18" t="s">
        <v>219</v>
      </c>
      <c r="BM503" s="240" t="s">
        <v>2216</v>
      </c>
    </row>
    <row r="504" spans="1:65" s="2" customFormat="1" ht="16.5" customHeight="1">
      <c r="A504" s="39"/>
      <c r="B504" s="40"/>
      <c r="C504" s="228" t="s">
        <v>1257</v>
      </c>
      <c r="D504" s="228" t="s">
        <v>215</v>
      </c>
      <c r="E504" s="229" t="s">
        <v>4564</v>
      </c>
      <c r="F504" s="230" t="s">
        <v>4565</v>
      </c>
      <c r="G504" s="231" t="s">
        <v>4398</v>
      </c>
      <c r="H504" s="232">
        <v>46.3</v>
      </c>
      <c r="I504" s="233"/>
      <c r="J504" s="234">
        <f>ROUND(I504*H504,2)</f>
        <v>0</v>
      </c>
      <c r="K504" s="235"/>
      <c r="L504" s="45"/>
      <c r="M504" s="236" t="s">
        <v>1</v>
      </c>
      <c r="N504" s="237" t="s">
        <v>45</v>
      </c>
      <c r="O504" s="92"/>
      <c r="P504" s="238">
        <f>O504*H504</f>
        <v>0</v>
      </c>
      <c r="Q504" s="238">
        <v>0</v>
      </c>
      <c r="R504" s="238">
        <f>Q504*H504</f>
        <v>0</v>
      </c>
      <c r="S504" s="238">
        <v>0</v>
      </c>
      <c r="T504" s="239">
        <f>S504*H504</f>
        <v>0</v>
      </c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R504" s="240" t="s">
        <v>219</v>
      </c>
      <c r="AT504" s="240" t="s">
        <v>215</v>
      </c>
      <c r="AU504" s="240" t="s">
        <v>89</v>
      </c>
      <c r="AY504" s="18" t="s">
        <v>213</v>
      </c>
      <c r="BE504" s="241">
        <f>IF(N504="základní",J504,0)</f>
        <v>0</v>
      </c>
      <c r="BF504" s="241">
        <f>IF(N504="snížená",J504,0)</f>
        <v>0</v>
      </c>
      <c r="BG504" s="241">
        <f>IF(N504="zákl. přenesená",J504,0)</f>
        <v>0</v>
      </c>
      <c r="BH504" s="241">
        <f>IF(N504="sníž. přenesená",J504,0)</f>
        <v>0</v>
      </c>
      <c r="BI504" s="241">
        <f>IF(N504="nulová",J504,0)</f>
        <v>0</v>
      </c>
      <c r="BJ504" s="18" t="s">
        <v>21</v>
      </c>
      <c r="BK504" s="241">
        <f>ROUND(I504*H504,2)</f>
        <v>0</v>
      </c>
      <c r="BL504" s="18" t="s">
        <v>219</v>
      </c>
      <c r="BM504" s="240" t="s">
        <v>2227</v>
      </c>
    </row>
    <row r="505" spans="1:65" s="2" customFormat="1" ht="16.5" customHeight="1">
      <c r="A505" s="39"/>
      <c r="B505" s="40"/>
      <c r="C505" s="228" t="s">
        <v>1262</v>
      </c>
      <c r="D505" s="228" t="s">
        <v>215</v>
      </c>
      <c r="E505" s="229" t="s">
        <v>4633</v>
      </c>
      <c r="F505" s="230" t="s">
        <v>4634</v>
      </c>
      <c r="G505" s="231" t="s">
        <v>4398</v>
      </c>
      <c r="H505" s="232">
        <v>3.4</v>
      </c>
      <c r="I505" s="233"/>
      <c r="J505" s="234">
        <f>ROUND(I505*H505,2)</f>
        <v>0</v>
      </c>
      <c r="K505" s="235"/>
      <c r="L505" s="45"/>
      <c r="M505" s="236" t="s">
        <v>1</v>
      </c>
      <c r="N505" s="237" t="s">
        <v>45</v>
      </c>
      <c r="O505" s="92"/>
      <c r="P505" s="238">
        <f>O505*H505</f>
        <v>0</v>
      </c>
      <c r="Q505" s="238">
        <v>0</v>
      </c>
      <c r="R505" s="238">
        <f>Q505*H505</f>
        <v>0</v>
      </c>
      <c r="S505" s="238">
        <v>0</v>
      </c>
      <c r="T505" s="239">
        <f>S505*H505</f>
        <v>0</v>
      </c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R505" s="240" t="s">
        <v>219</v>
      </c>
      <c r="AT505" s="240" t="s">
        <v>215</v>
      </c>
      <c r="AU505" s="240" t="s">
        <v>89</v>
      </c>
      <c r="AY505" s="18" t="s">
        <v>213</v>
      </c>
      <c r="BE505" s="241">
        <f>IF(N505="základní",J505,0)</f>
        <v>0</v>
      </c>
      <c r="BF505" s="241">
        <f>IF(N505="snížená",J505,0)</f>
        <v>0</v>
      </c>
      <c r="BG505" s="241">
        <f>IF(N505="zákl. přenesená",J505,0)</f>
        <v>0</v>
      </c>
      <c r="BH505" s="241">
        <f>IF(N505="sníž. přenesená",J505,0)</f>
        <v>0</v>
      </c>
      <c r="BI505" s="241">
        <f>IF(N505="nulová",J505,0)</f>
        <v>0</v>
      </c>
      <c r="BJ505" s="18" t="s">
        <v>21</v>
      </c>
      <c r="BK505" s="241">
        <f>ROUND(I505*H505,2)</f>
        <v>0</v>
      </c>
      <c r="BL505" s="18" t="s">
        <v>219</v>
      </c>
      <c r="BM505" s="240" t="s">
        <v>2237</v>
      </c>
    </row>
    <row r="506" spans="1:63" s="12" customFormat="1" ht="22.8" customHeight="1">
      <c r="A506" s="12"/>
      <c r="B506" s="212"/>
      <c r="C506" s="213"/>
      <c r="D506" s="214" t="s">
        <v>79</v>
      </c>
      <c r="E506" s="226" t="s">
        <v>4479</v>
      </c>
      <c r="F506" s="226" t="s">
        <v>4480</v>
      </c>
      <c r="G506" s="213"/>
      <c r="H506" s="213"/>
      <c r="I506" s="216"/>
      <c r="J506" s="227">
        <f>BK506</f>
        <v>0</v>
      </c>
      <c r="K506" s="213"/>
      <c r="L506" s="218"/>
      <c r="M506" s="219"/>
      <c r="N506" s="220"/>
      <c r="O506" s="220"/>
      <c r="P506" s="221">
        <f>P507</f>
        <v>0</v>
      </c>
      <c r="Q506" s="220"/>
      <c r="R506" s="221">
        <f>R507</f>
        <v>0</v>
      </c>
      <c r="S506" s="220"/>
      <c r="T506" s="222">
        <f>T507</f>
        <v>0</v>
      </c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R506" s="223" t="s">
        <v>21</v>
      </c>
      <c r="AT506" s="224" t="s">
        <v>79</v>
      </c>
      <c r="AU506" s="224" t="s">
        <v>21</v>
      </c>
      <c r="AY506" s="223" t="s">
        <v>213</v>
      </c>
      <c r="BK506" s="225">
        <f>BK507</f>
        <v>0</v>
      </c>
    </row>
    <row r="507" spans="1:65" s="2" customFormat="1" ht="16.5" customHeight="1">
      <c r="A507" s="39"/>
      <c r="B507" s="40"/>
      <c r="C507" s="228" t="s">
        <v>1266</v>
      </c>
      <c r="D507" s="228" t="s">
        <v>215</v>
      </c>
      <c r="E507" s="229" t="s">
        <v>4483</v>
      </c>
      <c r="F507" s="230" t="s">
        <v>4484</v>
      </c>
      <c r="G507" s="231" t="s">
        <v>3162</v>
      </c>
      <c r="H507" s="232">
        <v>2</v>
      </c>
      <c r="I507" s="233"/>
      <c r="J507" s="234">
        <f>ROUND(I507*H507,2)</f>
        <v>0</v>
      </c>
      <c r="K507" s="235"/>
      <c r="L507" s="45"/>
      <c r="M507" s="236" t="s">
        <v>1</v>
      </c>
      <c r="N507" s="237" t="s">
        <v>45</v>
      </c>
      <c r="O507" s="92"/>
      <c r="P507" s="238">
        <f>O507*H507</f>
        <v>0</v>
      </c>
      <c r="Q507" s="238">
        <v>0</v>
      </c>
      <c r="R507" s="238">
        <f>Q507*H507</f>
        <v>0</v>
      </c>
      <c r="S507" s="238">
        <v>0</v>
      </c>
      <c r="T507" s="239">
        <f>S507*H507</f>
        <v>0</v>
      </c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R507" s="240" t="s">
        <v>219</v>
      </c>
      <c r="AT507" s="240" t="s">
        <v>215</v>
      </c>
      <c r="AU507" s="240" t="s">
        <v>89</v>
      </c>
      <c r="AY507" s="18" t="s">
        <v>213</v>
      </c>
      <c r="BE507" s="241">
        <f>IF(N507="základní",J507,0)</f>
        <v>0</v>
      </c>
      <c r="BF507" s="241">
        <f>IF(N507="snížená",J507,0)</f>
        <v>0</v>
      </c>
      <c r="BG507" s="241">
        <f>IF(N507="zákl. přenesená",J507,0)</f>
        <v>0</v>
      </c>
      <c r="BH507" s="241">
        <f>IF(N507="sníž. přenesená",J507,0)</f>
        <v>0</v>
      </c>
      <c r="BI507" s="241">
        <f>IF(N507="nulová",J507,0)</f>
        <v>0</v>
      </c>
      <c r="BJ507" s="18" t="s">
        <v>21</v>
      </c>
      <c r="BK507" s="241">
        <f>ROUND(I507*H507,2)</f>
        <v>0</v>
      </c>
      <c r="BL507" s="18" t="s">
        <v>219</v>
      </c>
      <c r="BM507" s="240" t="s">
        <v>2246</v>
      </c>
    </row>
    <row r="508" spans="1:63" s="12" customFormat="1" ht="22.8" customHeight="1">
      <c r="A508" s="12"/>
      <c r="B508" s="212"/>
      <c r="C508" s="213"/>
      <c r="D508" s="214" t="s">
        <v>79</v>
      </c>
      <c r="E508" s="226" t="s">
        <v>4485</v>
      </c>
      <c r="F508" s="226" t="s">
        <v>4486</v>
      </c>
      <c r="G508" s="213"/>
      <c r="H508" s="213"/>
      <c r="I508" s="216"/>
      <c r="J508" s="227">
        <f>BK508</f>
        <v>0</v>
      </c>
      <c r="K508" s="213"/>
      <c r="L508" s="218"/>
      <c r="M508" s="219"/>
      <c r="N508" s="220"/>
      <c r="O508" s="220"/>
      <c r="P508" s="221">
        <f>SUM(P509:P510)</f>
        <v>0</v>
      </c>
      <c r="Q508" s="220"/>
      <c r="R508" s="221">
        <f>SUM(R509:R510)</f>
        <v>0</v>
      </c>
      <c r="S508" s="220"/>
      <c r="T508" s="222">
        <f>SUM(T509:T510)</f>
        <v>0</v>
      </c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R508" s="223" t="s">
        <v>21</v>
      </c>
      <c r="AT508" s="224" t="s">
        <v>79</v>
      </c>
      <c r="AU508" s="224" t="s">
        <v>21</v>
      </c>
      <c r="AY508" s="223" t="s">
        <v>213</v>
      </c>
      <c r="BK508" s="225">
        <f>SUM(BK509:BK510)</f>
        <v>0</v>
      </c>
    </row>
    <row r="509" spans="1:65" s="2" customFormat="1" ht="16.5" customHeight="1">
      <c r="A509" s="39"/>
      <c r="B509" s="40"/>
      <c r="C509" s="228" t="s">
        <v>1271</v>
      </c>
      <c r="D509" s="228" t="s">
        <v>215</v>
      </c>
      <c r="E509" s="229" t="s">
        <v>4635</v>
      </c>
      <c r="F509" s="230" t="s">
        <v>4636</v>
      </c>
      <c r="G509" s="231" t="s">
        <v>4398</v>
      </c>
      <c r="H509" s="232">
        <v>28.5</v>
      </c>
      <c r="I509" s="233"/>
      <c r="J509" s="234">
        <f>ROUND(I509*H509,2)</f>
        <v>0</v>
      </c>
      <c r="K509" s="235"/>
      <c r="L509" s="45"/>
      <c r="M509" s="236" t="s">
        <v>1</v>
      </c>
      <c r="N509" s="237" t="s">
        <v>45</v>
      </c>
      <c r="O509" s="92"/>
      <c r="P509" s="238">
        <f>O509*H509</f>
        <v>0</v>
      </c>
      <c r="Q509" s="238">
        <v>0</v>
      </c>
      <c r="R509" s="238">
        <f>Q509*H509</f>
        <v>0</v>
      </c>
      <c r="S509" s="238">
        <v>0</v>
      </c>
      <c r="T509" s="239">
        <f>S509*H509</f>
        <v>0</v>
      </c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R509" s="240" t="s">
        <v>219</v>
      </c>
      <c r="AT509" s="240" t="s">
        <v>215</v>
      </c>
      <c r="AU509" s="240" t="s">
        <v>89</v>
      </c>
      <c r="AY509" s="18" t="s">
        <v>213</v>
      </c>
      <c r="BE509" s="241">
        <f>IF(N509="základní",J509,0)</f>
        <v>0</v>
      </c>
      <c r="BF509" s="241">
        <f>IF(N509="snížená",J509,0)</f>
        <v>0</v>
      </c>
      <c r="BG509" s="241">
        <f>IF(N509="zákl. přenesená",J509,0)</f>
        <v>0</v>
      </c>
      <c r="BH509" s="241">
        <f>IF(N509="sníž. přenesená",J509,0)</f>
        <v>0</v>
      </c>
      <c r="BI509" s="241">
        <f>IF(N509="nulová",J509,0)</f>
        <v>0</v>
      </c>
      <c r="BJ509" s="18" t="s">
        <v>21</v>
      </c>
      <c r="BK509" s="241">
        <f>ROUND(I509*H509,2)</f>
        <v>0</v>
      </c>
      <c r="BL509" s="18" t="s">
        <v>219</v>
      </c>
      <c r="BM509" s="240" t="s">
        <v>2256</v>
      </c>
    </row>
    <row r="510" spans="1:65" s="2" customFormat="1" ht="16.5" customHeight="1">
      <c r="A510" s="39"/>
      <c r="B510" s="40"/>
      <c r="C510" s="228" t="s">
        <v>1276</v>
      </c>
      <c r="D510" s="228" t="s">
        <v>215</v>
      </c>
      <c r="E510" s="229" t="s">
        <v>4637</v>
      </c>
      <c r="F510" s="230" t="s">
        <v>4638</v>
      </c>
      <c r="G510" s="231" t="s">
        <v>4398</v>
      </c>
      <c r="H510" s="232">
        <v>2.8</v>
      </c>
      <c r="I510" s="233"/>
      <c r="J510" s="234">
        <f>ROUND(I510*H510,2)</f>
        <v>0</v>
      </c>
      <c r="K510" s="235"/>
      <c r="L510" s="45"/>
      <c r="M510" s="236" t="s">
        <v>1</v>
      </c>
      <c r="N510" s="237" t="s">
        <v>45</v>
      </c>
      <c r="O510" s="92"/>
      <c r="P510" s="238">
        <f>O510*H510</f>
        <v>0</v>
      </c>
      <c r="Q510" s="238">
        <v>0</v>
      </c>
      <c r="R510" s="238">
        <f>Q510*H510</f>
        <v>0</v>
      </c>
      <c r="S510" s="238">
        <v>0</v>
      </c>
      <c r="T510" s="239">
        <f>S510*H510</f>
        <v>0</v>
      </c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R510" s="240" t="s">
        <v>219</v>
      </c>
      <c r="AT510" s="240" t="s">
        <v>215</v>
      </c>
      <c r="AU510" s="240" t="s">
        <v>89</v>
      </c>
      <c r="AY510" s="18" t="s">
        <v>213</v>
      </c>
      <c r="BE510" s="241">
        <f>IF(N510="základní",J510,0)</f>
        <v>0</v>
      </c>
      <c r="BF510" s="241">
        <f>IF(N510="snížená",J510,0)</f>
        <v>0</v>
      </c>
      <c r="BG510" s="241">
        <f>IF(N510="zákl. přenesená",J510,0)</f>
        <v>0</v>
      </c>
      <c r="BH510" s="241">
        <f>IF(N510="sníž. přenesená",J510,0)</f>
        <v>0</v>
      </c>
      <c r="BI510" s="241">
        <f>IF(N510="nulová",J510,0)</f>
        <v>0</v>
      </c>
      <c r="BJ510" s="18" t="s">
        <v>21</v>
      </c>
      <c r="BK510" s="241">
        <f>ROUND(I510*H510,2)</f>
        <v>0</v>
      </c>
      <c r="BL510" s="18" t="s">
        <v>219</v>
      </c>
      <c r="BM510" s="240" t="s">
        <v>2266</v>
      </c>
    </row>
    <row r="511" spans="1:63" s="12" customFormat="1" ht="22.8" customHeight="1">
      <c r="A511" s="12"/>
      <c r="B511" s="212"/>
      <c r="C511" s="213"/>
      <c r="D511" s="214" t="s">
        <v>79</v>
      </c>
      <c r="E511" s="226" t="s">
        <v>4491</v>
      </c>
      <c r="F511" s="226" t="s">
        <v>4492</v>
      </c>
      <c r="G511" s="213"/>
      <c r="H511" s="213"/>
      <c r="I511" s="216"/>
      <c r="J511" s="227">
        <f>BK511</f>
        <v>0</v>
      </c>
      <c r="K511" s="213"/>
      <c r="L511" s="218"/>
      <c r="M511" s="219"/>
      <c r="N511" s="220"/>
      <c r="O511" s="220"/>
      <c r="P511" s="221">
        <f>SUM(P512:P513)</f>
        <v>0</v>
      </c>
      <c r="Q511" s="220"/>
      <c r="R511" s="221">
        <f>SUM(R512:R513)</f>
        <v>0</v>
      </c>
      <c r="S511" s="220"/>
      <c r="T511" s="222">
        <f>SUM(T512:T513)</f>
        <v>0</v>
      </c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R511" s="223" t="s">
        <v>21</v>
      </c>
      <c r="AT511" s="224" t="s">
        <v>79</v>
      </c>
      <c r="AU511" s="224" t="s">
        <v>21</v>
      </c>
      <c r="AY511" s="223" t="s">
        <v>213</v>
      </c>
      <c r="BK511" s="225">
        <f>SUM(BK512:BK513)</f>
        <v>0</v>
      </c>
    </row>
    <row r="512" spans="1:65" s="2" customFormat="1" ht="16.5" customHeight="1">
      <c r="A512" s="39"/>
      <c r="B512" s="40"/>
      <c r="C512" s="228" t="s">
        <v>1282</v>
      </c>
      <c r="D512" s="228" t="s">
        <v>215</v>
      </c>
      <c r="E512" s="229" t="s">
        <v>4493</v>
      </c>
      <c r="F512" s="230" t="s">
        <v>4494</v>
      </c>
      <c r="G512" s="231" t="s">
        <v>244</v>
      </c>
      <c r="H512" s="232">
        <v>160</v>
      </c>
      <c r="I512" s="233"/>
      <c r="J512" s="234">
        <f>ROUND(I512*H512,2)</f>
        <v>0</v>
      </c>
      <c r="K512" s="235"/>
      <c r="L512" s="45"/>
      <c r="M512" s="236" t="s">
        <v>1</v>
      </c>
      <c r="N512" s="237" t="s">
        <v>45</v>
      </c>
      <c r="O512" s="92"/>
      <c r="P512" s="238">
        <f>O512*H512</f>
        <v>0</v>
      </c>
      <c r="Q512" s="238">
        <v>0</v>
      </c>
      <c r="R512" s="238">
        <f>Q512*H512</f>
        <v>0</v>
      </c>
      <c r="S512" s="238">
        <v>0</v>
      </c>
      <c r="T512" s="239">
        <f>S512*H512</f>
        <v>0</v>
      </c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R512" s="240" t="s">
        <v>219</v>
      </c>
      <c r="AT512" s="240" t="s">
        <v>215</v>
      </c>
      <c r="AU512" s="240" t="s">
        <v>89</v>
      </c>
      <c r="AY512" s="18" t="s">
        <v>213</v>
      </c>
      <c r="BE512" s="241">
        <f>IF(N512="základní",J512,0)</f>
        <v>0</v>
      </c>
      <c r="BF512" s="241">
        <f>IF(N512="snížená",J512,0)</f>
        <v>0</v>
      </c>
      <c r="BG512" s="241">
        <f>IF(N512="zákl. přenesená",J512,0)</f>
        <v>0</v>
      </c>
      <c r="BH512" s="241">
        <f>IF(N512="sníž. přenesená",J512,0)</f>
        <v>0</v>
      </c>
      <c r="BI512" s="241">
        <f>IF(N512="nulová",J512,0)</f>
        <v>0</v>
      </c>
      <c r="BJ512" s="18" t="s">
        <v>21</v>
      </c>
      <c r="BK512" s="241">
        <f>ROUND(I512*H512,2)</f>
        <v>0</v>
      </c>
      <c r="BL512" s="18" t="s">
        <v>219</v>
      </c>
      <c r="BM512" s="240" t="s">
        <v>2275</v>
      </c>
    </row>
    <row r="513" spans="1:65" s="2" customFormat="1" ht="16.5" customHeight="1">
      <c r="A513" s="39"/>
      <c r="B513" s="40"/>
      <c r="C513" s="228" t="s">
        <v>1289</v>
      </c>
      <c r="D513" s="228" t="s">
        <v>215</v>
      </c>
      <c r="E513" s="229" t="s">
        <v>4495</v>
      </c>
      <c r="F513" s="230" t="s">
        <v>4496</v>
      </c>
      <c r="G513" s="231" t="s">
        <v>244</v>
      </c>
      <c r="H513" s="232">
        <v>8</v>
      </c>
      <c r="I513" s="233"/>
      <c r="J513" s="234">
        <f>ROUND(I513*H513,2)</f>
        <v>0</v>
      </c>
      <c r="K513" s="235"/>
      <c r="L513" s="45"/>
      <c r="M513" s="236" t="s">
        <v>1</v>
      </c>
      <c r="N513" s="237" t="s">
        <v>45</v>
      </c>
      <c r="O513" s="92"/>
      <c r="P513" s="238">
        <f>O513*H513</f>
        <v>0</v>
      </c>
      <c r="Q513" s="238">
        <v>0</v>
      </c>
      <c r="R513" s="238">
        <f>Q513*H513</f>
        <v>0</v>
      </c>
      <c r="S513" s="238">
        <v>0</v>
      </c>
      <c r="T513" s="239">
        <f>S513*H513</f>
        <v>0</v>
      </c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R513" s="240" t="s">
        <v>219</v>
      </c>
      <c r="AT513" s="240" t="s">
        <v>215</v>
      </c>
      <c r="AU513" s="240" t="s">
        <v>89</v>
      </c>
      <c r="AY513" s="18" t="s">
        <v>213</v>
      </c>
      <c r="BE513" s="241">
        <f>IF(N513="základní",J513,0)</f>
        <v>0</v>
      </c>
      <c r="BF513" s="241">
        <f>IF(N513="snížená",J513,0)</f>
        <v>0</v>
      </c>
      <c r="BG513" s="241">
        <f>IF(N513="zákl. přenesená",J513,0)</f>
        <v>0</v>
      </c>
      <c r="BH513" s="241">
        <f>IF(N513="sníž. přenesená",J513,0)</f>
        <v>0</v>
      </c>
      <c r="BI513" s="241">
        <f>IF(N513="nulová",J513,0)</f>
        <v>0</v>
      </c>
      <c r="BJ513" s="18" t="s">
        <v>21</v>
      </c>
      <c r="BK513" s="241">
        <f>ROUND(I513*H513,2)</f>
        <v>0</v>
      </c>
      <c r="BL513" s="18" t="s">
        <v>219</v>
      </c>
      <c r="BM513" s="240" t="s">
        <v>2285</v>
      </c>
    </row>
    <row r="514" spans="1:63" s="12" customFormat="1" ht="22.8" customHeight="1">
      <c r="A514" s="12"/>
      <c r="B514" s="212"/>
      <c r="C514" s="213"/>
      <c r="D514" s="214" t="s">
        <v>79</v>
      </c>
      <c r="E514" s="226" t="s">
        <v>4639</v>
      </c>
      <c r="F514" s="226" t="s">
        <v>4640</v>
      </c>
      <c r="G514" s="213"/>
      <c r="H514" s="213"/>
      <c r="I514" s="216"/>
      <c r="J514" s="227">
        <f>BK514</f>
        <v>0</v>
      </c>
      <c r="K514" s="213"/>
      <c r="L514" s="218"/>
      <c r="M514" s="219"/>
      <c r="N514" s="220"/>
      <c r="O514" s="220"/>
      <c r="P514" s="221">
        <f>P515</f>
        <v>0</v>
      </c>
      <c r="Q514" s="220"/>
      <c r="R514" s="221">
        <f>R515</f>
        <v>0</v>
      </c>
      <c r="S514" s="220"/>
      <c r="T514" s="222">
        <f>T515</f>
        <v>0</v>
      </c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R514" s="223" t="s">
        <v>21</v>
      </c>
      <c r="AT514" s="224" t="s">
        <v>79</v>
      </c>
      <c r="AU514" s="224" t="s">
        <v>21</v>
      </c>
      <c r="AY514" s="223" t="s">
        <v>213</v>
      </c>
      <c r="BK514" s="225">
        <f>BK515</f>
        <v>0</v>
      </c>
    </row>
    <row r="515" spans="1:65" s="2" customFormat="1" ht="16.5" customHeight="1">
      <c r="A515" s="39"/>
      <c r="B515" s="40"/>
      <c r="C515" s="228" t="s">
        <v>1294</v>
      </c>
      <c r="D515" s="228" t="s">
        <v>215</v>
      </c>
      <c r="E515" s="229" t="s">
        <v>4641</v>
      </c>
      <c r="F515" s="230" t="s">
        <v>4642</v>
      </c>
      <c r="G515" s="231" t="s">
        <v>244</v>
      </c>
      <c r="H515" s="232">
        <v>35</v>
      </c>
      <c r="I515" s="233"/>
      <c r="J515" s="234">
        <f>ROUND(I515*H515,2)</f>
        <v>0</v>
      </c>
      <c r="K515" s="235"/>
      <c r="L515" s="45"/>
      <c r="M515" s="236" t="s">
        <v>1</v>
      </c>
      <c r="N515" s="237" t="s">
        <v>45</v>
      </c>
      <c r="O515" s="92"/>
      <c r="P515" s="238">
        <f>O515*H515</f>
        <v>0</v>
      </c>
      <c r="Q515" s="238">
        <v>0</v>
      </c>
      <c r="R515" s="238">
        <f>Q515*H515</f>
        <v>0</v>
      </c>
      <c r="S515" s="238">
        <v>0</v>
      </c>
      <c r="T515" s="239">
        <f>S515*H515</f>
        <v>0</v>
      </c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R515" s="240" t="s">
        <v>219</v>
      </c>
      <c r="AT515" s="240" t="s">
        <v>215</v>
      </c>
      <c r="AU515" s="240" t="s">
        <v>89</v>
      </c>
      <c r="AY515" s="18" t="s">
        <v>213</v>
      </c>
      <c r="BE515" s="241">
        <f>IF(N515="základní",J515,0)</f>
        <v>0</v>
      </c>
      <c r="BF515" s="241">
        <f>IF(N515="snížená",J515,0)</f>
        <v>0</v>
      </c>
      <c r="BG515" s="241">
        <f>IF(N515="zákl. přenesená",J515,0)</f>
        <v>0</v>
      </c>
      <c r="BH515" s="241">
        <f>IF(N515="sníž. přenesená",J515,0)</f>
        <v>0</v>
      </c>
      <c r="BI515" s="241">
        <f>IF(N515="nulová",J515,0)</f>
        <v>0</v>
      </c>
      <c r="BJ515" s="18" t="s">
        <v>21</v>
      </c>
      <c r="BK515" s="241">
        <f>ROUND(I515*H515,2)</f>
        <v>0</v>
      </c>
      <c r="BL515" s="18" t="s">
        <v>219</v>
      </c>
      <c r="BM515" s="240" t="s">
        <v>2296</v>
      </c>
    </row>
    <row r="516" spans="1:63" s="12" customFormat="1" ht="25.9" customHeight="1">
      <c r="A516" s="12"/>
      <c r="B516" s="212"/>
      <c r="C516" s="213"/>
      <c r="D516" s="214" t="s">
        <v>79</v>
      </c>
      <c r="E516" s="215" t="s">
        <v>4643</v>
      </c>
      <c r="F516" s="215" t="s">
        <v>4644</v>
      </c>
      <c r="G516" s="213"/>
      <c r="H516" s="213"/>
      <c r="I516" s="216"/>
      <c r="J516" s="217">
        <f>BK516</f>
        <v>0</v>
      </c>
      <c r="K516" s="213"/>
      <c r="L516" s="218"/>
      <c r="M516" s="219"/>
      <c r="N516" s="220"/>
      <c r="O516" s="220"/>
      <c r="P516" s="221">
        <f>P517</f>
        <v>0</v>
      </c>
      <c r="Q516" s="220"/>
      <c r="R516" s="221">
        <f>R517</f>
        <v>0</v>
      </c>
      <c r="S516" s="220"/>
      <c r="T516" s="222">
        <f>T517</f>
        <v>0</v>
      </c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R516" s="223" t="s">
        <v>21</v>
      </c>
      <c r="AT516" s="224" t="s">
        <v>79</v>
      </c>
      <c r="AU516" s="224" t="s">
        <v>80</v>
      </c>
      <c r="AY516" s="223" t="s">
        <v>213</v>
      </c>
      <c r="BK516" s="225">
        <f>BK517</f>
        <v>0</v>
      </c>
    </row>
    <row r="517" spans="1:63" s="12" customFormat="1" ht="22.8" customHeight="1">
      <c r="A517" s="12"/>
      <c r="B517" s="212"/>
      <c r="C517" s="213"/>
      <c r="D517" s="214" t="s">
        <v>79</v>
      </c>
      <c r="E517" s="226" t="s">
        <v>4645</v>
      </c>
      <c r="F517" s="226" t="s">
        <v>4646</v>
      </c>
      <c r="G517" s="213"/>
      <c r="H517" s="213"/>
      <c r="I517" s="216"/>
      <c r="J517" s="227">
        <f>BK517</f>
        <v>0</v>
      </c>
      <c r="K517" s="213"/>
      <c r="L517" s="218"/>
      <c r="M517" s="219"/>
      <c r="N517" s="220"/>
      <c r="O517" s="220"/>
      <c r="P517" s="221">
        <f>SUM(P518:P529)</f>
        <v>0</v>
      </c>
      <c r="Q517" s="220"/>
      <c r="R517" s="221">
        <f>SUM(R518:R529)</f>
        <v>0</v>
      </c>
      <c r="S517" s="220"/>
      <c r="T517" s="222">
        <f>SUM(T518:T529)</f>
        <v>0</v>
      </c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R517" s="223" t="s">
        <v>21</v>
      </c>
      <c r="AT517" s="224" t="s">
        <v>79</v>
      </c>
      <c r="AU517" s="224" t="s">
        <v>21</v>
      </c>
      <c r="AY517" s="223" t="s">
        <v>213</v>
      </c>
      <c r="BK517" s="225">
        <f>SUM(BK518:BK529)</f>
        <v>0</v>
      </c>
    </row>
    <row r="518" spans="1:65" s="2" customFormat="1" ht="21.75" customHeight="1">
      <c r="A518" s="39"/>
      <c r="B518" s="40"/>
      <c r="C518" s="228" t="s">
        <v>1299</v>
      </c>
      <c r="D518" s="228" t="s">
        <v>215</v>
      </c>
      <c r="E518" s="229" t="s">
        <v>4647</v>
      </c>
      <c r="F518" s="230" t="s">
        <v>4648</v>
      </c>
      <c r="G518" s="231" t="s">
        <v>3162</v>
      </c>
      <c r="H518" s="232">
        <v>1</v>
      </c>
      <c r="I518" s="233"/>
      <c r="J518" s="234">
        <f>ROUND(I518*H518,2)</f>
        <v>0</v>
      </c>
      <c r="K518" s="235"/>
      <c r="L518" s="45"/>
      <c r="M518" s="236" t="s">
        <v>1</v>
      </c>
      <c r="N518" s="237" t="s">
        <v>45</v>
      </c>
      <c r="O518" s="92"/>
      <c r="P518" s="238">
        <f>O518*H518</f>
        <v>0</v>
      </c>
      <c r="Q518" s="238">
        <v>0</v>
      </c>
      <c r="R518" s="238">
        <f>Q518*H518</f>
        <v>0</v>
      </c>
      <c r="S518" s="238">
        <v>0</v>
      </c>
      <c r="T518" s="239">
        <f>S518*H518</f>
        <v>0</v>
      </c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R518" s="240" t="s">
        <v>219</v>
      </c>
      <c r="AT518" s="240" t="s">
        <v>215</v>
      </c>
      <c r="AU518" s="240" t="s">
        <v>89</v>
      </c>
      <c r="AY518" s="18" t="s">
        <v>213</v>
      </c>
      <c r="BE518" s="241">
        <f>IF(N518="základní",J518,0)</f>
        <v>0</v>
      </c>
      <c r="BF518" s="241">
        <f>IF(N518="snížená",J518,0)</f>
        <v>0</v>
      </c>
      <c r="BG518" s="241">
        <f>IF(N518="zákl. přenesená",J518,0)</f>
        <v>0</v>
      </c>
      <c r="BH518" s="241">
        <f>IF(N518="sníž. přenesená",J518,0)</f>
        <v>0</v>
      </c>
      <c r="BI518" s="241">
        <f>IF(N518="nulová",J518,0)</f>
        <v>0</v>
      </c>
      <c r="BJ518" s="18" t="s">
        <v>21</v>
      </c>
      <c r="BK518" s="241">
        <f>ROUND(I518*H518,2)</f>
        <v>0</v>
      </c>
      <c r="BL518" s="18" t="s">
        <v>219</v>
      </c>
      <c r="BM518" s="240" t="s">
        <v>2316</v>
      </c>
    </row>
    <row r="519" spans="1:65" s="2" customFormat="1" ht="21.75" customHeight="1">
      <c r="A519" s="39"/>
      <c r="B519" s="40"/>
      <c r="C519" s="228" t="s">
        <v>1304</v>
      </c>
      <c r="D519" s="228" t="s">
        <v>215</v>
      </c>
      <c r="E519" s="229" t="s">
        <v>4649</v>
      </c>
      <c r="F519" s="230" t="s">
        <v>4650</v>
      </c>
      <c r="G519" s="231" t="s">
        <v>3162</v>
      </c>
      <c r="H519" s="232">
        <v>4</v>
      </c>
      <c r="I519" s="233"/>
      <c r="J519" s="234">
        <f>ROUND(I519*H519,2)</f>
        <v>0</v>
      </c>
      <c r="K519" s="235"/>
      <c r="L519" s="45"/>
      <c r="M519" s="236" t="s">
        <v>1</v>
      </c>
      <c r="N519" s="237" t="s">
        <v>45</v>
      </c>
      <c r="O519" s="92"/>
      <c r="P519" s="238">
        <f>O519*H519</f>
        <v>0</v>
      </c>
      <c r="Q519" s="238">
        <v>0</v>
      </c>
      <c r="R519" s="238">
        <f>Q519*H519</f>
        <v>0</v>
      </c>
      <c r="S519" s="238">
        <v>0</v>
      </c>
      <c r="T519" s="239">
        <f>S519*H519</f>
        <v>0</v>
      </c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R519" s="240" t="s">
        <v>219</v>
      </c>
      <c r="AT519" s="240" t="s">
        <v>215</v>
      </c>
      <c r="AU519" s="240" t="s">
        <v>89</v>
      </c>
      <c r="AY519" s="18" t="s">
        <v>213</v>
      </c>
      <c r="BE519" s="241">
        <f>IF(N519="základní",J519,0)</f>
        <v>0</v>
      </c>
      <c r="BF519" s="241">
        <f>IF(N519="snížená",J519,0)</f>
        <v>0</v>
      </c>
      <c r="BG519" s="241">
        <f>IF(N519="zákl. přenesená",J519,0)</f>
        <v>0</v>
      </c>
      <c r="BH519" s="241">
        <f>IF(N519="sníž. přenesená",J519,0)</f>
        <v>0</v>
      </c>
      <c r="BI519" s="241">
        <f>IF(N519="nulová",J519,0)</f>
        <v>0</v>
      </c>
      <c r="BJ519" s="18" t="s">
        <v>21</v>
      </c>
      <c r="BK519" s="241">
        <f>ROUND(I519*H519,2)</f>
        <v>0</v>
      </c>
      <c r="BL519" s="18" t="s">
        <v>219</v>
      </c>
      <c r="BM519" s="240" t="s">
        <v>2334</v>
      </c>
    </row>
    <row r="520" spans="1:65" s="2" customFormat="1" ht="21.75" customHeight="1">
      <c r="A520" s="39"/>
      <c r="B520" s="40"/>
      <c r="C520" s="228" t="s">
        <v>1309</v>
      </c>
      <c r="D520" s="228" t="s">
        <v>215</v>
      </c>
      <c r="E520" s="229" t="s">
        <v>4651</v>
      </c>
      <c r="F520" s="230" t="s">
        <v>4652</v>
      </c>
      <c r="G520" s="231" t="s">
        <v>3162</v>
      </c>
      <c r="H520" s="232">
        <v>4</v>
      </c>
      <c r="I520" s="233"/>
      <c r="J520" s="234">
        <f>ROUND(I520*H520,2)</f>
        <v>0</v>
      </c>
      <c r="K520" s="235"/>
      <c r="L520" s="45"/>
      <c r="M520" s="236" t="s">
        <v>1</v>
      </c>
      <c r="N520" s="237" t="s">
        <v>45</v>
      </c>
      <c r="O520" s="92"/>
      <c r="P520" s="238">
        <f>O520*H520</f>
        <v>0</v>
      </c>
      <c r="Q520" s="238">
        <v>0</v>
      </c>
      <c r="R520" s="238">
        <f>Q520*H520</f>
        <v>0</v>
      </c>
      <c r="S520" s="238">
        <v>0</v>
      </c>
      <c r="T520" s="239">
        <f>S520*H520</f>
        <v>0</v>
      </c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R520" s="240" t="s">
        <v>219</v>
      </c>
      <c r="AT520" s="240" t="s">
        <v>215</v>
      </c>
      <c r="AU520" s="240" t="s">
        <v>89</v>
      </c>
      <c r="AY520" s="18" t="s">
        <v>213</v>
      </c>
      <c r="BE520" s="241">
        <f>IF(N520="základní",J520,0)</f>
        <v>0</v>
      </c>
      <c r="BF520" s="241">
        <f>IF(N520="snížená",J520,0)</f>
        <v>0</v>
      </c>
      <c r="BG520" s="241">
        <f>IF(N520="zákl. přenesená",J520,0)</f>
        <v>0</v>
      </c>
      <c r="BH520" s="241">
        <f>IF(N520="sníž. přenesená",J520,0)</f>
        <v>0</v>
      </c>
      <c r="BI520" s="241">
        <f>IF(N520="nulová",J520,0)</f>
        <v>0</v>
      </c>
      <c r="BJ520" s="18" t="s">
        <v>21</v>
      </c>
      <c r="BK520" s="241">
        <f>ROUND(I520*H520,2)</f>
        <v>0</v>
      </c>
      <c r="BL520" s="18" t="s">
        <v>219</v>
      </c>
      <c r="BM520" s="240" t="s">
        <v>2346</v>
      </c>
    </row>
    <row r="521" spans="1:65" s="2" customFormat="1" ht="16.5" customHeight="1">
      <c r="A521" s="39"/>
      <c r="B521" s="40"/>
      <c r="C521" s="228" t="s">
        <v>1314</v>
      </c>
      <c r="D521" s="228" t="s">
        <v>215</v>
      </c>
      <c r="E521" s="229" t="s">
        <v>4653</v>
      </c>
      <c r="F521" s="230" t="s">
        <v>4654</v>
      </c>
      <c r="G521" s="231" t="s">
        <v>3162</v>
      </c>
      <c r="H521" s="232">
        <v>7</v>
      </c>
      <c r="I521" s="233"/>
      <c r="J521" s="234">
        <f>ROUND(I521*H521,2)</f>
        <v>0</v>
      </c>
      <c r="K521" s="235"/>
      <c r="L521" s="45"/>
      <c r="M521" s="236" t="s">
        <v>1</v>
      </c>
      <c r="N521" s="237" t="s">
        <v>45</v>
      </c>
      <c r="O521" s="92"/>
      <c r="P521" s="238">
        <f>O521*H521</f>
        <v>0</v>
      </c>
      <c r="Q521" s="238">
        <v>0</v>
      </c>
      <c r="R521" s="238">
        <f>Q521*H521</f>
        <v>0</v>
      </c>
      <c r="S521" s="238">
        <v>0</v>
      </c>
      <c r="T521" s="239">
        <f>S521*H521</f>
        <v>0</v>
      </c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R521" s="240" t="s">
        <v>219</v>
      </c>
      <c r="AT521" s="240" t="s">
        <v>215</v>
      </c>
      <c r="AU521" s="240" t="s">
        <v>89</v>
      </c>
      <c r="AY521" s="18" t="s">
        <v>213</v>
      </c>
      <c r="BE521" s="241">
        <f>IF(N521="základní",J521,0)</f>
        <v>0</v>
      </c>
      <c r="BF521" s="241">
        <f>IF(N521="snížená",J521,0)</f>
        <v>0</v>
      </c>
      <c r="BG521" s="241">
        <f>IF(N521="zákl. přenesená",J521,0)</f>
        <v>0</v>
      </c>
      <c r="BH521" s="241">
        <f>IF(N521="sníž. přenesená",J521,0)</f>
        <v>0</v>
      </c>
      <c r="BI521" s="241">
        <f>IF(N521="nulová",J521,0)</f>
        <v>0</v>
      </c>
      <c r="BJ521" s="18" t="s">
        <v>21</v>
      </c>
      <c r="BK521" s="241">
        <f>ROUND(I521*H521,2)</f>
        <v>0</v>
      </c>
      <c r="BL521" s="18" t="s">
        <v>219</v>
      </c>
      <c r="BM521" s="240" t="s">
        <v>2356</v>
      </c>
    </row>
    <row r="522" spans="1:65" s="2" customFormat="1" ht="16.5" customHeight="1">
      <c r="A522" s="39"/>
      <c r="B522" s="40"/>
      <c r="C522" s="228" t="s">
        <v>1318</v>
      </c>
      <c r="D522" s="228" t="s">
        <v>215</v>
      </c>
      <c r="E522" s="229" t="s">
        <v>4655</v>
      </c>
      <c r="F522" s="230" t="s">
        <v>4656</v>
      </c>
      <c r="G522" s="231" t="s">
        <v>3162</v>
      </c>
      <c r="H522" s="232">
        <v>4</v>
      </c>
      <c r="I522" s="233"/>
      <c r="J522" s="234">
        <f>ROUND(I522*H522,2)</f>
        <v>0</v>
      </c>
      <c r="K522" s="235"/>
      <c r="L522" s="45"/>
      <c r="M522" s="236" t="s">
        <v>1</v>
      </c>
      <c r="N522" s="237" t="s">
        <v>45</v>
      </c>
      <c r="O522" s="92"/>
      <c r="P522" s="238">
        <f>O522*H522</f>
        <v>0</v>
      </c>
      <c r="Q522" s="238">
        <v>0</v>
      </c>
      <c r="R522" s="238">
        <f>Q522*H522</f>
        <v>0</v>
      </c>
      <c r="S522" s="238">
        <v>0</v>
      </c>
      <c r="T522" s="239">
        <f>S522*H522</f>
        <v>0</v>
      </c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R522" s="240" t="s">
        <v>219</v>
      </c>
      <c r="AT522" s="240" t="s">
        <v>215</v>
      </c>
      <c r="AU522" s="240" t="s">
        <v>89</v>
      </c>
      <c r="AY522" s="18" t="s">
        <v>213</v>
      </c>
      <c r="BE522" s="241">
        <f>IF(N522="základní",J522,0)</f>
        <v>0</v>
      </c>
      <c r="BF522" s="241">
        <f>IF(N522="snížená",J522,0)</f>
        <v>0</v>
      </c>
      <c r="BG522" s="241">
        <f>IF(N522="zákl. přenesená",J522,0)</f>
        <v>0</v>
      </c>
      <c r="BH522" s="241">
        <f>IF(N522="sníž. přenesená",J522,0)</f>
        <v>0</v>
      </c>
      <c r="BI522" s="241">
        <f>IF(N522="nulová",J522,0)</f>
        <v>0</v>
      </c>
      <c r="BJ522" s="18" t="s">
        <v>21</v>
      </c>
      <c r="BK522" s="241">
        <f>ROUND(I522*H522,2)</f>
        <v>0</v>
      </c>
      <c r="BL522" s="18" t="s">
        <v>219</v>
      </c>
      <c r="BM522" s="240" t="s">
        <v>2366</v>
      </c>
    </row>
    <row r="523" spans="1:65" s="2" customFormat="1" ht="16.5" customHeight="1">
      <c r="A523" s="39"/>
      <c r="B523" s="40"/>
      <c r="C523" s="228" t="s">
        <v>1324</v>
      </c>
      <c r="D523" s="228" t="s">
        <v>215</v>
      </c>
      <c r="E523" s="229" t="s">
        <v>4657</v>
      </c>
      <c r="F523" s="230" t="s">
        <v>4658</v>
      </c>
      <c r="G523" s="231" t="s">
        <v>3162</v>
      </c>
      <c r="H523" s="232">
        <v>8</v>
      </c>
      <c r="I523" s="233"/>
      <c r="J523" s="234">
        <f>ROUND(I523*H523,2)</f>
        <v>0</v>
      </c>
      <c r="K523" s="235"/>
      <c r="L523" s="45"/>
      <c r="M523" s="236" t="s">
        <v>1</v>
      </c>
      <c r="N523" s="237" t="s">
        <v>45</v>
      </c>
      <c r="O523" s="92"/>
      <c r="P523" s="238">
        <f>O523*H523</f>
        <v>0</v>
      </c>
      <c r="Q523" s="238">
        <v>0</v>
      </c>
      <c r="R523" s="238">
        <f>Q523*H523</f>
        <v>0</v>
      </c>
      <c r="S523" s="238">
        <v>0</v>
      </c>
      <c r="T523" s="239">
        <f>S523*H523</f>
        <v>0</v>
      </c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R523" s="240" t="s">
        <v>219</v>
      </c>
      <c r="AT523" s="240" t="s">
        <v>215</v>
      </c>
      <c r="AU523" s="240" t="s">
        <v>89</v>
      </c>
      <c r="AY523" s="18" t="s">
        <v>213</v>
      </c>
      <c r="BE523" s="241">
        <f>IF(N523="základní",J523,0)</f>
        <v>0</v>
      </c>
      <c r="BF523" s="241">
        <f>IF(N523="snížená",J523,0)</f>
        <v>0</v>
      </c>
      <c r="BG523" s="241">
        <f>IF(N523="zákl. přenesená",J523,0)</f>
        <v>0</v>
      </c>
      <c r="BH523" s="241">
        <f>IF(N523="sníž. přenesená",J523,0)</f>
        <v>0</v>
      </c>
      <c r="BI523" s="241">
        <f>IF(N523="nulová",J523,0)</f>
        <v>0</v>
      </c>
      <c r="BJ523" s="18" t="s">
        <v>21</v>
      </c>
      <c r="BK523" s="241">
        <f>ROUND(I523*H523,2)</f>
        <v>0</v>
      </c>
      <c r="BL523" s="18" t="s">
        <v>219</v>
      </c>
      <c r="BM523" s="240" t="s">
        <v>2382</v>
      </c>
    </row>
    <row r="524" spans="1:65" s="2" customFormat="1" ht="16.5" customHeight="1">
      <c r="A524" s="39"/>
      <c r="B524" s="40"/>
      <c r="C524" s="228" t="s">
        <v>1328</v>
      </c>
      <c r="D524" s="228" t="s">
        <v>215</v>
      </c>
      <c r="E524" s="229" t="s">
        <v>4659</v>
      </c>
      <c r="F524" s="230" t="s">
        <v>4660</v>
      </c>
      <c r="G524" s="231" t="s">
        <v>482</v>
      </c>
      <c r="H524" s="232">
        <v>3.9</v>
      </c>
      <c r="I524" s="233"/>
      <c r="J524" s="234">
        <f>ROUND(I524*H524,2)</f>
        <v>0</v>
      </c>
      <c r="K524" s="235"/>
      <c r="L524" s="45"/>
      <c r="M524" s="236" t="s">
        <v>1</v>
      </c>
      <c r="N524" s="237" t="s">
        <v>45</v>
      </c>
      <c r="O524" s="92"/>
      <c r="P524" s="238">
        <f>O524*H524</f>
        <v>0</v>
      </c>
      <c r="Q524" s="238">
        <v>0</v>
      </c>
      <c r="R524" s="238">
        <f>Q524*H524</f>
        <v>0</v>
      </c>
      <c r="S524" s="238">
        <v>0</v>
      </c>
      <c r="T524" s="239">
        <f>S524*H524</f>
        <v>0</v>
      </c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R524" s="240" t="s">
        <v>219</v>
      </c>
      <c r="AT524" s="240" t="s">
        <v>215</v>
      </c>
      <c r="AU524" s="240" t="s">
        <v>89</v>
      </c>
      <c r="AY524" s="18" t="s">
        <v>213</v>
      </c>
      <c r="BE524" s="241">
        <f>IF(N524="základní",J524,0)</f>
        <v>0</v>
      </c>
      <c r="BF524" s="241">
        <f>IF(N524="snížená",J524,0)</f>
        <v>0</v>
      </c>
      <c r="BG524" s="241">
        <f>IF(N524="zákl. přenesená",J524,0)</f>
        <v>0</v>
      </c>
      <c r="BH524" s="241">
        <f>IF(N524="sníž. přenesená",J524,0)</f>
        <v>0</v>
      </c>
      <c r="BI524" s="241">
        <f>IF(N524="nulová",J524,0)</f>
        <v>0</v>
      </c>
      <c r="BJ524" s="18" t="s">
        <v>21</v>
      </c>
      <c r="BK524" s="241">
        <f>ROUND(I524*H524,2)</f>
        <v>0</v>
      </c>
      <c r="BL524" s="18" t="s">
        <v>219</v>
      </c>
      <c r="BM524" s="240" t="s">
        <v>2394</v>
      </c>
    </row>
    <row r="525" spans="1:65" s="2" customFormat="1" ht="16.5" customHeight="1">
      <c r="A525" s="39"/>
      <c r="B525" s="40"/>
      <c r="C525" s="228" t="s">
        <v>1332</v>
      </c>
      <c r="D525" s="228" t="s">
        <v>215</v>
      </c>
      <c r="E525" s="229" t="s">
        <v>4661</v>
      </c>
      <c r="F525" s="230" t="s">
        <v>4662</v>
      </c>
      <c r="G525" s="231" t="s">
        <v>4398</v>
      </c>
      <c r="H525" s="232">
        <v>12.3</v>
      </c>
      <c r="I525" s="233"/>
      <c r="J525" s="234">
        <f>ROUND(I525*H525,2)</f>
        <v>0</v>
      </c>
      <c r="K525" s="235"/>
      <c r="L525" s="45"/>
      <c r="M525" s="236" t="s">
        <v>1</v>
      </c>
      <c r="N525" s="237" t="s">
        <v>45</v>
      </c>
      <c r="O525" s="92"/>
      <c r="P525" s="238">
        <f>O525*H525</f>
        <v>0</v>
      </c>
      <c r="Q525" s="238">
        <v>0</v>
      </c>
      <c r="R525" s="238">
        <f>Q525*H525</f>
        <v>0</v>
      </c>
      <c r="S525" s="238">
        <v>0</v>
      </c>
      <c r="T525" s="239">
        <f>S525*H525</f>
        <v>0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240" t="s">
        <v>219</v>
      </c>
      <c r="AT525" s="240" t="s">
        <v>215</v>
      </c>
      <c r="AU525" s="240" t="s">
        <v>89</v>
      </c>
      <c r="AY525" s="18" t="s">
        <v>213</v>
      </c>
      <c r="BE525" s="241">
        <f>IF(N525="základní",J525,0)</f>
        <v>0</v>
      </c>
      <c r="BF525" s="241">
        <f>IF(N525="snížená",J525,0)</f>
        <v>0</v>
      </c>
      <c r="BG525" s="241">
        <f>IF(N525="zákl. přenesená",J525,0)</f>
        <v>0</v>
      </c>
      <c r="BH525" s="241">
        <f>IF(N525="sníž. přenesená",J525,0)</f>
        <v>0</v>
      </c>
      <c r="BI525" s="241">
        <f>IF(N525="nulová",J525,0)</f>
        <v>0</v>
      </c>
      <c r="BJ525" s="18" t="s">
        <v>21</v>
      </c>
      <c r="BK525" s="241">
        <f>ROUND(I525*H525,2)</f>
        <v>0</v>
      </c>
      <c r="BL525" s="18" t="s">
        <v>219</v>
      </c>
      <c r="BM525" s="240" t="s">
        <v>2405</v>
      </c>
    </row>
    <row r="526" spans="1:65" s="2" customFormat="1" ht="16.5" customHeight="1">
      <c r="A526" s="39"/>
      <c r="B526" s="40"/>
      <c r="C526" s="228" t="s">
        <v>1339</v>
      </c>
      <c r="D526" s="228" t="s">
        <v>215</v>
      </c>
      <c r="E526" s="229" t="s">
        <v>4663</v>
      </c>
      <c r="F526" s="230" t="s">
        <v>4664</v>
      </c>
      <c r="G526" s="231" t="s">
        <v>4398</v>
      </c>
      <c r="H526" s="232">
        <v>61</v>
      </c>
      <c r="I526" s="233"/>
      <c r="J526" s="234">
        <f>ROUND(I526*H526,2)</f>
        <v>0</v>
      </c>
      <c r="K526" s="235"/>
      <c r="L526" s="45"/>
      <c r="M526" s="236" t="s">
        <v>1</v>
      </c>
      <c r="N526" s="237" t="s">
        <v>45</v>
      </c>
      <c r="O526" s="92"/>
      <c r="P526" s="238">
        <f>O526*H526</f>
        <v>0</v>
      </c>
      <c r="Q526" s="238">
        <v>0</v>
      </c>
      <c r="R526" s="238">
        <f>Q526*H526</f>
        <v>0</v>
      </c>
      <c r="S526" s="238">
        <v>0</v>
      </c>
      <c r="T526" s="239">
        <f>S526*H526</f>
        <v>0</v>
      </c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R526" s="240" t="s">
        <v>219</v>
      </c>
      <c r="AT526" s="240" t="s">
        <v>215</v>
      </c>
      <c r="AU526" s="240" t="s">
        <v>89</v>
      </c>
      <c r="AY526" s="18" t="s">
        <v>213</v>
      </c>
      <c r="BE526" s="241">
        <f>IF(N526="základní",J526,0)</f>
        <v>0</v>
      </c>
      <c r="BF526" s="241">
        <f>IF(N526="snížená",J526,0)</f>
        <v>0</v>
      </c>
      <c r="BG526" s="241">
        <f>IF(N526="zákl. přenesená",J526,0)</f>
        <v>0</v>
      </c>
      <c r="BH526" s="241">
        <f>IF(N526="sníž. přenesená",J526,0)</f>
        <v>0</v>
      </c>
      <c r="BI526" s="241">
        <f>IF(N526="nulová",J526,0)</f>
        <v>0</v>
      </c>
      <c r="BJ526" s="18" t="s">
        <v>21</v>
      </c>
      <c r="BK526" s="241">
        <f>ROUND(I526*H526,2)</f>
        <v>0</v>
      </c>
      <c r="BL526" s="18" t="s">
        <v>219</v>
      </c>
      <c r="BM526" s="240" t="s">
        <v>2417</v>
      </c>
    </row>
    <row r="527" spans="1:65" s="2" customFormat="1" ht="16.5" customHeight="1">
      <c r="A527" s="39"/>
      <c r="B527" s="40"/>
      <c r="C527" s="228" t="s">
        <v>1344</v>
      </c>
      <c r="D527" s="228" t="s">
        <v>215</v>
      </c>
      <c r="E527" s="229" t="s">
        <v>4665</v>
      </c>
      <c r="F527" s="230" t="s">
        <v>4666</v>
      </c>
      <c r="G527" s="231" t="s">
        <v>4398</v>
      </c>
      <c r="H527" s="232">
        <v>12.3</v>
      </c>
      <c r="I527" s="233"/>
      <c r="J527" s="234">
        <f>ROUND(I527*H527,2)</f>
        <v>0</v>
      </c>
      <c r="K527" s="235"/>
      <c r="L527" s="45"/>
      <c r="M527" s="236" t="s">
        <v>1</v>
      </c>
      <c r="N527" s="237" t="s">
        <v>45</v>
      </c>
      <c r="O527" s="92"/>
      <c r="P527" s="238">
        <f>O527*H527</f>
        <v>0</v>
      </c>
      <c r="Q527" s="238">
        <v>0</v>
      </c>
      <c r="R527" s="238">
        <f>Q527*H527</f>
        <v>0</v>
      </c>
      <c r="S527" s="238">
        <v>0</v>
      </c>
      <c r="T527" s="239">
        <f>S527*H527</f>
        <v>0</v>
      </c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R527" s="240" t="s">
        <v>219</v>
      </c>
      <c r="AT527" s="240" t="s">
        <v>215</v>
      </c>
      <c r="AU527" s="240" t="s">
        <v>89</v>
      </c>
      <c r="AY527" s="18" t="s">
        <v>213</v>
      </c>
      <c r="BE527" s="241">
        <f>IF(N527="základní",J527,0)</f>
        <v>0</v>
      </c>
      <c r="BF527" s="241">
        <f>IF(N527="snížená",J527,0)</f>
        <v>0</v>
      </c>
      <c r="BG527" s="241">
        <f>IF(N527="zákl. přenesená",J527,0)</f>
        <v>0</v>
      </c>
      <c r="BH527" s="241">
        <f>IF(N527="sníž. přenesená",J527,0)</f>
        <v>0</v>
      </c>
      <c r="BI527" s="241">
        <f>IF(N527="nulová",J527,0)</f>
        <v>0</v>
      </c>
      <c r="BJ527" s="18" t="s">
        <v>21</v>
      </c>
      <c r="BK527" s="241">
        <f>ROUND(I527*H527,2)</f>
        <v>0</v>
      </c>
      <c r="BL527" s="18" t="s">
        <v>219</v>
      </c>
      <c r="BM527" s="240" t="s">
        <v>2428</v>
      </c>
    </row>
    <row r="528" spans="1:65" s="2" customFormat="1" ht="16.5" customHeight="1">
      <c r="A528" s="39"/>
      <c r="B528" s="40"/>
      <c r="C528" s="228" t="s">
        <v>1349</v>
      </c>
      <c r="D528" s="228" t="s">
        <v>215</v>
      </c>
      <c r="E528" s="229" t="s">
        <v>4667</v>
      </c>
      <c r="F528" s="230" t="s">
        <v>4668</v>
      </c>
      <c r="G528" s="231" t="s">
        <v>4398</v>
      </c>
      <c r="H528" s="232">
        <v>51</v>
      </c>
      <c r="I528" s="233"/>
      <c r="J528" s="234">
        <f>ROUND(I528*H528,2)</f>
        <v>0</v>
      </c>
      <c r="K528" s="235"/>
      <c r="L528" s="45"/>
      <c r="M528" s="236" t="s">
        <v>1</v>
      </c>
      <c r="N528" s="237" t="s">
        <v>45</v>
      </c>
      <c r="O528" s="92"/>
      <c r="P528" s="238">
        <f>O528*H528</f>
        <v>0</v>
      </c>
      <c r="Q528" s="238">
        <v>0</v>
      </c>
      <c r="R528" s="238">
        <f>Q528*H528</f>
        <v>0</v>
      </c>
      <c r="S528" s="238">
        <v>0</v>
      </c>
      <c r="T528" s="239">
        <f>S528*H528</f>
        <v>0</v>
      </c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R528" s="240" t="s">
        <v>219</v>
      </c>
      <c r="AT528" s="240" t="s">
        <v>215</v>
      </c>
      <c r="AU528" s="240" t="s">
        <v>89</v>
      </c>
      <c r="AY528" s="18" t="s">
        <v>213</v>
      </c>
      <c r="BE528" s="241">
        <f>IF(N528="základní",J528,0)</f>
        <v>0</v>
      </c>
      <c r="BF528" s="241">
        <f>IF(N528="snížená",J528,0)</f>
        <v>0</v>
      </c>
      <c r="BG528" s="241">
        <f>IF(N528="zákl. přenesená",J528,0)</f>
        <v>0</v>
      </c>
      <c r="BH528" s="241">
        <f>IF(N528="sníž. přenesená",J528,0)</f>
        <v>0</v>
      </c>
      <c r="BI528" s="241">
        <f>IF(N528="nulová",J528,0)</f>
        <v>0</v>
      </c>
      <c r="BJ528" s="18" t="s">
        <v>21</v>
      </c>
      <c r="BK528" s="241">
        <f>ROUND(I528*H528,2)</f>
        <v>0</v>
      </c>
      <c r="BL528" s="18" t="s">
        <v>219</v>
      </c>
      <c r="BM528" s="240" t="s">
        <v>2442</v>
      </c>
    </row>
    <row r="529" spans="1:65" s="2" customFormat="1" ht="16.5" customHeight="1">
      <c r="A529" s="39"/>
      <c r="B529" s="40"/>
      <c r="C529" s="228" t="s">
        <v>1354</v>
      </c>
      <c r="D529" s="228" t="s">
        <v>215</v>
      </c>
      <c r="E529" s="229" t="s">
        <v>4669</v>
      </c>
      <c r="F529" s="230" t="s">
        <v>4670</v>
      </c>
      <c r="G529" s="231" t="s">
        <v>4398</v>
      </c>
      <c r="H529" s="232">
        <v>10</v>
      </c>
      <c r="I529" s="233"/>
      <c r="J529" s="234">
        <f>ROUND(I529*H529,2)</f>
        <v>0</v>
      </c>
      <c r="K529" s="235"/>
      <c r="L529" s="45"/>
      <c r="M529" s="236" t="s">
        <v>1</v>
      </c>
      <c r="N529" s="237" t="s">
        <v>45</v>
      </c>
      <c r="O529" s="92"/>
      <c r="P529" s="238">
        <f>O529*H529</f>
        <v>0</v>
      </c>
      <c r="Q529" s="238">
        <v>0</v>
      </c>
      <c r="R529" s="238">
        <f>Q529*H529</f>
        <v>0</v>
      </c>
      <c r="S529" s="238">
        <v>0</v>
      </c>
      <c r="T529" s="239">
        <f>S529*H529</f>
        <v>0</v>
      </c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R529" s="240" t="s">
        <v>219</v>
      </c>
      <c r="AT529" s="240" t="s">
        <v>215</v>
      </c>
      <c r="AU529" s="240" t="s">
        <v>89</v>
      </c>
      <c r="AY529" s="18" t="s">
        <v>213</v>
      </c>
      <c r="BE529" s="241">
        <f>IF(N529="základní",J529,0)</f>
        <v>0</v>
      </c>
      <c r="BF529" s="241">
        <f>IF(N529="snížená",J529,0)</f>
        <v>0</v>
      </c>
      <c r="BG529" s="241">
        <f>IF(N529="zákl. přenesená",J529,0)</f>
        <v>0</v>
      </c>
      <c r="BH529" s="241">
        <f>IF(N529="sníž. přenesená",J529,0)</f>
        <v>0</v>
      </c>
      <c r="BI529" s="241">
        <f>IF(N529="nulová",J529,0)</f>
        <v>0</v>
      </c>
      <c r="BJ529" s="18" t="s">
        <v>21</v>
      </c>
      <c r="BK529" s="241">
        <f>ROUND(I529*H529,2)</f>
        <v>0</v>
      </c>
      <c r="BL529" s="18" t="s">
        <v>219</v>
      </c>
      <c r="BM529" s="240" t="s">
        <v>2454</v>
      </c>
    </row>
    <row r="530" spans="1:63" s="12" customFormat="1" ht="25.9" customHeight="1">
      <c r="A530" s="12"/>
      <c r="B530" s="212"/>
      <c r="C530" s="213"/>
      <c r="D530" s="214" t="s">
        <v>79</v>
      </c>
      <c r="E530" s="215" t="s">
        <v>4671</v>
      </c>
      <c r="F530" s="215" t="s">
        <v>4672</v>
      </c>
      <c r="G530" s="213"/>
      <c r="H530" s="213"/>
      <c r="I530" s="216"/>
      <c r="J530" s="217">
        <f>BK530</f>
        <v>0</v>
      </c>
      <c r="K530" s="213"/>
      <c r="L530" s="218"/>
      <c r="M530" s="219"/>
      <c r="N530" s="220"/>
      <c r="O530" s="220"/>
      <c r="P530" s="221">
        <f>P531+P533+P535+P538+P540+P542+P545</f>
        <v>0</v>
      </c>
      <c r="Q530" s="220"/>
      <c r="R530" s="221">
        <f>R531+R533+R535+R538+R540+R542+R545</f>
        <v>0</v>
      </c>
      <c r="S530" s="220"/>
      <c r="T530" s="222">
        <f>T531+T533+T535+T538+T540+T542+T545</f>
        <v>0</v>
      </c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R530" s="223" t="s">
        <v>21</v>
      </c>
      <c r="AT530" s="224" t="s">
        <v>79</v>
      </c>
      <c r="AU530" s="224" t="s">
        <v>80</v>
      </c>
      <c r="AY530" s="223" t="s">
        <v>213</v>
      </c>
      <c r="BK530" s="225">
        <f>BK531+BK533+BK535+BK538+BK540+BK542+BK545</f>
        <v>0</v>
      </c>
    </row>
    <row r="531" spans="1:63" s="12" customFormat="1" ht="22.8" customHeight="1">
      <c r="A531" s="12"/>
      <c r="B531" s="212"/>
      <c r="C531" s="213"/>
      <c r="D531" s="214" t="s">
        <v>79</v>
      </c>
      <c r="E531" s="226" t="s">
        <v>4673</v>
      </c>
      <c r="F531" s="226" t="s">
        <v>4674</v>
      </c>
      <c r="G531" s="213"/>
      <c r="H531" s="213"/>
      <c r="I531" s="216"/>
      <c r="J531" s="227">
        <f>BK531</f>
        <v>0</v>
      </c>
      <c r="K531" s="213"/>
      <c r="L531" s="218"/>
      <c r="M531" s="219"/>
      <c r="N531" s="220"/>
      <c r="O531" s="220"/>
      <c r="P531" s="221">
        <f>P532</f>
        <v>0</v>
      </c>
      <c r="Q531" s="220"/>
      <c r="R531" s="221">
        <f>R532</f>
        <v>0</v>
      </c>
      <c r="S531" s="220"/>
      <c r="T531" s="222">
        <f>T532</f>
        <v>0</v>
      </c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R531" s="223" t="s">
        <v>21</v>
      </c>
      <c r="AT531" s="224" t="s">
        <v>79</v>
      </c>
      <c r="AU531" s="224" t="s">
        <v>21</v>
      </c>
      <c r="AY531" s="223" t="s">
        <v>213</v>
      </c>
      <c r="BK531" s="225">
        <f>BK532</f>
        <v>0</v>
      </c>
    </row>
    <row r="532" spans="1:65" s="2" customFormat="1" ht="16.5" customHeight="1">
      <c r="A532" s="39"/>
      <c r="B532" s="40"/>
      <c r="C532" s="228" t="s">
        <v>1359</v>
      </c>
      <c r="D532" s="228" t="s">
        <v>215</v>
      </c>
      <c r="E532" s="229" t="s">
        <v>4675</v>
      </c>
      <c r="F532" s="230" t="s">
        <v>4676</v>
      </c>
      <c r="G532" s="231" t="s">
        <v>3162</v>
      </c>
      <c r="H532" s="232">
        <v>1</v>
      </c>
      <c r="I532" s="233"/>
      <c r="J532" s="234">
        <f>ROUND(I532*H532,2)</f>
        <v>0</v>
      </c>
      <c r="K532" s="235"/>
      <c r="L532" s="45"/>
      <c r="M532" s="236" t="s">
        <v>1</v>
      </c>
      <c r="N532" s="237" t="s">
        <v>45</v>
      </c>
      <c r="O532" s="92"/>
      <c r="P532" s="238">
        <f>O532*H532</f>
        <v>0</v>
      </c>
      <c r="Q532" s="238">
        <v>0</v>
      </c>
      <c r="R532" s="238">
        <f>Q532*H532</f>
        <v>0</v>
      </c>
      <c r="S532" s="238">
        <v>0</v>
      </c>
      <c r="T532" s="239">
        <f>S532*H532</f>
        <v>0</v>
      </c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R532" s="240" t="s">
        <v>219</v>
      </c>
      <c r="AT532" s="240" t="s">
        <v>215</v>
      </c>
      <c r="AU532" s="240" t="s">
        <v>89</v>
      </c>
      <c r="AY532" s="18" t="s">
        <v>213</v>
      </c>
      <c r="BE532" s="241">
        <f>IF(N532="základní",J532,0)</f>
        <v>0</v>
      </c>
      <c r="BF532" s="241">
        <f>IF(N532="snížená",J532,0)</f>
        <v>0</v>
      </c>
      <c r="BG532" s="241">
        <f>IF(N532="zákl. přenesená",J532,0)</f>
        <v>0</v>
      </c>
      <c r="BH532" s="241">
        <f>IF(N532="sníž. přenesená",J532,0)</f>
        <v>0</v>
      </c>
      <c r="BI532" s="241">
        <f>IF(N532="nulová",J532,0)</f>
        <v>0</v>
      </c>
      <c r="BJ532" s="18" t="s">
        <v>21</v>
      </c>
      <c r="BK532" s="241">
        <f>ROUND(I532*H532,2)</f>
        <v>0</v>
      </c>
      <c r="BL532" s="18" t="s">
        <v>219</v>
      </c>
      <c r="BM532" s="240" t="s">
        <v>2463</v>
      </c>
    </row>
    <row r="533" spans="1:63" s="12" customFormat="1" ht="22.8" customHeight="1">
      <c r="A533" s="12"/>
      <c r="B533" s="212"/>
      <c r="C533" s="213"/>
      <c r="D533" s="214" t="s">
        <v>79</v>
      </c>
      <c r="E533" s="226" t="s">
        <v>4677</v>
      </c>
      <c r="F533" s="226" t="s">
        <v>4678</v>
      </c>
      <c r="G533" s="213"/>
      <c r="H533" s="213"/>
      <c r="I533" s="216"/>
      <c r="J533" s="227">
        <f>BK533</f>
        <v>0</v>
      </c>
      <c r="K533" s="213"/>
      <c r="L533" s="218"/>
      <c r="M533" s="219"/>
      <c r="N533" s="220"/>
      <c r="O533" s="220"/>
      <c r="P533" s="221">
        <f>P534</f>
        <v>0</v>
      </c>
      <c r="Q533" s="220"/>
      <c r="R533" s="221">
        <f>R534</f>
        <v>0</v>
      </c>
      <c r="S533" s="220"/>
      <c r="T533" s="222">
        <f>T534</f>
        <v>0</v>
      </c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R533" s="223" t="s">
        <v>21</v>
      </c>
      <c r="AT533" s="224" t="s">
        <v>79</v>
      </c>
      <c r="AU533" s="224" t="s">
        <v>21</v>
      </c>
      <c r="AY533" s="223" t="s">
        <v>213</v>
      </c>
      <c r="BK533" s="225">
        <f>BK534</f>
        <v>0</v>
      </c>
    </row>
    <row r="534" spans="1:65" s="2" customFormat="1" ht="16.5" customHeight="1">
      <c r="A534" s="39"/>
      <c r="B534" s="40"/>
      <c r="C534" s="228" t="s">
        <v>1364</v>
      </c>
      <c r="D534" s="228" t="s">
        <v>215</v>
      </c>
      <c r="E534" s="229" t="s">
        <v>4679</v>
      </c>
      <c r="F534" s="230" t="s">
        <v>4680</v>
      </c>
      <c r="G534" s="231" t="s">
        <v>3162</v>
      </c>
      <c r="H534" s="232">
        <v>1</v>
      </c>
      <c r="I534" s="233"/>
      <c r="J534" s="234">
        <f>ROUND(I534*H534,2)</f>
        <v>0</v>
      </c>
      <c r="K534" s="235"/>
      <c r="L534" s="45"/>
      <c r="M534" s="236" t="s">
        <v>1</v>
      </c>
      <c r="N534" s="237" t="s">
        <v>45</v>
      </c>
      <c r="O534" s="92"/>
      <c r="P534" s="238">
        <f>O534*H534</f>
        <v>0</v>
      </c>
      <c r="Q534" s="238">
        <v>0</v>
      </c>
      <c r="R534" s="238">
        <f>Q534*H534</f>
        <v>0</v>
      </c>
      <c r="S534" s="238">
        <v>0</v>
      </c>
      <c r="T534" s="239">
        <f>S534*H534</f>
        <v>0</v>
      </c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R534" s="240" t="s">
        <v>219</v>
      </c>
      <c r="AT534" s="240" t="s">
        <v>215</v>
      </c>
      <c r="AU534" s="240" t="s">
        <v>89</v>
      </c>
      <c r="AY534" s="18" t="s">
        <v>213</v>
      </c>
      <c r="BE534" s="241">
        <f>IF(N534="základní",J534,0)</f>
        <v>0</v>
      </c>
      <c r="BF534" s="241">
        <f>IF(N534="snížená",J534,0)</f>
        <v>0</v>
      </c>
      <c r="BG534" s="241">
        <f>IF(N534="zákl. přenesená",J534,0)</f>
        <v>0</v>
      </c>
      <c r="BH534" s="241">
        <f>IF(N534="sníž. přenesená",J534,0)</f>
        <v>0</v>
      </c>
      <c r="BI534" s="241">
        <f>IF(N534="nulová",J534,0)</f>
        <v>0</v>
      </c>
      <c r="BJ534" s="18" t="s">
        <v>21</v>
      </c>
      <c r="BK534" s="241">
        <f>ROUND(I534*H534,2)</f>
        <v>0</v>
      </c>
      <c r="BL534" s="18" t="s">
        <v>219</v>
      </c>
      <c r="BM534" s="240" t="s">
        <v>2476</v>
      </c>
    </row>
    <row r="535" spans="1:63" s="12" customFormat="1" ht="22.8" customHeight="1">
      <c r="A535" s="12"/>
      <c r="B535" s="212"/>
      <c r="C535" s="213"/>
      <c r="D535" s="214" t="s">
        <v>79</v>
      </c>
      <c r="E535" s="226" t="s">
        <v>4681</v>
      </c>
      <c r="F535" s="226" t="s">
        <v>4682</v>
      </c>
      <c r="G535" s="213"/>
      <c r="H535" s="213"/>
      <c r="I535" s="216"/>
      <c r="J535" s="227">
        <f>BK535</f>
        <v>0</v>
      </c>
      <c r="K535" s="213"/>
      <c r="L535" s="218"/>
      <c r="M535" s="219"/>
      <c r="N535" s="220"/>
      <c r="O535" s="220"/>
      <c r="P535" s="221">
        <f>SUM(P536:P537)</f>
        <v>0</v>
      </c>
      <c r="Q535" s="220"/>
      <c r="R535" s="221">
        <f>SUM(R536:R537)</f>
        <v>0</v>
      </c>
      <c r="S535" s="220"/>
      <c r="T535" s="222">
        <f>SUM(T536:T537)</f>
        <v>0</v>
      </c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R535" s="223" t="s">
        <v>21</v>
      </c>
      <c r="AT535" s="224" t="s">
        <v>79</v>
      </c>
      <c r="AU535" s="224" t="s">
        <v>21</v>
      </c>
      <c r="AY535" s="223" t="s">
        <v>213</v>
      </c>
      <c r="BK535" s="225">
        <f>SUM(BK536:BK537)</f>
        <v>0</v>
      </c>
    </row>
    <row r="536" spans="1:65" s="2" customFormat="1" ht="16.5" customHeight="1">
      <c r="A536" s="39"/>
      <c r="B536" s="40"/>
      <c r="C536" s="228" t="s">
        <v>1369</v>
      </c>
      <c r="D536" s="228" t="s">
        <v>215</v>
      </c>
      <c r="E536" s="229" t="s">
        <v>4683</v>
      </c>
      <c r="F536" s="230" t="s">
        <v>4684</v>
      </c>
      <c r="G536" s="231" t="s">
        <v>3162</v>
      </c>
      <c r="H536" s="232">
        <v>1</v>
      </c>
      <c r="I536" s="233"/>
      <c r="J536" s="234">
        <f>ROUND(I536*H536,2)</f>
        <v>0</v>
      </c>
      <c r="K536" s="235"/>
      <c r="L536" s="45"/>
      <c r="M536" s="236" t="s">
        <v>1</v>
      </c>
      <c r="N536" s="237" t="s">
        <v>45</v>
      </c>
      <c r="O536" s="92"/>
      <c r="P536" s="238">
        <f>O536*H536</f>
        <v>0</v>
      </c>
      <c r="Q536" s="238">
        <v>0</v>
      </c>
      <c r="R536" s="238">
        <f>Q536*H536</f>
        <v>0</v>
      </c>
      <c r="S536" s="238">
        <v>0</v>
      </c>
      <c r="T536" s="239">
        <f>S536*H536</f>
        <v>0</v>
      </c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R536" s="240" t="s">
        <v>219</v>
      </c>
      <c r="AT536" s="240" t="s">
        <v>215</v>
      </c>
      <c r="AU536" s="240" t="s">
        <v>89</v>
      </c>
      <c r="AY536" s="18" t="s">
        <v>213</v>
      </c>
      <c r="BE536" s="241">
        <f>IF(N536="základní",J536,0)</f>
        <v>0</v>
      </c>
      <c r="BF536" s="241">
        <f>IF(N536="snížená",J536,0)</f>
        <v>0</v>
      </c>
      <c r="BG536" s="241">
        <f>IF(N536="zákl. přenesená",J536,0)</f>
        <v>0</v>
      </c>
      <c r="BH536" s="241">
        <f>IF(N536="sníž. přenesená",J536,0)</f>
        <v>0</v>
      </c>
      <c r="BI536" s="241">
        <f>IF(N536="nulová",J536,0)</f>
        <v>0</v>
      </c>
      <c r="BJ536" s="18" t="s">
        <v>21</v>
      </c>
      <c r="BK536" s="241">
        <f>ROUND(I536*H536,2)</f>
        <v>0</v>
      </c>
      <c r="BL536" s="18" t="s">
        <v>219</v>
      </c>
      <c r="BM536" s="240" t="s">
        <v>2486</v>
      </c>
    </row>
    <row r="537" spans="1:65" s="2" customFormat="1" ht="16.5" customHeight="1">
      <c r="A537" s="39"/>
      <c r="B537" s="40"/>
      <c r="C537" s="228" t="s">
        <v>1374</v>
      </c>
      <c r="D537" s="228" t="s">
        <v>215</v>
      </c>
      <c r="E537" s="229" t="s">
        <v>4685</v>
      </c>
      <c r="F537" s="230" t="s">
        <v>4686</v>
      </c>
      <c r="G537" s="231" t="s">
        <v>3162</v>
      </c>
      <c r="H537" s="232">
        <v>4</v>
      </c>
      <c r="I537" s="233"/>
      <c r="J537" s="234">
        <f>ROUND(I537*H537,2)</f>
        <v>0</v>
      </c>
      <c r="K537" s="235"/>
      <c r="L537" s="45"/>
      <c r="M537" s="236" t="s">
        <v>1</v>
      </c>
      <c r="N537" s="237" t="s">
        <v>45</v>
      </c>
      <c r="O537" s="92"/>
      <c r="P537" s="238">
        <f>O537*H537</f>
        <v>0</v>
      </c>
      <c r="Q537" s="238">
        <v>0</v>
      </c>
      <c r="R537" s="238">
        <f>Q537*H537</f>
        <v>0</v>
      </c>
      <c r="S537" s="238">
        <v>0</v>
      </c>
      <c r="T537" s="239">
        <f>S537*H537</f>
        <v>0</v>
      </c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R537" s="240" t="s">
        <v>219</v>
      </c>
      <c r="AT537" s="240" t="s">
        <v>215</v>
      </c>
      <c r="AU537" s="240" t="s">
        <v>89</v>
      </c>
      <c r="AY537" s="18" t="s">
        <v>213</v>
      </c>
      <c r="BE537" s="241">
        <f>IF(N537="základní",J537,0)</f>
        <v>0</v>
      </c>
      <c r="BF537" s="241">
        <f>IF(N537="snížená",J537,0)</f>
        <v>0</v>
      </c>
      <c r="BG537" s="241">
        <f>IF(N537="zákl. přenesená",J537,0)</f>
        <v>0</v>
      </c>
      <c r="BH537" s="241">
        <f>IF(N537="sníž. přenesená",J537,0)</f>
        <v>0</v>
      </c>
      <c r="BI537" s="241">
        <f>IF(N537="nulová",J537,0)</f>
        <v>0</v>
      </c>
      <c r="BJ537" s="18" t="s">
        <v>21</v>
      </c>
      <c r="BK537" s="241">
        <f>ROUND(I537*H537,2)</f>
        <v>0</v>
      </c>
      <c r="BL537" s="18" t="s">
        <v>219</v>
      </c>
      <c r="BM537" s="240" t="s">
        <v>2498</v>
      </c>
    </row>
    <row r="538" spans="1:63" s="12" customFormat="1" ht="22.8" customHeight="1">
      <c r="A538" s="12"/>
      <c r="B538" s="212"/>
      <c r="C538" s="213"/>
      <c r="D538" s="214" t="s">
        <v>79</v>
      </c>
      <c r="E538" s="226" t="s">
        <v>4687</v>
      </c>
      <c r="F538" s="226" t="s">
        <v>4688</v>
      </c>
      <c r="G538" s="213"/>
      <c r="H538" s="213"/>
      <c r="I538" s="216"/>
      <c r="J538" s="227">
        <f>BK538</f>
        <v>0</v>
      </c>
      <c r="K538" s="213"/>
      <c r="L538" s="218"/>
      <c r="M538" s="219"/>
      <c r="N538" s="220"/>
      <c r="O538" s="220"/>
      <c r="P538" s="221">
        <f>P539</f>
        <v>0</v>
      </c>
      <c r="Q538" s="220"/>
      <c r="R538" s="221">
        <f>R539</f>
        <v>0</v>
      </c>
      <c r="S538" s="220"/>
      <c r="T538" s="222">
        <f>T539</f>
        <v>0</v>
      </c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R538" s="223" t="s">
        <v>21</v>
      </c>
      <c r="AT538" s="224" t="s">
        <v>79</v>
      </c>
      <c r="AU538" s="224" t="s">
        <v>21</v>
      </c>
      <c r="AY538" s="223" t="s">
        <v>213</v>
      </c>
      <c r="BK538" s="225">
        <f>BK539</f>
        <v>0</v>
      </c>
    </row>
    <row r="539" spans="1:65" s="2" customFormat="1" ht="16.5" customHeight="1">
      <c r="A539" s="39"/>
      <c r="B539" s="40"/>
      <c r="C539" s="228" t="s">
        <v>1379</v>
      </c>
      <c r="D539" s="228" t="s">
        <v>215</v>
      </c>
      <c r="E539" s="229" t="s">
        <v>4689</v>
      </c>
      <c r="F539" s="230" t="s">
        <v>4690</v>
      </c>
      <c r="G539" s="231" t="s">
        <v>3162</v>
      </c>
      <c r="H539" s="232">
        <v>1</v>
      </c>
      <c r="I539" s="233"/>
      <c r="J539" s="234">
        <f>ROUND(I539*H539,2)</f>
        <v>0</v>
      </c>
      <c r="K539" s="235"/>
      <c r="L539" s="45"/>
      <c r="M539" s="236" t="s">
        <v>1</v>
      </c>
      <c r="N539" s="237" t="s">
        <v>45</v>
      </c>
      <c r="O539" s="92"/>
      <c r="P539" s="238">
        <f>O539*H539</f>
        <v>0</v>
      </c>
      <c r="Q539" s="238">
        <v>0</v>
      </c>
      <c r="R539" s="238">
        <f>Q539*H539</f>
        <v>0</v>
      </c>
      <c r="S539" s="238">
        <v>0</v>
      </c>
      <c r="T539" s="239">
        <f>S539*H539</f>
        <v>0</v>
      </c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R539" s="240" t="s">
        <v>219</v>
      </c>
      <c r="AT539" s="240" t="s">
        <v>215</v>
      </c>
      <c r="AU539" s="240" t="s">
        <v>89</v>
      </c>
      <c r="AY539" s="18" t="s">
        <v>213</v>
      </c>
      <c r="BE539" s="241">
        <f>IF(N539="základní",J539,0)</f>
        <v>0</v>
      </c>
      <c r="BF539" s="241">
        <f>IF(N539="snížená",J539,0)</f>
        <v>0</v>
      </c>
      <c r="BG539" s="241">
        <f>IF(N539="zákl. přenesená",J539,0)</f>
        <v>0</v>
      </c>
      <c r="BH539" s="241">
        <f>IF(N539="sníž. přenesená",J539,0)</f>
        <v>0</v>
      </c>
      <c r="BI539" s="241">
        <f>IF(N539="nulová",J539,0)</f>
        <v>0</v>
      </c>
      <c r="BJ539" s="18" t="s">
        <v>21</v>
      </c>
      <c r="BK539" s="241">
        <f>ROUND(I539*H539,2)</f>
        <v>0</v>
      </c>
      <c r="BL539" s="18" t="s">
        <v>219</v>
      </c>
      <c r="BM539" s="240" t="s">
        <v>2507</v>
      </c>
    </row>
    <row r="540" spans="1:63" s="12" customFormat="1" ht="22.8" customHeight="1">
      <c r="A540" s="12"/>
      <c r="B540" s="212"/>
      <c r="C540" s="213"/>
      <c r="D540" s="214" t="s">
        <v>79</v>
      </c>
      <c r="E540" s="226" t="s">
        <v>4445</v>
      </c>
      <c r="F540" s="226" t="s">
        <v>4446</v>
      </c>
      <c r="G540" s="213"/>
      <c r="H540" s="213"/>
      <c r="I540" s="216"/>
      <c r="J540" s="227">
        <f>BK540</f>
        <v>0</v>
      </c>
      <c r="K540" s="213"/>
      <c r="L540" s="218"/>
      <c r="M540" s="219"/>
      <c r="N540" s="220"/>
      <c r="O540" s="220"/>
      <c r="P540" s="221">
        <f>P541</f>
        <v>0</v>
      </c>
      <c r="Q540" s="220"/>
      <c r="R540" s="221">
        <f>R541</f>
        <v>0</v>
      </c>
      <c r="S540" s="220"/>
      <c r="T540" s="222">
        <f>T541</f>
        <v>0</v>
      </c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R540" s="223" t="s">
        <v>21</v>
      </c>
      <c r="AT540" s="224" t="s">
        <v>79</v>
      </c>
      <c r="AU540" s="224" t="s">
        <v>21</v>
      </c>
      <c r="AY540" s="223" t="s">
        <v>213</v>
      </c>
      <c r="BK540" s="225">
        <f>BK541</f>
        <v>0</v>
      </c>
    </row>
    <row r="541" spans="1:65" s="2" customFormat="1" ht="16.5" customHeight="1">
      <c r="A541" s="39"/>
      <c r="B541" s="40"/>
      <c r="C541" s="228" t="s">
        <v>1385</v>
      </c>
      <c r="D541" s="228" t="s">
        <v>215</v>
      </c>
      <c r="E541" s="229" t="s">
        <v>4449</v>
      </c>
      <c r="F541" s="230" t="s">
        <v>4450</v>
      </c>
      <c r="G541" s="231" t="s">
        <v>3162</v>
      </c>
      <c r="H541" s="232">
        <v>2</v>
      </c>
      <c r="I541" s="233"/>
      <c r="J541" s="234">
        <f>ROUND(I541*H541,2)</f>
        <v>0</v>
      </c>
      <c r="K541" s="235"/>
      <c r="L541" s="45"/>
      <c r="M541" s="236" t="s">
        <v>1</v>
      </c>
      <c r="N541" s="237" t="s">
        <v>45</v>
      </c>
      <c r="O541" s="92"/>
      <c r="P541" s="238">
        <f>O541*H541</f>
        <v>0</v>
      </c>
      <c r="Q541" s="238">
        <v>0</v>
      </c>
      <c r="R541" s="238">
        <f>Q541*H541</f>
        <v>0</v>
      </c>
      <c r="S541" s="238">
        <v>0</v>
      </c>
      <c r="T541" s="239">
        <f>S541*H541</f>
        <v>0</v>
      </c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R541" s="240" t="s">
        <v>219</v>
      </c>
      <c r="AT541" s="240" t="s">
        <v>215</v>
      </c>
      <c r="AU541" s="240" t="s">
        <v>89</v>
      </c>
      <c r="AY541" s="18" t="s">
        <v>213</v>
      </c>
      <c r="BE541" s="241">
        <f>IF(N541="základní",J541,0)</f>
        <v>0</v>
      </c>
      <c r="BF541" s="241">
        <f>IF(N541="snížená",J541,0)</f>
        <v>0</v>
      </c>
      <c r="BG541" s="241">
        <f>IF(N541="zákl. přenesená",J541,0)</f>
        <v>0</v>
      </c>
      <c r="BH541" s="241">
        <f>IF(N541="sníž. přenesená",J541,0)</f>
        <v>0</v>
      </c>
      <c r="BI541" s="241">
        <f>IF(N541="nulová",J541,0)</f>
        <v>0</v>
      </c>
      <c r="BJ541" s="18" t="s">
        <v>21</v>
      </c>
      <c r="BK541" s="241">
        <f>ROUND(I541*H541,2)</f>
        <v>0</v>
      </c>
      <c r="BL541" s="18" t="s">
        <v>219</v>
      </c>
      <c r="BM541" s="240" t="s">
        <v>2516</v>
      </c>
    </row>
    <row r="542" spans="1:63" s="12" customFormat="1" ht="22.8" customHeight="1">
      <c r="A542" s="12"/>
      <c r="B542" s="212"/>
      <c r="C542" s="213"/>
      <c r="D542" s="214" t="s">
        <v>79</v>
      </c>
      <c r="E542" s="226" t="s">
        <v>4459</v>
      </c>
      <c r="F542" s="226" t="s">
        <v>4460</v>
      </c>
      <c r="G542" s="213"/>
      <c r="H542" s="213"/>
      <c r="I542" s="216"/>
      <c r="J542" s="227">
        <f>BK542</f>
        <v>0</v>
      </c>
      <c r="K542" s="213"/>
      <c r="L542" s="218"/>
      <c r="M542" s="219"/>
      <c r="N542" s="220"/>
      <c r="O542" s="220"/>
      <c r="P542" s="221">
        <f>SUM(P543:P544)</f>
        <v>0</v>
      </c>
      <c r="Q542" s="220"/>
      <c r="R542" s="221">
        <f>SUM(R543:R544)</f>
        <v>0</v>
      </c>
      <c r="S542" s="220"/>
      <c r="T542" s="222">
        <f>SUM(T543:T544)</f>
        <v>0</v>
      </c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R542" s="223" t="s">
        <v>21</v>
      </c>
      <c r="AT542" s="224" t="s">
        <v>79</v>
      </c>
      <c r="AU542" s="224" t="s">
        <v>21</v>
      </c>
      <c r="AY542" s="223" t="s">
        <v>213</v>
      </c>
      <c r="BK542" s="225">
        <f>SUM(BK543:BK544)</f>
        <v>0</v>
      </c>
    </row>
    <row r="543" spans="1:65" s="2" customFormat="1" ht="16.5" customHeight="1">
      <c r="A543" s="39"/>
      <c r="B543" s="40"/>
      <c r="C543" s="228" t="s">
        <v>1390</v>
      </c>
      <c r="D543" s="228" t="s">
        <v>215</v>
      </c>
      <c r="E543" s="229" t="s">
        <v>4556</v>
      </c>
      <c r="F543" s="230" t="s">
        <v>4557</v>
      </c>
      <c r="G543" s="231" t="s">
        <v>4398</v>
      </c>
      <c r="H543" s="232">
        <v>2.8</v>
      </c>
      <c r="I543" s="233"/>
      <c r="J543" s="234">
        <f>ROUND(I543*H543,2)</f>
        <v>0</v>
      </c>
      <c r="K543" s="235"/>
      <c r="L543" s="45"/>
      <c r="M543" s="236" t="s">
        <v>1</v>
      </c>
      <c r="N543" s="237" t="s">
        <v>45</v>
      </c>
      <c r="O543" s="92"/>
      <c r="P543" s="238">
        <f>O543*H543</f>
        <v>0</v>
      </c>
      <c r="Q543" s="238">
        <v>0</v>
      </c>
      <c r="R543" s="238">
        <f>Q543*H543</f>
        <v>0</v>
      </c>
      <c r="S543" s="238">
        <v>0</v>
      </c>
      <c r="T543" s="239">
        <f>S543*H543</f>
        <v>0</v>
      </c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R543" s="240" t="s">
        <v>219</v>
      </c>
      <c r="AT543" s="240" t="s">
        <v>215</v>
      </c>
      <c r="AU543" s="240" t="s">
        <v>89</v>
      </c>
      <c r="AY543" s="18" t="s">
        <v>213</v>
      </c>
      <c r="BE543" s="241">
        <f>IF(N543="základní",J543,0)</f>
        <v>0</v>
      </c>
      <c r="BF543" s="241">
        <f>IF(N543="snížená",J543,0)</f>
        <v>0</v>
      </c>
      <c r="BG543" s="241">
        <f>IF(N543="zákl. přenesená",J543,0)</f>
        <v>0</v>
      </c>
      <c r="BH543" s="241">
        <f>IF(N543="sníž. přenesená",J543,0)</f>
        <v>0</v>
      </c>
      <c r="BI543" s="241">
        <f>IF(N543="nulová",J543,0)</f>
        <v>0</v>
      </c>
      <c r="BJ543" s="18" t="s">
        <v>21</v>
      </c>
      <c r="BK543" s="241">
        <f>ROUND(I543*H543,2)</f>
        <v>0</v>
      </c>
      <c r="BL543" s="18" t="s">
        <v>219</v>
      </c>
      <c r="BM543" s="240" t="s">
        <v>2525</v>
      </c>
    </row>
    <row r="544" spans="1:65" s="2" customFormat="1" ht="16.5" customHeight="1">
      <c r="A544" s="39"/>
      <c r="B544" s="40"/>
      <c r="C544" s="228" t="s">
        <v>1396</v>
      </c>
      <c r="D544" s="228" t="s">
        <v>215</v>
      </c>
      <c r="E544" s="229" t="s">
        <v>4461</v>
      </c>
      <c r="F544" s="230" t="s">
        <v>4462</v>
      </c>
      <c r="G544" s="231" t="s">
        <v>4398</v>
      </c>
      <c r="H544" s="232">
        <v>0.9</v>
      </c>
      <c r="I544" s="233"/>
      <c r="J544" s="234">
        <f>ROUND(I544*H544,2)</f>
        <v>0</v>
      </c>
      <c r="K544" s="235"/>
      <c r="L544" s="45"/>
      <c r="M544" s="236" t="s">
        <v>1</v>
      </c>
      <c r="N544" s="237" t="s">
        <v>45</v>
      </c>
      <c r="O544" s="92"/>
      <c r="P544" s="238">
        <f>O544*H544</f>
        <v>0</v>
      </c>
      <c r="Q544" s="238">
        <v>0</v>
      </c>
      <c r="R544" s="238">
        <f>Q544*H544</f>
        <v>0</v>
      </c>
      <c r="S544" s="238">
        <v>0</v>
      </c>
      <c r="T544" s="239">
        <f>S544*H544</f>
        <v>0</v>
      </c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R544" s="240" t="s">
        <v>219</v>
      </c>
      <c r="AT544" s="240" t="s">
        <v>215</v>
      </c>
      <c r="AU544" s="240" t="s">
        <v>89</v>
      </c>
      <c r="AY544" s="18" t="s">
        <v>213</v>
      </c>
      <c r="BE544" s="241">
        <f>IF(N544="základní",J544,0)</f>
        <v>0</v>
      </c>
      <c r="BF544" s="241">
        <f>IF(N544="snížená",J544,0)</f>
        <v>0</v>
      </c>
      <c r="BG544" s="241">
        <f>IF(N544="zákl. přenesená",J544,0)</f>
        <v>0</v>
      </c>
      <c r="BH544" s="241">
        <f>IF(N544="sníž. přenesená",J544,0)</f>
        <v>0</v>
      </c>
      <c r="BI544" s="241">
        <f>IF(N544="nulová",J544,0)</f>
        <v>0</v>
      </c>
      <c r="BJ544" s="18" t="s">
        <v>21</v>
      </c>
      <c r="BK544" s="241">
        <f>ROUND(I544*H544,2)</f>
        <v>0</v>
      </c>
      <c r="BL544" s="18" t="s">
        <v>219</v>
      </c>
      <c r="BM544" s="240" t="s">
        <v>2537</v>
      </c>
    </row>
    <row r="545" spans="1:63" s="12" customFormat="1" ht="22.8" customHeight="1">
      <c r="A545" s="12"/>
      <c r="B545" s="212"/>
      <c r="C545" s="213"/>
      <c r="D545" s="214" t="s">
        <v>79</v>
      </c>
      <c r="E545" s="226" t="s">
        <v>4485</v>
      </c>
      <c r="F545" s="226" t="s">
        <v>4486</v>
      </c>
      <c r="G545" s="213"/>
      <c r="H545" s="213"/>
      <c r="I545" s="216"/>
      <c r="J545" s="227">
        <f>BK545</f>
        <v>0</v>
      </c>
      <c r="K545" s="213"/>
      <c r="L545" s="218"/>
      <c r="M545" s="219"/>
      <c r="N545" s="220"/>
      <c r="O545" s="220"/>
      <c r="P545" s="221">
        <f>SUM(P546:P547)</f>
        <v>0</v>
      </c>
      <c r="Q545" s="220"/>
      <c r="R545" s="221">
        <f>SUM(R546:R547)</f>
        <v>0</v>
      </c>
      <c r="S545" s="220"/>
      <c r="T545" s="222">
        <f>SUM(T546:T547)</f>
        <v>0</v>
      </c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R545" s="223" t="s">
        <v>21</v>
      </c>
      <c r="AT545" s="224" t="s">
        <v>79</v>
      </c>
      <c r="AU545" s="224" t="s">
        <v>21</v>
      </c>
      <c r="AY545" s="223" t="s">
        <v>213</v>
      </c>
      <c r="BK545" s="225">
        <f>SUM(BK546:BK547)</f>
        <v>0</v>
      </c>
    </row>
    <row r="546" spans="1:65" s="2" customFormat="1" ht="16.5" customHeight="1">
      <c r="A546" s="39"/>
      <c r="B546" s="40"/>
      <c r="C546" s="228" t="s">
        <v>1402</v>
      </c>
      <c r="D546" s="228" t="s">
        <v>215</v>
      </c>
      <c r="E546" s="229" t="s">
        <v>4691</v>
      </c>
      <c r="F546" s="230" t="s">
        <v>4692</v>
      </c>
      <c r="G546" s="231" t="s">
        <v>4398</v>
      </c>
      <c r="H546" s="232">
        <v>2.8</v>
      </c>
      <c r="I546" s="233"/>
      <c r="J546" s="234">
        <f>ROUND(I546*H546,2)</f>
        <v>0</v>
      </c>
      <c r="K546" s="235"/>
      <c r="L546" s="45"/>
      <c r="M546" s="236" t="s">
        <v>1</v>
      </c>
      <c r="N546" s="237" t="s">
        <v>45</v>
      </c>
      <c r="O546" s="92"/>
      <c r="P546" s="238">
        <f>O546*H546</f>
        <v>0</v>
      </c>
      <c r="Q546" s="238">
        <v>0</v>
      </c>
      <c r="R546" s="238">
        <f>Q546*H546</f>
        <v>0</v>
      </c>
      <c r="S546" s="238">
        <v>0</v>
      </c>
      <c r="T546" s="239">
        <f>S546*H546</f>
        <v>0</v>
      </c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R546" s="240" t="s">
        <v>219</v>
      </c>
      <c r="AT546" s="240" t="s">
        <v>215</v>
      </c>
      <c r="AU546" s="240" t="s">
        <v>89</v>
      </c>
      <c r="AY546" s="18" t="s">
        <v>213</v>
      </c>
      <c r="BE546" s="241">
        <f>IF(N546="základní",J546,0)</f>
        <v>0</v>
      </c>
      <c r="BF546" s="241">
        <f>IF(N546="snížená",J546,0)</f>
        <v>0</v>
      </c>
      <c r="BG546" s="241">
        <f>IF(N546="zákl. přenesená",J546,0)</f>
        <v>0</v>
      </c>
      <c r="BH546" s="241">
        <f>IF(N546="sníž. přenesená",J546,0)</f>
        <v>0</v>
      </c>
      <c r="BI546" s="241">
        <f>IF(N546="nulová",J546,0)</f>
        <v>0</v>
      </c>
      <c r="BJ546" s="18" t="s">
        <v>21</v>
      </c>
      <c r="BK546" s="241">
        <f>ROUND(I546*H546,2)</f>
        <v>0</v>
      </c>
      <c r="BL546" s="18" t="s">
        <v>219</v>
      </c>
      <c r="BM546" s="240" t="s">
        <v>2548</v>
      </c>
    </row>
    <row r="547" spans="1:65" s="2" customFormat="1" ht="16.5" customHeight="1">
      <c r="A547" s="39"/>
      <c r="B547" s="40"/>
      <c r="C547" s="228" t="s">
        <v>1407</v>
      </c>
      <c r="D547" s="228" t="s">
        <v>215</v>
      </c>
      <c r="E547" s="229" t="s">
        <v>4487</v>
      </c>
      <c r="F547" s="230" t="s">
        <v>4488</v>
      </c>
      <c r="G547" s="231" t="s">
        <v>4398</v>
      </c>
      <c r="H547" s="232">
        <v>5.6</v>
      </c>
      <c r="I547" s="233"/>
      <c r="J547" s="234">
        <f>ROUND(I547*H547,2)</f>
        <v>0</v>
      </c>
      <c r="K547" s="235"/>
      <c r="L547" s="45"/>
      <c r="M547" s="236" t="s">
        <v>1</v>
      </c>
      <c r="N547" s="237" t="s">
        <v>45</v>
      </c>
      <c r="O547" s="92"/>
      <c r="P547" s="238">
        <f>O547*H547</f>
        <v>0</v>
      </c>
      <c r="Q547" s="238">
        <v>0</v>
      </c>
      <c r="R547" s="238">
        <f>Q547*H547</f>
        <v>0</v>
      </c>
      <c r="S547" s="238">
        <v>0</v>
      </c>
      <c r="T547" s="239">
        <f>S547*H547</f>
        <v>0</v>
      </c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R547" s="240" t="s">
        <v>219</v>
      </c>
      <c r="AT547" s="240" t="s">
        <v>215</v>
      </c>
      <c r="AU547" s="240" t="s">
        <v>89</v>
      </c>
      <c r="AY547" s="18" t="s">
        <v>213</v>
      </c>
      <c r="BE547" s="241">
        <f>IF(N547="základní",J547,0)</f>
        <v>0</v>
      </c>
      <c r="BF547" s="241">
        <f>IF(N547="snížená",J547,0)</f>
        <v>0</v>
      </c>
      <c r="BG547" s="241">
        <f>IF(N547="zákl. přenesená",J547,0)</f>
        <v>0</v>
      </c>
      <c r="BH547" s="241">
        <f>IF(N547="sníž. přenesená",J547,0)</f>
        <v>0</v>
      </c>
      <c r="BI547" s="241">
        <f>IF(N547="nulová",J547,0)</f>
        <v>0</v>
      </c>
      <c r="BJ547" s="18" t="s">
        <v>21</v>
      </c>
      <c r="BK547" s="241">
        <f>ROUND(I547*H547,2)</f>
        <v>0</v>
      </c>
      <c r="BL547" s="18" t="s">
        <v>219</v>
      </c>
      <c r="BM547" s="240" t="s">
        <v>2557</v>
      </c>
    </row>
    <row r="548" spans="1:63" s="12" customFormat="1" ht="25.9" customHeight="1">
      <c r="A548" s="12"/>
      <c r="B548" s="212"/>
      <c r="C548" s="213"/>
      <c r="D548" s="214" t="s">
        <v>79</v>
      </c>
      <c r="E548" s="215" t="s">
        <v>4693</v>
      </c>
      <c r="F548" s="215" t="s">
        <v>4694</v>
      </c>
      <c r="G548" s="213"/>
      <c r="H548" s="213"/>
      <c r="I548" s="216"/>
      <c r="J548" s="217">
        <f>BK548</f>
        <v>0</v>
      </c>
      <c r="K548" s="213"/>
      <c r="L548" s="218"/>
      <c r="M548" s="219"/>
      <c r="N548" s="220"/>
      <c r="O548" s="220"/>
      <c r="P548" s="221">
        <f>P549+P551+P553+P556+P558+P560+P563</f>
        <v>0</v>
      </c>
      <c r="Q548" s="220"/>
      <c r="R548" s="221">
        <f>R549+R551+R553+R556+R558+R560+R563</f>
        <v>0</v>
      </c>
      <c r="S548" s="220"/>
      <c r="T548" s="222">
        <f>T549+T551+T553+T556+T558+T560+T563</f>
        <v>0</v>
      </c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R548" s="223" t="s">
        <v>21</v>
      </c>
      <c r="AT548" s="224" t="s">
        <v>79</v>
      </c>
      <c r="AU548" s="224" t="s">
        <v>80</v>
      </c>
      <c r="AY548" s="223" t="s">
        <v>213</v>
      </c>
      <c r="BK548" s="225">
        <f>BK549+BK551+BK553+BK556+BK558+BK560+BK563</f>
        <v>0</v>
      </c>
    </row>
    <row r="549" spans="1:63" s="12" customFormat="1" ht="22.8" customHeight="1">
      <c r="A549" s="12"/>
      <c r="B549" s="212"/>
      <c r="C549" s="213"/>
      <c r="D549" s="214" t="s">
        <v>79</v>
      </c>
      <c r="E549" s="226" t="s">
        <v>4673</v>
      </c>
      <c r="F549" s="226" t="s">
        <v>4674</v>
      </c>
      <c r="G549" s="213"/>
      <c r="H549" s="213"/>
      <c r="I549" s="216"/>
      <c r="J549" s="227">
        <f>BK549</f>
        <v>0</v>
      </c>
      <c r="K549" s="213"/>
      <c r="L549" s="218"/>
      <c r="M549" s="219"/>
      <c r="N549" s="220"/>
      <c r="O549" s="220"/>
      <c r="P549" s="221">
        <f>P550</f>
        <v>0</v>
      </c>
      <c r="Q549" s="220"/>
      <c r="R549" s="221">
        <f>R550</f>
        <v>0</v>
      </c>
      <c r="S549" s="220"/>
      <c r="T549" s="222">
        <f>T550</f>
        <v>0</v>
      </c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R549" s="223" t="s">
        <v>21</v>
      </c>
      <c r="AT549" s="224" t="s">
        <v>79</v>
      </c>
      <c r="AU549" s="224" t="s">
        <v>21</v>
      </c>
      <c r="AY549" s="223" t="s">
        <v>213</v>
      </c>
      <c r="BK549" s="225">
        <f>BK550</f>
        <v>0</v>
      </c>
    </row>
    <row r="550" spans="1:65" s="2" customFormat="1" ht="16.5" customHeight="1">
      <c r="A550" s="39"/>
      <c r="B550" s="40"/>
      <c r="C550" s="228" t="s">
        <v>1412</v>
      </c>
      <c r="D550" s="228" t="s">
        <v>215</v>
      </c>
      <c r="E550" s="229" t="s">
        <v>4675</v>
      </c>
      <c r="F550" s="230" t="s">
        <v>4676</v>
      </c>
      <c r="G550" s="231" t="s">
        <v>3162</v>
      </c>
      <c r="H550" s="232">
        <v>1</v>
      </c>
      <c r="I550" s="233"/>
      <c r="J550" s="234">
        <f>ROUND(I550*H550,2)</f>
        <v>0</v>
      </c>
      <c r="K550" s="235"/>
      <c r="L550" s="45"/>
      <c r="M550" s="236" t="s">
        <v>1</v>
      </c>
      <c r="N550" s="237" t="s">
        <v>45</v>
      </c>
      <c r="O550" s="92"/>
      <c r="P550" s="238">
        <f>O550*H550</f>
        <v>0</v>
      </c>
      <c r="Q550" s="238">
        <v>0</v>
      </c>
      <c r="R550" s="238">
        <f>Q550*H550</f>
        <v>0</v>
      </c>
      <c r="S550" s="238">
        <v>0</v>
      </c>
      <c r="T550" s="239">
        <f>S550*H550</f>
        <v>0</v>
      </c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R550" s="240" t="s">
        <v>219</v>
      </c>
      <c r="AT550" s="240" t="s">
        <v>215</v>
      </c>
      <c r="AU550" s="240" t="s">
        <v>89</v>
      </c>
      <c r="AY550" s="18" t="s">
        <v>213</v>
      </c>
      <c r="BE550" s="241">
        <f>IF(N550="základní",J550,0)</f>
        <v>0</v>
      </c>
      <c r="BF550" s="241">
        <f>IF(N550="snížená",J550,0)</f>
        <v>0</v>
      </c>
      <c r="BG550" s="241">
        <f>IF(N550="zákl. přenesená",J550,0)</f>
        <v>0</v>
      </c>
      <c r="BH550" s="241">
        <f>IF(N550="sníž. přenesená",J550,0)</f>
        <v>0</v>
      </c>
      <c r="BI550" s="241">
        <f>IF(N550="nulová",J550,0)</f>
        <v>0</v>
      </c>
      <c r="BJ550" s="18" t="s">
        <v>21</v>
      </c>
      <c r="BK550" s="241">
        <f>ROUND(I550*H550,2)</f>
        <v>0</v>
      </c>
      <c r="BL550" s="18" t="s">
        <v>219</v>
      </c>
      <c r="BM550" s="240" t="s">
        <v>2567</v>
      </c>
    </row>
    <row r="551" spans="1:63" s="12" customFormat="1" ht="22.8" customHeight="1">
      <c r="A551" s="12"/>
      <c r="B551" s="212"/>
      <c r="C551" s="213"/>
      <c r="D551" s="214" t="s">
        <v>79</v>
      </c>
      <c r="E551" s="226" t="s">
        <v>4677</v>
      </c>
      <c r="F551" s="226" t="s">
        <v>4678</v>
      </c>
      <c r="G551" s="213"/>
      <c r="H551" s="213"/>
      <c r="I551" s="216"/>
      <c r="J551" s="227">
        <f>BK551</f>
        <v>0</v>
      </c>
      <c r="K551" s="213"/>
      <c r="L551" s="218"/>
      <c r="M551" s="219"/>
      <c r="N551" s="220"/>
      <c r="O551" s="220"/>
      <c r="P551" s="221">
        <f>P552</f>
        <v>0</v>
      </c>
      <c r="Q551" s="220"/>
      <c r="R551" s="221">
        <f>R552</f>
        <v>0</v>
      </c>
      <c r="S551" s="220"/>
      <c r="T551" s="222">
        <f>T552</f>
        <v>0</v>
      </c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R551" s="223" t="s">
        <v>21</v>
      </c>
      <c r="AT551" s="224" t="s">
        <v>79</v>
      </c>
      <c r="AU551" s="224" t="s">
        <v>21</v>
      </c>
      <c r="AY551" s="223" t="s">
        <v>213</v>
      </c>
      <c r="BK551" s="225">
        <f>BK552</f>
        <v>0</v>
      </c>
    </row>
    <row r="552" spans="1:65" s="2" customFormat="1" ht="16.5" customHeight="1">
      <c r="A552" s="39"/>
      <c r="B552" s="40"/>
      <c r="C552" s="228" t="s">
        <v>1420</v>
      </c>
      <c r="D552" s="228" t="s">
        <v>215</v>
      </c>
      <c r="E552" s="229" t="s">
        <v>4679</v>
      </c>
      <c r="F552" s="230" t="s">
        <v>4680</v>
      </c>
      <c r="G552" s="231" t="s">
        <v>3162</v>
      </c>
      <c r="H552" s="232">
        <v>1</v>
      </c>
      <c r="I552" s="233"/>
      <c r="J552" s="234">
        <f>ROUND(I552*H552,2)</f>
        <v>0</v>
      </c>
      <c r="K552" s="235"/>
      <c r="L552" s="45"/>
      <c r="M552" s="236" t="s">
        <v>1</v>
      </c>
      <c r="N552" s="237" t="s">
        <v>45</v>
      </c>
      <c r="O552" s="92"/>
      <c r="P552" s="238">
        <f>O552*H552</f>
        <v>0</v>
      </c>
      <c r="Q552" s="238">
        <v>0</v>
      </c>
      <c r="R552" s="238">
        <f>Q552*H552</f>
        <v>0</v>
      </c>
      <c r="S552" s="238">
        <v>0</v>
      </c>
      <c r="T552" s="239">
        <f>S552*H552</f>
        <v>0</v>
      </c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R552" s="240" t="s">
        <v>219</v>
      </c>
      <c r="AT552" s="240" t="s">
        <v>215</v>
      </c>
      <c r="AU552" s="240" t="s">
        <v>89</v>
      </c>
      <c r="AY552" s="18" t="s">
        <v>213</v>
      </c>
      <c r="BE552" s="241">
        <f>IF(N552="základní",J552,0)</f>
        <v>0</v>
      </c>
      <c r="BF552" s="241">
        <f>IF(N552="snížená",J552,0)</f>
        <v>0</v>
      </c>
      <c r="BG552" s="241">
        <f>IF(N552="zákl. přenesená",J552,0)</f>
        <v>0</v>
      </c>
      <c r="BH552" s="241">
        <f>IF(N552="sníž. přenesená",J552,0)</f>
        <v>0</v>
      </c>
      <c r="BI552" s="241">
        <f>IF(N552="nulová",J552,0)</f>
        <v>0</v>
      </c>
      <c r="BJ552" s="18" t="s">
        <v>21</v>
      </c>
      <c r="BK552" s="241">
        <f>ROUND(I552*H552,2)</f>
        <v>0</v>
      </c>
      <c r="BL552" s="18" t="s">
        <v>219</v>
      </c>
      <c r="BM552" s="240" t="s">
        <v>2577</v>
      </c>
    </row>
    <row r="553" spans="1:63" s="12" customFormat="1" ht="22.8" customHeight="1">
      <c r="A553" s="12"/>
      <c r="B553" s="212"/>
      <c r="C553" s="213"/>
      <c r="D553" s="214" t="s">
        <v>79</v>
      </c>
      <c r="E553" s="226" t="s">
        <v>4681</v>
      </c>
      <c r="F553" s="226" t="s">
        <v>4682</v>
      </c>
      <c r="G553" s="213"/>
      <c r="H553" s="213"/>
      <c r="I553" s="216"/>
      <c r="J553" s="227">
        <f>BK553</f>
        <v>0</v>
      </c>
      <c r="K553" s="213"/>
      <c r="L553" s="218"/>
      <c r="M553" s="219"/>
      <c r="N553" s="220"/>
      <c r="O553" s="220"/>
      <c r="P553" s="221">
        <f>SUM(P554:P555)</f>
        <v>0</v>
      </c>
      <c r="Q553" s="220"/>
      <c r="R553" s="221">
        <f>SUM(R554:R555)</f>
        <v>0</v>
      </c>
      <c r="S553" s="220"/>
      <c r="T553" s="222">
        <f>SUM(T554:T555)</f>
        <v>0</v>
      </c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R553" s="223" t="s">
        <v>21</v>
      </c>
      <c r="AT553" s="224" t="s">
        <v>79</v>
      </c>
      <c r="AU553" s="224" t="s">
        <v>21</v>
      </c>
      <c r="AY553" s="223" t="s">
        <v>213</v>
      </c>
      <c r="BK553" s="225">
        <f>SUM(BK554:BK555)</f>
        <v>0</v>
      </c>
    </row>
    <row r="554" spans="1:65" s="2" customFormat="1" ht="16.5" customHeight="1">
      <c r="A554" s="39"/>
      <c r="B554" s="40"/>
      <c r="C554" s="228" t="s">
        <v>1424</v>
      </c>
      <c r="D554" s="228" t="s">
        <v>215</v>
      </c>
      <c r="E554" s="229" t="s">
        <v>4685</v>
      </c>
      <c r="F554" s="230" t="s">
        <v>4686</v>
      </c>
      <c r="G554" s="231" t="s">
        <v>3162</v>
      </c>
      <c r="H554" s="232">
        <v>2</v>
      </c>
      <c r="I554" s="233"/>
      <c r="J554" s="234">
        <f>ROUND(I554*H554,2)</f>
        <v>0</v>
      </c>
      <c r="K554" s="235"/>
      <c r="L554" s="45"/>
      <c r="M554" s="236" t="s">
        <v>1</v>
      </c>
      <c r="N554" s="237" t="s">
        <v>45</v>
      </c>
      <c r="O554" s="92"/>
      <c r="P554" s="238">
        <f>O554*H554</f>
        <v>0</v>
      </c>
      <c r="Q554" s="238">
        <v>0</v>
      </c>
      <c r="R554" s="238">
        <f>Q554*H554</f>
        <v>0</v>
      </c>
      <c r="S554" s="238">
        <v>0</v>
      </c>
      <c r="T554" s="239">
        <f>S554*H554</f>
        <v>0</v>
      </c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R554" s="240" t="s">
        <v>219</v>
      </c>
      <c r="AT554" s="240" t="s">
        <v>215</v>
      </c>
      <c r="AU554" s="240" t="s">
        <v>89</v>
      </c>
      <c r="AY554" s="18" t="s">
        <v>213</v>
      </c>
      <c r="BE554" s="241">
        <f>IF(N554="základní",J554,0)</f>
        <v>0</v>
      </c>
      <c r="BF554" s="241">
        <f>IF(N554="snížená",J554,0)</f>
        <v>0</v>
      </c>
      <c r="BG554" s="241">
        <f>IF(N554="zákl. přenesená",J554,0)</f>
        <v>0</v>
      </c>
      <c r="BH554" s="241">
        <f>IF(N554="sníž. přenesená",J554,0)</f>
        <v>0</v>
      </c>
      <c r="BI554" s="241">
        <f>IF(N554="nulová",J554,0)</f>
        <v>0</v>
      </c>
      <c r="BJ554" s="18" t="s">
        <v>21</v>
      </c>
      <c r="BK554" s="241">
        <f>ROUND(I554*H554,2)</f>
        <v>0</v>
      </c>
      <c r="BL554" s="18" t="s">
        <v>219</v>
      </c>
      <c r="BM554" s="240" t="s">
        <v>2587</v>
      </c>
    </row>
    <row r="555" spans="1:65" s="2" customFormat="1" ht="16.5" customHeight="1">
      <c r="A555" s="39"/>
      <c r="B555" s="40"/>
      <c r="C555" s="228" t="s">
        <v>1429</v>
      </c>
      <c r="D555" s="228" t="s">
        <v>215</v>
      </c>
      <c r="E555" s="229" t="s">
        <v>4695</v>
      </c>
      <c r="F555" s="230" t="s">
        <v>4696</v>
      </c>
      <c r="G555" s="231" t="s">
        <v>3162</v>
      </c>
      <c r="H555" s="232">
        <v>1</v>
      </c>
      <c r="I555" s="233"/>
      <c r="J555" s="234">
        <f>ROUND(I555*H555,2)</f>
        <v>0</v>
      </c>
      <c r="K555" s="235"/>
      <c r="L555" s="45"/>
      <c r="M555" s="236" t="s">
        <v>1</v>
      </c>
      <c r="N555" s="237" t="s">
        <v>45</v>
      </c>
      <c r="O555" s="92"/>
      <c r="P555" s="238">
        <f>O555*H555</f>
        <v>0</v>
      </c>
      <c r="Q555" s="238">
        <v>0</v>
      </c>
      <c r="R555" s="238">
        <f>Q555*H555</f>
        <v>0</v>
      </c>
      <c r="S555" s="238">
        <v>0</v>
      </c>
      <c r="T555" s="239">
        <f>S555*H555</f>
        <v>0</v>
      </c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R555" s="240" t="s">
        <v>219</v>
      </c>
      <c r="AT555" s="240" t="s">
        <v>215</v>
      </c>
      <c r="AU555" s="240" t="s">
        <v>89</v>
      </c>
      <c r="AY555" s="18" t="s">
        <v>213</v>
      </c>
      <c r="BE555" s="241">
        <f>IF(N555="základní",J555,0)</f>
        <v>0</v>
      </c>
      <c r="BF555" s="241">
        <f>IF(N555="snížená",J555,0)</f>
        <v>0</v>
      </c>
      <c r="BG555" s="241">
        <f>IF(N555="zákl. přenesená",J555,0)</f>
        <v>0</v>
      </c>
      <c r="BH555" s="241">
        <f>IF(N555="sníž. přenesená",J555,0)</f>
        <v>0</v>
      </c>
      <c r="BI555" s="241">
        <f>IF(N555="nulová",J555,0)</f>
        <v>0</v>
      </c>
      <c r="BJ555" s="18" t="s">
        <v>21</v>
      </c>
      <c r="BK555" s="241">
        <f>ROUND(I555*H555,2)</f>
        <v>0</v>
      </c>
      <c r="BL555" s="18" t="s">
        <v>219</v>
      </c>
      <c r="BM555" s="240" t="s">
        <v>2598</v>
      </c>
    </row>
    <row r="556" spans="1:63" s="12" customFormat="1" ht="22.8" customHeight="1">
      <c r="A556" s="12"/>
      <c r="B556" s="212"/>
      <c r="C556" s="213"/>
      <c r="D556" s="214" t="s">
        <v>79</v>
      </c>
      <c r="E556" s="226" t="s">
        <v>4687</v>
      </c>
      <c r="F556" s="226" t="s">
        <v>4688</v>
      </c>
      <c r="G556" s="213"/>
      <c r="H556" s="213"/>
      <c r="I556" s="216"/>
      <c r="J556" s="227">
        <f>BK556</f>
        <v>0</v>
      </c>
      <c r="K556" s="213"/>
      <c r="L556" s="218"/>
      <c r="M556" s="219"/>
      <c r="N556" s="220"/>
      <c r="O556" s="220"/>
      <c r="P556" s="221">
        <f>P557</f>
        <v>0</v>
      </c>
      <c r="Q556" s="220"/>
      <c r="R556" s="221">
        <f>R557</f>
        <v>0</v>
      </c>
      <c r="S556" s="220"/>
      <c r="T556" s="222">
        <f>T557</f>
        <v>0</v>
      </c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R556" s="223" t="s">
        <v>21</v>
      </c>
      <c r="AT556" s="224" t="s">
        <v>79</v>
      </c>
      <c r="AU556" s="224" t="s">
        <v>21</v>
      </c>
      <c r="AY556" s="223" t="s">
        <v>213</v>
      </c>
      <c r="BK556" s="225">
        <f>BK557</f>
        <v>0</v>
      </c>
    </row>
    <row r="557" spans="1:65" s="2" customFormat="1" ht="16.5" customHeight="1">
      <c r="A557" s="39"/>
      <c r="B557" s="40"/>
      <c r="C557" s="228" t="s">
        <v>1434</v>
      </c>
      <c r="D557" s="228" t="s">
        <v>215</v>
      </c>
      <c r="E557" s="229" t="s">
        <v>4689</v>
      </c>
      <c r="F557" s="230" t="s">
        <v>4690</v>
      </c>
      <c r="G557" s="231" t="s">
        <v>3162</v>
      </c>
      <c r="H557" s="232">
        <v>1</v>
      </c>
      <c r="I557" s="233"/>
      <c r="J557" s="234">
        <f>ROUND(I557*H557,2)</f>
        <v>0</v>
      </c>
      <c r="K557" s="235"/>
      <c r="L557" s="45"/>
      <c r="M557" s="236" t="s">
        <v>1</v>
      </c>
      <c r="N557" s="237" t="s">
        <v>45</v>
      </c>
      <c r="O557" s="92"/>
      <c r="P557" s="238">
        <f>O557*H557</f>
        <v>0</v>
      </c>
      <c r="Q557" s="238">
        <v>0</v>
      </c>
      <c r="R557" s="238">
        <f>Q557*H557</f>
        <v>0</v>
      </c>
      <c r="S557" s="238">
        <v>0</v>
      </c>
      <c r="T557" s="239">
        <f>S557*H557</f>
        <v>0</v>
      </c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R557" s="240" t="s">
        <v>219</v>
      </c>
      <c r="AT557" s="240" t="s">
        <v>215</v>
      </c>
      <c r="AU557" s="240" t="s">
        <v>89</v>
      </c>
      <c r="AY557" s="18" t="s">
        <v>213</v>
      </c>
      <c r="BE557" s="241">
        <f>IF(N557="základní",J557,0)</f>
        <v>0</v>
      </c>
      <c r="BF557" s="241">
        <f>IF(N557="snížená",J557,0)</f>
        <v>0</v>
      </c>
      <c r="BG557" s="241">
        <f>IF(N557="zákl. přenesená",J557,0)</f>
        <v>0</v>
      </c>
      <c r="BH557" s="241">
        <f>IF(N557="sníž. přenesená",J557,0)</f>
        <v>0</v>
      </c>
      <c r="BI557" s="241">
        <f>IF(N557="nulová",J557,0)</f>
        <v>0</v>
      </c>
      <c r="BJ557" s="18" t="s">
        <v>21</v>
      </c>
      <c r="BK557" s="241">
        <f>ROUND(I557*H557,2)</f>
        <v>0</v>
      </c>
      <c r="BL557" s="18" t="s">
        <v>219</v>
      </c>
      <c r="BM557" s="240" t="s">
        <v>2608</v>
      </c>
    </row>
    <row r="558" spans="1:63" s="12" customFormat="1" ht="22.8" customHeight="1">
      <c r="A558" s="12"/>
      <c r="B558" s="212"/>
      <c r="C558" s="213"/>
      <c r="D558" s="214" t="s">
        <v>79</v>
      </c>
      <c r="E558" s="226" t="s">
        <v>4445</v>
      </c>
      <c r="F558" s="226" t="s">
        <v>4446</v>
      </c>
      <c r="G558" s="213"/>
      <c r="H558" s="213"/>
      <c r="I558" s="216"/>
      <c r="J558" s="227">
        <f>BK558</f>
        <v>0</v>
      </c>
      <c r="K558" s="213"/>
      <c r="L558" s="218"/>
      <c r="M558" s="219"/>
      <c r="N558" s="220"/>
      <c r="O558" s="220"/>
      <c r="P558" s="221">
        <f>P559</f>
        <v>0</v>
      </c>
      <c r="Q558" s="220"/>
      <c r="R558" s="221">
        <f>R559</f>
        <v>0</v>
      </c>
      <c r="S558" s="220"/>
      <c r="T558" s="222">
        <f>T559</f>
        <v>0</v>
      </c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R558" s="223" t="s">
        <v>21</v>
      </c>
      <c r="AT558" s="224" t="s">
        <v>79</v>
      </c>
      <c r="AU558" s="224" t="s">
        <v>21</v>
      </c>
      <c r="AY558" s="223" t="s">
        <v>213</v>
      </c>
      <c r="BK558" s="225">
        <f>BK559</f>
        <v>0</v>
      </c>
    </row>
    <row r="559" spans="1:65" s="2" customFormat="1" ht="16.5" customHeight="1">
      <c r="A559" s="39"/>
      <c r="B559" s="40"/>
      <c r="C559" s="228" t="s">
        <v>1441</v>
      </c>
      <c r="D559" s="228" t="s">
        <v>215</v>
      </c>
      <c r="E559" s="229" t="s">
        <v>4540</v>
      </c>
      <c r="F559" s="230" t="s">
        <v>4541</v>
      </c>
      <c r="G559" s="231" t="s">
        <v>3162</v>
      </c>
      <c r="H559" s="232">
        <v>2</v>
      </c>
      <c r="I559" s="233"/>
      <c r="J559" s="234">
        <f>ROUND(I559*H559,2)</f>
        <v>0</v>
      </c>
      <c r="K559" s="235"/>
      <c r="L559" s="45"/>
      <c r="M559" s="236" t="s">
        <v>1</v>
      </c>
      <c r="N559" s="237" t="s">
        <v>45</v>
      </c>
      <c r="O559" s="92"/>
      <c r="P559" s="238">
        <f>O559*H559</f>
        <v>0</v>
      </c>
      <c r="Q559" s="238">
        <v>0</v>
      </c>
      <c r="R559" s="238">
        <f>Q559*H559</f>
        <v>0</v>
      </c>
      <c r="S559" s="238">
        <v>0</v>
      </c>
      <c r="T559" s="239">
        <f>S559*H559</f>
        <v>0</v>
      </c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R559" s="240" t="s">
        <v>219</v>
      </c>
      <c r="AT559" s="240" t="s">
        <v>215</v>
      </c>
      <c r="AU559" s="240" t="s">
        <v>89</v>
      </c>
      <c r="AY559" s="18" t="s">
        <v>213</v>
      </c>
      <c r="BE559" s="241">
        <f>IF(N559="základní",J559,0)</f>
        <v>0</v>
      </c>
      <c r="BF559" s="241">
        <f>IF(N559="snížená",J559,0)</f>
        <v>0</v>
      </c>
      <c r="BG559" s="241">
        <f>IF(N559="zákl. přenesená",J559,0)</f>
        <v>0</v>
      </c>
      <c r="BH559" s="241">
        <f>IF(N559="sníž. přenesená",J559,0)</f>
        <v>0</v>
      </c>
      <c r="BI559" s="241">
        <f>IF(N559="nulová",J559,0)</f>
        <v>0</v>
      </c>
      <c r="BJ559" s="18" t="s">
        <v>21</v>
      </c>
      <c r="BK559" s="241">
        <f>ROUND(I559*H559,2)</f>
        <v>0</v>
      </c>
      <c r="BL559" s="18" t="s">
        <v>219</v>
      </c>
      <c r="BM559" s="240" t="s">
        <v>2618</v>
      </c>
    </row>
    <row r="560" spans="1:63" s="12" customFormat="1" ht="22.8" customHeight="1">
      <c r="A560" s="12"/>
      <c r="B560" s="212"/>
      <c r="C560" s="213"/>
      <c r="D560" s="214" t="s">
        <v>79</v>
      </c>
      <c r="E560" s="226" t="s">
        <v>4459</v>
      </c>
      <c r="F560" s="226" t="s">
        <v>4460</v>
      </c>
      <c r="G560" s="213"/>
      <c r="H560" s="213"/>
      <c r="I560" s="216"/>
      <c r="J560" s="227">
        <f>BK560</f>
        <v>0</v>
      </c>
      <c r="K560" s="213"/>
      <c r="L560" s="218"/>
      <c r="M560" s="219"/>
      <c r="N560" s="220"/>
      <c r="O560" s="220"/>
      <c r="P560" s="221">
        <f>SUM(P561:P562)</f>
        <v>0</v>
      </c>
      <c r="Q560" s="220"/>
      <c r="R560" s="221">
        <f>SUM(R561:R562)</f>
        <v>0</v>
      </c>
      <c r="S560" s="220"/>
      <c r="T560" s="222">
        <f>SUM(T561:T562)</f>
        <v>0</v>
      </c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R560" s="223" t="s">
        <v>21</v>
      </c>
      <c r="AT560" s="224" t="s">
        <v>79</v>
      </c>
      <c r="AU560" s="224" t="s">
        <v>21</v>
      </c>
      <c r="AY560" s="223" t="s">
        <v>213</v>
      </c>
      <c r="BK560" s="225">
        <f>SUM(BK561:BK562)</f>
        <v>0</v>
      </c>
    </row>
    <row r="561" spans="1:65" s="2" customFormat="1" ht="16.5" customHeight="1">
      <c r="A561" s="39"/>
      <c r="B561" s="40"/>
      <c r="C561" s="228" t="s">
        <v>1446</v>
      </c>
      <c r="D561" s="228" t="s">
        <v>215</v>
      </c>
      <c r="E561" s="229" t="s">
        <v>4463</v>
      </c>
      <c r="F561" s="230" t="s">
        <v>4464</v>
      </c>
      <c r="G561" s="231" t="s">
        <v>4398</v>
      </c>
      <c r="H561" s="232">
        <v>0.9</v>
      </c>
      <c r="I561" s="233"/>
      <c r="J561" s="234">
        <f>ROUND(I561*H561,2)</f>
        <v>0</v>
      </c>
      <c r="K561" s="235"/>
      <c r="L561" s="45"/>
      <c r="M561" s="236" t="s">
        <v>1</v>
      </c>
      <c r="N561" s="237" t="s">
        <v>45</v>
      </c>
      <c r="O561" s="92"/>
      <c r="P561" s="238">
        <f>O561*H561</f>
        <v>0</v>
      </c>
      <c r="Q561" s="238">
        <v>0</v>
      </c>
      <c r="R561" s="238">
        <f>Q561*H561</f>
        <v>0</v>
      </c>
      <c r="S561" s="238">
        <v>0</v>
      </c>
      <c r="T561" s="239">
        <f>S561*H561</f>
        <v>0</v>
      </c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R561" s="240" t="s">
        <v>219</v>
      </c>
      <c r="AT561" s="240" t="s">
        <v>215</v>
      </c>
      <c r="AU561" s="240" t="s">
        <v>89</v>
      </c>
      <c r="AY561" s="18" t="s">
        <v>213</v>
      </c>
      <c r="BE561" s="241">
        <f>IF(N561="základní",J561,0)</f>
        <v>0</v>
      </c>
      <c r="BF561" s="241">
        <f>IF(N561="snížená",J561,0)</f>
        <v>0</v>
      </c>
      <c r="BG561" s="241">
        <f>IF(N561="zákl. přenesená",J561,0)</f>
        <v>0</v>
      </c>
      <c r="BH561" s="241">
        <f>IF(N561="sníž. přenesená",J561,0)</f>
        <v>0</v>
      </c>
      <c r="BI561" s="241">
        <f>IF(N561="nulová",J561,0)</f>
        <v>0</v>
      </c>
      <c r="BJ561" s="18" t="s">
        <v>21</v>
      </c>
      <c r="BK561" s="241">
        <f>ROUND(I561*H561,2)</f>
        <v>0</v>
      </c>
      <c r="BL561" s="18" t="s">
        <v>219</v>
      </c>
      <c r="BM561" s="240" t="s">
        <v>2632</v>
      </c>
    </row>
    <row r="562" spans="1:65" s="2" customFormat="1" ht="16.5" customHeight="1">
      <c r="A562" s="39"/>
      <c r="B562" s="40"/>
      <c r="C562" s="228" t="s">
        <v>1451</v>
      </c>
      <c r="D562" s="228" t="s">
        <v>215</v>
      </c>
      <c r="E562" s="229" t="s">
        <v>4556</v>
      </c>
      <c r="F562" s="230" t="s">
        <v>4557</v>
      </c>
      <c r="G562" s="231" t="s">
        <v>4398</v>
      </c>
      <c r="H562" s="232">
        <v>1.5</v>
      </c>
      <c r="I562" s="233"/>
      <c r="J562" s="234">
        <f>ROUND(I562*H562,2)</f>
        <v>0</v>
      </c>
      <c r="K562" s="235"/>
      <c r="L562" s="45"/>
      <c r="M562" s="236" t="s">
        <v>1</v>
      </c>
      <c r="N562" s="237" t="s">
        <v>45</v>
      </c>
      <c r="O562" s="92"/>
      <c r="P562" s="238">
        <f>O562*H562</f>
        <v>0</v>
      </c>
      <c r="Q562" s="238">
        <v>0</v>
      </c>
      <c r="R562" s="238">
        <f>Q562*H562</f>
        <v>0</v>
      </c>
      <c r="S562" s="238">
        <v>0</v>
      </c>
      <c r="T562" s="239">
        <f>S562*H562</f>
        <v>0</v>
      </c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R562" s="240" t="s">
        <v>219</v>
      </c>
      <c r="AT562" s="240" t="s">
        <v>215</v>
      </c>
      <c r="AU562" s="240" t="s">
        <v>89</v>
      </c>
      <c r="AY562" s="18" t="s">
        <v>213</v>
      </c>
      <c r="BE562" s="241">
        <f>IF(N562="základní",J562,0)</f>
        <v>0</v>
      </c>
      <c r="BF562" s="241">
        <f>IF(N562="snížená",J562,0)</f>
        <v>0</v>
      </c>
      <c r="BG562" s="241">
        <f>IF(N562="zákl. přenesená",J562,0)</f>
        <v>0</v>
      </c>
      <c r="BH562" s="241">
        <f>IF(N562="sníž. přenesená",J562,0)</f>
        <v>0</v>
      </c>
      <c r="BI562" s="241">
        <f>IF(N562="nulová",J562,0)</f>
        <v>0</v>
      </c>
      <c r="BJ562" s="18" t="s">
        <v>21</v>
      </c>
      <c r="BK562" s="241">
        <f>ROUND(I562*H562,2)</f>
        <v>0</v>
      </c>
      <c r="BL562" s="18" t="s">
        <v>219</v>
      </c>
      <c r="BM562" s="240" t="s">
        <v>2645</v>
      </c>
    </row>
    <row r="563" spans="1:63" s="12" customFormat="1" ht="22.8" customHeight="1">
      <c r="A563" s="12"/>
      <c r="B563" s="212"/>
      <c r="C563" s="213"/>
      <c r="D563" s="214" t="s">
        <v>79</v>
      </c>
      <c r="E563" s="226" t="s">
        <v>4485</v>
      </c>
      <c r="F563" s="226" t="s">
        <v>4486</v>
      </c>
      <c r="G563" s="213"/>
      <c r="H563" s="213"/>
      <c r="I563" s="216"/>
      <c r="J563" s="227">
        <f>BK563</f>
        <v>0</v>
      </c>
      <c r="K563" s="213"/>
      <c r="L563" s="218"/>
      <c r="M563" s="219"/>
      <c r="N563" s="220"/>
      <c r="O563" s="220"/>
      <c r="P563" s="221">
        <f>P564</f>
        <v>0</v>
      </c>
      <c r="Q563" s="220"/>
      <c r="R563" s="221">
        <f>R564</f>
        <v>0</v>
      </c>
      <c r="S563" s="220"/>
      <c r="T563" s="222">
        <f>T564</f>
        <v>0</v>
      </c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R563" s="223" t="s">
        <v>21</v>
      </c>
      <c r="AT563" s="224" t="s">
        <v>79</v>
      </c>
      <c r="AU563" s="224" t="s">
        <v>21</v>
      </c>
      <c r="AY563" s="223" t="s">
        <v>213</v>
      </c>
      <c r="BK563" s="225">
        <f>BK564</f>
        <v>0</v>
      </c>
    </row>
    <row r="564" spans="1:65" s="2" customFormat="1" ht="16.5" customHeight="1">
      <c r="A564" s="39"/>
      <c r="B564" s="40"/>
      <c r="C564" s="228" t="s">
        <v>1456</v>
      </c>
      <c r="D564" s="228" t="s">
        <v>215</v>
      </c>
      <c r="E564" s="229" t="s">
        <v>4507</v>
      </c>
      <c r="F564" s="230" t="s">
        <v>4508</v>
      </c>
      <c r="G564" s="231" t="s">
        <v>4398</v>
      </c>
      <c r="H564" s="232">
        <v>4</v>
      </c>
      <c r="I564" s="233"/>
      <c r="J564" s="234">
        <f>ROUND(I564*H564,2)</f>
        <v>0</v>
      </c>
      <c r="K564" s="235"/>
      <c r="L564" s="45"/>
      <c r="M564" s="236" t="s">
        <v>1</v>
      </c>
      <c r="N564" s="237" t="s">
        <v>45</v>
      </c>
      <c r="O564" s="92"/>
      <c r="P564" s="238">
        <f>O564*H564</f>
        <v>0</v>
      </c>
      <c r="Q564" s="238">
        <v>0</v>
      </c>
      <c r="R564" s="238">
        <f>Q564*H564</f>
        <v>0</v>
      </c>
      <c r="S564" s="238">
        <v>0</v>
      </c>
      <c r="T564" s="239">
        <f>S564*H564</f>
        <v>0</v>
      </c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R564" s="240" t="s">
        <v>219</v>
      </c>
      <c r="AT564" s="240" t="s">
        <v>215</v>
      </c>
      <c r="AU564" s="240" t="s">
        <v>89</v>
      </c>
      <c r="AY564" s="18" t="s">
        <v>213</v>
      </c>
      <c r="BE564" s="241">
        <f>IF(N564="základní",J564,0)</f>
        <v>0</v>
      </c>
      <c r="BF564" s="241">
        <f>IF(N564="snížená",J564,0)</f>
        <v>0</v>
      </c>
      <c r="BG564" s="241">
        <f>IF(N564="zákl. přenesená",J564,0)</f>
        <v>0</v>
      </c>
      <c r="BH564" s="241">
        <f>IF(N564="sníž. přenesená",J564,0)</f>
        <v>0</v>
      </c>
      <c r="BI564" s="241">
        <f>IF(N564="nulová",J564,0)</f>
        <v>0</v>
      </c>
      <c r="BJ564" s="18" t="s">
        <v>21</v>
      </c>
      <c r="BK564" s="241">
        <f>ROUND(I564*H564,2)</f>
        <v>0</v>
      </c>
      <c r="BL564" s="18" t="s">
        <v>219</v>
      </c>
      <c r="BM564" s="240" t="s">
        <v>2655</v>
      </c>
    </row>
    <row r="565" spans="1:63" s="12" customFormat="1" ht="25.9" customHeight="1">
      <c r="A565" s="12"/>
      <c r="B565" s="212"/>
      <c r="C565" s="213"/>
      <c r="D565" s="214" t="s">
        <v>79</v>
      </c>
      <c r="E565" s="215" t="s">
        <v>4697</v>
      </c>
      <c r="F565" s="215" t="s">
        <v>4698</v>
      </c>
      <c r="G565" s="213"/>
      <c r="H565" s="213"/>
      <c r="I565" s="216"/>
      <c r="J565" s="217">
        <f>BK565</f>
        <v>0</v>
      </c>
      <c r="K565" s="213"/>
      <c r="L565" s="218"/>
      <c r="M565" s="219"/>
      <c r="N565" s="220"/>
      <c r="O565" s="220"/>
      <c r="P565" s="221">
        <f>P566+P568+P570+P573+P575+P579</f>
        <v>0</v>
      </c>
      <c r="Q565" s="220"/>
      <c r="R565" s="221">
        <f>R566+R568+R570+R573+R575+R579</f>
        <v>0</v>
      </c>
      <c r="S565" s="220"/>
      <c r="T565" s="222">
        <f>T566+T568+T570+T573+T575+T579</f>
        <v>0</v>
      </c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R565" s="223" t="s">
        <v>21</v>
      </c>
      <c r="AT565" s="224" t="s">
        <v>79</v>
      </c>
      <c r="AU565" s="224" t="s">
        <v>80</v>
      </c>
      <c r="AY565" s="223" t="s">
        <v>213</v>
      </c>
      <c r="BK565" s="225">
        <f>BK566+BK568+BK570+BK573+BK575+BK579</f>
        <v>0</v>
      </c>
    </row>
    <row r="566" spans="1:63" s="12" customFormat="1" ht="22.8" customHeight="1">
      <c r="A566" s="12"/>
      <c r="B566" s="212"/>
      <c r="C566" s="213"/>
      <c r="D566" s="214" t="s">
        <v>79</v>
      </c>
      <c r="E566" s="226" t="s">
        <v>4673</v>
      </c>
      <c r="F566" s="226" t="s">
        <v>4674</v>
      </c>
      <c r="G566" s="213"/>
      <c r="H566" s="213"/>
      <c r="I566" s="216"/>
      <c r="J566" s="227">
        <f>BK566</f>
        <v>0</v>
      </c>
      <c r="K566" s="213"/>
      <c r="L566" s="218"/>
      <c r="M566" s="219"/>
      <c r="N566" s="220"/>
      <c r="O566" s="220"/>
      <c r="P566" s="221">
        <f>P567</f>
        <v>0</v>
      </c>
      <c r="Q566" s="220"/>
      <c r="R566" s="221">
        <f>R567</f>
        <v>0</v>
      </c>
      <c r="S566" s="220"/>
      <c r="T566" s="222">
        <f>T567</f>
        <v>0</v>
      </c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R566" s="223" t="s">
        <v>21</v>
      </c>
      <c r="AT566" s="224" t="s">
        <v>79</v>
      </c>
      <c r="AU566" s="224" t="s">
        <v>21</v>
      </c>
      <c r="AY566" s="223" t="s">
        <v>213</v>
      </c>
      <c r="BK566" s="225">
        <f>BK567</f>
        <v>0</v>
      </c>
    </row>
    <row r="567" spans="1:65" s="2" customFormat="1" ht="16.5" customHeight="1">
      <c r="A567" s="39"/>
      <c r="B567" s="40"/>
      <c r="C567" s="228" t="s">
        <v>1461</v>
      </c>
      <c r="D567" s="228" t="s">
        <v>215</v>
      </c>
      <c r="E567" s="229" t="s">
        <v>4675</v>
      </c>
      <c r="F567" s="230" t="s">
        <v>4676</v>
      </c>
      <c r="G567" s="231" t="s">
        <v>3162</v>
      </c>
      <c r="H567" s="232">
        <v>1</v>
      </c>
      <c r="I567" s="233"/>
      <c r="J567" s="234">
        <f>ROUND(I567*H567,2)</f>
        <v>0</v>
      </c>
      <c r="K567" s="235"/>
      <c r="L567" s="45"/>
      <c r="M567" s="236" t="s">
        <v>1</v>
      </c>
      <c r="N567" s="237" t="s">
        <v>45</v>
      </c>
      <c r="O567" s="92"/>
      <c r="P567" s="238">
        <f>O567*H567</f>
        <v>0</v>
      </c>
      <c r="Q567" s="238">
        <v>0</v>
      </c>
      <c r="R567" s="238">
        <f>Q567*H567</f>
        <v>0</v>
      </c>
      <c r="S567" s="238">
        <v>0</v>
      </c>
      <c r="T567" s="239">
        <f>S567*H567</f>
        <v>0</v>
      </c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R567" s="240" t="s">
        <v>219</v>
      </c>
      <c r="AT567" s="240" t="s">
        <v>215</v>
      </c>
      <c r="AU567" s="240" t="s">
        <v>89</v>
      </c>
      <c r="AY567" s="18" t="s">
        <v>213</v>
      </c>
      <c r="BE567" s="241">
        <f>IF(N567="základní",J567,0)</f>
        <v>0</v>
      </c>
      <c r="BF567" s="241">
        <f>IF(N567="snížená",J567,0)</f>
        <v>0</v>
      </c>
      <c r="BG567" s="241">
        <f>IF(N567="zákl. přenesená",J567,0)</f>
        <v>0</v>
      </c>
      <c r="BH567" s="241">
        <f>IF(N567="sníž. přenesená",J567,0)</f>
        <v>0</v>
      </c>
      <c r="BI567" s="241">
        <f>IF(N567="nulová",J567,0)</f>
        <v>0</v>
      </c>
      <c r="BJ567" s="18" t="s">
        <v>21</v>
      </c>
      <c r="BK567" s="241">
        <f>ROUND(I567*H567,2)</f>
        <v>0</v>
      </c>
      <c r="BL567" s="18" t="s">
        <v>219</v>
      </c>
      <c r="BM567" s="240" t="s">
        <v>2666</v>
      </c>
    </row>
    <row r="568" spans="1:63" s="12" customFormat="1" ht="22.8" customHeight="1">
      <c r="A568" s="12"/>
      <c r="B568" s="212"/>
      <c r="C568" s="213"/>
      <c r="D568" s="214" t="s">
        <v>79</v>
      </c>
      <c r="E568" s="226" t="s">
        <v>4677</v>
      </c>
      <c r="F568" s="226" t="s">
        <v>4678</v>
      </c>
      <c r="G568" s="213"/>
      <c r="H568" s="213"/>
      <c r="I568" s="216"/>
      <c r="J568" s="227">
        <f>BK568</f>
        <v>0</v>
      </c>
      <c r="K568" s="213"/>
      <c r="L568" s="218"/>
      <c r="M568" s="219"/>
      <c r="N568" s="220"/>
      <c r="O568" s="220"/>
      <c r="P568" s="221">
        <f>P569</f>
        <v>0</v>
      </c>
      <c r="Q568" s="220"/>
      <c r="R568" s="221">
        <f>R569</f>
        <v>0</v>
      </c>
      <c r="S568" s="220"/>
      <c r="T568" s="222">
        <f>T569</f>
        <v>0</v>
      </c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R568" s="223" t="s">
        <v>21</v>
      </c>
      <c r="AT568" s="224" t="s">
        <v>79</v>
      </c>
      <c r="AU568" s="224" t="s">
        <v>21</v>
      </c>
      <c r="AY568" s="223" t="s">
        <v>213</v>
      </c>
      <c r="BK568" s="225">
        <f>BK569</f>
        <v>0</v>
      </c>
    </row>
    <row r="569" spans="1:65" s="2" customFormat="1" ht="16.5" customHeight="1">
      <c r="A569" s="39"/>
      <c r="B569" s="40"/>
      <c r="C569" s="228" t="s">
        <v>1466</v>
      </c>
      <c r="D569" s="228" t="s">
        <v>215</v>
      </c>
      <c r="E569" s="229" t="s">
        <v>4679</v>
      </c>
      <c r="F569" s="230" t="s">
        <v>4680</v>
      </c>
      <c r="G569" s="231" t="s">
        <v>3162</v>
      </c>
      <c r="H569" s="232">
        <v>1</v>
      </c>
      <c r="I569" s="233"/>
      <c r="J569" s="234">
        <f>ROUND(I569*H569,2)</f>
        <v>0</v>
      </c>
      <c r="K569" s="235"/>
      <c r="L569" s="45"/>
      <c r="M569" s="236" t="s">
        <v>1</v>
      </c>
      <c r="N569" s="237" t="s">
        <v>45</v>
      </c>
      <c r="O569" s="92"/>
      <c r="P569" s="238">
        <f>O569*H569</f>
        <v>0</v>
      </c>
      <c r="Q569" s="238">
        <v>0</v>
      </c>
      <c r="R569" s="238">
        <f>Q569*H569</f>
        <v>0</v>
      </c>
      <c r="S569" s="238">
        <v>0</v>
      </c>
      <c r="T569" s="239">
        <f>S569*H569</f>
        <v>0</v>
      </c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R569" s="240" t="s">
        <v>219</v>
      </c>
      <c r="AT569" s="240" t="s">
        <v>215</v>
      </c>
      <c r="AU569" s="240" t="s">
        <v>89</v>
      </c>
      <c r="AY569" s="18" t="s">
        <v>213</v>
      </c>
      <c r="BE569" s="241">
        <f>IF(N569="základní",J569,0)</f>
        <v>0</v>
      </c>
      <c r="BF569" s="241">
        <f>IF(N569="snížená",J569,0)</f>
        <v>0</v>
      </c>
      <c r="BG569" s="241">
        <f>IF(N569="zákl. přenesená",J569,0)</f>
        <v>0</v>
      </c>
      <c r="BH569" s="241">
        <f>IF(N569="sníž. přenesená",J569,0)</f>
        <v>0</v>
      </c>
      <c r="BI569" s="241">
        <f>IF(N569="nulová",J569,0)</f>
        <v>0</v>
      </c>
      <c r="BJ569" s="18" t="s">
        <v>21</v>
      </c>
      <c r="BK569" s="241">
        <f>ROUND(I569*H569,2)</f>
        <v>0</v>
      </c>
      <c r="BL569" s="18" t="s">
        <v>219</v>
      </c>
      <c r="BM569" s="240" t="s">
        <v>2677</v>
      </c>
    </row>
    <row r="570" spans="1:63" s="12" customFormat="1" ht="22.8" customHeight="1">
      <c r="A570" s="12"/>
      <c r="B570" s="212"/>
      <c r="C570" s="213"/>
      <c r="D570" s="214" t="s">
        <v>79</v>
      </c>
      <c r="E570" s="226" t="s">
        <v>4681</v>
      </c>
      <c r="F570" s="226" t="s">
        <v>4682</v>
      </c>
      <c r="G570" s="213"/>
      <c r="H570" s="213"/>
      <c r="I570" s="216"/>
      <c r="J570" s="227">
        <f>BK570</f>
        <v>0</v>
      </c>
      <c r="K570" s="213"/>
      <c r="L570" s="218"/>
      <c r="M570" s="219"/>
      <c r="N570" s="220"/>
      <c r="O570" s="220"/>
      <c r="P570" s="221">
        <f>SUM(P571:P572)</f>
        <v>0</v>
      </c>
      <c r="Q570" s="220"/>
      <c r="R570" s="221">
        <f>SUM(R571:R572)</f>
        <v>0</v>
      </c>
      <c r="S570" s="220"/>
      <c r="T570" s="222">
        <f>SUM(T571:T572)</f>
        <v>0</v>
      </c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R570" s="223" t="s">
        <v>21</v>
      </c>
      <c r="AT570" s="224" t="s">
        <v>79</v>
      </c>
      <c r="AU570" s="224" t="s">
        <v>21</v>
      </c>
      <c r="AY570" s="223" t="s">
        <v>213</v>
      </c>
      <c r="BK570" s="225">
        <f>SUM(BK571:BK572)</f>
        <v>0</v>
      </c>
    </row>
    <row r="571" spans="1:65" s="2" customFormat="1" ht="16.5" customHeight="1">
      <c r="A571" s="39"/>
      <c r="B571" s="40"/>
      <c r="C571" s="228" t="s">
        <v>1471</v>
      </c>
      <c r="D571" s="228" t="s">
        <v>215</v>
      </c>
      <c r="E571" s="229" t="s">
        <v>4685</v>
      </c>
      <c r="F571" s="230" t="s">
        <v>4686</v>
      </c>
      <c r="G571" s="231" t="s">
        <v>3162</v>
      </c>
      <c r="H571" s="232">
        <v>2</v>
      </c>
      <c r="I571" s="233"/>
      <c r="J571" s="234">
        <f>ROUND(I571*H571,2)</f>
        <v>0</v>
      </c>
      <c r="K571" s="235"/>
      <c r="L571" s="45"/>
      <c r="M571" s="236" t="s">
        <v>1</v>
      </c>
      <c r="N571" s="237" t="s">
        <v>45</v>
      </c>
      <c r="O571" s="92"/>
      <c r="P571" s="238">
        <f>O571*H571</f>
        <v>0</v>
      </c>
      <c r="Q571" s="238">
        <v>0</v>
      </c>
      <c r="R571" s="238">
        <f>Q571*H571</f>
        <v>0</v>
      </c>
      <c r="S571" s="238">
        <v>0</v>
      </c>
      <c r="T571" s="239">
        <f>S571*H571</f>
        <v>0</v>
      </c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R571" s="240" t="s">
        <v>219</v>
      </c>
      <c r="AT571" s="240" t="s">
        <v>215</v>
      </c>
      <c r="AU571" s="240" t="s">
        <v>89</v>
      </c>
      <c r="AY571" s="18" t="s">
        <v>213</v>
      </c>
      <c r="BE571" s="241">
        <f>IF(N571="základní",J571,0)</f>
        <v>0</v>
      </c>
      <c r="BF571" s="241">
        <f>IF(N571="snížená",J571,0)</f>
        <v>0</v>
      </c>
      <c r="BG571" s="241">
        <f>IF(N571="zákl. přenesená",J571,0)</f>
        <v>0</v>
      </c>
      <c r="BH571" s="241">
        <f>IF(N571="sníž. přenesená",J571,0)</f>
        <v>0</v>
      </c>
      <c r="BI571" s="241">
        <f>IF(N571="nulová",J571,0)</f>
        <v>0</v>
      </c>
      <c r="BJ571" s="18" t="s">
        <v>21</v>
      </c>
      <c r="BK571" s="241">
        <f>ROUND(I571*H571,2)</f>
        <v>0</v>
      </c>
      <c r="BL571" s="18" t="s">
        <v>219</v>
      </c>
      <c r="BM571" s="240" t="s">
        <v>2689</v>
      </c>
    </row>
    <row r="572" spans="1:65" s="2" customFormat="1" ht="16.5" customHeight="1">
      <c r="A572" s="39"/>
      <c r="B572" s="40"/>
      <c r="C572" s="228" t="s">
        <v>1481</v>
      </c>
      <c r="D572" s="228" t="s">
        <v>215</v>
      </c>
      <c r="E572" s="229" t="s">
        <v>4699</v>
      </c>
      <c r="F572" s="230" t="s">
        <v>4696</v>
      </c>
      <c r="G572" s="231" t="s">
        <v>3162</v>
      </c>
      <c r="H572" s="232">
        <v>1</v>
      </c>
      <c r="I572" s="233"/>
      <c r="J572" s="234">
        <f>ROUND(I572*H572,2)</f>
        <v>0</v>
      </c>
      <c r="K572" s="235"/>
      <c r="L572" s="45"/>
      <c r="M572" s="236" t="s">
        <v>1</v>
      </c>
      <c r="N572" s="237" t="s">
        <v>45</v>
      </c>
      <c r="O572" s="92"/>
      <c r="P572" s="238">
        <f>O572*H572</f>
        <v>0</v>
      </c>
      <c r="Q572" s="238">
        <v>0</v>
      </c>
      <c r="R572" s="238">
        <f>Q572*H572</f>
        <v>0</v>
      </c>
      <c r="S572" s="238">
        <v>0</v>
      </c>
      <c r="T572" s="239">
        <f>S572*H572</f>
        <v>0</v>
      </c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R572" s="240" t="s">
        <v>219</v>
      </c>
      <c r="AT572" s="240" t="s">
        <v>215</v>
      </c>
      <c r="AU572" s="240" t="s">
        <v>89</v>
      </c>
      <c r="AY572" s="18" t="s">
        <v>213</v>
      </c>
      <c r="BE572" s="241">
        <f>IF(N572="základní",J572,0)</f>
        <v>0</v>
      </c>
      <c r="BF572" s="241">
        <f>IF(N572="snížená",J572,0)</f>
        <v>0</v>
      </c>
      <c r="BG572" s="241">
        <f>IF(N572="zákl. přenesená",J572,0)</f>
        <v>0</v>
      </c>
      <c r="BH572" s="241">
        <f>IF(N572="sníž. přenesená",J572,0)</f>
        <v>0</v>
      </c>
      <c r="BI572" s="241">
        <f>IF(N572="nulová",J572,0)</f>
        <v>0</v>
      </c>
      <c r="BJ572" s="18" t="s">
        <v>21</v>
      </c>
      <c r="BK572" s="241">
        <f>ROUND(I572*H572,2)</f>
        <v>0</v>
      </c>
      <c r="BL572" s="18" t="s">
        <v>219</v>
      </c>
      <c r="BM572" s="240" t="s">
        <v>2702</v>
      </c>
    </row>
    <row r="573" spans="1:63" s="12" customFormat="1" ht="22.8" customHeight="1">
      <c r="A573" s="12"/>
      <c r="B573" s="212"/>
      <c r="C573" s="213"/>
      <c r="D573" s="214" t="s">
        <v>79</v>
      </c>
      <c r="E573" s="226" t="s">
        <v>4687</v>
      </c>
      <c r="F573" s="226" t="s">
        <v>4688</v>
      </c>
      <c r="G573" s="213"/>
      <c r="H573" s="213"/>
      <c r="I573" s="216"/>
      <c r="J573" s="227">
        <f>BK573</f>
        <v>0</v>
      </c>
      <c r="K573" s="213"/>
      <c r="L573" s="218"/>
      <c r="M573" s="219"/>
      <c r="N573" s="220"/>
      <c r="O573" s="220"/>
      <c r="P573" s="221">
        <f>P574</f>
        <v>0</v>
      </c>
      <c r="Q573" s="220"/>
      <c r="R573" s="221">
        <f>R574</f>
        <v>0</v>
      </c>
      <c r="S573" s="220"/>
      <c r="T573" s="222">
        <f>T574</f>
        <v>0</v>
      </c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R573" s="223" t="s">
        <v>21</v>
      </c>
      <c r="AT573" s="224" t="s">
        <v>79</v>
      </c>
      <c r="AU573" s="224" t="s">
        <v>21</v>
      </c>
      <c r="AY573" s="223" t="s">
        <v>213</v>
      </c>
      <c r="BK573" s="225">
        <f>BK574</f>
        <v>0</v>
      </c>
    </row>
    <row r="574" spans="1:65" s="2" customFormat="1" ht="16.5" customHeight="1">
      <c r="A574" s="39"/>
      <c r="B574" s="40"/>
      <c r="C574" s="228" t="s">
        <v>1487</v>
      </c>
      <c r="D574" s="228" t="s">
        <v>215</v>
      </c>
      <c r="E574" s="229" t="s">
        <v>4689</v>
      </c>
      <c r="F574" s="230" t="s">
        <v>4690</v>
      </c>
      <c r="G574" s="231" t="s">
        <v>3162</v>
      </c>
      <c r="H574" s="232">
        <v>1</v>
      </c>
      <c r="I574" s="233"/>
      <c r="J574" s="234">
        <f>ROUND(I574*H574,2)</f>
        <v>0</v>
      </c>
      <c r="K574" s="235"/>
      <c r="L574" s="45"/>
      <c r="M574" s="236" t="s">
        <v>1</v>
      </c>
      <c r="N574" s="237" t="s">
        <v>45</v>
      </c>
      <c r="O574" s="92"/>
      <c r="P574" s="238">
        <f>O574*H574</f>
        <v>0</v>
      </c>
      <c r="Q574" s="238">
        <v>0</v>
      </c>
      <c r="R574" s="238">
        <f>Q574*H574</f>
        <v>0</v>
      </c>
      <c r="S574" s="238">
        <v>0</v>
      </c>
      <c r="T574" s="239">
        <f>S574*H574</f>
        <v>0</v>
      </c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R574" s="240" t="s">
        <v>219</v>
      </c>
      <c r="AT574" s="240" t="s">
        <v>215</v>
      </c>
      <c r="AU574" s="240" t="s">
        <v>89</v>
      </c>
      <c r="AY574" s="18" t="s">
        <v>213</v>
      </c>
      <c r="BE574" s="241">
        <f>IF(N574="základní",J574,0)</f>
        <v>0</v>
      </c>
      <c r="BF574" s="241">
        <f>IF(N574="snížená",J574,0)</f>
        <v>0</v>
      </c>
      <c r="BG574" s="241">
        <f>IF(N574="zákl. přenesená",J574,0)</f>
        <v>0</v>
      </c>
      <c r="BH574" s="241">
        <f>IF(N574="sníž. přenesená",J574,0)</f>
        <v>0</v>
      </c>
      <c r="BI574" s="241">
        <f>IF(N574="nulová",J574,0)</f>
        <v>0</v>
      </c>
      <c r="BJ574" s="18" t="s">
        <v>21</v>
      </c>
      <c r="BK574" s="241">
        <f>ROUND(I574*H574,2)</f>
        <v>0</v>
      </c>
      <c r="BL574" s="18" t="s">
        <v>219</v>
      </c>
      <c r="BM574" s="240" t="s">
        <v>2713</v>
      </c>
    </row>
    <row r="575" spans="1:63" s="12" customFormat="1" ht="22.8" customHeight="1">
      <c r="A575" s="12"/>
      <c r="B575" s="212"/>
      <c r="C575" s="213"/>
      <c r="D575" s="214" t="s">
        <v>79</v>
      </c>
      <c r="E575" s="226" t="s">
        <v>4445</v>
      </c>
      <c r="F575" s="226" t="s">
        <v>4446</v>
      </c>
      <c r="G575" s="213"/>
      <c r="H575" s="213"/>
      <c r="I575" s="216"/>
      <c r="J575" s="227">
        <f>BK575</f>
        <v>0</v>
      </c>
      <c r="K575" s="213"/>
      <c r="L575" s="218"/>
      <c r="M575" s="219"/>
      <c r="N575" s="220"/>
      <c r="O575" s="220"/>
      <c r="P575" s="221">
        <f>SUM(P576:P578)</f>
        <v>0</v>
      </c>
      <c r="Q575" s="220"/>
      <c r="R575" s="221">
        <f>SUM(R576:R578)</f>
        <v>0</v>
      </c>
      <c r="S575" s="220"/>
      <c r="T575" s="222">
        <f>SUM(T576:T578)</f>
        <v>0</v>
      </c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R575" s="223" t="s">
        <v>21</v>
      </c>
      <c r="AT575" s="224" t="s">
        <v>79</v>
      </c>
      <c r="AU575" s="224" t="s">
        <v>21</v>
      </c>
      <c r="AY575" s="223" t="s">
        <v>213</v>
      </c>
      <c r="BK575" s="225">
        <f>SUM(BK576:BK578)</f>
        <v>0</v>
      </c>
    </row>
    <row r="576" spans="1:65" s="2" customFormat="1" ht="16.5" customHeight="1">
      <c r="A576" s="39"/>
      <c r="B576" s="40"/>
      <c r="C576" s="228" t="s">
        <v>1492</v>
      </c>
      <c r="D576" s="228" t="s">
        <v>215</v>
      </c>
      <c r="E576" s="229" t="s">
        <v>4540</v>
      </c>
      <c r="F576" s="230" t="s">
        <v>4541</v>
      </c>
      <c r="G576" s="231" t="s">
        <v>3162</v>
      </c>
      <c r="H576" s="232">
        <v>2</v>
      </c>
      <c r="I576" s="233"/>
      <c r="J576" s="234">
        <f>ROUND(I576*H576,2)</f>
        <v>0</v>
      </c>
      <c r="K576" s="235"/>
      <c r="L576" s="45"/>
      <c r="M576" s="236" t="s">
        <v>1</v>
      </c>
      <c r="N576" s="237" t="s">
        <v>45</v>
      </c>
      <c r="O576" s="92"/>
      <c r="P576" s="238">
        <f>O576*H576</f>
        <v>0</v>
      </c>
      <c r="Q576" s="238">
        <v>0</v>
      </c>
      <c r="R576" s="238">
        <f>Q576*H576</f>
        <v>0</v>
      </c>
      <c r="S576" s="238">
        <v>0</v>
      </c>
      <c r="T576" s="239">
        <f>S576*H576</f>
        <v>0</v>
      </c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R576" s="240" t="s">
        <v>219</v>
      </c>
      <c r="AT576" s="240" t="s">
        <v>215</v>
      </c>
      <c r="AU576" s="240" t="s">
        <v>89</v>
      </c>
      <c r="AY576" s="18" t="s">
        <v>213</v>
      </c>
      <c r="BE576" s="241">
        <f>IF(N576="základní",J576,0)</f>
        <v>0</v>
      </c>
      <c r="BF576" s="241">
        <f>IF(N576="snížená",J576,0)</f>
        <v>0</v>
      </c>
      <c r="BG576" s="241">
        <f>IF(N576="zákl. přenesená",J576,0)</f>
        <v>0</v>
      </c>
      <c r="BH576" s="241">
        <f>IF(N576="sníž. přenesená",J576,0)</f>
        <v>0</v>
      </c>
      <c r="BI576" s="241">
        <f>IF(N576="nulová",J576,0)</f>
        <v>0</v>
      </c>
      <c r="BJ576" s="18" t="s">
        <v>21</v>
      </c>
      <c r="BK576" s="241">
        <f>ROUND(I576*H576,2)</f>
        <v>0</v>
      </c>
      <c r="BL576" s="18" t="s">
        <v>219</v>
      </c>
      <c r="BM576" s="240" t="s">
        <v>2724</v>
      </c>
    </row>
    <row r="577" spans="1:65" s="2" customFormat="1" ht="16.5" customHeight="1">
      <c r="A577" s="39"/>
      <c r="B577" s="40"/>
      <c r="C577" s="228" t="s">
        <v>1498</v>
      </c>
      <c r="D577" s="228" t="s">
        <v>215</v>
      </c>
      <c r="E577" s="229" t="s">
        <v>4463</v>
      </c>
      <c r="F577" s="230" t="s">
        <v>4464</v>
      </c>
      <c r="G577" s="231" t="s">
        <v>4398</v>
      </c>
      <c r="H577" s="232">
        <v>0.9</v>
      </c>
      <c r="I577" s="233"/>
      <c r="J577" s="234">
        <f>ROUND(I577*H577,2)</f>
        <v>0</v>
      </c>
      <c r="K577" s="235"/>
      <c r="L577" s="45"/>
      <c r="M577" s="236" t="s">
        <v>1</v>
      </c>
      <c r="N577" s="237" t="s">
        <v>45</v>
      </c>
      <c r="O577" s="92"/>
      <c r="P577" s="238">
        <f>O577*H577</f>
        <v>0</v>
      </c>
      <c r="Q577" s="238">
        <v>0</v>
      </c>
      <c r="R577" s="238">
        <f>Q577*H577</f>
        <v>0</v>
      </c>
      <c r="S577" s="238">
        <v>0</v>
      </c>
      <c r="T577" s="239">
        <f>S577*H577</f>
        <v>0</v>
      </c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R577" s="240" t="s">
        <v>219</v>
      </c>
      <c r="AT577" s="240" t="s">
        <v>215</v>
      </c>
      <c r="AU577" s="240" t="s">
        <v>89</v>
      </c>
      <c r="AY577" s="18" t="s">
        <v>213</v>
      </c>
      <c r="BE577" s="241">
        <f>IF(N577="základní",J577,0)</f>
        <v>0</v>
      </c>
      <c r="BF577" s="241">
        <f>IF(N577="snížená",J577,0)</f>
        <v>0</v>
      </c>
      <c r="BG577" s="241">
        <f>IF(N577="zákl. přenesená",J577,0)</f>
        <v>0</v>
      </c>
      <c r="BH577" s="241">
        <f>IF(N577="sníž. přenesená",J577,0)</f>
        <v>0</v>
      </c>
      <c r="BI577" s="241">
        <f>IF(N577="nulová",J577,0)</f>
        <v>0</v>
      </c>
      <c r="BJ577" s="18" t="s">
        <v>21</v>
      </c>
      <c r="BK577" s="241">
        <f>ROUND(I577*H577,2)</f>
        <v>0</v>
      </c>
      <c r="BL577" s="18" t="s">
        <v>219</v>
      </c>
      <c r="BM577" s="240" t="s">
        <v>2736</v>
      </c>
    </row>
    <row r="578" spans="1:65" s="2" customFormat="1" ht="16.5" customHeight="1">
      <c r="A578" s="39"/>
      <c r="B578" s="40"/>
      <c r="C578" s="228" t="s">
        <v>1502</v>
      </c>
      <c r="D578" s="228" t="s">
        <v>215</v>
      </c>
      <c r="E578" s="229" t="s">
        <v>4556</v>
      </c>
      <c r="F578" s="230" t="s">
        <v>4557</v>
      </c>
      <c r="G578" s="231" t="s">
        <v>4398</v>
      </c>
      <c r="H578" s="232">
        <v>1.5</v>
      </c>
      <c r="I578" s="233"/>
      <c r="J578" s="234">
        <f>ROUND(I578*H578,2)</f>
        <v>0</v>
      </c>
      <c r="K578" s="235"/>
      <c r="L578" s="45"/>
      <c r="M578" s="236" t="s">
        <v>1</v>
      </c>
      <c r="N578" s="237" t="s">
        <v>45</v>
      </c>
      <c r="O578" s="92"/>
      <c r="P578" s="238">
        <f>O578*H578</f>
        <v>0</v>
      </c>
      <c r="Q578" s="238">
        <v>0</v>
      </c>
      <c r="R578" s="238">
        <f>Q578*H578</f>
        <v>0</v>
      </c>
      <c r="S578" s="238">
        <v>0</v>
      </c>
      <c r="T578" s="239">
        <f>S578*H578</f>
        <v>0</v>
      </c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R578" s="240" t="s">
        <v>219</v>
      </c>
      <c r="AT578" s="240" t="s">
        <v>215</v>
      </c>
      <c r="AU578" s="240" t="s">
        <v>89</v>
      </c>
      <c r="AY578" s="18" t="s">
        <v>213</v>
      </c>
      <c r="BE578" s="241">
        <f>IF(N578="základní",J578,0)</f>
        <v>0</v>
      </c>
      <c r="BF578" s="241">
        <f>IF(N578="snížená",J578,0)</f>
        <v>0</v>
      </c>
      <c r="BG578" s="241">
        <f>IF(N578="zákl. přenesená",J578,0)</f>
        <v>0</v>
      </c>
      <c r="BH578" s="241">
        <f>IF(N578="sníž. přenesená",J578,0)</f>
        <v>0</v>
      </c>
      <c r="BI578" s="241">
        <f>IF(N578="nulová",J578,0)</f>
        <v>0</v>
      </c>
      <c r="BJ578" s="18" t="s">
        <v>21</v>
      </c>
      <c r="BK578" s="241">
        <f>ROUND(I578*H578,2)</f>
        <v>0</v>
      </c>
      <c r="BL578" s="18" t="s">
        <v>219</v>
      </c>
      <c r="BM578" s="240" t="s">
        <v>2749</v>
      </c>
    </row>
    <row r="579" spans="1:63" s="12" customFormat="1" ht="22.8" customHeight="1">
      <c r="A579" s="12"/>
      <c r="B579" s="212"/>
      <c r="C579" s="213"/>
      <c r="D579" s="214" t="s">
        <v>79</v>
      </c>
      <c r="E579" s="226" t="s">
        <v>4485</v>
      </c>
      <c r="F579" s="226" t="s">
        <v>4486</v>
      </c>
      <c r="G579" s="213"/>
      <c r="H579" s="213"/>
      <c r="I579" s="216"/>
      <c r="J579" s="227">
        <f>BK579</f>
        <v>0</v>
      </c>
      <c r="K579" s="213"/>
      <c r="L579" s="218"/>
      <c r="M579" s="219"/>
      <c r="N579" s="220"/>
      <c r="O579" s="220"/>
      <c r="P579" s="221">
        <f>P580</f>
        <v>0</v>
      </c>
      <c r="Q579" s="220"/>
      <c r="R579" s="221">
        <f>R580</f>
        <v>0</v>
      </c>
      <c r="S579" s="220"/>
      <c r="T579" s="222">
        <f>T580</f>
        <v>0</v>
      </c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R579" s="223" t="s">
        <v>21</v>
      </c>
      <c r="AT579" s="224" t="s">
        <v>79</v>
      </c>
      <c r="AU579" s="224" t="s">
        <v>21</v>
      </c>
      <c r="AY579" s="223" t="s">
        <v>213</v>
      </c>
      <c r="BK579" s="225">
        <f>BK580</f>
        <v>0</v>
      </c>
    </row>
    <row r="580" spans="1:65" s="2" customFormat="1" ht="16.5" customHeight="1">
      <c r="A580" s="39"/>
      <c r="B580" s="40"/>
      <c r="C580" s="228" t="s">
        <v>1508</v>
      </c>
      <c r="D580" s="228" t="s">
        <v>215</v>
      </c>
      <c r="E580" s="229" t="s">
        <v>4507</v>
      </c>
      <c r="F580" s="230" t="s">
        <v>4508</v>
      </c>
      <c r="G580" s="231" t="s">
        <v>4398</v>
      </c>
      <c r="H580" s="232">
        <v>4</v>
      </c>
      <c r="I580" s="233"/>
      <c r="J580" s="234">
        <f>ROUND(I580*H580,2)</f>
        <v>0</v>
      </c>
      <c r="K580" s="235"/>
      <c r="L580" s="45"/>
      <c r="M580" s="236" t="s">
        <v>1</v>
      </c>
      <c r="N580" s="237" t="s">
        <v>45</v>
      </c>
      <c r="O580" s="92"/>
      <c r="P580" s="238">
        <f>O580*H580</f>
        <v>0</v>
      </c>
      <c r="Q580" s="238">
        <v>0</v>
      </c>
      <c r="R580" s="238">
        <f>Q580*H580</f>
        <v>0</v>
      </c>
      <c r="S580" s="238">
        <v>0</v>
      </c>
      <c r="T580" s="239">
        <f>S580*H580</f>
        <v>0</v>
      </c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R580" s="240" t="s">
        <v>219</v>
      </c>
      <c r="AT580" s="240" t="s">
        <v>215</v>
      </c>
      <c r="AU580" s="240" t="s">
        <v>89</v>
      </c>
      <c r="AY580" s="18" t="s">
        <v>213</v>
      </c>
      <c r="BE580" s="241">
        <f>IF(N580="základní",J580,0)</f>
        <v>0</v>
      </c>
      <c r="BF580" s="241">
        <f>IF(N580="snížená",J580,0)</f>
        <v>0</v>
      </c>
      <c r="BG580" s="241">
        <f>IF(N580="zákl. přenesená",J580,0)</f>
        <v>0</v>
      </c>
      <c r="BH580" s="241">
        <f>IF(N580="sníž. přenesená",J580,0)</f>
        <v>0</v>
      </c>
      <c r="BI580" s="241">
        <f>IF(N580="nulová",J580,0)</f>
        <v>0</v>
      </c>
      <c r="BJ580" s="18" t="s">
        <v>21</v>
      </c>
      <c r="BK580" s="241">
        <f>ROUND(I580*H580,2)</f>
        <v>0</v>
      </c>
      <c r="BL580" s="18" t="s">
        <v>219</v>
      </c>
      <c r="BM580" s="240" t="s">
        <v>2760</v>
      </c>
    </row>
    <row r="581" spans="1:63" s="12" customFormat="1" ht="25.9" customHeight="1">
      <c r="A581" s="12"/>
      <c r="B581" s="212"/>
      <c r="C581" s="213"/>
      <c r="D581" s="214" t="s">
        <v>79</v>
      </c>
      <c r="E581" s="215" t="s">
        <v>4700</v>
      </c>
      <c r="F581" s="215" t="s">
        <v>4701</v>
      </c>
      <c r="G581" s="213"/>
      <c r="H581" s="213"/>
      <c r="I581" s="216"/>
      <c r="J581" s="217">
        <f>BK581</f>
        <v>0</v>
      </c>
      <c r="K581" s="213"/>
      <c r="L581" s="218"/>
      <c r="M581" s="219"/>
      <c r="N581" s="220"/>
      <c r="O581" s="220"/>
      <c r="P581" s="221">
        <f>P582+P584+P586+P588+P590+P592</f>
        <v>0</v>
      </c>
      <c r="Q581" s="220"/>
      <c r="R581" s="221">
        <f>R582+R584+R586+R588+R590+R592</f>
        <v>0</v>
      </c>
      <c r="S581" s="220"/>
      <c r="T581" s="222">
        <f>T582+T584+T586+T588+T590+T592</f>
        <v>0</v>
      </c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R581" s="223" t="s">
        <v>21</v>
      </c>
      <c r="AT581" s="224" t="s">
        <v>79</v>
      </c>
      <c r="AU581" s="224" t="s">
        <v>80</v>
      </c>
      <c r="AY581" s="223" t="s">
        <v>213</v>
      </c>
      <c r="BK581" s="225">
        <f>BK582+BK584+BK586+BK588+BK590+BK592</f>
        <v>0</v>
      </c>
    </row>
    <row r="582" spans="1:63" s="12" customFormat="1" ht="22.8" customHeight="1">
      <c r="A582" s="12"/>
      <c r="B582" s="212"/>
      <c r="C582" s="213"/>
      <c r="D582" s="214" t="s">
        <v>79</v>
      </c>
      <c r="E582" s="226" t="s">
        <v>4702</v>
      </c>
      <c r="F582" s="226" t="s">
        <v>4703</v>
      </c>
      <c r="G582" s="213"/>
      <c r="H582" s="213"/>
      <c r="I582" s="216"/>
      <c r="J582" s="227">
        <f>BK582</f>
        <v>0</v>
      </c>
      <c r="K582" s="213"/>
      <c r="L582" s="218"/>
      <c r="M582" s="219"/>
      <c r="N582" s="220"/>
      <c r="O582" s="220"/>
      <c r="P582" s="221">
        <f>P583</f>
        <v>0</v>
      </c>
      <c r="Q582" s="220"/>
      <c r="R582" s="221">
        <f>R583</f>
        <v>0</v>
      </c>
      <c r="S582" s="220"/>
      <c r="T582" s="222">
        <f>T583</f>
        <v>0</v>
      </c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R582" s="223" t="s">
        <v>21</v>
      </c>
      <c r="AT582" s="224" t="s">
        <v>79</v>
      </c>
      <c r="AU582" s="224" t="s">
        <v>21</v>
      </c>
      <c r="AY582" s="223" t="s">
        <v>213</v>
      </c>
      <c r="BK582" s="225">
        <f>BK583</f>
        <v>0</v>
      </c>
    </row>
    <row r="583" spans="1:65" s="2" customFormat="1" ht="16.5" customHeight="1">
      <c r="A583" s="39"/>
      <c r="B583" s="40"/>
      <c r="C583" s="228" t="s">
        <v>1513</v>
      </c>
      <c r="D583" s="228" t="s">
        <v>215</v>
      </c>
      <c r="E583" s="229" t="s">
        <v>4704</v>
      </c>
      <c r="F583" s="230" t="s">
        <v>4705</v>
      </c>
      <c r="G583" s="231" t="s">
        <v>3162</v>
      </c>
      <c r="H583" s="232">
        <v>1</v>
      </c>
      <c r="I583" s="233"/>
      <c r="J583" s="234">
        <f>ROUND(I583*H583,2)</f>
        <v>0</v>
      </c>
      <c r="K583" s="235"/>
      <c r="L583" s="45"/>
      <c r="M583" s="236" t="s">
        <v>1</v>
      </c>
      <c r="N583" s="237" t="s">
        <v>45</v>
      </c>
      <c r="O583" s="92"/>
      <c r="P583" s="238">
        <f>O583*H583</f>
        <v>0</v>
      </c>
      <c r="Q583" s="238">
        <v>0</v>
      </c>
      <c r="R583" s="238">
        <f>Q583*H583</f>
        <v>0</v>
      </c>
      <c r="S583" s="238">
        <v>0</v>
      </c>
      <c r="T583" s="239">
        <f>S583*H583</f>
        <v>0</v>
      </c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R583" s="240" t="s">
        <v>219</v>
      </c>
      <c r="AT583" s="240" t="s">
        <v>215</v>
      </c>
      <c r="AU583" s="240" t="s">
        <v>89</v>
      </c>
      <c r="AY583" s="18" t="s">
        <v>213</v>
      </c>
      <c r="BE583" s="241">
        <f>IF(N583="základní",J583,0)</f>
        <v>0</v>
      </c>
      <c r="BF583" s="241">
        <f>IF(N583="snížená",J583,0)</f>
        <v>0</v>
      </c>
      <c r="BG583" s="241">
        <f>IF(N583="zákl. přenesená",J583,0)</f>
        <v>0</v>
      </c>
      <c r="BH583" s="241">
        <f>IF(N583="sníž. přenesená",J583,0)</f>
        <v>0</v>
      </c>
      <c r="BI583" s="241">
        <f>IF(N583="nulová",J583,0)</f>
        <v>0</v>
      </c>
      <c r="BJ583" s="18" t="s">
        <v>21</v>
      </c>
      <c r="BK583" s="241">
        <f>ROUND(I583*H583,2)</f>
        <v>0</v>
      </c>
      <c r="BL583" s="18" t="s">
        <v>219</v>
      </c>
      <c r="BM583" s="240" t="s">
        <v>2771</v>
      </c>
    </row>
    <row r="584" spans="1:63" s="12" customFormat="1" ht="22.8" customHeight="1">
      <c r="A584" s="12"/>
      <c r="B584" s="212"/>
      <c r="C584" s="213"/>
      <c r="D584" s="214" t="s">
        <v>79</v>
      </c>
      <c r="E584" s="226" t="s">
        <v>4706</v>
      </c>
      <c r="F584" s="226" t="s">
        <v>4707</v>
      </c>
      <c r="G584" s="213"/>
      <c r="H584" s="213"/>
      <c r="I584" s="216"/>
      <c r="J584" s="227">
        <f>BK584</f>
        <v>0</v>
      </c>
      <c r="K584" s="213"/>
      <c r="L584" s="218"/>
      <c r="M584" s="219"/>
      <c r="N584" s="220"/>
      <c r="O584" s="220"/>
      <c r="P584" s="221">
        <f>P585</f>
        <v>0</v>
      </c>
      <c r="Q584" s="220"/>
      <c r="R584" s="221">
        <f>R585</f>
        <v>0</v>
      </c>
      <c r="S584" s="220"/>
      <c r="T584" s="222">
        <f>T585</f>
        <v>0</v>
      </c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R584" s="223" t="s">
        <v>21</v>
      </c>
      <c r="AT584" s="224" t="s">
        <v>79</v>
      </c>
      <c r="AU584" s="224" t="s">
        <v>21</v>
      </c>
      <c r="AY584" s="223" t="s">
        <v>213</v>
      </c>
      <c r="BK584" s="225">
        <f>BK585</f>
        <v>0</v>
      </c>
    </row>
    <row r="585" spans="1:65" s="2" customFormat="1" ht="16.5" customHeight="1">
      <c r="A585" s="39"/>
      <c r="B585" s="40"/>
      <c r="C585" s="228" t="s">
        <v>1518</v>
      </c>
      <c r="D585" s="228" t="s">
        <v>215</v>
      </c>
      <c r="E585" s="229" t="s">
        <v>4708</v>
      </c>
      <c r="F585" s="230" t="s">
        <v>4709</v>
      </c>
      <c r="G585" s="231" t="s">
        <v>3162</v>
      </c>
      <c r="H585" s="232">
        <v>2</v>
      </c>
      <c r="I585" s="233"/>
      <c r="J585" s="234">
        <f>ROUND(I585*H585,2)</f>
        <v>0</v>
      </c>
      <c r="K585" s="235"/>
      <c r="L585" s="45"/>
      <c r="M585" s="236" t="s">
        <v>1</v>
      </c>
      <c r="N585" s="237" t="s">
        <v>45</v>
      </c>
      <c r="O585" s="92"/>
      <c r="P585" s="238">
        <f>O585*H585</f>
        <v>0</v>
      </c>
      <c r="Q585" s="238">
        <v>0</v>
      </c>
      <c r="R585" s="238">
        <f>Q585*H585</f>
        <v>0</v>
      </c>
      <c r="S585" s="238">
        <v>0</v>
      </c>
      <c r="T585" s="239">
        <f>S585*H585</f>
        <v>0</v>
      </c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R585" s="240" t="s">
        <v>219</v>
      </c>
      <c r="AT585" s="240" t="s">
        <v>215</v>
      </c>
      <c r="AU585" s="240" t="s">
        <v>89</v>
      </c>
      <c r="AY585" s="18" t="s">
        <v>213</v>
      </c>
      <c r="BE585" s="241">
        <f>IF(N585="základní",J585,0)</f>
        <v>0</v>
      </c>
      <c r="BF585" s="241">
        <f>IF(N585="snížená",J585,0)</f>
        <v>0</v>
      </c>
      <c r="BG585" s="241">
        <f>IF(N585="zákl. přenesená",J585,0)</f>
        <v>0</v>
      </c>
      <c r="BH585" s="241">
        <f>IF(N585="sníž. přenesená",J585,0)</f>
        <v>0</v>
      </c>
      <c r="BI585" s="241">
        <f>IF(N585="nulová",J585,0)</f>
        <v>0</v>
      </c>
      <c r="BJ585" s="18" t="s">
        <v>21</v>
      </c>
      <c r="BK585" s="241">
        <f>ROUND(I585*H585,2)</f>
        <v>0</v>
      </c>
      <c r="BL585" s="18" t="s">
        <v>219</v>
      </c>
      <c r="BM585" s="240" t="s">
        <v>2781</v>
      </c>
    </row>
    <row r="586" spans="1:63" s="12" customFormat="1" ht="22.8" customHeight="1">
      <c r="A586" s="12"/>
      <c r="B586" s="212"/>
      <c r="C586" s="213"/>
      <c r="D586" s="214" t="s">
        <v>79</v>
      </c>
      <c r="E586" s="226" t="s">
        <v>4710</v>
      </c>
      <c r="F586" s="226" t="s">
        <v>4711</v>
      </c>
      <c r="G586" s="213"/>
      <c r="H586" s="213"/>
      <c r="I586" s="216"/>
      <c r="J586" s="227">
        <f>BK586</f>
        <v>0</v>
      </c>
      <c r="K586" s="213"/>
      <c r="L586" s="218"/>
      <c r="M586" s="219"/>
      <c r="N586" s="220"/>
      <c r="O586" s="220"/>
      <c r="P586" s="221">
        <f>P587</f>
        <v>0</v>
      </c>
      <c r="Q586" s="220"/>
      <c r="R586" s="221">
        <f>R587</f>
        <v>0</v>
      </c>
      <c r="S586" s="220"/>
      <c r="T586" s="222">
        <f>T587</f>
        <v>0</v>
      </c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R586" s="223" t="s">
        <v>21</v>
      </c>
      <c r="AT586" s="224" t="s">
        <v>79</v>
      </c>
      <c r="AU586" s="224" t="s">
        <v>21</v>
      </c>
      <c r="AY586" s="223" t="s">
        <v>213</v>
      </c>
      <c r="BK586" s="225">
        <f>BK587</f>
        <v>0</v>
      </c>
    </row>
    <row r="587" spans="1:65" s="2" customFormat="1" ht="16.5" customHeight="1">
      <c r="A587" s="39"/>
      <c r="B587" s="40"/>
      <c r="C587" s="228" t="s">
        <v>1523</v>
      </c>
      <c r="D587" s="228" t="s">
        <v>215</v>
      </c>
      <c r="E587" s="229" t="s">
        <v>4712</v>
      </c>
      <c r="F587" s="230" t="s">
        <v>4713</v>
      </c>
      <c r="G587" s="231" t="s">
        <v>3162</v>
      </c>
      <c r="H587" s="232">
        <v>1</v>
      </c>
      <c r="I587" s="233"/>
      <c r="J587" s="234">
        <f>ROUND(I587*H587,2)</f>
        <v>0</v>
      </c>
      <c r="K587" s="235"/>
      <c r="L587" s="45"/>
      <c r="M587" s="236" t="s">
        <v>1</v>
      </c>
      <c r="N587" s="237" t="s">
        <v>45</v>
      </c>
      <c r="O587" s="92"/>
      <c r="P587" s="238">
        <f>O587*H587</f>
        <v>0</v>
      </c>
      <c r="Q587" s="238">
        <v>0</v>
      </c>
      <c r="R587" s="238">
        <f>Q587*H587</f>
        <v>0</v>
      </c>
      <c r="S587" s="238">
        <v>0</v>
      </c>
      <c r="T587" s="239">
        <f>S587*H587</f>
        <v>0</v>
      </c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R587" s="240" t="s">
        <v>219</v>
      </c>
      <c r="AT587" s="240" t="s">
        <v>215</v>
      </c>
      <c r="AU587" s="240" t="s">
        <v>89</v>
      </c>
      <c r="AY587" s="18" t="s">
        <v>213</v>
      </c>
      <c r="BE587" s="241">
        <f>IF(N587="základní",J587,0)</f>
        <v>0</v>
      </c>
      <c r="BF587" s="241">
        <f>IF(N587="snížená",J587,0)</f>
        <v>0</v>
      </c>
      <c r="BG587" s="241">
        <f>IF(N587="zákl. přenesená",J587,0)</f>
        <v>0</v>
      </c>
      <c r="BH587" s="241">
        <f>IF(N587="sníž. přenesená",J587,0)</f>
        <v>0</v>
      </c>
      <c r="BI587" s="241">
        <f>IF(N587="nulová",J587,0)</f>
        <v>0</v>
      </c>
      <c r="BJ587" s="18" t="s">
        <v>21</v>
      </c>
      <c r="BK587" s="241">
        <f>ROUND(I587*H587,2)</f>
        <v>0</v>
      </c>
      <c r="BL587" s="18" t="s">
        <v>219</v>
      </c>
      <c r="BM587" s="240" t="s">
        <v>2790</v>
      </c>
    </row>
    <row r="588" spans="1:63" s="12" customFormat="1" ht="22.8" customHeight="1">
      <c r="A588" s="12"/>
      <c r="B588" s="212"/>
      <c r="C588" s="213"/>
      <c r="D588" s="214" t="s">
        <v>79</v>
      </c>
      <c r="E588" s="226" t="s">
        <v>4445</v>
      </c>
      <c r="F588" s="226" t="s">
        <v>4446</v>
      </c>
      <c r="G588" s="213"/>
      <c r="H588" s="213"/>
      <c r="I588" s="216"/>
      <c r="J588" s="227">
        <f>BK588</f>
        <v>0</v>
      </c>
      <c r="K588" s="213"/>
      <c r="L588" s="218"/>
      <c r="M588" s="219"/>
      <c r="N588" s="220"/>
      <c r="O588" s="220"/>
      <c r="P588" s="221">
        <f>P589</f>
        <v>0</v>
      </c>
      <c r="Q588" s="220"/>
      <c r="R588" s="221">
        <f>R589</f>
        <v>0</v>
      </c>
      <c r="S588" s="220"/>
      <c r="T588" s="222">
        <f>T589</f>
        <v>0</v>
      </c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R588" s="223" t="s">
        <v>21</v>
      </c>
      <c r="AT588" s="224" t="s">
        <v>79</v>
      </c>
      <c r="AU588" s="224" t="s">
        <v>21</v>
      </c>
      <c r="AY588" s="223" t="s">
        <v>213</v>
      </c>
      <c r="BK588" s="225">
        <f>BK589</f>
        <v>0</v>
      </c>
    </row>
    <row r="589" spans="1:65" s="2" customFormat="1" ht="16.5" customHeight="1">
      <c r="A589" s="39"/>
      <c r="B589" s="40"/>
      <c r="C589" s="228" t="s">
        <v>1528</v>
      </c>
      <c r="D589" s="228" t="s">
        <v>215</v>
      </c>
      <c r="E589" s="229" t="s">
        <v>4714</v>
      </c>
      <c r="F589" s="230" t="s">
        <v>4715</v>
      </c>
      <c r="G589" s="231" t="s">
        <v>3162</v>
      </c>
      <c r="H589" s="232">
        <v>1</v>
      </c>
      <c r="I589" s="233"/>
      <c r="J589" s="234">
        <f>ROUND(I589*H589,2)</f>
        <v>0</v>
      </c>
      <c r="K589" s="235"/>
      <c r="L589" s="45"/>
      <c r="M589" s="236" t="s">
        <v>1</v>
      </c>
      <c r="N589" s="237" t="s">
        <v>45</v>
      </c>
      <c r="O589" s="92"/>
      <c r="P589" s="238">
        <f>O589*H589</f>
        <v>0</v>
      </c>
      <c r="Q589" s="238">
        <v>0</v>
      </c>
      <c r="R589" s="238">
        <f>Q589*H589</f>
        <v>0</v>
      </c>
      <c r="S589" s="238">
        <v>0</v>
      </c>
      <c r="T589" s="239">
        <f>S589*H589</f>
        <v>0</v>
      </c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R589" s="240" t="s">
        <v>219</v>
      </c>
      <c r="AT589" s="240" t="s">
        <v>215</v>
      </c>
      <c r="AU589" s="240" t="s">
        <v>89</v>
      </c>
      <c r="AY589" s="18" t="s">
        <v>213</v>
      </c>
      <c r="BE589" s="241">
        <f>IF(N589="základní",J589,0)</f>
        <v>0</v>
      </c>
      <c r="BF589" s="241">
        <f>IF(N589="snížená",J589,0)</f>
        <v>0</v>
      </c>
      <c r="BG589" s="241">
        <f>IF(N589="zákl. přenesená",J589,0)</f>
        <v>0</v>
      </c>
      <c r="BH589" s="241">
        <f>IF(N589="sníž. přenesená",J589,0)</f>
        <v>0</v>
      </c>
      <c r="BI589" s="241">
        <f>IF(N589="nulová",J589,0)</f>
        <v>0</v>
      </c>
      <c r="BJ589" s="18" t="s">
        <v>21</v>
      </c>
      <c r="BK589" s="241">
        <f>ROUND(I589*H589,2)</f>
        <v>0</v>
      </c>
      <c r="BL589" s="18" t="s">
        <v>219</v>
      </c>
      <c r="BM589" s="240" t="s">
        <v>2802</v>
      </c>
    </row>
    <row r="590" spans="1:63" s="12" customFormat="1" ht="22.8" customHeight="1">
      <c r="A590" s="12"/>
      <c r="B590" s="212"/>
      <c r="C590" s="213"/>
      <c r="D590" s="214" t="s">
        <v>79</v>
      </c>
      <c r="E590" s="226" t="s">
        <v>4467</v>
      </c>
      <c r="F590" s="226" t="s">
        <v>4468</v>
      </c>
      <c r="G590" s="213"/>
      <c r="H590" s="213"/>
      <c r="I590" s="216"/>
      <c r="J590" s="227">
        <f>BK590</f>
        <v>0</v>
      </c>
      <c r="K590" s="213"/>
      <c r="L590" s="218"/>
      <c r="M590" s="219"/>
      <c r="N590" s="220"/>
      <c r="O590" s="220"/>
      <c r="P590" s="221">
        <f>P591</f>
        <v>0</v>
      </c>
      <c r="Q590" s="220"/>
      <c r="R590" s="221">
        <f>R591</f>
        <v>0</v>
      </c>
      <c r="S590" s="220"/>
      <c r="T590" s="222">
        <f>T591</f>
        <v>0</v>
      </c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R590" s="223" t="s">
        <v>21</v>
      </c>
      <c r="AT590" s="224" t="s">
        <v>79</v>
      </c>
      <c r="AU590" s="224" t="s">
        <v>21</v>
      </c>
      <c r="AY590" s="223" t="s">
        <v>213</v>
      </c>
      <c r="BK590" s="225">
        <f>BK591</f>
        <v>0</v>
      </c>
    </row>
    <row r="591" spans="1:65" s="2" customFormat="1" ht="16.5" customHeight="1">
      <c r="A591" s="39"/>
      <c r="B591" s="40"/>
      <c r="C591" s="228" t="s">
        <v>1532</v>
      </c>
      <c r="D591" s="228" t="s">
        <v>215</v>
      </c>
      <c r="E591" s="229" t="s">
        <v>4716</v>
      </c>
      <c r="F591" s="230" t="s">
        <v>4717</v>
      </c>
      <c r="G591" s="231" t="s">
        <v>4398</v>
      </c>
      <c r="H591" s="232">
        <v>3.1</v>
      </c>
      <c r="I591" s="233"/>
      <c r="J591" s="234">
        <f>ROUND(I591*H591,2)</f>
        <v>0</v>
      </c>
      <c r="K591" s="235"/>
      <c r="L591" s="45"/>
      <c r="M591" s="236" t="s">
        <v>1</v>
      </c>
      <c r="N591" s="237" t="s">
        <v>45</v>
      </c>
      <c r="O591" s="92"/>
      <c r="P591" s="238">
        <f>O591*H591</f>
        <v>0</v>
      </c>
      <c r="Q591" s="238">
        <v>0</v>
      </c>
      <c r="R591" s="238">
        <f>Q591*H591</f>
        <v>0</v>
      </c>
      <c r="S591" s="238">
        <v>0</v>
      </c>
      <c r="T591" s="239">
        <f>S591*H591</f>
        <v>0</v>
      </c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R591" s="240" t="s">
        <v>219</v>
      </c>
      <c r="AT591" s="240" t="s">
        <v>215</v>
      </c>
      <c r="AU591" s="240" t="s">
        <v>89</v>
      </c>
      <c r="AY591" s="18" t="s">
        <v>213</v>
      </c>
      <c r="BE591" s="241">
        <f>IF(N591="základní",J591,0)</f>
        <v>0</v>
      </c>
      <c r="BF591" s="241">
        <f>IF(N591="snížená",J591,0)</f>
        <v>0</v>
      </c>
      <c r="BG591" s="241">
        <f>IF(N591="zákl. přenesená",J591,0)</f>
        <v>0</v>
      </c>
      <c r="BH591" s="241">
        <f>IF(N591="sníž. přenesená",J591,0)</f>
        <v>0</v>
      </c>
      <c r="BI591" s="241">
        <f>IF(N591="nulová",J591,0)</f>
        <v>0</v>
      </c>
      <c r="BJ591" s="18" t="s">
        <v>21</v>
      </c>
      <c r="BK591" s="241">
        <f>ROUND(I591*H591,2)</f>
        <v>0</v>
      </c>
      <c r="BL591" s="18" t="s">
        <v>219</v>
      </c>
      <c r="BM591" s="240" t="s">
        <v>2812</v>
      </c>
    </row>
    <row r="592" spans="1:63" s="12" customFormat="1" ht="22.8" customHeight="1">
      <c r="A592" s="12"/>
      <c r="B592" s="212"/>
      <c r="C592" s="213"/>
      <c r="D592" s="214" t="s">
        <v>79</v>
      </c>
      <c r="E592" s="226" t="s">
        <v>4485</v>
      </c>
      <c r="F592" s="226" t="s">
        <v>4486</v>
      </c>
      <c r="G592" s="213"/>
      <c r="H592" s="213"/>
      <c r="I592" s="216"/>
      <c r="J592" s="227">
        <f>BK592</f>
        <v>0</v>
      </c>
      <c r="K592" s="213"/>
      <c r="L592" s="218"/>
      <c r="M592" s="219"/>
      <c r="N592" s="220"/>
      <c r="O592" s="220"/>
      <c r="P592" s="221">
        <f>P593</f>
        <v>0</v>
      </c>
      <c r="Q592" s="220"/>
      <c r="R592" s="221">
        <f>R593</f>
        <v>0</v>
      </c>
      <c r="S592" s="220"/>
      <c r="T592" s="222">
        <f>T593</f>
        <v>0</v>
      </c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R592" s="223" t="s">
        <v>21</v>
      </c>
      <c r="AT592" s="224" t="s">
        <v>79</v>
      </c>
      <c r="AU592" s="224" t="s">
        <v>21</v>
      </c>
      <c r="AY592" s="223" t="s">
        <v>213</v>
      </c>
      <c r="BK592" s="225">
        <f>BK593</f>
        <v>0</v>
      </c>
    </row>
    <row r="593" spans="1:65" s="2" customFormat="1" ht="16.5" customHeight="1">
      <c r="A593" s="39"/>
      <c r="B593" s="40"/>
      <c r="C593" s="228" t="s">
        <v>1537</v>
      </c>
      <c r="D593" s="228" t="s">
        <v>215</v>
      </c>
      <c r="E593" s="229" t="s">
        <v>4718</v>
      </c>
      <c r="F593" s="230" t="s">
        <v>4719</v>
      </c>
      <c r="G593" s="231" t="s">
        <v>4398</v>
      </c>
      <c r="H593" s="232">
        <v>2.3</v>
      </c>
      <c r="I593" s="233"/>
      <c r="J593" s="234">
        <f>ROUND(I593*H593,2)</f>
        <v>0</v>
      </c>
      <c r="K593" s="235"/>
      <c r="L593" s="45"/>
      <c r="M593" s="236" t="s">
        <v>1</v>
      </c>
      <c r="N593" s="237" t="s">
        <v>45</v>
      </c>
      <c r="O593" s="92"/>
      <c r="P593" s="238">
        <f>O593*H593</f>
        <v>0</v>
      </c>
      <c r="Q593" s="238">
        <v>0</v>
      </c>
      <c r="R593" s="238">
        <f>Q593*H593</f>
        <v>0</v>
      </c>
      <c r="S593" s="238">
        <v>0</v>
      </c>
      <c r="T593" s="239">
        <f>S593*H593</f>
        <v>0</v>
      </c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R593" s="240" t="s">
        <v>219</v>
      </c>
      <c r="AT593" s="240" t="s">
        <v>215</v>
      </c>
      <c r="AU593" s="240" t="s">
        <v>89</v>
      </c>
      <c r="AY593" s="18" t="s">
        <v>213</v>
      </c>
      <c r="BE593" s="241">
        <f>IF(N593="základní",J593,0)</f>
        <v>0</v>
      </c>
      <c r="BF593" s="241">
        <f>IF(N593="snížená",J593,0)</f>
        <v>0</v>
      </c>
      <c r="BG593" s="241">
        <f>IF(N593="zákl. přenesená",J593,0)</f>
        <v>0</v>
      </c>
      <c r="BH593" s="241">
        <f>IF(N593="sníž. přenesená",J593,0)</f>
        <v>0</v>
      </c>
      <c r="BI593" s="241">
        <f>IF(N593="nulová",J593,0)</f>
        <v>0</v>
      </c>
      <c r="BJ593" s="18" t="s">
        <v>21</v>
      </c>
      <c r="BK593" s="241">
        <f>ROUND(I593*H593,2)</f>
        <v>0</v>
      </c>
      <c r="BL593" s="18" t="s">
        <v>219</v>
      </c>
      <c r="BM593" s="240" t="s">
        <v>2821</v>
      </c>
    </row>
    <row r="594" spans="1:63" s="12" customFormat="1" ht="25.9" customHeight="1">
      <c r="A594" s="12"/>
      <c r="B594" s="212"/>
      <c r="C594" s="213"/>
      <c r="D594" s="214" t="s">
        <v>79</v>
      </c>
      <c r="E594" s="215" t="s">
        <v>4720</v>
      </c>
      <c r="F594" s="215" t="s">
        <v>4721</v>
      </c>
      <c r="G594" s="213"/>
      <c r="H594" s="213"/>
      <c r="I594" s="216"/>
      <c r="J594" s="217">
        <f>BK594</f>
        <v>0</v>
      </c>
      <c r="K594" s="213"/>
      <c r="L594" s="218"/>
      <c r="M594" s="219"/>
      <c r="N594" s="220"/>
      <c r="O594" s="220"/>
      <c r="P594" s="221">
        <f>P595+P597+P599+P601+P603+P606</f>
        <v>0</v>
      </c>
      <c r="Q594" s="220"/>
      <c r="R594" s="221">
        <f>R595+R597+R599+R601+R603+R606</f>
        <v>0</v>
      </c>
      <c r="S594" s="220"/>
      <c r="T594" s="222">
        <f>T595+T597+T599+T601+T603+T606</f>
        <v>0</v>
      </c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R594" s="223" t="s">
        <v>21</v>
      </c>
      <c r="AT594" s="224" t="s">
        <v>79</v>
      </c>
      <c r="AU594" s="224" t="s">
        <v>80</v>
      </c>
      <c r="AY594" s="223" t="s">
        <v>213</v>
      </c>
      <c r="BK594" s="225">
        <f>BK595+BK597+BK599+BK601+BK603+BK606</f>
        <v>0</v>
      </c>
    </row>
    <row r="595" spans="1:63" s="12" customFormat="1" ht="22.8" customHeight="1">
      <c r="A595" s="12"/>
      <c r="B595" s="212"/>
      <c r="C595" s="213"/>
      <c r="D595" s="214" t="s">
        <v>79</v>
      </c>
      <c r="E595" s="226" t="s">
        <v>4722</v>
      </c>
      <c r="F595" s="226" t="s">
        <v>4723</v>
      </c>
      <c r="G595" s="213"/>
      <c r="H595" s="213"/>
      <c r="I595" s="216"/>
      <c r="J595" s="227">
        <f>BK595</f>
        <v>0</v>
      </c>
      <c r="K595" s="213"/>
      <c r="L595" s="218"/>
      <c r="M595" s="219"/>
      <c r="N595" s="220"/>
      <c r="O595" s="220"/>
      <c r="P595" s="221">
        <f>P596</f>
        <v>0</v>
      </c>
      <c r="Q595" s="220"/>
      <c r="R595" s="221">
        <f>R596</f>
        <v>0</v>
      </c>
      <c r="S595" s="220"/>
      <c r="T595" s="222">
        <f>T596</f>
        <v>0</v>
      </c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R595" s="223" t="s">
        <v>21</v>
      </c>
      <c r="AT595" s="224" t="s">
        <v>79</v>
      </c>
      <c r="AU595" s="224" t="s">
        <v>21</v>
      </c>
      <c r="AY595" s="223" t="s">
        <v>213</v>
      </c>
      <c r="BK595" s="225">
        <f>BK596</f>
        <v>0</v>
      </c>
    </row>
    <row r="596" spans="1:65" s="2" customFormat="1" ht="16.5" customHeight="1">
      <c r="A596" s="39"/>
      <c r="B596" s="40"/>
      <c r="C596" s="228" t="s">
        <v>1544</v>
      </c>
      <c r="D596" s="228" t="s">
        <v>215</v>
      </c>
      <c r="E596" s="229" t="s">
        <v>4724</v>
      </c>
      <c r="F596" s="230" t="s">
        <v>4725</v>
      </c>
      <c r="G596" s="231" t="s">
        <v>3162</v>
      </c>
      <c r="H596" s="232">
        <v>1</v>
      </c>
      <c r="I596" s="233"/>
      <c r="J596" s="234">
        <f>ROUND(I596*H596,2)</f>
        <v>0</v>
      </c>
      <c r="K596" s="235"/>
      <c r="L596" s="45"/>
      <c r="M596" s="236" t="s">
        <v>1</v>
      </c>
      <c r="N596" s="237" t="s">
        <v>45</v>
      </c>
      <c r="O596" s="92"/>
      <c r="P596" s="238">
        <f>O596*H596</f>
        <v>0</v>
      </c>
      <c r="Q596" s="238">
        <v>0</v>
      </c>
      <c r="R596" s="238">
        <f>Q596*H596</f>
        <v>0</v>
      </c>
      <c r="S596" s="238">
        <v>0</v>
      </c>
      <c r="T596" s="239">
        <f>S596*H596</f>
        <v>0</v>
      </c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R596" s="240" t="s">
        <v>219</v>
      </c>
      <c r="AT596" s="240" t="s">
        <v>215</v>
      </c>
      <c r="AU596" s="240" t="s">
        <v>89</v>
      </c>
      <c r="AY596" s="18" t="s">
        <v>213</v>
      </c>
      <c r="BE596" s="241">
        <f>IF(N596="základní",J596,0)</f>
        <v>0</v>
      </c>
      <c r="BF596" s="241">
        <f>IF(N596="snížená",J596,0)</f>
        <v>0</v>
      </c>
      <c r="BG596" s="241">
        <f>IF(N596="zákl. přenesená",J596,0)</f>
        <v>0</v>
      </c>
      <c r="BH596" s="241">
        <f>IF(N596="sníž. přenesená",J596,0)</f>
        <v>0</v>
      </c>
      <c r="BI596" s="241">
        <f>IF(N596="nulová",J596,0)</f>
        <v>0</v>
      </c>
      <c r="BJ596" s="18" t="s">
        <v>21</v>
      </c>
      <c r="BK596" s="241">
        <f>ROUND(I596*H596,2)</f>
        <v>0</v>
      </c>
      <c r="BL596" s="18" t="s">
        <v>219</v>
      </c>
      <c r="BM596" s="240" t="s">
        <v>2829</v>
      </c>
    </row>
    <row r="597" spans="1:63" s="12" customFormat="1" ht="22.8" customHeight="1">
      <c r="A597" s="12"/>
      <c r="B597" s="212"/>
      <c r="C597" s="213"/>
      <c r="D597" s="214" t="s">
        <v>79</v>
      </c>
      <c r="E597" s="226" t="s">
        <v>4726</v>
      </c>
      <c r="F597" s="226" t="s">
        <v>4727</v>
      </c>
      <c r="G597" s="213"/>
      <c r="H597" s="213"/>
      <c r="I597" s="216"/>
      <c r="J597" s="227">
        <f>BK597</f>
        <v>0</v>
      </c>
      <c r="K597" s="213"/>
      <c r="L597" s="218"/>
      <c r="M597" s="219"/>
      <c r="N597" s="220"/>
      <c r="O597" s="220"/>
      <c r="P597" s="221">
        <f>P598</f>
        <v>0</v>
      </c>
      <c r="Q597" s="220"/>
      <c r="R597" s="221">
        <f>R598</f>
        <v>0</v>
      </c>
      <c r="S597" s="220"/>
      <c r="T597" s="222">
        <f>T598</f>
        <v>0</v>
      </c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R597" s="223" t="s">
        <v>21</v>
      </c>
      <c r="AT597" s="224" t="s">
        <v>79</v>
      </c>
      <c r="AU597" s="224" t="s">
        <v>21</v>
      </c>
      <c r="AY597" s="223" t="s">
        <v>213</v>
      </c>
      <c r="BK597" s="225">
        <f>BK598</f>
        <v>0</v>
      </c>
    </row>
    <row r="598" spans="1:65" s="2" customFormat="1" ht="16.5" customHeight="1">
      <c r="A598" s="39"/>
      <c r="B598" s="40"/>
      <c r="C598" s="228" t="s">
        <v>1552</v>
      </c>
      <c r="D598" s="228" t="s">
        <v>215</v>
      </c>
      <c r="E598" s="229" t="s">
        <v>4728</v>
      </c>
      <c r="F598" s="230" t="s">
        <v>4729</v>
      </c>
      <c r="G598" s="231" t="s">
        <v>3162</v>
      </c>
      <c r="H598" s="232">
        <v>1</v>
      </c>
      <c r="I598" s="233"/>
      <c r="J598" s="234">
        <f>ROUND(I598*H598,2)</f>
        <v>0</v>
      </c>
      <c r="K598" s="235"/>
      <c r="L598" s="45"/>
      <c r="M598" s="236" t="s">
        <v>1</v>
      </c>
      <c r="N598" s="237" t="s">
        <v>45</v>
      </c>
      <c r="O598" s="92"/>
      <c r="P598" s="238">
        <f>O598*H598</f>
        <v>0</v>
      </c>
      <c r="Q598" s="238">
        <v>0</v>
      </c>
      <c r="R598" s="238">
        <f>Q598*H598</f>
        <v>0</v>
      </c>
      <c r="S598" s="238">
        <v>0</v>
      </c>
      <c r="T598" s="239">
        <f>S598*H598</f>
        <v>0</v>
      </c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R598" s="240" t="s">
        <v>219</v>
      </c>
      <c r="AT598" s="240" t="s">
        <v>215</v>
      </c>
      <c r="AU598" s="240" t="s">
        <v>89</v>
      </c>
      <c r="AY598" s="18" t="s">
        <v>213</v>
      </c>
      <c r="BE598" s="241">
        <f>IF(N598="základní",J598,0)</f>
        <v>0</v>
      </c>
      <c r="BF598" s="241">
        <f>IF(N598="snížená",J598,0)</f>
        <v>0</v>
      </c>
      <c r="BG598" s="241">
        <f>IF(N598="zákl. přenesená",J598,0)</f>
        <v>0</v>
      </c>
      <c r="BH598" s="241">
        <f>IF(N598="sníž. přenesená",J598,0)</f>
        <v>0</v>
      </c>
      <c r="BI598" s="241">
        <f>IF(N598="nulová",J598,0)</f>
        <v>0</v>
      </c>
      <c r="BJ598" s="18" t="s">
        <v>21</v>
      </c>
      <c r="BK598" s="241">
        <f>ROUND(I598*H598,2)</f>
        <v>0</v>
      </c>
      <c r="BL598" s="18" t="s">
        <v>219</v>
      </c>
      <c r="BM598" s="240" t="s">
        <v>2839</v>
      </c>
    </row>
    <row r="599" spans="1:63" s="12" customFormat="1" ht="22.8" customHeight="1">
      <c r="A599" s="12"/>
      <c r="B599" s="212"/>
      <c r="C599" s="213"/>
      <c r="D599" s="214" t="s">
        <v>79</v>
      </c>
      <c r="E599" s="226" t="s">
        <v>4710</v>
      </c>
      <c r="F599" s="226" t="s">
        <v>4711</v>
      </c>
      <c r="G599" s="213"/>
      <c r="H599" s="213"/>
      <c r="I599" s="216"/>
      <c r="J599" s="227">
        <f>BK599</f>
        <v>0</v>
      </c>
      <c r="K599" s="213"/>
      <c r="L599" s="218"/>
      <c r="M599" s="219"/>
      <c r="N599" s="220"/>
      <c r="O599" s="220"/>
      <c r="P599" s="221">
        <f>P600</f>
        <v>0</v>
      </c>
      <c r="Q599" s="220"/>
      <c r="R599" s="221">
        <f>R600</f>
        <v>0</v>
      </c>
      <c r="S599" s="220"/>
      <c r="T599" s="222">
        <f>T600</f>
        <v>0</v>
      </c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R599" s="223" t="s">
        <v>21</v>
      </c>
      <c r="AT599" s="224" t="s">
        <v>79</v>
      </c>
      <c r="AU599" s="224" t="s">
        <v>21</v>
      </c>
      <c r="AY599" s="223" t="s">
        <v>213</v>
      </c>
      <c r="BK599" s="225">
        <f>BK600</f>
        <v>0</v>
      </c>
    </row>
    <row r="600" spans="1:65" s="2" customFormat="1" ht="16.5" customHeight="1">
      <c r="A600" s="39"/>
      <c r="B600" s="40"/>
      <c r="C600" s="228" t="s">
        <v>1557</v>
      </c>
      <c r="D600" s="228" t="s">
        <v>215</v>
      </c>
      <c r="E600" s="229" t="s">
        <v>4730</v>
      </c>
      <c r="F600" s="230" t="s">
        <v>4731</v>
      </c>
      <c r="G600" s="231" t="s">
        <v>3162</v>
      </c>
      <c r="H600" s="232">
        <v>2</v>
      </c>
      <c r="I600" s="233"/>
      <c r="J600" s="234">
        <f>ROUND(I600*H600,2)</f>
        <v>0</v>
      </c>
      <c r="K600" s="235"/>
      <c r="L600" s="45"/>
      <c r="M600" s="236" t="s">
        <v>1</v>
      </c>
      <c r="N600" s="237" t="s">
        <v>45</v>
      </c>
      <c r="O600" s="92"/>
      <c r="P600" s="238">
        <f>O600*H600</f>
        <v>0</v>
      </c>
      <c r="Q600" s="238">
        <v>0</v>
      </c>
      <c r="R600" s="238">
        <f>Q600*H600</f>
        <v>0</v>
      </c>
      <c r="S600" s="238">
        <v>0</v>
      </c>
      <c r="T600" s="239">
        <f>S600*H600</f>
        <v>0</v>
      </c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R600" s="240" t="s">
        <v>219</v>
      </c>
      <c r="AT600" s="240" t="s">
        <v>215</v>
      </c>
      <c r="AU600" s="240" t="s">
        <v>89</v>
      </c>
      <c r="AY600" s="18" t="s">
        <v>213</v>
      </c>
      <c r="BE600" s="241">
        <f>IF(N600="základní",J600,0)</f>
        <v>0</v>
      </c>
      <c r="BF600" s="241">
        <f>IF(N600="snížená",J600,0)</f>
        <v>0</v>
      </c>
      <c r="BG600" s="241">
        <f>IF(N600="zákl. přenesená",J600,0)</f>
        <v>0</v>
      </c>
      <c r="BH600" s="241">
        <f>IF(N600="sníž. přenesená",J600,0)</f>
        <v>0</v>
      </c>
      <c r="BI600" s="241">
        <f>IF(N600="nulová",J600,0)</f>
        <v>0</v>
      </c>
      <c r="BJ600" s="18" t="s">
        <v>21</v>
      </c>
      <c r="BK600" s="241">
        <f>ROUND(I600*H600,2)</f>
        <v>0</v>
      </c>
      <c r="BL600" s="18" t="s">
        <v>219</v>
      </c>
      <c r="BM600" s="240" t="s">
        <v>2855</v>
      </c>
    </row>
    <row r="601" spans="1:63" s="12" customFormat="1" ht="22.8" customHeight="1">
      <c r="A601" s="12"/>
      <c r="B601" s="212"/>
      <c r="C601" s="213"/>
      <c r="D601" s="214" t="s">
        <v>79</v>
      </c>
      <c r="E601" s="226" t="s">
        <v>4532</v>
      </c>
      <c r="F601" s="226" t="s">
        <v>4533</v>
      </c>
      <c r="G601" s="213"/>
      <c r="H601" s="213"/>
      <c r="I601" s="216"/>
      <c r="J601" s="227">
        <f>BK601</f>
        <v>0</v>
      </c>
      <c r="K601" s="213"/>
      <c r="L601" s="218"/>
      <c r="M601" s="219"/>
      <c r="N601" s="220"/>
      <c r="O601" s="220"/>
      <c r="P601" s="221">
        <f>P602</f>
        <v>0</v>
      </c>
      <c r="Q601" s="220"/>
      <c r="R601" s="221">
        <f>R602</f>
        <v>0</v>
      </c>
      <c r="S601" s="220"/>
      <c r="T601" s="222">
        <f>T602</f>
        <v>0</v>
      </c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R601" s="223" t="s">
        <v>21</v>
      </c>
      <c r="AT601" s="224" t="s">
        <v>79</v>
      </c>
      <c r="AU601" s="224" t="s">
        <v>21</v>
      </c>
      <c r="AY601" s="223" t="s">
        <v>213</v>
      </c>
      <c r="BK601" s="225">
        <f>BK602</f>
        <v>0</v>
      </c>
    </row>
    <row r="602" spans="1:65" s="2" customFormat="1" ht="16.5" customHeight="1">
      <c r="A602" s="39"/>
      <c r="B602" s="40"/>
      <c r="C602" s="228" t="s">
        <v>1563</v>
      </c>
      <c r="D602" s="228" t="s">
        <v>215</v>
      </c>
      <c r="E602" s="229" t="s">
        <v>4732</v>
      </c>
      <c r="F602" s="230" t="s">
        <v>4733</v>
      </c>
      <c r="G602" s="231" t="s">
        <v>3162</v>
      </c>
      <c r="H602" s="232">
        <v>1</v>
      </c>
      <c r="I602" s="233"/>
      <c r="J602" s="234">
        <f>ROUND(I602*H602,2)</f>
        <v>0</v>
      </c>
      <c r="K602" s="235"/>
      <c r="L602" s="45"/>
      <c r="M602" s="236" t="s">
        <v>1</v>
      </c>
      <c r="N602" s="237" t="s">
        <v>45</v>
      </c>
      <c r="O602" s="92"/>
      <c r="P602" s="238">
        <f>O602*H602</f>
        <v>0</v>
      </c>
      <c r="Q602" s="238">
        <v>0</v>
      </c>
      <c r="R602" s="238">
        <f>Q602*H602</f>
        <v>0</v>
      </c>
      <c r="S602" s="238">
        <v>0</v>
      </c>
      <c r="T602" s="239">
        <f>S602*H602</f>
        <v>0</v>
      </c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R602" s="240" t="s">
        <v>219</v>
      </c>
      <c r="AT602" s="240" t="s">
        <v>215</v>
      </c>
      <c r="AU602" s="240" t="s">
        <v>89</v>
      </c>
      <c r="AY602" s="18" t="s">
        <v>213</v>
      </c>
      <c r="BE602" s="241">
        <f>IF(N602="základní",J602,0)</f>
        <v>0</v>
      </c>
      <c r="BF602" s="241">
        <f>IF(N602="snížená",J602,0)</f>
        <v>0</v>
      </c>
      <c r="BG602" s="241">
        <f>IF(N602="zákl. přenesená",J602,0)</f>
        <v>0</v>
      </c>
      <c r="BH602" s="241">
        <f>IF(N602="sníž. přenesená",J602,0)</f>
        <v>0</v>
      </c>
      <c r="BI602" s="241">
        <f>IF(N602="nulová",J602,0)</f>
        <v>0</v>
      </c>
      <c r="BJ602" s="18" t="s">
        <v>21</v>
      </c>
      <c r="BK602" s="241">
        <f>ROUND(I602*H602,2)</f>
        <v>0</v>
      </c>
      <c r="BL602" s="18" t="s">
        <v>219</v>
      </c>
      <c r="BM602" s="240" t="s">
        <v>2867</v>
      </c>
    </row>
    <row r="603" spans="1:63" s="12" customFormat="1" ht="22.8" customHeight="1">
      <c r="A603" s="12"/>
      <c r="B603" s="212"/>
      <c r="C603" s="213"/>
      <c r="D603" s="214" t="s">
        <v>79</v>
      </c>
      <c r="E603" s="226" t="s">
        <v>4467</v>
      </c>
      <c r="F603" s="226" t="s">
        <v>4468</v>
      </c>
      <c r="G603" s="213"/>
      <c r="H603" s="213"/>
      <c r="I603" s="216"/>
      <c r="J603" s="227">
        <f>BK603</f>
        <v>0</v>
      </c>
      <c r="K603" s="213"/>
      <c r="L603" s="218"/>
      <c r="M603" s="219"/>
      <c r="N603" s="220"/>
      <c r="O603" s="220"/>
      <c r="P603" s="221">
        <f>SUM(P604:P605)</f>
        <v>0</v>
      </c>
      <c r="Q603" s="220"/>
      <c r="R603" s="221">
        <f>SUM(R604:R605)</f>
        <v>0</v>
      </c>
      <c r="S603" s="220"/>
      <c r="T603" s="222">
        <f>SUM(T604:T605)</f>
        <v>0</v>
      </c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R603" s="223" t="s">
        <v>21</v>
      </c>
      <c r="AT603" s="224" t="s">
        <v>79</v>
      </c>
      <c r="AU603" s="224" t="s">
        <v>21</v>
      </c>
      <c r="AY603" s="223" t="s">
        <v>213</v>
      </c>
      <c r="BK603" s="225">
        <f>SUM(BK604:BK605)</f>
        <v>0</v>
      </c>
    </row>
    <row r="604" spans="1:65" s="2" customFormat="1" ht="16.5" customHeight="1">
      <c r="A604" s="39"/>
      <c r="B604" s="40"/>
      <c r="C604" s="228" t="s">
        <v>1567</v>
      </c>
      <c r="D604" s="228" t="s">
        <v>215</v>
      </c>
      <c r="E604" s="229" t="s">
        <v>4734</v>
      </c>
      <c r="F604" s="230" t="s">
        <v>4735</v>
      </c>
      <c r="G604" s="231" t="s">
        <v>4398</v>
      </c>
      <c r="H604" s="232">
        <v>2.9</v>
      </c>
      <c r="I604" s="233"/>
      <c r="J604" s="234">
        <f>ROUND(I604*H604,2)</f>
        <v>0</v>
      </c>
      <c r="K604" s="235"/>
      <c r="L604" s="45"/>
      <c r="M604" s="236" t="s">
        <v>1</v>
      </c>
      <c r="N604" s="237" t="s">
        <v>45</v>
      </c>
      <c r="O604" s="92"/>
      <c r="P604" s="238">
        <f>O604*H604</f>
        <v>0</v>
      </c>
      <c r="Q604" s="238">
        <v>0</v>
      </c>
      <c r="R604" s="238">
        <f>Q604*H604</f>
        <v>0</v>
      </c>
      <c r="S604" s="238">
        <v>0</v>
      </c>
      <c r="T604" s="239">
        <f>S604*H604</f>
        <v>0</v>
      </c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R604" s="240" t="s">
        <v>219</v>
      </c>
      <c r="AT604" s="240" t="s">
        <v>215</v>
      </c>
      <c r="AU604" s="240" t="s">
        <v>89</v>
      </c>
      <c r="AY604" s="18" t="s">
        <v>213</v>
      </c>
      <c r="BE604" s="241">
        <f>IF(N604="základní",J604,0)</f>
        <v>0</v>
      </c>
      <c r="BF604" s="241">
        <f>IF(N604="snížená",J604,0)</f>
        <v>0</v>
      </c>
      <c r="BG604" s="241">
        <f>IF(N604="zákl. přenesená",J604,0)</f>
        <v>0</v>
      </c>
      <c r="BH604" s="241">
        <f>IF(N604="sníž. přenesená",J604,0)</f>
        <v>0</v>
      </c>
      <c r="BI604" s="241">
        <f>IF(N604="nulová",J604,0)</f>
        <v>0</v>
      </c>
      <c r="BJ604" s="18" t="s">
        <v>21</v>
      </c>
      <c r="BK604" s="241">
        <f>ROUND(I604*H604,2)</f>
        <v>0</v>
      </c>
      <c r="BL604" s="18" t="s">
        <v>219</v>
      </c>
      <c r="BM604" s="240" t="s">
        <v>2877</v>
      </c>
    </row>
    <row r="605" spans="1:65" s="2" customFormat="1" ht="16.5" customHeight="1">
      <c r="A605" s="39"/>
      <c r="B605" s="40"/>
      <c r="C605" s="228" t="s">
        <v>1572</v>
      </c>
      <c r="D605" s="228" t="s">
        <v>215</v>
      </c>
      <c r="E605" s="229" t="s">
        <v>4566</v>
      </c>
      <c r="F605" s="230" t="s">
        <v>4567</v>
      </c>
      <c r="G605" s="231" t="s">
        <v>4398</v>
      </c>
      <c r="H605" s="232">
        <v>0.5</v>
      </c>
      <c r="I605" s="233"/>
      <c r="J605" s="234">
        <f>ROUND(I605*H605,2)</f>
        <v>0</v>
      </c>
      <c r="K605" s="235"/>
      <c r="L605" s="45"/>
      <c r="M605" s="236" t="s">
        <v>1</v>
      </c>
      <c r="N605" s="237" t="s">
        <v>45</v>
      </c>
      <c r="O605" s="92"/>
      <c r="P605" s="238">
        <f>O605*H605</f>
        <v>0</v>
      </c>
      <c r="Q605" s="238">
        <v>0</v>
      </c>
      <c r="R605" s="238">
        <f>Q605*H605</f>
        <v>0</v>
      </c>
      <c r="S605" s="238">
        <v>0</v>
      </c>
      <c r="T605" s="239">
        <f>S605*H605</f>
        <v>0</v>
      </c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R605" s="240" t="s">
        <v>219</v>
      </c>
      <c r="AT605" s="240" t="s">
        <v>215</v>
      </c>
      <c r="AU605" s="240" t="s">
        <v>89</v>
      </c>
      <c r="AY605" s="18" t="s">
        <v>213</v>
      </c>
      <c r="BE605" s="241">
        <f>IF(N605="základní",J605,0)</f>
        <v>0</v>
      </c>
      <c r="BF605" s="241">
        <f>IF(N605="snížená",J605,0)</f>
        <v>0</v>
      </c>
      <c r="BG605" s="241">
        <f>IF(N605="zákl. přenesená",J605,0)</f>
        <v>0</v>
      </c>
      <c r="BH605" s="241">
        <f>IF(N605="sníž. přenesená",J605,0)</f>
        <v>0</v>
      </c>
      <c r="BI605" s="241">
        <f>IF(N605="nulová",J605,0)</f>
        <v>0</v>
      </c>
      <c r="BJ605" s="18" t="s">
        <v>21</v>
      </c>
      <c r="BK605" s="241">
        <f>ROUND(I605*H605,2)</f>
        <v>0</v>
      </c>
      <c r="BL605" s="18" t="s">
        <v>219</v>
      </c>
      <c r="BM605" s="240" t="s">
        <v>2888</v>
      </c>
    </row>
    <row r="606" spans="1:63" s="12" customFormat="1" ht="22.8" customHeight="1">
      <c r="A606" s="12"/>
      <c r="B606" s="212"/>
      <c r="C606" s="213"/>
      <c r="D606" s="214" t="s">
        <v>79</v>
      </c>
      <c r="E606" s="226" t="s">
        <v>4485</v>
      </c>
      <c r="F606" s="226" t="s">
        <v>4486</v>
      </c>
      <c r="G606" s="213"/>
      <c r="H606" s="213"/>
      <c r="I606" s="216"/>
      <c r="J606" s="227">
        <f>BK606</f>
        <v>0</v>
      </c>
      <c r="K606" s="213"/>
      <c r="L606" s="218"/>
      <c r="M606" s="219"/>
      <c r="N606" s="220"/>
      <c r="O606" s="220"/>
      <c r="P606" s="221">
        <f>P607</f>
        <v>0</v>
      </c>
      <c r="Q606" s="220"/>
      <c r="R606" s="221">
        <f>R607</f>
        <v>0</v>
      </c>
      <c r="S606" s="220"/>
      <c r="T606" s="222">
        <f>T607</f>
        <v>0</v>
      </c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R606" s="223" t="s">
        <v>21</v>
      </c>
      <c r="AT606" s="224" t="s">
        <v>79</v>
      </c>
      <c r="AU606" s="224" t="s">
        <v>21</v>
      </c>
      <c r="AY606" s="223" t="s">
        <v>213</v>
      </c>
      <c r="BK606" s="225">
        <f>BK607</f>
        <v>0</v>
      </c>
    </row>
    <row r="607" spans="1:65" s="2" customFormat="1" ht="16.5" customHeight="1">
      <c r="A607" s="39"/>
      <c r="B607" s="40"/>
      <c r="C607" s="228" t="s">
        <v>1577</v>
      </c>
      <c r="D607" s="228" t="s">
        <v>215</v>
      </c>
      <c r="E607" s="229" t="s">
        <v>4736</v>
      </c>
      <c r="F607" s="230" t="s">
        <v>4737</v>
      </c>
      <c r="G607" s="231" t="s">
        <v>4398</v>
      </c>
      <c r="H607" s="232">
        <v>0.2</v>
      </c>
      <c r="I607" s="233"/>
      <c r="J607" s="234">
        <f>ROUND(I607*H607,2)</f>
        <v>0</v>
      </c>
      <c r="K607" s="235"/>
      <c r="L607" s="45"/>
      <c r="M607" s="236" t="s">
        <v>1</v>
      </c>
      <c r="N607" s="237" t="s">
        <v>45</v>
      </c>
      <c r="O607" s="92"/>
      <c r="P607" s="238">
        <f>O607*H607</f>
        <v>0</v>
      </c>
      <c r="Q607" s="238">
        <v>0</v>
      </c>
      <c r="R607" s="238">
        <f>Q607*H607</f>
        <v>0</v>
      </c>
      <c r="S607" s="238">
        <v>0</v>
      </c>
      <c r="T607" s="239">
        <f>S607*H607</f>
        <v>0</v>
      </c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R607" s="240" t="s">
        <v>219</v>
      </c>
      <c r="AT607" s="240" t="s">
        <v>215</v>
      </c>
      <c r="AU607" s="240" t="s">
        <v>89</v>
      </c>
      <c r="AY607" s="18" t="s">
        <v>213</v>
      </c>
      <c r="BE607" s="241">
        <f>IF(N607="základní",J607,0)</f>
        <v>0</v>
      </c>
      <c r="BF607" s="241">
        <f>IF(N607="snížená",J607,0)</f>
        <v>0</v>
      </c>
      <c r="BG607" s="241">
        <f>IF(N607="zákl. přenesená",J607,0)</f>
        <v>0</v>
      </c>
      <c r="BH607" s="241">
        <f>IF(N607="sníž. přenesená",J607,0)</f>
        <v>0</v>
      </c>
      <c r="BI607" s="241">
        <f>IF(N607="nulová",J607,0)</f>
        <v>0</v>
      </c>
      <c r="BJ607" s="18" t="s">
        <v>21</v>
      </c>
      <c r="BK607" s="241">
        <f>ROUND(I607*H607,2)</f>
        <v>0</v>
      </c>
      <c r="BL607" s="18" t="s">
        <v>219</v>
      </c>
      <c r="BM607" s="240" t="s">
        <v>2901</v>
      </c>
    </row>
    <row r="608" spans="1:63" s="12" customFormat="1" ht="25.9" customHeight="1">
      <c r="A608" s="12"/>
      <c r="B608" s="212"/>
      <c r="C608" s="213"/>
      <c r="D608" s="214" t="s">
        <v>79</v>
      </c>
      <c r="E608" s="215" t="s">
        <v>4738</v>
      </c>
      <c r="F608" s="215" t="s">
        <v>4739</v>
      </c>
      <c r="G608" s="213"/>
      <c r="H608" s="213"/>
      <c r="I608" s="216"/>
      <c r="J608" s="217">
        <f>BK608</f>
        <v>0</v>
      </c>
      <c r="K608" s="213"/>
      <c r="L608" s="218"/>
      <c r="M608" s="219"/>
      <c r="N608" s="220"/>
      <c r="O608" s="220"/>
      <c r="P608" s="221">
        <f>P609+P611+P613+P615+P617+P619+P621+P623+P625+P627+P630</f>
        <v>0</v>
      </c>
      <c r="Q608" s="220"/>
      <c r="R608" s="221">
        <f>R609+R611+R613+R615+R617+R619+R621+R623+R625+R627+R630</f>
        <v>0</v>
      </c>
      <c r="S608" s="220"/>
      <c r="T608" s="222">
        <f>T609+T611+T613+T615+T617+T619+T621+T623+T625+T627+T630</f>
        <v>0</v>
      </c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R608" s="223" t="s">
        <v>21</v>
      </c>
      <c r="AT608" s="224" t="s">
        <v>79</v>
      </c>
      <c r="AU608" s="224" t="s">
        <v>80</v>
      </c>
      <c r="AY608" s="223" t="s">
        <v>213</v>
      </c>
      <c r="BK608" s="225">
        <f>BK609+BK611+BK613+BK615+BK617+BK619+BK621+BK623+BK625+BK627+BK630</f>
        <v>0</v>
      </c>
    </row>
    <row r="609" spans="1:63" s="12" customFormat="1" ht="22.8" customHeight="1">
      <c r="A609" s="12"/>
      <c r="B609" s="212"/>
      <c r="C609" s="213"/>
      <c r="D609" s="214" t="s">
        <v>79</v>
      </c>
      <c r="E609" s="226" t="s">
        <v>4740</v>
      </c>
      <c r="F609" s="226" t="s">
        <v>4741</v>
      </c>
      <c r="G609" s="213"/>
      <c r="H609" s="213"/>
      <c r="I609" s="216"/>
      <c r="J609" s="227">
        <f>BK609</f>
        <v>0</v>
      </c>
      <c r="K609" s="213"/>
      <c r="L609" s="218"/>
      <c r="M609" s="219"/>
      <c r="N609" s="220"/>
      <c r="O609" s="220"/>
      <c r="P609" s="221">
        <f>P610</f>
        <v>0</v>
      </c>
      <c r="Q609" s="220"/>
      <c r="R609" s="221">
        <f>R610</f>
        <v>0</v>
      </c>
      <c r="S609" s="220"/>
      <c r="T609" s="222">
        <f>T610</f>
        <v>0</v>
      </c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R609" s="223" t="s">
        <v>21</v>
      </c>
      <c r="AT609" s="224" t="s">
        <v>79</v>
      </c>
      <c r="AU609" s="224" t="s">
        <v>21</v>
      </c>
      <c r="AY609" s="223" t="s">
        <v>213</v>
      </c>
      <c r="BK609" s="225">
        <f>BK610</f>
        <v>0</v>
      </c>
    </row>
    <row r="610" spans="1:65" s="2" customFormat="1" ht="16.5" customHeight="1">
      <c r="A610" s="39"/>
      <c r="B610" s="40"/>
      <c r="C610" s="228" t="s">
        <v>1584</v>
      </c>
      <c r="D610" s="228" t="s">
        <v>215</v>
      </c>
      <c r="E610" s="229" t="s">
        <v>4742</v>
      </c>
      <c r="F610" s="230" t="s">
        <v>4743</v>
      </c>
      <c r="G610" s="231" t="s">
        <v>3162</v>
      </c>
      <c r="H610" s="232">
        <v>1</v>
      </c>
      <c r="I610" s="233"/>
      <c r="J610" s="234">
        <f>ROUND(I610*H610,2)</f>
        <v>0</v>
      </c>
      <c r="K610" s="235"/>
      <c r="L610" s="45"/>
      <c r="M610" s="236" t="s">
        <v>1</v>
      </c>
      <c r="N610" s="237" t="s">
        <v>45</v>
      </c>
      <c r="O610" s="92"/>
      <c r="P610" s="238">
        <f>O610*H610</f>
        <v>0</v>
      </c>
      <c r="Q610" s="238">
        <v>0</v>
      </c>
      <c r="R610" s="238">
        <f>Q610*H610</f>
        <v>0</v>
      </c>
      <c r="S610" s="238">
        <v>0</v>
      </c>
      <c r="T610" s="239">
        <f>S610*H610</f>
        <v>0</v>
      </c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R610" s="240" t="s">
        <v>219</v>
      </c>
      <c r="AT610" s="240" t="s">
        <v>215</v>
      </c>
      <c r="AU610" s="240" t="s">
        <v>89</v>
      </c>
      <c r="AY610" s="18" t="s">
        <v>213</v>
      </c>
      <c r="BE610" s="241">
        <f>IF(N610="základní",J610,0)</f>
        <v>0</v>
      </c>
      <c r="BF610" s="241">
        <f>IF(N610="snížená",J610,0)</f>
        <v>0</v>
      </c>
      <c r="BG610" s="241">
        <f>IF(N610="zákl. přenesená",J610,0)</f>
        <v>0</v>
      </c>
      <c r="BH610" s="241">
        <f>IF(N610="sníž. přenesená",J610,0)</f>
        <v>0</v>
      </c>
      <c r="BI610" s="241">
        <f>IF(N610="nulová",J610,0)</f>
        <v>0</v>
      </c>
      <c r="BJ610" s="18" t="s">
        <v>21</v>
      </c>
      <c r="BK610" s="241">
        <f>ROUND(I610*H610,2)</f>
        <v>0</v>
      </c>
      <c r="BL610" s="18" t="s">
        <v>219</v>
      </c>
      <c r="BM610" s="240" t="s">
        <v>2912</v>
      </c>
    </row>
    <row r="611" spans="1:63" s="12" customFormat="1" ht="22.8" customHeight="1">
      <c r="A611" s="12"/>
      <c r="B611" s="212"/>
      <c r="C611" s="213"/>
      <c r="D611" s="214" t="s">
        <v>79</v>
      </c>
      <c r="E611" s="226" t="s">
        <v>4744</v>
      </c>
      <c r="F611" s="226" t="s">
        <v>4745</v>
      </c>
      <c r="G611" s="213"/>
      <c r="H611" s="213"/>
      <c r="I611" s="216"/>
      <c r="J611" s="227">
        <f>BK611</f>
        <v>0</v>
      </c>
      <c r="K611" s="213"/>
      <c r="L611" s="218"/>
      <c r="M611" s="219"/>
      <c r="N611" s="220"/>
      <c r="O611" s="220"/>
      <c r="P611" s="221">
        <f>P612</f>
        <v>0</v>
      </c>
      <c r="Q611" s="220"/>
      <c r="R611" s="221">
        <f>R612</f>
        <v>0</v>
      </c>
      <c r="S611" s="220"/>
      <c r="T611" s="222">
        <f>T612</f>
        <v>0</v>
      </c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R611" s="223" t="s">
        <v>21</v>
      </c>
      <c r="AT611" s="224" t="s">
        <v>79</v>
      </c>
      <c r="AU611" s="224" t="s">
        <v>21</v>
      </c>
      <c r="AY611" s="223" t="s">
        <v>213</v>
      </c>
      <c r="BK611" s="225">
        <f>BK612</f>
        <v>0</v>
      </c>
    </row>
    <row r="612" spans="1:65" s="2" customFormat="1" ht="16.5" customHeight="1">
      <c r="A612" s="39"/>
      <c r="B612" s="40"/>
      <c r="C612" s="228" t="s">
        <v>1591</v>
      </c>
      <c r="D612" s="228" t="s">
        <v>215</v>
      </c>
      <c r="E612" s="229" t="s">
        <v>4746</v>
      </c>
      <c r="F612" s="230" t="s">
        <v>4747</v>
      </c>
      <c r="G612" s="231" t="s">
        <v>3162</v>
      </c>
      <c r="H612" s="232">
        <v>2</v>
      </c>
      <c r="I612" s="233"/>
      <c r="J612" s="234">
        <f>ROUND(I612*H612,2)</f>
        <v>0</v>
      </c>
      <c r="K612" s="235"/>
      <c r="L612" s="45"/>
      <c r="M612" s="236" t="s">
        <v>1</v>
      </c>
      <c r="N612" s="237" t="s">
        <v>45</v>
      </c>
      <c r="O612" s="92"/>
      <c r="P612" s="238">
        <f>O612*H612</f>
        <v>0</v>
      </c>
      <c r="Q612" s="238">
        <v>0</v>
      </c>
      <c r="R612" s="238">
        <f>Q612*H612</f>
        <v>0</v>
      </c>
      <c r="S612" s="238">
        <v>0</v>
      </c>
      <c r="T612" s="239">
        <f>S612*H612</f>
        <v>0</v>
      </c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R612" s="240" t="s">
        <v>219</v>
      </c>
      <c r="AT612" s="240" t="s">
        <v>215</v>
      </c>
      <c r="AU612" s="240" t="s">
        <v>89</v>
      </c>
      <c r="AY612" s="18" t="s">
        <v>213</v>
      </c>
      <c r="BE612" s="241">
        <f>IF(N612="základní",J612,0)</f>
        <v>0</v>
      </c>
      <c r="BF612" s="241">
        <f>IF(N612="snížená",J612,0)</f>
        <v>0</v>
      </c>
      <c r="BG612" s="241">
        <f>IF(N612="zákl. přenesená",J612,0)</f>
        <v>0</v>
      </c>
      <c r="BH612" s="241">
        <f>IF(N612="sníž. přenesená",J612,0)</f>
        <v>0</v>
      </c>
      <c r="BI612" s="241">
        <f>IF(N612="nulová",J612,0)</f>
        <v>0</v>
      </c>
      <c r="BJ612" s="18" t="s">
        <v>21</v>
      </c>
      <c r="BK612" s="241">
        <f>ROUND(I612*H612,2)</f>
        <v>0</v>
      </c>
      <c r="BL612" s="18" t="s">
        <v>219</v>
      </c>
      <c r="BM612" s="240" t="s">
        <v>2925</v>
      </c>
    </row>
    <row r="613" spans="1:63" s="12" customFormat="1" ht="22.8" customHeight="1">
      <c r="A613" s="12"/>
      <c r="B613" s="212"/>
      <c r="C613" s="213"/>
      <c r="D613" s="214" t="s">
        <v>79</v>
      </c>
      <c r="E613" s="226" t="s">
        <v>4748</v>
      </c>
      <c r="F613" s="226" t="s">
        <v>4749</v>
      </c>
      <c r="G613" s="213"/>
      <c r="H613" s="213"/>
      <c r="I613" s="216"/>
      <c r="J613" s="227">
        <f>BK613</f>
        <v>0</v>
      </c>
      <c r="K613" s="213"/>
      <c r="L613" s="218"/>
      <c r="M613" s="219"/>
      <c r="N613" s="220"/>
      <c r="O613" s="220"/>
      <c r="P613" s="221">
        <f>P614</f>
        <v>0</v>
      </c>
      <c r="Q613" s="220"/>
      <c r="R613" s="221">
        <f>R614</f>
        <v>0</v>
      </c>
      <c r="S613" s="220"/>
      <c r="T613" s="222">
        <f>T614</f>
        <v>0</v>
      </c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R613" s="223" t="s">
        <v>21</v>
      </c>
      <c r="AT613" s="224" t="s">
        <v>79</v>
      </c>
      <c r="AU613" s="224" t="s">
        <v>21</v>
      </c>
      <c r="AY613" s="223" t="s">
        <v>213</v>
      </c>
      <c r="BK613" s="225">
        <f>BK614</f>
        <v>0</v>
      </c>
    </row>
    <row r="614" spans="1:65" s="2" customFormat="1" ht="16.5" customHeight="1">
      <c r="A614" s="39"/>
      <c r="B614" s="40"/>
      <c r="C614" s="228" t="s">
        <v>1597</v>
      </c>
      <c r="D614" s="228" t="s">
        <v>215</v>
      </c>
      <c r="E614" s="229" t="s">
        <v>4750</v>
      </c>
      <c r="F614" s="230" t="s">
        <v>4751</v>
      </c>
      <c r="G614" s="231" t="s">
        <v>3162</v>
      </c>
      <c r="H614" s="232">
        <v>1</v>
      </c>
      <c r="I614" s="233"/>
      <c r="J614" s="234">
        <f>ROUND(I614*H614,2)</f>
        <v>0</v>
      </c>
      <c r="K614" s="235"/>
      <c r="L614" s="45"/>
      <c r="M614" s="236" t="s">
        <v>1</v>
      </c>
      <c r="N614" s="237" t="s">
        <v>45</v>
      </c>
      <c r="O614" s="92"/>
      <c r="P614" s="238">
        <f>O614*H614</f>
        <v>0</v>
      </c>
      <c r="Q614" s="238">
        <v>0</v>
      </c>
      <c r="R614" s="238">
        <f>Q614*H614</f>
        <v>0</v>
      </c>
      <c r="S614" s="238">
        <v>0</v>
      </c>
      <c r="T614" s="239">
        <f>S614*H614</f>
        <v>0</v>
      </c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R614" s="240" t="s">
        <v>219</v>
      </c>
      <c r="AT614" s="240" t="s">
        <v>215</v>
      </c>
      <c r="AU614" s="240" t="s">
        <v>89</v>
      </c>
      <c r="AY614" s="18" t="s">
        <v>213</v>
      </c>
      <c r="BE614" s="241">
        <f>IF(N614="základní",J614,0)</f>
        <v>0</v>
      </c>
      <c r="BF614" s="241">
        <f>IF(N614="snížená",J614,0)</f>
        <v>0</v>
      </c>
      <c r="BG614" s="241">
        <f>IF(N614="zákl. přenesená",J614,0)</f>
        <v>0</v>
      </c>
      <c r="BH614" s="241">
        <f>IF(N614="sníž. přenesená",J614,0)</f>
        <v>0</v>
      </c>
      <c r="BI614" s="241">
        <f>IF(N614="nulová",J614,0)</f>
        <v>0</v>
      </c>
      <c r="BJ614" s="18" t="s">
        <v>21</v>
      </c>
      <c r="BK614" s="241">
        <f>ROUND(I614*H614,2)</f>
        <v>0</v>
      </c>
      <c r="BL614" s="18" t="s">
        <v>219</v>
      </c>
      <c r="BM614" s="240" t="s">
        <v>2947</v>
      </c>
    </row>
    <row r="615" spans="1:63" s="12" customFormat="1" ht="22.8" customHeight="1">
      <c r="A615" s="12"/>
      <c r="B615" s="212"/>
      <c r="C615" s="213"/>
      <c r="D615" s="214" t="s">
        <v>79</v>
      </c>
      <c r="E615" s="226" t="s">
        <v>4752</v>
      </c>
      <c r="F615" s="226" t="s">
        <v>4753</v>
      </c>
      <c r="G615" s="213"/>
      <c r="H615" s="213"/>
      <c r="I615" s="216"/>
      <c r="J615" s="227">
        <f>BK615</f>
        <v>0</v>
      </c>
      <c r="K615" s="213"/>
      <c r="L615" s="218"/>
      <c r="M615" s="219"/>
      <c r="N615" s="220"/>
      <c r="O615" s="220"/>
      <c r="P615" s="221">
        <f>P616</f>
        <v>0</v>
      </c>
      <c r="Q615" s="220"/>
      <c r="R615" s="221">
        <f>R616</f>
        <v>0</v>
      </c>
      <c r="S615" s="220"/>
      <c r="T615" s="222">
        <f>T616</f>
        <v>0</v>
      </c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R615" s="223" t="s">
        <v>21</v>
      </c>
      <c r="AT615" s="224" t="s">
        <v>79</v>
      </c>
      <c r="AU615" s="224" t="s">
        <v>21</v>
      </c>
      <c r="AY615" s="223" t="s">
        <v>213</v>
      </c>
      <c r="BK615" s="225">
        <f>BK616</f>
        <v>0</v>
      </c>
    </row>
    <row r="616" spans="1:65" s="2" customFormat="1" ht="16.5" customHeight="1">
      <c r="A616" s="39"/>
      <c r="B616" s="40"/>
      <c r="C616" s="228" t="s">
        <v>1602</v>
      </c>
      <c r="D616" s="228" t="s">
        <v>215</v>
      </c>
      <c r="E616" s="229" t="s">
        <v>4754</v>
      </c>
      <c r="F616" s="230" t="s">
        <v>4755</v>
      </c>
      <c r="G616" s="231" t="s">
        <v>3162</v>
      </c>
      <c r="H616" s="232">
        <v>1</v>
      </c>
      <c r="I616" s="233"/>
      <c r="J616" s="234">
        <f>ROUND(I616*H616,2)</f>
        <v>0</v>
      </c>
      <c r="K616" s="235"/>
      <c r="L616" s="45"/>
      <c r="M616" s="236" t="s">
        <v>1</v>
      </c>
      <c r="N616" s="237" t="s">
        <v>45</v>
      </c>
      <c r="O616" s="92"/>
      <c r="P616" s="238">
        <f>O616*H616</f>
        <v>0</v>
      </c>
      <c r="Q616" s="238">
        <v>0</v>
      </c>
      <c r="R616" s="238">
        <f>Q616*H616</f>
        <v>0</v>
      </c>
      <c r="S616" s="238">
        <v>0</v>
      </c>
      <c r="T616" s="239">
        <f>S616*H616</f>
        <v>0</v>
      </c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R616" s="240" t="s">
        <v>219</v>
      </c>
      <c r="AT616" s="240" t="s">
        <v>215</v>
      </c>
      <c r="AU616" s="240" t="s">
        <v>89</v>
      </c>
      <c r="AY616" s="18" t="s">
        <v>213</v>
      </c>
      <c r="BE616" s="241">
        <f>IF(N616="základní",J616,0)</f>
        <v>0</v>
      </c>
      <c r="BF616" s="241">
        <f>IF(N616="snížená",J616,0)</f>
        <v>0</v>
      </c>
      <c r="BG616" s="241">
        <f>IF(N616="zákl. přenesená",J616,0)</f>
        <v>0</v>
      </c>
      <c r="BH616" s="241">
        <f>IF(N616="sníž. přenesená",J616,0)</f>
        <v>0</v>
      </c>
      <c r="BI616" s="241">
        <f>IF(N616="nulová",J616,0)</f>
        <v>0</v>
      </c>
      <c r="BJ616" s="18" t="s">
        <v>21</v>
      </c>
      <c r="BK616" s="241">
        <f>ROUND(I616*H616,2)</f>
        <v>0</v>
      </c>
      <c r="BL616" s="18" t="s">
        <v>219</v>
      </c>
      <c r="BM616" s="240" t="s">
        <v>2955</v>
      </c>
    </row>
    <row r="617" spans="1:63" s="12" customFormat="1" ht="22.8" customHeight="1">
      <c r="A617" s="12"/>
      <c r="B617" s="212"/>
      <c r="C617" s="213"/>
      <c r="D617" s="214" t="s">
        <v>79</v>
      </c>
      <c r="E617" s="226" t="s">
        <v>4756</v>
      </c>
      <c r="F617" s="226" t="s">
        <v>4757</v>
      </c>
      <c r="G617" s="213"/>
      <c r="H617" s="213"/>
      <c r="I617" s="216"/>
      <c r="J617" s="227">
        <f>BK617</f>
        <v>0</v>
      </c>
      <c r="K617" s="213"/>
      <c r="L617" s="218"/>
      <c r="M617" s="219"/>
      <c r="N617" s="220"/>
      <c r="O617" s="220"/>
      <c r="P617" s="221">
        <f>P618</f>
        <v>0</v>
      </c>
      <c r="Q617" s="220"/>
      <c r="R617" s="221">
        <f>R618</f>
        <v>0</v>
      </c>
      <c r="S617" s="220"/>
      <c r="T617" s="222">
        <f>T618</f>
        <v>0</v>
      </c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R617" s="223" t="s">
        <v>21</v>
      </c>
      <c r="AT617" s="224" t="s">
        <v>79</v>
      </c>
      <c r="AU617" s="224" t="s">
        <v>21</v>
      </c>
      <c r="AY617" s="223" t="s">
        <v>213</v>
      </c>
      <c r="BK617" s="225">
        <f>BK618</f>
        <v>0</v>
      </c>
    </row>
    <row r="618" spans="1:65" s="2" customFormat="1" ht="16.5" customHeight="1">
      <c r="A618" s="39"/>
      <c r="B618" s="40"/>
      <c r="C618" s="228" t="s">
        <v>1608</v>
      </c>
      <c r="D618" s="228" t="s">
        <v>215</v>
      </c>
      <c r="E618" s="229" t="s">
        <v>4758</v>
      </c>
      <c r="F618" s="230" t="s">
        <v>4759</v>
      </c>
      <c r="G618" s="231" t="s">
        <v>3162</v>
      </c>
      <c r="H618" s="232">
        <v>1</v>
      </c>
      <c r="I618" s="233"/>
      <c r="J618" s="234">
        <f>ROUND(I618*H618,2)</f>
        <v>0</v>
      </c>
      <c r="K618" s="235"/>
      <c r="L618" s="45"/>
      <c r="M618" s="236" t="s">
        <v>1</v>
      </c>
      <c r="N618" s="237" t="s">
        <v>45</v>
      </c>
      <c r="O618" s="92"/>
      <c r="P618" s="238">
        <f>O618*H618</f>
        <v>0</v>
      </c>
      <c r="Q618" s="238">
        <v>0</v>
      </c>
      <c r="R618" s="238">
        <f>Q618*H618</f>
        <v>0</v>
      </c>
      <c r="S618" s="238">
        <v>0</v>
      </c>
      <c r="T618" s="239">
        <f>S618*H618</f>
        <v>0</v>
      </c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R618" s="240" t="s">
        <v>219</v>
      </c>
      <c r="AT618" s="240" t="s">
        <v>215</v>
      </c>
      <c r="AU618" s="240" t="s">
        <v>89</v>
      </c>
      <c r="AY618" s="18" t="s">
        <v>213</v>
      </c>
      <c r="BE618" s="241">
        <f>IF(N618="základní",J618,0)</f>
        <v>0</v>
      </c>
      <c r="BF618" s="241">
        <f>IF(N618="snížená",J618,0)</f>
        <v>0</v>
      </c>
      <c r="BG618" s="241">
        <f>IF(N618="zákl. přenesená",J618,0)</f>
        <v>0</v>
      </c>
      <c r="BH618" s="241">
        <f>IF(N618="sníž. přenesená",J618,0)</f>
        <v>0</v>
      </c>
      <c r="BI618" s="241">
        <f>IF(N618="nulová",J618,0)</f>
        <v>0</v>
      </c>
      <c r="BJ618" s="18" t="s">
        <v>21</v>
      </c>
      <c r="BK618" s="241">
        <f>ROUND(I618*H618,2)</f>
        <v>0</v>
      </c>
      <c r="BL618" s="18" t="s">
        <v>219</v>
      </c>
      <c r="BM618" s="240" t="s">
        <v>2963</v>
      </c>
    </row>
    <row r="619" spans="1:63" s="12" customFormat="1" ht="22.8" customHeight="1">
      <c r="A619" s="12"/>
      <c r="B619" s="212"/>
      <c r="C619" s="213"/>
      <c r="D619" s="214" t="s">
        <v>79</v>
      </c>
      <c r="E619" s="226" t="s">
        <v>4760</v>
      </c>
      <c r="F619" s="226" t="s">
        <v>4761</v>
      </c>
      <c r="G619" s="213"/>
      <c r="H619" s="213"/>
      <c r="I619" s="216"/>
      <c r="J619" s="227">
        <f>BK619</f>
        <v>0</v>
      </c>
      <c r="K619" s="213"/>
      <c r="L619" s="218"/>
      <c r="M619" s="219"/>
      <c r="N619" s="220"/>
      <c r="O619" s="220"/>
      <c r="P619" s="221">
        <f>P620</f>
        <v>0</v>
      </c>
      <c r="Q619" s="220"/>
      <c r="R619" s="221">
        <f>R620</f>
        <v>0</v>
      </c>
      <c r="S619" s="220"/>
      <c r="T619" s="222">
        <f>T620</f>
        <v>0</v>
      </c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R619" s="223" t="s">
        <v>21</v>
      </c>
      <c r="AT619" s="224" t="s">
        <v>79</v>
      </c>
      <c r="AU619" s="224" t="s">
        <v>21</v>
      </c>
      <c r="AY619" s="223" t="s">
        <v>213</v>
      </c>
      <c r="BK619" s="225">
        <f>BK620</f>
        <v>0</v>
      </c>
    </row>
    <row r="620" spans="1:65" s="2" customFormat="1" ht="16.5" customHeight="1">
      <c r="A620" s="39"/>
      <c r="B620" s="40"/>
      <c r="C620" s="228" t="s">
        <v>1616</v>
      </c>
      <c r="D620" s="228" t="s">
        <v>215</v>
      </c>
      <c r="E620" s="229" t="s">
        <v>4762</v>
      </c>
      <c r="F620" s="230" t="s">
        <v>4763</v>
      </c>
      <c r="G620" s="231" t="s">
        <v>3162</v>
      </c>
      <c r="H620" s="232">
        <v>2</v>
      </c>
      <c r="I620" s="233"/>
      <c r="J620" s="234">
        <f>ROUND(I620*H620,2)</f>
        <v>0</v>
      </c>
      <c r="K620" s="235"/>
      <c r="L620" s="45"/>
      <c r="M620" s="236" t="s">
        <v>1</v>
      </c>
      <c r="N620" s="237" t="s">
        <v>45</v>
      </c>
      <c r="O620" s="92"/>
      <c r="P620" s="238">
        <f>O620*H620</f>
        <v>0</v>
      </c>
      <c r="Q620" s="238">
        <v>0</v>
      </c>
      <c r="R620" s="238">
        <f>Q620*H620</f>
        <v>0</v>
      </c>
      <c r="S620" s="238">
        <v>0</v>
      </c>
      <c r="T620" s="239">
        <f>S620*H620</f>
        <v>0</v>
      </c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R620" s="240" t="s">
        <v>219</v>
      </c>
      <c r="AT620" s="240" t="s">
        <v>215</v>
      </c>
      <c r="AU620" s="240" t="s">
        <v>89</v>
      </c>
      <c r="AY620" s="18" t="s">
        <v>213</v>
      </c>
      <c r="BE620" s="241">
        <f>IF(N620="základní",J620,0)</f>
        <v>0</v>
      </c>
      <c r="BF620" s="241">
        <f>IF(N620="snížená",J620,0)</f>
        <v>0</v>
      </c>
      <c r="BG620" s="241">
        <f>IF(N620="zákl. přenesená",J620,0)</f>
        <v>0</v>
      </c>
      <c r="BH620" s="241">
        <f>IF(N620="sníž. přenesená",J620,0)</f>
        <v>0</v>
      </c>
      <c r="BI620" s="241">
        <f>IF(N620="nulová",J620,0)</f>
        <v>0</v>
      </c>
      <c r="BJ620" s="18" t="s">
        <v>21</v>
      </c>
      <c r="BK620" s="241">
        <f>ROUND(I620*H620,2)</f>
        <v>0</v>
      </c>
      <c r="BL620" s="18" t="s">
        <v>219</v>
      </c>
      <c r="BM620" s="240" t="s">
        <v>2974</v>
      </c>
    </row>
    <row r="621" spans="1:63" s="12" customFormat="1" ht="22.8" customHeight="1">
      <c r="A621" s="12"/>
      <c r="B621" s="212"/>
      <c r="C621" s="213"/>
      <c r="D621" s="214" t="s">
        <v>79</v>
      </c>
      <c r="E621" s="226" t="s">
        <v>4706</v>
      </c>
      <c r="F621" s="226" t="s">
        <v>4707</v>
      </c>
      <c r="G621" s="213"/>
      <c r="H621" s="213"/>
      <c r="I621" s="216"/>
      <c r="J621" s="227">
        <f>BK621</f>
        <v>0</v>
      </c>
      <c r="K621" s="213"/>
      <c r="L621" s="218"/>
      <c r="M621" s="219"/>
      <c r="N621" s="220"/>
      <c r="O621" s="220"/>
      <c r="P621" s="221">
        <f>P622</f>
        <v>0</v>
      </c>
      <c r="Q621" s="220"/>
      <c r="R621" s="221">
        <f>R622</f>
        <v>0</v>
      </c>
      <c r="S621" s="220"/>
      <c r="T621" s="222">
        <f>T622</f>
        <v>0</v>
      </c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R621" s="223" t="s">
        <v>21</v>
      </c>
      <c r="AT621" s="224" t="s">
        <v>79</v>
      </c>
      <c r="AU621" s="224" t="s">
        <v>21</v>
      </c>
      <c r="AY621" s="223" t="s">
        <v>213</v>
      </c>
      <c r="BK621" s="225">
        <f>BK622</f>
        <v>0</v>
      </c>
    </row>
    <row r="622" spans="1:65" s="2" customFormat="1" ht="16.5" customHeight="1">
      <c r="A622" s="39"/>
      <c r="B622" s="40"/>
      <c r="C622" s="228" t="s">
        <v>1622</v>
      </c>
      <c r="D622" s="228" t="s">
        <v>215</v>
      </c>
      <c r="E622" s="229" t="s">
        <v>4764</v>
      </c>
      <c r="F622" s="230" t="s">
        <v>4765</v>
      </c>
      <c r="G622" s="231" t="s">
        <v>3162</v>
      </c>
      <c r="H622" s="232">
        <v>2</v>
      </c>
      <c r="I622" s="233"/>
      <c r="J622" s="234">
        <f>ROUND(I622*H622,2)</f>
        <v>0</v>
      </c>
      <c r="K622" s="235"/>
      <c r="L622" s="45"/>
      <c r="M622" s="236" t="s">
        <v>1</v>
      </c>
      <c r="N622" s="237" t="s">
        <v>45</v>
      </c>
      <c r="O622" s="92"/>
      <c r="P622" s="238">
        <f>O622*H622</f>
        <v>0</v>
      </c>
      <c r="Q622" s="238">
        <v>0</v>
      </c>
      <c r="R622" s="238">
        <f>Q622*H622</f>
        <v>0</v>
      </c>
      <c r="S622" s="238">
        <v>0</v>
      </c>
      <c r="T622" s="239">
        <f>S622*H622</f>
        <v>0</v>
      </c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R622" s="240" t="s">
        <v>219</v>
      </c>
      <c r="AT622" s="240" t="s">
        <v>215</v>
      </c>
      <c r="AU622" s="240" t="s">
        <v>89</v>
      </c>
      <c r="AY622" s="18" t="s">
        <v>213</v>
      </c>
      <c r="BE622" s="241">
        <f>IF(N622="základní",J622,0)</f>
        <v>0</v>
      </c>
      <c r="BF622" s="241">
        <f>IF(N622="snížená",J622,0)</f>
        <v>0</v>
      </c>
      <c r="BG622" s="241">
        <f>IF(N622="zákl. přenesená",J622,0)</f>
        <v>0</v>
      </c>
      <c r="BH622" s="241">
        <f>IF(N622="sníž. přenesená",J622,0)</f>
        <v>0</v>
      </c>
      <c r="BI622" s="241">
        <f>IF(N622="nulová",J622,0)</f>
        <v>0</v>
      </c>
      <c r="BJ622" s="18" t="s">
        <v>21</v>
      </c>
      <c r="BK622" s="241">
        <f>ROUND(I622*H622,2)</f>
        <v>0</v>
      </c>
      <c r="BL622" s="18" t="s">
        <v>219</v>
      </c>
      <c r="BM622" s="240" t="s">
        <v>2982</v>
      </c>
    </row>
    <row r="623" spans="1:63" s="12" customFormat="1" ht="22.8" customHeight="1">
      <c r="A623" s="12"/>
      <c r="B623" s="212"/>
      <c r="C623" s="213"/>
      <c r="D623" s="214" t="s">
        <v>79</v>
      </c>
      <c r="E623" s="226" t="s">
        <v>4766</v>
      </c>
      <c r="F623" s="226" t="s">
        <v>4767</v>
      </c>
      <c r="G623" s="213"/>
      <c r="H623" s="213"/>
      <c r="I623" s="216"/>
      <c r="J623" s="227">
        <f>BK623</f>
        <v>0</v>
      </c>
      <c r="K623" s="213"/>
      <c r="L623" s="218"/>
      <c r="M623" s="219"/>
      <c r="N623" s="220"/>
      <c r="O623" s="220"/>
      <c r="P623" s="221">
        <f>P624</f>
        <v>0</v>
      </c>
      <c r="Q623" s="220"/>
      <c r="R623" s="221">
        <f>R624</f>
        <v>0</v>
      </c>
      <c r="S623" s="220"/>
      <c r="T623" s="222">
        <f>T624</f>
        <v>0</v>
      </c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R623" s="223" t="s">
        <v>21</v>
      </c>
      <c r="AT623" s="224" t="s">
        <v>79</v>
      </c>
      <c r="AU623" s="224" t="s">
        <v>21</v>
      </c>
      <c r="AY623" s="223" t="s">
        <v>213</v>
      </c>
      <c r="BK623" s="225">
        <f>BK624</f>
        <v>0</v>
      </c>
    </row>
    <row r="624" spans="1:65" s="2" customFormat="1" ht="16.5" customHeight="1">
      <c r="A624" s="39"/>
      <c r="B624" s="40"/>
      <c r="C624" s="228" t="s">
        <v>1628</v>
      </c>
      <c r="D624" s="228" t="s">
        <v>215</v>
      </c>
      <c r="E624" s="229" t="s">
        <v>4768</v>
      </c>
      <c r="F624" s="230" t="s">
        <v>4769</v>
      </c>
      <c r="G624" s="231" t="s">
        <v>3162</v>
      </c>
      <c r="H624" s="232">
        <v>1</v>
      </c>
      <c r="I624" s="233"/>
      <c r="J624" s="234">
        <f>ROUND(I624*H624,2)</f>
        <v>0</v>
      </c>
      <c r="K624" s="235"/>
      <c r="L624" s="45"/>
      <c r="M624" s="236" t="s">
        <v>1</v>
      </c>
      <c r="N624" s="237" t="s">
        <v>45</v>
      </c>
      <c r="O624" s="92"/>
      <c r="P624" s="238">
        <f>O624*H624</f>
        <v>0</v>
      </c>
      <c r="Q624" s="238">
        <v>0</v>
      </c>
      <c r="R624" s="238">
        <f>Q624*H624</f>
        <v>0</v>
      </c>
      <c r="S624" s="238">
        <v>0</v>
      </c>
      <c r="T624" s="239">
        <f>S624*H624</f>
        <v>0</v>
      </c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R624" s="240" t="s">
        <v>219</v>
      </c>
      <c r="AT624" s="240" t="s">
        <v>215</v>
      </c>
      <c r="AU624" s="240" t="s">
        <v>89</v>
      </c>
      <c r="AY624" s="18" t="s">
        <v>213</v>
      </c>
      <c r="BE624" s="241">
        <f>IF(N624="základní",J624,0)</f>
        <v>0</v>
      </c>
      <c r="BF624" s="241">
        <f>IF(N624="snížená",J624,0)</f>
        <v>0</v>
      </c>
      <c r="BG624" s="241">
        <f>IF(N624="zákl. přenesená",J624,0)</f>
        <v>0</v>
      </c>
      <c r="BH624" s="241">
        <f>IF(N624="sníž. přenesená",J624,0)</f>
        <v>0</v>
      </c>
      <c r="BI624" s="241">
        <f>IF(N624="nulová",J624,0)</f>
        <v>0</v>
      </c>
      <c r="BJ624" s="18" t="s">
        <v>21</v>
      </c>
      <c r="BK624" s="241">
        <f>ROUND(I624*H624,2)</f>
        <v>0</v>
      </c>
      <c r="BL624" s="18" t="s">
        <v>219</v>
      </c>
      <c r="BM624" s="240" t="s">
        <v>2992</v>
      </c>
    </row>
    <row r="625" spans="1:63" s="12" customFormat="1" ht="22.8" customHeight="1">
      <c r="A625" s="12"/>
      <c r="B625" s="212"/>
      <c r="C625" s="213"/>
      <c r="D625" s="214" t="s">
        <v>79</v>
      </c>
      <c r="E625" s="226" t="s">
        <v>4770</v>
      </c>
      <c r="F625" s="226" t="s">
        <v>4771</v>
      </c>
      <c r="G625" s="213"/>
      <c r="H625" s="213"/>
      <c r="I625" s="216"/>
      <c r="J625" s="227">
        <f>BK625</f>
        <v>0</v>
      </c>
      <c r="K625" s="213"/>
      <c r="L625" s="218"/>
      <c r="M625" s="219"/>
      <c r="N625" s="220"/>
      <c r="O625" s="220"/>
      <c r="P625" s="221">
        <f>P626</f>
        <v>0</v>
      </c>
      <c r="Q625" s="220"/>
      <c r="R625" s="221">
        <f>R626</f>
        <v>0</v>
      </c>
      <c r="S625" s="220"/>
      <c r="T625" s="222">
        <f>T626</f>
        <v>0</v>
      </c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R625" s="223" t="s">
        <v>21</v>
      </c>
      <c r="AT625" s="224" t="s">
        <v>79</v>
      </c>
      <c r="AU625" s="224" t="s">
        <v>21</v>
      </c>
      <c r="AY625" s="223" t="s">
        <v>213</v>
      </c>
      <c r="BK625" s="225">
        <f>BK626</f>
        <v>0</v>
      </c>
    </row>
    <row r="626" spans="1:65" s="2" customFormat="1" ht="16.5" customHeight="1">
      <c r="A626" s="39"/>
      <c r="B626" s="40"/>
      <c r="C626" s="228" t="s">
        <v>1633</v>
      </c>
      <c r="D626" s="228" t="s">
        <v>215</v>
      </c>
      <c r="E626" s="229" t="s">
        <v>4772</v>
      </c>
      <c r="F626" s="230" t="s">
        <v>4773</v>
      </c>
      <c r="G626" s="231" t="s">
        <v>3162</v>
      </c>
      <c r="H626" s="232">
        <v>2</v>
      </c>
      <c r="I626" s="233"/>
      <c r="J626" s="234">
        <f>ROUND(I626*H626,2)</f>
        <v>0</v>
      </c>
      <c r="K626" s="235"/>
      <c r="L626" s="45"/>
      <c r="M626" s="236" t="s">
        <v>1</v>
      </c>
      <c r="N626" s="237" t="s">
        <v>45</v>
      </c>
      <c r="O626" s="92"/>
      <c r="P626" s="238">
        <f>O626*H626</f>
        <v>0</v>
      </c>
      <c r="Q626" s="238">
        <v>0</v>
      </c>
      <c r="R626" s="238">
        <f>Q626*H626</f>
        <v>0</v>
      </c>
      <c r="S626" s="238">
        <v>0</v>
      </c>
      <c r="T626" s="239">
        <f>S626*H626</f>
        <v>0</v>
      </c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R626" s="240" t="s">
        <v>219</v>
      </c>
      <c r="AT626" s="240" t="s">
        <v>215</v>
      </c>
      <c r="AU626" s="240" t="s">
        <v>89</v>
      </c>
      <c r="AY626" s="18" t="s">
        <v>213</v>
      </c>
      <c r="BE626" s="241">
        <f>IF(N626="základní",J626,0)</f>
        <v>0</v>
      </c>
      <c r="BF626" s="241">
        <f>IF(N626="snížená",J626,0)</f>
        <v>0</v>
      </c>
      <c r="BG626" s="241">
        <f>IF(N626="zákl. přenesená",J626,0)</f>
        <v>0</v>
      </c>
      <c r="BH626" s="241">
        <f>IF(N626="sníž. přenesená",J626,0)</f>
        <v>0</v>
      </c>
      <c r="BI626" s="241">
        <f>IF(N626="nulová",J626,0)</f>
        <v>0</v>
      </c>
      <c r="BJ626" s="18" t="s">
        <v>21</v>
      </c>
      <c r="BK626" s="241">
        <f>ROUND(I626*H626,2)</f>
        <v>0</v>
      </c>
      <c r="BL626" s="18" t="s">
        <v>219</v>
      </c>
      <c r="BM626" s="240" t="s">
        <v>3000</v>
      </c>
    </row>
    <row r="627" spans="1:63" s="12" customFormat="1" ht="22.8" customHeight="1">
      <c r="A627" s="12"/>
      <c r="B627" s="212"/>
      <c r="C627" s="213"/>
      <c r="D627" s="214" t="s">
        <v>79</v>
      </c>
      <c r="E627" s="226" t="s">
        <v>4467</v>
      </c>
      <c r="F627" s="226" t="s">
        <v>4468</v>
      </c>
      <c r="G627" s="213"/>
      <c r="H627" s="213"/>
      <c r="I627" s="216"/>
      <c r="J627" s="227">
        <f>BK627</f>
        <v>0</v>
      </c>
      <c r="K627" s="213"/>
      <c r="L627" s="218"/>
      <c r="M627" s="219"/>
      <c r="N627" s="220"/>
      <c r="O627" s="220"/>
      <c r="P627" s="221">
        <f>SUM(P628:P629)</f>
        <v>0</v>
      </c>
      <c r="Q627" s="220"/>
      <c r="R627" s="221">
        <f>SUM(R628:R629)</f>
        <v>0</v>
      </c>
      <c r="S627" s="220"/>
      <c r="T627" s="222">
        <f>SUM(T628:T629)</f>
        <v>0</v>
      </c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R627" s="223" t="s">
        <v>21</v>
      </c>
      <c r="AT627" s="224" t="s">
        <v>79</v>
      </c>
      <c r="AU627" s="224" t="s">
        <v>21</v>
      </c>
      <c r="AY627" s="223" t="s">
        <v>213</v>
      </c>
      <c r="BK627" s="225">
        <f>SUM(BK628:BK629)</f>
        <v>0</v>
      </c>
    </row>
    <row r="628" spans="1:65" s="2" customFormat="1" ht="16.5" customHeight="1">
      <c r="A628" s="39"/>
      <c r="B628" s="40"/>
      <c r="C628" s="228" t="s">
        <v>1639</v>
      </c>
      <c r="D628" s="228" t="s">
        <v>215</v>
      </c>
      <c r="E628" s="229" t="s">
        <v>4473</v>
      </c>
      <c r="F628" s="230" t="s">
        <v>4474</v>
      </c>
      <c r="G628" s="231" t="s">
        <v>4398</v>
      </c>
      <c r="H628" s="232">
        <v>3.4</v>
      </c>
      <c r="I628" s="233"/>
      <c r="J628" s="234">
        <f>ROUND(I628*H628,2)</f>
        <v>0</v>
      </c>
      <c r="K628" s="235"/>
      <c r="L628" s="45"/>
      <c r="M628" s="236" t="s">
        <v>1</v>
      </c>
      <c r="N628" s="237" t="s">
        <v>45</v>
      </c>
      <c r="O628" s="92"/>
      <c r="P628" s="238">
        <f>O628*H628</f>
        <v>0</v>
      </c>
      <c r="Q628" s="238">
        <v>0</v>
      </c>
      <c r="R628" s="238">
        <f>Q628*H628</f>
        <v>0</v>
      </c>
      <c r="S628" s="238">
        <v>0</v>
      </c>
      <c r="T628" s="239">
        <f>S628*H628</f>
        <v>0</v>
      </c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R628" s="240" t="s">
        <v>219</v>
      </c>
      <c r="AT628" s="240" t="s">
        <v>215</v>
      </c>
      <c r="AU628" s="240" t="s">
        <v>89</v>
      </c>
      <c r="AY628" s="18" t="s">
        <v>213</v>
      </c>
      <c r="BE628" s="241">
        <f>IF(N628="základní",J628,0)</f>
        <v>0</v>
      </c>
      <c r="BF628" s="241">
        <f>IF(N628="snížená",J628,0)</f>
        <v>0</v>
      </c>
      <c r="BG628" s="241">
        <f>IF(N628="zákl. přenesená",J628,0)</f>
        <v>0</v>
      </c>
      <c r="BH628" s="241">
        <f>IF(N628="sníž. přenesená",J628,0)</f>
        <v>0</v>
      </c>
      <c r="BI628" s="241">
        <f>IF(N628="nulová",J628,0)</f>
        <v>0</v>
      </c>
      <c r="BJ628" s="18" t="s">
        <v>21</v>
      </c>
      <c r="BK628" s="241">
        <f>ROUND(I628*H628,2)</f>
        <v>0</v>
      </c>
      <c r="BL628" s="18" t="s">
        <v>219</v>
      </c>
      <c r="BM628" s="240" t="s">
        <v>3008</v>
      </c>
    </row>
    <row r="629" spans="1:65" s="2" customFormat="1" ht="16.5" customHeight="1">
      <c r="A629" s="39"/>
      <c r="B629" s="40"/>
      <c r="C629" s="228" t="s">
        <v>1644</v>
      </c>
      <c r="D629" s="228" t="s">
        <v>215</v>
      </c>
      <c r="E629" s="229" t="s">
        <v>4774</v>
      </c>
      <c r="F629" s="230" t="s">
        <v>4775</v>
      </c>
      <c r="G629" s="231" t="s">
        <v>4398</v>
      </c>
      <c r="H629" s="232">
        <v>0.9</v>
      </c>
      <c r="I629" s="233"/>
      <c r="J629" s="234">
        <f>ROUND(I629*H629,2)</f>
        <v>0</v>
      </c>
      <c r="K629" s="235"/>
      <c r="L629" s="45"/>
      <c r="M629" s="236" t="s">
        <v>1</v>
      </c>
      <c r="N629" s="237" t="s">
        <v>45</v>
      </c>
      <c r="O629" s="92"/>
      <c r="P629" s="238">
        <f>O629*H629</f>
        <v>0</v>
      </c>
      <c r="Q629" s="238">
        <v>0</v>
      </c>
      <c r="R629" s="238">
        <f>Q629*H629</f>
        <v>0</v>
      </c>
      <c r="S629" s="238">
        <v>0</v>
      </c>
      <c r="T629" s="239">
        <f>S629*H629</f>
        <v>0</v>
      </c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R629" s="240" t="s">
        <v>219</v>
      </c>
      <c r="AT629" s="240" t="s">
        <v>215</v>
      </c>
      <c r="AU629" s="240" t="s">
        <v>89</v>
      </c>
      <c r="AY629" s="18" t="s">
        <v>213</v>
      </c>
      <c r="BE629" s="241">
        <f>IF(N629="základní",J629,0)</f>
        <v>0</v>
      </c>
      <c r="BF629" s="241">
        <f>IF(N629="snížená",J629,0)</f>
        <v>0</v>
      </c>
      <c r="BG629" s="241">
        <f>IF(N629="zákl. přenesená",J629,0)</f>
        <v>0</v>
      </c>
      <c r="BH629" s="241">
        <f>IF(N629="sníž. přenesená",J629,0)</f>
        <v>0</v>
      </c>
      <c r="BI629" s="241">
        <f>IF(N629="nulová",J629,0)</f>
        <v>0</v>
      </c>
      <c r="BJ629" s="18" t="s">
        <v>21</v>
      </c>
      <c r="BK629" s="241">
        <f>ROUND(I629*H629,2)</f>
        <v>0</v>
      </c>
      <c r="BL629" s="18" t="s">
        <v>219</v>
      </c>
      <c r="BM629" s="240" t="s">
        <v>3016</v>
      </c>
    </row>
    <row r="630" spans="1:63" s="12" customFormat="1" ht="22.8" customHeight="1">
      <c r="A630" s="12"/>
      <c r="B630" s="212"/>
      <c r="C630" s="213"/>
      <c r="D630" s="214" t="s">
        <v>79</v>
      </c>
      <c r="E630" s="226" t="s">
        <v>4479</v>
      </c>
      <c r="F630" s="226" t="s">
        <v>4480</v>
      </c>
      <c r="G630" s="213"/>
      <c r="H630" s="213"/>
      <c r="I630" s="216"/>
      <c r="J630" s="227">
        <f>BK630</f>
        <v>0</v>
      </c>
      <c r="K630" s="213"/>
      <c r="L630" s="218"/>
      <c r="M630" s="219"/>
      <c r="N630" s="220"/>
      <c r="O630" s="220"/>
      <c r="P630" s="221">
        <f>P631</f>
        <v>0</v>
      </c>
      <c r="Q630" s="220"/>
      <c r="R630" s="221">
        <f>R631</f>
        <v>0</v>
      </c>
      <c r="S630" s="220"/>
      <c r="T630" s="222">
        <f>T631</f>
        <v>0</v>
      </c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R630" s="223" t="s">
        <v>21</v>
      </c>
      <c r="AT630" s="224" t="s">
        <v>79</v>
      </c>
      <c r="AU630" s="224" t="s">
        <v>21</v>
      </c>
      <c r="AY630" s="223" t="s">
        <v>213</v>
      </c>
      <c r="BK630" s="225">
        <f>BK631</f>
        <v>0</v>
      </c>
    </row>
    <row r="631" spans="1:65" s="2" customFormat="1" ht="16.5" customHeight="1">
      <c r="A631" s="39"/>
      <c r="B631" s="40"/>
      <c r="C631" s="228" t="s">
        <v>1649</v>
      </c>
      <c r="D631" s="228" t="s">
        <v>215</v>
      </c>
      <c r="E631" s="229" t="s">
        <v>4776</v>
      </c>
      <c r="F631" s="230" t="s">
        <v>4777</v>
      </c>
      <c r="G631" s="231" t="s">
        <v>3162</v>
      </c>
      <c r="H631" s="232">
        <v>1</v>
      </c>
      <c r="I631" s="233"/>
      <c r="J631" s="234">
        <f>ROUND(I631*H631,2)</f>
        <v>0</v>
      </c>
      <c r="K631" s="235"/>
      <c r="L631" s="45"/>
      <c r="M631" s="236" t="s">
        <v>1</v>
      </c>
      <c r="N631" s="237" t="s">
        <v>45</v>
      </c>
      <c r="O631" s="92"/>
      <c r="P631" s="238">
        <f>O631*H631</f>
        <v>0</v>
      </c>
      <c r="Q631" s="238">
        <v>0</v>
      </c>
      <c r="R631" s="238">
        <f>Q631*H631</f>
        <v>0</v>
      </c>
      <c r="S631" s="238">
        <v>0</v>
      </c>
      <c r="T631" s="239">
        <f>S631*H631</f>
        <v>0</v>
      </c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R631" s="240" t="s">
        <v>219</v>
      </c>
      <c r="AT631" s="240" t="s">
        <v>215</v>
      </c>
      <c r="AU631" s="240" t="s">
        <v>89</v>
      </c>
      <c r="AY631" s="18" t="s">
        <v>213</v>
      </c>
      <c r="BE631" s="241">
        <f>IF(N631="základní",J631,0)</f>
        <v>0</v>
      </c>
      <c r="BF631" s="241">
        <f>IF(N631="snížená",J631,0)</f>
        <v>0</v>
      </c>
      <c r="BG631" s="241">
        <f>IF(N631="zákl. přenesená",J631,0)</f>
        <v>0</v>
      </c>
      <c r="BH631" s="241">
        <f>IF(N631="sníž. přenesená",J631,0)</f>
        <v>0</v>
      </c>
      <c r="BI631" s="241">
        <f>IF(N631="nulová",J631,0)</f>
        <v>0</v>
      </c>
      <c r="BJ631" s="18" t="s">
        <v>21</v>
      </c>
      <c r="BK631" s="241">
        <f>ROUND(I631*H631,2)</f>
        <v>0</v>
      </c>
      <c r="BL631" s="18" t="s">
        <v>219</v>
      </c>
      <c r="BM631" s="240" t="s">
        <v>4778</v>
      </c>
    </row>
    <row r="632" spans="1:63" s="12" customFormat="1" ht="25.9" customHeight="1">
      <c r="A632" s="12"/>
      <c r="B632" s="212"/>
      <c r="C632" s="213"/>
      <c r="D632" s="214" t="s">
        <v>79</v>
      </c>
      <c r="E632" s="215" t="s">
        <v>4779</v>
      </c>
      <c r="F632" s="215" t="s">
        <v>4780</v>
      </c>
      <c r="G632" s="213"/>
      <c r="H632" s="213"/>
      <c r="I632" s="216"/>
      <c r="J632" s="217">
        <f>BK632</f>
        <v>0</v>
      </c>
      <c r="K632" s="213"/>
      <c r="L632" s="218"/>
      <c r="M632" s="219"/>
      <c r="N632" s="220"/>
      <c r="O632" s="220"/>
      <c r="P632" s="221">
        <f>P633+P635+P637+P639+P641+P643+P645+P647+P649+P654</f>
        <v>0</v>
      </c>
      <c r="Q632" s="220"/>
      <c r="R632" s="221">
        <f>R633+R635+R637+R639+R641+R643+R645+R647+R649+R654</f>
        <v>0</v>
      </c>
      <c r="S632" s="220"/>
      <c r="T632" s="222">
        <f>T633+T635+T637+T639+T641+T643+T645+T647+T649+T654</f>
        <v>0</v>
      </c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R632" s="223" t="s">
        <v>21</v>
      </c>
      <c r="AT632" s="224" t="s">
        <v>79</v>
      </c>
      <c r="AU632" s="224" t="s">
        <v>80</v>
      </c>
      <c r="AY632" s="223" t="s">
        <v>213</v>
      </c>
      <c r="BK632" s="225">
        <f>BK633+BK635+BK637+BK639+BK641+BK643+BK645+BK647+BK649+BK654</f>
        <v>0</v>
      </c>
    </row>
    <row r="633" spans="1:63" s="12" customFormat="1" ht="22.8" customHeight="1">
      <c r="A633" s="12"/>
      <c r="B633" s="212"/>
      <c r="C633" s="213"/>
      <c r="D633" s="214" t="s">
        <v>79</v>
      </c>
      <c r="E633" s="226" t="s">
        <v>4740</v>
      </c>
      <c r="F633" s="226" t="s">
        <v>4741</v>
      </c>
      <c r="G633" s="213"/>
      <c r="H633" s="213"/>
      <c r="I633" s="216"/>
      <c r="J633" s="227">
        <f>BK633</f>
        <v>0</v>
      </c>
      <c r="K633" s="213"/>
      <c r="L633" s="218"/>
      <c r="M633" s="219"/>
      <c r="N633" s="220"/>
      <c r="O633" s="220"/>
      <c r="P633" s="221">
        <f>P634</f>
        <v>0</v>
      </c>
      <c r="Q633" s="220"/>
      <c r="R633" s="221">
        <f>R634</f>
        <v>0</v>
      </c>
      <c r="S633" s="220"/>
      <c r="T633" s="222">
        <f>T634</f>
        <v>0</v>
      </c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R633" s="223" t="s">
        <v>21</v>
      </c>
      <c r="AT633" s="224" t="s">
        <v>79</v>
      </c>
      <c r="AU633" s="224" t="s">
        <v>21</v>
      </c>
      <c r="AY633" s="223" t="s">
        <v>213</v>
      </c>
      <c r="BK633" s="225">
        <f>BK634</f>
        <v>0</v>
      </c>
    </row>
    <row r="634" spans="1:65" s="2" customFormat="1" ht="16.5" customHeight="1">
      <c r="A634" s="39"/>
      <c r="B634" s="40"/>
      <c r="C634" s="228" t="s">
        <v>1656</v>
      </c>
      <c r="D634" s="228" t="s">
        <v>215</v>
      </c>
      <c r="E634" s="229" t="s">
        <v>4742</v>
      </c>
      <c r="F634" s="230" t="s">
        <v>4743</v>
      </c>
      <c r="G634" s="231" t="s">
        <v>3162</v>
      </c>
      <c r="H634" s="232">
        <v>1</v>
      </c>
      <c r="I634" s="233"/>
      <c r="J634" s="234">
        <f>ROUND(I634*H634,2)</f>
        <v>0</v>
      </c>
      <c r="K634" s="235"/>
      <c r="L634" s="45"/>
      <c r="M634" s="236" t="s">
        <v>1</v>
      </c>
      <c r="N634" s="237" t="s">
        <v>45</v>
      </c>
      <c r="O634" s="92"/>
      <c r="P634" s="238">
        <f>O634*H634</f>
        <v>0</v>
      </c>
      <c r="Q634" s="238">
        <v>0</v>
      </c>
      <c r="R634" s="238">
        <f>Q634*H634</f>
        <v>0</v>
      </c>
      <c r="S634" s="238">
        <v>0</v>
      </c>
      <c r="T634" s="239">
        <f>S634*H634</f>
        <v>0</v>
      </c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R634" s="240" t="s">
        <v>219</v>
      </c>
      <c r="AT634" s="240" t="s">
        <v>215</v>
      </c>
      <c r="AU634" s="240" t="s">
        <v>89</v>
      </c>
      <c r="AY634" s="18" t="s">
        <v>213</v>
      </c>
      <c r="BE634" s="241">
        <f>IF(N634="základní",J634,0)</f>
        <v>0</v>
      </c>
      <c r="BF634" s="241">
        <f>IF(N634="snížená",J634,0)</f>
        <v>0</v>
      </c>
      <c r="BG634" s="241">
        <f>IF(N634="zákl. přenesená",J634,0)</f>
        <v>0</v>
      </c>
      <c r="BH634" s="241">
        <f>IF(N634="sníž. přenesená",J634,0)</f>
        <v>0</v>
      </c>
      <c r="BI634" s="241">
        <f>IF(N634="nulová",J634,0)</f>
        <v>0</v>
      </c>
      <c r="BJ634" s="18" t="s">
        <v>21</v>
      </c>
      <c r="BK634" s="241">
        <f>ROUND(I634*H634,2)</f>
        <v>0</v>
      </c>
      <c r="BL634" s="18" t="s">
        <v>219</v>
      </c>
      <c r="BM634" s="240" t="s">
        <v>4781</v>
      </c>
    </row>
    <row r="635" spans="1:63" s="12" customFormat="1" ht="22.8" customHeight="1">
      <c r="A635" s="12"/>
      <c r="B635" s="212"/>
      <c r="C635" s="213"/>
      <c r="D635" s="214" t="s">
        <v>79</v>
      </c>
      <c r="E635" s="226" t="s">
        <v>4744</v>
      </c>
      <c r="F635" s="226" t="s">
        <v>4745</v>
      </c>
      <c r="G635" s="213"/>
      <c r="H635" s="213"/>
      <c r="I635" s="216"/>
      <c r="J635" s="227">
        <f>BK635</f>
        <v>0</v>
      </c>
      <c r="K635" s="213"/>
      <c r="L635" s="218"/>
      <c r="M635" s="219"/>
      <c r="N635" s="220"/>
      <c r="O635" s="220"/>
      <c r="P635" s="221">
        <f>P636</f>
        <v>0</v>
      </c>
      <c r="Q635" s="220"/>
      <c r="R635" s="221">
        <f>R636</f>
        <v>0</v>
      </c>
      <c r="S635" s="220"/>
      <c r="T635" s="222">
        <f>T636</f>
        <v>0</v>
      </c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R635" s="223" t="s">
        <v>21</v>
      </c>
      <c r="AT635" s="224" t="s">
        <v>79</v>
      </c>
      <c r="AU635" s="224" t="s">
        <v>21</v>
      </c>
      <c r="AY635" s="223" t="s">
        <v>213</v>
      </c>
      <c r="BK635" s="225">
        <f>BK636</f>
        <v>0</v>
      </c>
    </row>
    <row r="636" spans="1:65" s="2" customFormat="1" ht="16.5" customHeight="1">
      <c r="A636" s="39"/>
      <c r="B636" s="40"/>
      <c r="C636" s="228" t="s">
        <v>1662</v>
      </c>
      <c r="D636" s="228" t="s">
        <v>215</v>
      </c>
      <c r="E636" s="229" t="s">
        <v>4746</v>
      </c>
      <c r="F636" s="230" t="s">
        <v>4747</v>
      </c>
      <c r="G636" s="231" t="s">
        <v>3162</v>
      </c>
      <c r="H636" s="232">
        <v>2</v>
      </c>
      <c r="I636" s="233"/>
      <c r="J636" s="234">
        <f>ROUND(I636*H636,2)</f>
        <v>0</v>
      </c>
      <c r="K636" s="235"/>
      <c r="L636" s="45"/>
      <c r="M636" s="236" t="s">
        <v>1</v>
      </c>
      <c r="N636" s="237" t="s">
        <v>45</v>
      </c>
      <c r="O636" s="92"/>
      <c r="P636" s="238">
        <f>O636*H636</f>
        <v>0</v>
      </c>
      <c r="Q636" s="238">
        <v>0</v>
      </c>
      <c r="R636" s="238">
        <f>Q636*H636</f>
        <v>0</v>
      </c>
      <c r="S636" s="238">
        <v>0</v>
      </c>
      <c r="T636" s="239">
        <f>S636*H636</f>
        <v>0</v>
      </c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R636" s="240" t="s">
        <v>219</v>
      </c>
      <c r="AT636" s="240" t="s">
        <v>215</v>
      </c>
      <c r="AU636" s="240" t="s">
        <v>89</v>
      </c>
      <c r="AY636" s="18" t="s">
        <v>213</v>
      </c>
      <c r="BE636" s="241">
        <f>IF(N636="základní",J636,0)</f>
        <v>0</v>
      </c>
      <c r="BF636" s="241">
        <f>IF(N636="snížená",J636,0)</f>
        <v>0</v>
      </c>
      <c r="BG636" s="241">
        <f>IF(N636="zákl. přenesená",J636,0)</f>
        <v>0</v>
      </c>
      <c r="BH636" s="241">
        <f>IF(N636="sníž. přenesená",J636,0)</f>
        <v>0</v>
      </c>
      <c r="BI636" s="241">
        <f>IF(N636="nulová",J636,0)</f>
        <v>0</v>
      </c>
      <c r="BJ636" s="18" t="s">
        <v>21</v>
      </c>
      <c r="BK636" s="241">
        <f>ROUND(I636*H636,2)</f>
        <v>0</v>
      </c>
      <c r="BL636" s="18" t="s">
        <v>219</v>
      </c>
      <c r="BM636" s="240" t="s">
        <v>4782</v>
      </c>
    </row>
    <row r="637" spans="1:63" s="12" customFormat="1" ht="22.8" customHeight="1">
      <c r="A637" s="12"/>
      <c r="B637" s="212"/>
      <c r="C637" s="213"/>
      <c r="D637" s="214" t="s">
        <v>79</v>
      </c>
      <c r="E637" s="226" t="s">
        <v>4748</v>
      </c>
      <c r="F637" s="226" t="s">
        <v>4749</v>
      </c>
      <c r="G637" s="213"/>
      <c r="H637" s="213"/>
      <c r="I637" s="216"/>
      <c r="J637" s="227">
        <f>BK637</f>
        <v>0</v>
      </c>
      <c r="K637" s="213"/>
      <c r="L637" s="218"/>
      <c r="M637" s="219"/>
      <c r="N637" s="220"/>
      <c r="O637" s="220"/>
      <c r="P637" s="221">
        <f>P638</f>
        <v>0</v>
      </c>
      <c r="Q637" s="220"/>
      <c r="R637" s="221">
        <f>R638</f>
        <v>0</v>
      </c>
      <c r="S637" s="220"/>
      <c r="T637" s="222">
        <f>T638</f>
        <v>0</v>
      </c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R637" s="223" t="s">
        <v>21</v>
      </c>
      <c r="AT637" s="224" t="s">
        <v>79</v>
      </c>
      <c r="AU637" s="224" t="s">
        <v>21</v>
      </c>
      <c r="AY637" s="223" t="s">
        <v>213</v>
      </c>
      <c r="BK637" s="225">
        <f>BK638</f>
        <v>0</v>
      </c>
    </row>
    <row r="638" spans="1:65" s="2" customFormat="1" ht="16.5" customHeight="1">
      <c r="A638" s="39"/>
      <c r="B638" s="40"/>
      <c r="C638" s="228" t="s">
        <v>1666</v>
      </c>
      <c r="D638" s="228" t="s">
        <v>215</v>
      </c>
      <c r="E638" s="229" t="s">
        <v>4750</v>
      </c>
      <c r="F638" s="230" t="s">
        <v>4751</v>
      </c>
      <c r="G638" s="231" t="s">
        <v>3162</v>
      </c>
      <c r="H638" s="232">
        <v>1</v>
      </c>
      <c r="I638" s="233"/>
      <c r="J638" s="234">
        <f>ROUND(I638*H638,2)</f>
        <v>0</v>
      </c>
      <c r="K638" s="235"/>
      <c r="L638" s="45"/>
      <c r="M638" s="236" t="s">
        <v>1</v>
      </c>
      <c r="N638" s="237" t="s">
        <v>45</v>
      </c>
      <c r="O638" s="92"/>
      <c r="P638" s="238">
        <f>O638*H638</f>
        <v>0</v>
      </c>
      <c r="Q638" s="238">
        <v>0</v>
      </c>
      <c r="R638" s="238">
        <f>Q638*H638</f>
        <v>0</v>
      </c>
      <c r="S638" s="238">
        <v>0</v>
      </c>
      <c r="T638" s="239">
        <f>S638*H638</f>
        <v>0</v>
      </c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R638" s="240" t="s">
        <v>219</v>
      </c>
      <c r="AT638" s="240" t="s">
        <v>215</v>
      </c>
      <c r="AU638" s="240" t="s">
        <v>89</v>
      </c>
      <c r="AY638" s="18" t="s">
        <v>213</v>
      </c>
      <c r="BE638" s="241">
        <f>IF(N638="základní",J638,0)</f>
        <v>0</v>
      </c>
      <c r="BF638" s="241">
        <f>IF(N638="snížená",J638,0)</f>
        <v>0</v>
      </c>
      <c r="BG638" s="241">
        <f>IF(N638="zákl. přenesená",J638,0)</f>
        <v>0</v>
      </c>
      <c r="BH638" s="241">
        <f>IF(N638="sníž. přenesená",J638,0)</f>
        <v>0</v>
      </c>
      <c r="BI638" s="241">
        <f>IF(N638="nulová",J638,0)</f>
        <v>0</v>
      </c>
      <c r="BJ638" s="18" t="s">
        <v>21</v>
      </c>
      <c r="BK638" s="241">
        <f>ROUND(I638*H638,2)</f>
        <v>0</v>
      </c>
      <c r="BL638" s="18" t="s">
        <v>219</v>
      </c>
      <c r="BM638" s="240" t="s">
        <v>4783</v>
      </c>
    </row>
    <row r="639" spans="1:63" s="12" customFormat="1" ht="22.8" customHeight="1">
      <c r="A639" s="12"/>
      <c r="B639" s="212"/>
      <c r="C639" s="213"/>
      <c r="D639" s="214" t="s">
        <v>79</v>
      </c>
      <c r="E639" s="226" t="s">
        <v>4752</v>
      </c>
      <c r="F639" s="226" t="s">
        <v>4753</v>
      </c>
      <c r="G639" s="213"/>
      <c r="H639" s="213"/>
      <c r="I639" s="216"/>
      <c r="J639" s="227">
        <f>BK639</f>
        <v>0</v>
      </c>
      <c r="K639" s="213"/>
      <c r="L639" s="218"/>
      <c r="M639" s="219"/>
      <c r="N639" s="220"/>
      <c r="O639" s="220"/>
      <c r="P639" s="221">
        <f>P640</f>
        <v>0</v>
      </c>
      <c r="Q639" s="220"/>
      <c r="R639" s="221">
        <f>R640</f>
        <v>0</v>
      </c>
      <c r="S639" s="220"/>
      <c r="T639" s="222">
        <f>T640</f>
        <v>0</v>
      </c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R639" s="223" t="s">
        <v>21</v>
      </c>
      <c r="AT639" s="224" t="s">
        <v>79</v>
      </c>
      <c r="AU639" s="224" t="s">
        <v>21</v>
      </c>
      <c r="AY639" s="223" t="s">
        <v>213</v>
      </c>
      <c r="BK639" s="225">
        <f>BK640</f>
        <v>0</v>
      </c>
    </row>
    <row r="640" spans="1:65" s="2" customFormat="1" ht="16.5" customHeight="1">
      <c r="A640" s="39"/>
      <c r="B640" s="40"/>
      <c r="C640" s="228" t="s">
        <v>1672</v>
      </c>
      <c r="D640" s="228" t="s">
        <v>215</v>
      </c>
      <c r="E640" s="229" t="s">
        <v>4754</v>
      </c>
      <c r="F640" s="230" t="s">
        <v>4755</v>
      </c>
      <c r="G640" s="231" t="s">
        <v>3162</v>
      </c>
      <c r="H640" s="232">
        <v>1</v>
      </c>
      <c r="I640" s="233"/>
      <c r="J640" s="234">
        <f>ROUND(I640*H640,2)</f>
        <v>0</v>
      </c>
      <c r="K640" s="235"/>
      <c r="L640" s="45"/>
      <c r="M640" s="236" t="s">
        <v>1</v>
      </c>
      <c r="N640" s="237" t="s">
        <v>45</v>
      </c>
      <c r="O640" s="92"/>
      <c r="P640" s="238">
        <f>O640*H640</f>
        <v>0</v>
      </c>
      <c r="Q640" s="238">
        <v>0</v>
      </c>
      <c r="R640" s="238">
        <f>Q640*H640</f>
        <v>0</v>
      </c>
      <c r="S640" s="238">
        <v>0</v>
      </c>
      <c r="T640" s="239">
        <f>S640*H640</f>
        <v>0</v>
      </c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R640" s="240" t="s">
        <v>219</v>
      </c>
      <c r="AT640" s="240" t="s">
        <v>215</v>
      </c>
      <c r="AU640" s="240" t="s">
        <v>89</v>
      </c>
      <c r="AY640" s="18" t="s">
        <v>213</v>
      </c>
      <c r="BE640" s="241">
        <f>IF(N640="základní",J640,0)</f>
        <v>0</v>
      </c>
      <c r="BF640" s="241">
        <f>IF(N640="snížená",J640,0)</f>
        <v>0</v>
      </c>
      <c r="BG640" s="241">
        <f>IF(N640="zákl. přenesená",J640,0)</f>
        <v>0</v>
      </c>
      <c r="BH640" s="241">
        <f>IF(N640="sníž. přenesená",J640,0)</f>
        <v>0</v>
      </c>
      <c r="BI640" s="241">
        <f>IF(N640="nulová",J640,0)</f>
        <v>0</v>
      </c>
      <c r="BJ640" s="18" t="s">
        <v>21</v>
      </c>
      <c r="BK640" s="241">
        <f>ROUND(I640*H640,2)</f>
        <v>0</v>
      </c>
      <c r="BL640" s="18" t="s">
        <v>219</v>
      </c>
      <c r="BM640" s="240" t="s">
        <v>4784</v>
      </c>
    </row>
    <row r="641" spans="1:63" s="12" customFormat="1" ht="22.8" customHeight="1">
      <c r="A641" s="12"/>
      <c r="B641" s="212"/>
      <c r="C641" s="213"/>
      <c r="D641" s="214" t="s">
        <v>79</v>
      </c>
      <c r="E641" s="226" t="s">
        <v>4756</v>
      </c>
      <c r="F641" s="226" t="s">
        <v>4757</v>
      </c>
      <c r="G641" s="213"/>
      <c r="H641" s="213"/>
      <c r="I641" s="216"/>
      <c r="J641" s="227">
        <f>BK641</f>
        <v>0</v>
      </c>
      <c r="K641" s="213"/>
      <c r="L641" s="218"/>
      <c r="M641" s="219"/>
      <c r="N641" s="220"/>
      <c r="O641" s="220"/>
      <c r="P641" s="221">
        <f>P642</f>
        <v>0</v>
      </c>
      <c r="Q641" s="220"/>
      <c r="R641" s="221">
        <f>R642</f>
        <v>0</v>
      </c>
      <c r="S641" s="220"/>
      <c r="T641" s="222">
        <f>T642</f>
        <v>0</v>
      </c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R641" s="223" t="s">
        <v>21</v>
      </c>
      <c r="AT641" s="224" t="s">
        <v>79</v>
      </c>
      <c r="AU641" s="224" t="s">
        <v>21</v>
      </c>
      <c r="AY641" s="223" t="s">
        <v>213</v>
      </c>
      <c r="BK641" s="225">
        <f>BK642</f>
        <v>0</v>
      </c>
    </row>
    <row r="642" spans="1:65" s="2" customFormat="1" ht="16.5" customHeight="1">
      <c r="A642" s="39"/>
      <c r="B642" s="40"/>
      <c r="C642" s="228" t="s">
        <v>1677</v>
      </c>
      <c r="D642" s="228" t="s">
        <v>215</v>
      </c>
      <c r="E642" s="229" t="s">
        <v>4758</v>
      </c>
      <c r="F642" s="230" t="s">
        <v>4759</v>
      </c>
      <c r="G642" s="231" t="s">
        <v>3162</v>
      </c>
      <c r="H642" s="232">
        <v>2</v>
      </c>
      <c r="I642" s="233"/>
      <c r="J642" s="234">
        <f>ROUND(I642*H642,2)</f>
        <v>0</v>
      </c>
      <c r="K642" s="235"/>
      <c r="L642" s="45"/>
      <c r="M642" s="236" t="s">
        <v>1</v>
      </c>
      <c r="N642" s="237" t="s">
        <v>45</v>
      </c>
      <c r="O642" s="92"/>
      <c r="P642" s="238">
        <f>O642*H642</f>
        <v>0</v>
      </c>
      <c r="Q642" s="238">
        <v>0</v>
      </c>
      <c r="R642" s="238">
        <f>Q642*H642</f>
        <v>0</v>
      </c>
      <c r="S642" s="238">
        <v>0</v>
      </c>
      <c r="T642" s="239">
        <f>S642*H642</f>
        <v>0</v>
      </c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R642" s="240" t="s">
        <v>219</v>
      </c>
      <c r="AT642" s="240" t="s">
        <v>215</v>
      </c>
      <c r="AU642" s="240" t="s">
        <v>89</v>
      </c>
      <c r="AY642" s="18" t="s">
        <v>213</v>
      </c>
      <c r="BE642" s="241">
        <f>IF(N642="základní",J642,0)</f>
        <v>0</v>
      </c>
      <c r="BF642" s="241">
        <f>IF(N642="snížená",J642,0)</f>
        <v>0</v>
      </c>
      <c r="BG642" s="241">
        <f>IF(N642="zákl. přenesená",J642,0)</f>
        <v>0</v>
      </c>
      <c r="BH642" s="241">
        <f>IF(N642="sníž. přenesená",J642,0)</f>
        <v>0</v>
      </c>
      <c r="BI642" s="241">
        <f>IF(N642="nulová",J642,0)</f>
        <v>0</v>
      </c>
      <c r="BJ642" s="18" t="s">
        <v>21</v>
      </c>
      <c r="BK642" s="241">
        <f>ROUND(I642*H642,2)</f>
        <v>0</v>
      </c>
      <c r="BL642" s="18" t="s">
        <v>219</v>
      </c>
      <c r="BM642" s="240" t="s">
        <v>4785</v>
      </c>
    </row>
    <row r="643" spans="1:63" s="12" customFormat="1" ht="22.8" customHeight="1">
      <c r="A643" s="12"/>
      <c r="B643" s="212"/>
      <c r="C643" s="213"/>
      <c r="D643" s="214" t="s">
        <v>79</v>
      </c>
      <c r="E643" s="226" t="s">
        <v>4706</v>
      </c>
      <c r="F643" s="226" t="s">
        <v>4707</v>
      </c>
      <c r="G643" s="213"/>
      <c r="H643" s="213"/>
      <c r="I643" s="216"/>
      <c r="J643" s="227">
        <f>BK643</f>
        <v>0</v>
      </c>
      <c r="K643" s="213"/>
      <c r="L643" s="218"/>
      <c r="M643" s="219"/>
      <c r="N643" s="220"/>
      <c r="O643" s="220"/>
      <c r="P643" s="221">
        <f>P644</f>
        <v>0</v>
      </c>
      <c r="Q643" s="220"/>
      <c r="R643" s="221">
        <f>R644</f>
        <v>0</v>
      </c>
      <c r="S643" s="220"/>
      <c r="T643" s="222">
        <f>T644</f>
        <v>0</v>
      </c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R643" s="223" t="s">
        <v>21</v>
      </c>
      <c r="AT643" s="224" t="s">
        <v>79</v>
      </c>
      <c r="AU643" s="224" t="s">
        <v>21</v>
      </c>
      <c r="AY643" s="223" t="s">
        <v>213</v>
      </c>
      <c r="BK643" s="225">
        <f>BK644</f>
        <v>0</v>
      </c>
    </row>
    <row r="644" spans="1:65" s="2" customFormat="1" ht="16.5" customHeight="1">
      <c r="A644" s="39"/>
      <c r="B644" s="40"/>
      <c r="C644" s="228" t="s">
        <v>1684</v>
      </c>
      <c r="D644" s="228" t="s">
        <v>215</v>
      </c>
      <c r="E644" s="229" t="s">
        <v>4786</v>
      </c>
      <c r="F644" s="230" t="s">
        <v>4787</v>
      </c>
      <c r="G644" s="231" t="s">
        <v>3162</v>
      </c>
      <c r="H644" s="232">
        <v>4</v>
      </c>
      <c r="I644" s="233"/>
      <c r="J644" s="234">
        <f>ROUND(I644*H644,2)</f>
        <v>0</v>
      </c>
      <c r="K644" s="235"/>
      <c r="L644" s="45"/>
      <c r="M644" s="236" t="s">
        <v>1</v>
      </c>
      <c r="N644" s="237" t="s">
        <v>45</v>
      </c>
      <c r="O644" s="92"/>
      <c r="P644" s="238">
        <f>O644*H644</f>
        <v>0</v>
      </c>
      <c r="Q644" s="238">
        <v>0</v>
      </c>
      <c r="R644" s="238">
        <f>Q644*H644</f>
        <v>0</v>
      </c>
      <c r="S644" s="238">
        <v>0</v>
      </c>
      <c r="T644" s="239">
        <f>S644*H644</f>
        <v>0</v>
      </c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R644" s="240" t="s">
        <v>219</v>
      </c>
      <c r="AT644" s="240" t="s">
        <v>215</v>
      </c>
      <c r="AU644" s="240" t="s">
        <v>89</v>
      </c>
      <c r="AY644" s="18" t="s">
        <v>213</v>
      </c>
      <c r="BE644" s="241">
        <f>IF(N644="základní",J644,0)</f>
        <v>0</v>
      </c>
      <c r="BF644" s="241">
        <f>IF(N644="snížená",J644,0)</f>
        <v>0</v>
      </c>
      <c r="BG644" s="241">
        <f>IF(N644="zákl. přenesená",J644,0)</f>
        <v>0</v>
      </c>
      <c r="BH644" s="241">
        <f>IF(N644="sníž. přenesená",J644,0)</f>
        <v>0</v>
      </c>
      <c r="BI644" s="241">
        <f>IF(N644="nulová",J644,0)</f>
        <v>0</v>
      </c>
      <c r="BJ644" s="18" t="s">
        <v>21</v>
      </c>
      <c r="BK644" s="241">
        <f>ROUND(I644*H644,2)</f>
        <v>0</v>
      </c>
      <c r="BL644" s="18" t="s">
        <v>219</v>
      </c>
      <c r="BM644" s="240" t="s">
        <v>4788</v>
      </c>
    </row>
    <row r="645" spans="1:63" s="12" customFormat="1" ht="22.8" customHeight="1">
      <c r="A645" s="12"/>
      <c r="B645" s="212"/>
      <c r="C645" s="213"/>
      <c r="D645" s="214" t="s">
        <v>79</v>
      </c>
      <c r="E645" s="226" t="s">
        <v>4766</v>
      </c>
      <c r="F645" s="226" t="s">
        <v>4767</v>
      </c>
      <c r="G645" s="213"/>
      <c r="H645" s="213"/>
      <c r="I645" s="216"/>
      <c r="J645" s="227">
        <f>BK645</f>
        <v>0</v>
      </c>
      <c r="K645" s="213"/>
      <c r="L645" s="218"/>
      <c r="M645" s="219"/>
      <c r="N645" s="220"/>
      <c r="O645" s="220"/>
      <c r="P645" s="221">
        <f>P646</f>
        <v>0</v>
      </c>
      <c r="Q645" s="220"/>
      <c r="R645" s="221">
        <f>R646</f>
        <v>0</v>
      </c>
      <c r="S645" s="220"/>
      <c r="T645" s="222">
        <f>T646</f>
        <v>0</v>
      </c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R645" s="223" t="s">
        <v>21</v>
      </c>
      <c r="AT645" s="224" t="s">
        <v>79</v>
      </c>
      <c r="AU645" s="224" t="s">
        <v>21</v>
      </c>
      <c r="AY645" s="223" t="s">
        <v>213</v>
      </c>
      <c r="BK645" s="225">
        <f>BK646</f>
        <v>0</v>
      </c>
    </row>
    <row r="646" spans="1:65" s="2" customFormat="1" ht="16.5" customHeight="1">
      <c r="A646" s="39"/>
      <c r="B646" s="40"/>
      <c r="C646" s="228" t="s">
        <v>1689</v>
      </c>
      <c r="D646" s="228" t="s">
        <v>215</v>
      </c>
      <c r="E646" s="229" t="s">
        <v>4768</v>
      </c>
      <c r="F646" s="230" t="s">
        <v>4769</v>
      </c>
      <c r="G646" s="231" t="s">
        <v>3162</v>
      </c>
      <c r="H646" s="232">
        <v>3</v>
      </c>
      <c r="I646" s="233"/>
      <c r="J646" s="234">
        <f>ROUND(I646*H646,2)</f>
        <v>0</v>
      </c>
      <c r="K646" s="235"/>
      <c r="L646" s="45"/>
      <c r="M646" s="236" t="s">
        <v>1</v>
      </c>
      <c r="N646" s="237" t="s">
        <v>45</v>
      </c>
      <c r="O646" s="92"/>
      <c r="P646" s="238">
        <f>O646*H646</f>
        <v>0</v>
      </c>
      <c r="Q646" s="238">
        <v>0</v>
      </c>
      <c r="R646" s="238">
        <f>Q646*H646</f>
        <v>0</v>
      </c>
      <c r="S646" s="238">
        <v>0</v>
      </c>
      <c r="T646" s="239">
        <f>S646*H646</f>
        <v>0</v>
      </c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R646" s="240" t="s">
        <v>219</v>
      </c>
      <c r="AT646" s="240" t="s">
        <v>215</v>
      </c>
      <c r="AU646" s="240" t="s">
        <v>89</v>
      </c>
      <c r="AY646" s="18" t="s">
        <v>213</v>
      </c>
      <c r="BE646" s="241">
        <f>IF(N646="základní",J646,0)</f>
        <v>0</v>
      </c>
      <c r="BF646" s="241">
        <f>IF(N646="snížená",J646,0)</f>
        <v>0</v>
      </c>
      <c r="BG646" s="241">
        <f>IF(N646="zákl. přenesená",J646,0)</f>
        <v>0</v>
      </c>
      <c r="BH646" s="241">
        <f>IF(N646="sníž. přenesená",J646,0)</f>
        <v>0</v>
      </c>
      <c r="BI646" s="241">
        <f>IF(N646="nulová",J646,0)</f>
        <v>0</v>
      </c>
      <c r="BJ646" s="18" t="s">
        <v>21</v>
      </c>
      <c r="BK646" s="241">
        <f>ROUND(I646*H646,2)</f>
        <v>0</v>
      </c>
      <c r="BL646" s="18" t="s">
        <v>219</v>
      </c>
      <c r="BM646" s="240" t="s">
        <v>4789</v>
      </c>
    </row>
    <row r="647" spans="1:63" s="12" customFormat="1" ht="22.8" customHeight="1">
      <c r="A647" s="12"/>
      <c r="B647" s="212"/>
      <c r="C647" s="213"/>
      <c r="D647" s="214" t="s">
        <v>79</v>
      </c>
      <c r="E647" s="226" t="s">
        <v>4770</v>
      </c>
      <c r="F647" s="226" t="s">
        <v>4771</v>
      </c>
      <c r="G647" s="213"/>
      <c r="H647" s="213"/>
      <c r="I647" s="216"/>
      <c r="J647" s="227">
        <f>BK647</f>
        <v>0</v>
      </c>
      <c r="K647" s="213"/>
      <c r="L647" s="218"/>
      <c r="M647" s="219"/>
      <c r="N647" s="220"/>
      <c r="O647" s="220"/>
      <c r="P647" s="221">
        <f>P648</f>
        <v>0</v>
      </c>
      <c r="Q647" s="220"/>
      <c r="R647" s="221">
        <f>R648</f>
        <v>0</v>
      </c>
      <c r="S647" s="220"/>
      <c r="T647" s="222">
        <f>T648</f>
        <v>0</v>
      </c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R647" s="223" t="s">
        <v>21</v>
      </c>
      <c r="AT647" s="224" t="s">
        <v>79</v>
      </c>
      <c r="AU647" s="224" t="s">
        <v>21</v>
      </c>
      <c r="AY647" s="223" t="s">
        <v>213</v>
      </c>
      <c r="BK647" s="225">
        <f>BK648</f>
        <v>0</v>
      </c>
    </row>
    <row r="648" spans="1:65" s="2" customFormat="1" ht="16.5" customHeight="1">
      <c r="A648" s="39"/>
      <c r="B648" s="40"/>
      <c r="C648" s="228" t="s">
        <v>1700</v>
      </c>
      <c r="D648" s="228" t="s">
        <v>215</v>
      </c>
      <c r="E648" s="229" t="s">
        <v>4772</v>
      </c>
      <c r="F648" s="230" t="s">
        <v>4773</v>
      </c>
      <c r="G648" s="231" t="s">
        <v>3162</v>
      </c>
      <c r="H648" s="232">
        <v>2</v>
      </c>
      <c r="I648" s="233"/>
      <c r="J648" s="234">
        <f>ROUND(I648*H648,2)</f>
        <v>0</v>
      </c>
      <c r="K648" s="235"/>
      <c r="L648" s="45"/>
      <c r="M648" s="236" t="s">
        <v>1</v>
      </c>
      <c r="N648" s="237" t="s">
        <v>45</v>
      </c>
      <c r="O648" s="92"/>
      <c r="P648" s="238">
        <f>O648*H648</f>
        <v>0</v>
      </c>
      <c r="Q648" s="238">
        <v>0</v>
      </c>
      <c r="R648" s="238">
        <f>Q648*H648</f>
        <v>0</v>
      </c>
      <c r="S648" s="238">
        <v>0</v>
      </c>
      <c r="T648" s="239">
        <f>S648*H648</f>
        <v>0</v>
      </c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R648" s="240" t="s">
        <v>219</v>
      </c>
      <c r="AT648" s="240" t="s">
        <v>215</v>
      </c>
      <c r="AU648" s="240" t="s">
        <v>89</v>
      </c>
      <c r="AY648" s="18" t="s">
        <v>213</v>
      </c>
      <c r="BE648" s="241">
        <f>IF(N648="základní",J648,0)</f>
        <v>0</v>
      </c>
      <c r="BF648" s="241">
        <f>IF(N648="snížená",J648,0)</f>
        <v>0</v>
      </c>
      <c r="BG648" s="241">
        <f>IF(N648="zákl. přenesená",J648,0)</f>
        <v>0</v>
      </c>
      <c r="BH648" s="241">
        <f>IF(N648="sníž. přenesená",J648,0)</f>
        <v>0</v>
      </c>
      <c r="BI648" s="241">
        <f>IF(N648="nulová",J648,0)</f>
        <v>0</v>
      </c>
      <c r="BJ648" s="18" t="s">
        <v>21</v>
      </c>
      <c r="BK648" s="241">
        <f>ROUND(I648*H648,2)</f>
        <v>0</v>
      </c>
      <c r="BL648" s="18" t="s">
        <v>219</v>
      </c>
      <c r="BM648" s="240" t="s">
        <v>4790</v>
      </c>
    </row>
    <row r="649" spans="1:63" s="12" customFormat="1" ht="22.8" customHeight="1">
      <c r="A649" s="12"/>
      <c r="B649" s="212"/>
      <c r="C649" s="213"/>
      <c r="D649" s="214" t="s">
        <v>79</v>
      </c>
      <c r="E649" s="226" t="s">
        <v>4467</v>
      </c>
      <c r="F649" s="226" t="s">
        <v>4468</v>
      </c>
      <c r="G649" s="213"/>
      <c r="H649" s="213"/>
      <c r="I649" s="216"/>
      <c r="J649" s="227">
        <f>BK649</f>
        <v>0</v>
      </c>
      <c r="K649" s="213"/>
      <c r="L649" s="218"/>
      <c r="M649" s="219"/>
      <c r="N649" s="220"/>
      <c r="O649" s="220"/>
      <c r="P649" s="221">
        <f>SUM(P650:P653)</f>
        <v>0</v>
      </c>
      <c r="Q649" s="220"/>
      <c r="R649" s="221">
        <f>SUM(R650:R653)</f>
        <v>0</v>
      </c>
      <c r="S649" s="220"/>
      <c r="T649" s="222">
        <f>SUM(T650:T653)</f>
        <v>0</v>
      </c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R649" s="223" t="s">
        <v>21</v>
      </c>
      <c r="AT649" s="224" t="s">
        <v>79</v>
      </c>
      <c r="AU649" s="224" t="s">
        <v>21</v>
      </c>
      <c r="AY649" s="223" t="s">
        <v>213</v>
      </c>
      <c r="BK649" s="225">
        <f>SUM(BK650:BK653)</f>
        <v>0</v>
      </c>
    </row>
    <row r="650" spans="1:65" s="2" customFormat="1" ht="16.5" customHeight="1">
      <c r="A650" s="39"/>
      <c r="B650" s="40"/>
      <c r="C650" s="228" t="s">
        <v>1705</v>
      </c>
      <c r="D650" s="228" t="s">
        <v>215</v>
      </c>
      <c r="E650" s="229" t="s">
        <v>4791</v>
      </c>
      <c r="F650" s="230" t="s">
        <v>4792</v>
      </c>
      <c r="G650" s="231" t="s">
        <v>4398</v>
      </c>
      <c r="H650" s="232">
        <v>1.1</v>
      </c>
      <c r="I650" s="233"/>
      <c r="J650" s="234">
        <f>ROUND(I650*H650,2)</f>
        <v>0</v>
      </c>
      <c r="K650" s="235"/>
      <c r="L650" s="45"/>
      <c r="M650" s="236" t="s">
        <v>1</v>
      </c>
      <c r="N650" s="237" t="s">
        <v>45</v>
      </c>
      <c r="O650" s="92"/>
      <c r="P650" s="238">
        <f>O650*H650</f>
        <v>0</v>
      </c>
      <c r="Q650" s="238">
        <v>0</v>
      </c>
      <c r="R650" s="238">
        <f>Q650*H650</f>
        <v>0</v>
      </c>
      <c r="S650" s="238">
        <v>0</v>
      </c>
      <c r="T650" s="239">
        <f>S650*H650</f>
        <v>0</v>
      </c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R650" s="240" t="s">
        <v>219</v>
      </c>
      <c r="AT650" s="240" t="s">
        <v>215</v>
      </c>
      <c r="AU650" s="240" t="s">
        <v>89</v>
      </c>
      <c r="AY650" s="18" t="s">
        <v>213</v>
      </c>
      <c r="BE650" s="241">
        <f>IF(N650="základní",J650,0)</f>
        <v>0</v>
      </c>
      <c r="BF650" s="241">
        <f>IF(N650="snížená",J650,0)</f>
        <v>0</v>
      </c>
      <c r="BG650" s="241">
        <f>IF(N650="zákl. přenesená",J650,0)</f>
        <v>0</v>
      </c>
      <c r="BH650" s="241">
        <f>IF(N650="sníž. přenesená",J650,0)</f>
        <v>0</v>
      </c>
      <c r="BI650" s="241">
        <f>IF(N650="nulová",J650,0)</f>
        <v>0</v>
      </c>
      <c r="BJ650" s="18" t="s">
        <v>21</v>
      </c>
      <c r="BK650" s="241">
        <f>ROUND(I650*H650,2)</f>
        <v>0</v>
      </c>
      <c r="BL650" s="18" t="s">
        <v>219</v>
      </c>
      <c r="BM650" s="240" t="s">
        <v>4793</v>
      </c>
    </row>
    <row r="651" spans="1:65" s="2" customFormat="1" ht="16.5" customHeight="1">
      <c r="A651" s="39"/>
      <c r="B651" s="40"/>
      <c r="C651" s="228" t="s">
        <v>1711</v>
      </c>
      <c r="D651" s="228" t="s">
        <v>215</v>
      </c>
      <c r="E651" s="229" t="s">
        <v>4794</v>
      </c>
      <c r="F651" s="230" t="s">
        <v>4795</v>
      </c>
      <c r="G651" s="231" t="s">
        <v>4398</v>
      </c>
      <c r="H651" s="232">
        <v>2.8</v>
      </c>
      <c r="I651" s="233"/>
      <c r="J651" s="234">
        <f>ROUND(I651*H651,2)</f>
        <v>0</v>
      </c>
      <c r="K651" s="235"/>
      <c r="L651" s="45"/>
      <c r="M651" s="236" t="s">
        <v>1</v>
      </c>
      <c r="N651" s="237" t="s">
        <v>45</v>
      </c>
      <c r="O651" s="92"/>
      <c r="P651" s="238">
        <f>O651*H651</f>
        <v>0</v>
      </c>
      <c r="Q651" s="238">
        <v>0</v>
      </c>
      <c r="R651" s="238">
        <f>Q651*H651</f>
        <v>0</v>
      </c>
      <c r="S651" s="238">
        <v>0</v>
      </c>
      <c r="T651" s="239">
        <f>S651*H651</f>
        <v>0</v>
      </c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R651" s="240" t="s">
        <v>219</v>
      </c>
      <c r="AT651" s="240" t="s">
        <v>215</v>
      </c>
      <c r="AU651" s="240" t="s">
        <v>89</v>
      </c>
      <c r="AY651" s="18" t="s">
        <v>213</v>
      </c>
      <c r="BE651" s="241">
        <f>IF(N651="základní",J651,0)</f>
        <v>0</v>
      </c>
      <c r="BF651" s="241">
        <f>IF(N651="snížená",J651,0)</f>
        <v>0</v>
      </c>
      <c r="BG651" s="241">
        <f>IF(N651="zákl. přenesená",J651,0)</f>
        <v>0</v>
      </c>
      <c r="BH651" s="241">
        <f>IF(N651="sníž. přenesená",J651,0)</f>
        <v>0</v>
      </c>
      <c r="BI651" s="241">
        <f>IF(N651="nulová",J651,0)</f>
        <v>0</v>
      </c>
      <c r="BJ651" s="18" t="s">
        <v>21</v>
      </c>
      <c r="BK651" s="241">
        <f>ROUND(I651*H651,2)</f>
        <v>0</v>
      </c>
      <c r="BL651" s="18" t="s">
        <v>219</v>
      </c>
      <c r="BM651" s="240" t="s">
        <v>4796</v>
      </c>
    </row>
    <row r="652" spans="1:65" s="2" customFormat="1" ht="16.5" customHeight="1">
      <c r="A652" s="39"/>
      <c r="B652" s="40"/>
      <c r="C652" s="228" t="s">
        <v>1716</v>
      </c>
      <c r="D652" s="228" t="s">
        <v>215</v>
      </c>
      <c r="E652" s="229" t="s">
        <v>4562</v>
      </c>
      <c r="F652" s="230" t="s">
        <v>4563</v>
      </c>
      <c r="G652" s="231" t="s">
        <v>4398</v>
      </c>
      <c r="H652" s="232">
        <v>2</v>
      </c>
      <c r="I652" s="233"/>
      <c r="J652" s="234">
        <f>ROUND(I652*H652,2)</f>
        <v>0</v>
      </c>
      <c r="K652" s="235"/>
      <c r="L652" s="45"/>
      <c r="M652" s="236" t="s">
        <v>1</v>
      </c>
      <c r="N652" s="237" t="s">
        <v>45</v>
      </c>
      <c r="O652" s="92"/>
      <c r="P652" s="238">
        <f>O652*H652</f>
        <v>0</v>
      </c>
      <c r="Q652" s="238">
        <v>0</v>
      </c>
      <c r="R652" s="238">
        <f>Q652*H652</f>
        <v>0</v>
      </c>
      <c r="S652" s="238">
        <v>0</v>
      </c>
      <c r="T652" s="239">
        <f>S652*H652</f>
        <v>0</v>
      </c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R652" s="240" t="s">
        <v>219</v>
      </c>
      <c r="AT652" s="240" t="s">
        <v>215</v>
      </c>
      <c r="AU652" s="240" t="s">
        <v>89</v>
      </c>
      <c r="AY652" s="18" t="s">
        <v>213</v>
      </c>
      <c r="BE652" s="241">
        <f>IF(N652="základní",J652,0)</f>
        <v>0</v>
      </c>
      <c r="BF652" s="241">
        <f>IF(N652="snížená",J652,0)</f>
        <v>0</v>
      </c>
      <c r="BG652" s="241">
        <f>IF(N652="zákl. přenesená",J652,0)</f>
        <v>0</v>
      </c>
      <c r="BH652" s="241">
        <f>IF(N652="sníž. přenesená",J652,0)</f>
        <v>0</v>
      </c>
      <c r="BI652" s="241">
        <f>IF(N652="nulová",J652,0)</f>
        <v>0</v>
      </c>
      <c r="BJ652" s="18" t="s">
        <v>21</v>
      </c>
      <c r="BK652" s="241">
        <f>ROUND(I652*H652,2)</f>
        <v>0</v>
      </c>
      <c r="BL652" s="18" t="s">
        <v>219</v>
      </c>
      <c r="BM652" s="240" t="s">
        <v>4797</v>
      </c>
    </row>
    <row r="653" spans="1:65" s="2" customFormat="1" ht="16.5" customHeight="1">
      <c r="A653" s="39"/>
      <c r="B653" s="40"/>
      <c r="C653" s="228" t="s">
        <v>1723</v>
      </c>
      <c r="D653" s="228" t="s">
        <v>215</v>
      </c>
      <c r="E653" s="229" t="s">
        <v>4734</v>
      </c>
      <c r="F653" s="230" t="s">
        <v>4735</v>
      </c>
      <c r="G653" s="231" t="s">
        <v>4398</v>
      </c>
      <c r="H653" s="232">
        <v>0.5</v>
      </c>
      <c r="I653" s="233"/>
      <c r="J653" s="234">
        <f>ROUND(I653*H653,2)</f>
        <v>0</v>
      </c>
      <c r="K653" s="235"/>
      <c r="L653" s="45"/>
      <c r="M653" s="236" t="s">
        <v>1</v>
      </c>
      <c r="N653" s="237" t="s">
        <v>45</v>
      </c>
      <c r="O653" s="92"/>
      <c r="P653" s="238">
        <f>O653*H653</f>
        <v>0</v>
      </c>
      <c r="Q653" s="238">
        <v>0</v>
      </c>
      <c r="R653" s="238">
        <f>Q653*H653</f>
        <v>0</v>
      </c>
      <c r="S653" s="238">
        <v>0</v>
      </c>
      <c r="T653" s="239">
        <f>S653*H653</f>
        <v>0</v>
      </c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R653" s="240" t="s">
        <v>219</v>
      </c>
      <c r="AT653" s="240" t="s">
        <v>215</v>
      </c>
      <c r="AU653" s="240" t="s">
        <v>89</v>
      </c>
      <c r="AY653" s="18" t="s">
        <v>213</v>
      </c>
      <c r="BE653" s="241">
        <f>IF(N653="základní",J653,0)</f>
        <v>0</v>
      </c>
      <c r="BF653" s="241">
        <f>IF(N653="snížená",J653,0)</f>
        <v>0</v>
      </c>
      <c r="BG653" s="241">
        <f>IF(N653="zákl. přenesená",J653,0)</f>
        <v>0</v>
      </c>
      <c r="BH653" s="241">
        <f>IF(N653="sníž. přenesená",J653,0)</f>
        <v>0</v>
      </c>
      <c r="BI653" s="241">
        <f>IF(N653="nulová",J653,0)</f>
        <v>0</v>
      </c>
      <c r="BJ653" s="18" t="s">
        <v>21</v>
      </c>
      <c r="BK653" s="241">
        <f>ROUND(I653*H653,2)</f>
        <v>0</v>
      </c>
      <c r="BL653" s="18" t="s">
        <v>219</v>
      </c>
      <c r="BM653" s="240" t="s">
        <v>4798</v>
      </c>
    </row>
    <row r="654" spans="1:63" s="12" customFormat="1" ht="22.8" customHeight="1">
      <c r="A654" s="12"/>
      <c r="B654" s="212"/>
      <c r="C654" s="213"/>
      <c r="D654" s="214" t="s">
        <v>79</v>
      </c>
      <c r="E654" s="226" t="s">
        <v>4479</v>
      </c>
      <c r="F654" s="226" t="s">
        <v>4480</v>
      </c>
      <c r="G654" s="213"/>
      <c r="H654" s="213"/>
      <c r="I654" s="216"/>
      <c r="J654" s="227">
        <f>BK654</f>
        <v>0</v>
      </c>
      <c r="K654" s="213"/>
      <c r="L654" s="218"/>
      <c r="M654" s="219"/>
      <c r="N654" s="220"/>
      <c r="O654" s="220"/>
      <c r="P654" s="221">
        <f>P655</f>
        <v>0</v>
      </c>
      <c r="Q654" s="220"/>
      <c r="R654" s="221">
        <f>R655</f>
        <v>0</v>
      </c>
      <c r="S654" s="220"/>
      <c r="T654" s="222">
        <f>T655</f>
        <v>0</v>
      </c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R654" s="223" t="s">
        <v>21</v>
      </c>
      <c r="AT654" s="224" t="s">
        <v>79</v>
      </c>
      <c r="AU654" s="224" t="s">
        <v>21</v>
      </c>
      <c r="AY654" s="223" t="s">
        <v>213</v>
      </c>
      <c r="BK654" s="225">
        <f>BK655</f>
        <v>0</v>
      </c>
    </row>
    <row r="655" spans="1:65" s="2" customFormat="1" ht="16.5" customHeight="1">
      <c r="A655" s="39"/>
      <c r="B655" s="40"/>
      <c r="C655" s="228" t="s">
        <v>1728</v>
      </c>
      <c r="D655" s="228" t="s">
        <v>215</v>
      </c>
      <c r="E655" s="229" t="s">
        <v>4481</v>
      </c>
      <c r="F655" s="230" t="s">
        <v>4482</v>
      </c>
      <c r="G655" s="231" t="s">
        <v>3162</v>
      </c>
      <c r="H655" s="232">
        <v>1</v>
      </c>
      <c r="I655" s="233"/>
      <c r="J655" s="234">
        <f>ROUND(I655*H655,2)</f>
        <v>0</v>
      </c>
      <c r="K655" s="235"/>
      <c r="L655" s="45"/>
      <c r="M655" s="236" t="s">
        <v>1</v>
      </c>
      <c r="N655" s="237" t="s">
        <v>45</v>
      </c>
      <c r="O655" s="92"/>
      <c r="P655" s="238">
        <f>O655*H655</f>
        <v>0</v>
      </c>
      <c r="Q655" s="238">
        <v>0</v>
      </c>
      <c r="R655" s="238">
        <f>Q655*H655</f>
        <v>0</v>
      </c>
      <c r="S655" s="238">
        <v>0</v>
      </c>
      <c r="T655" s="239">
        <f>S655*H655</f>
        <v>0</v>
      </c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R655" s="240" t="s">
        <v>219</v>
      </c>
      <c r="AT655" s="240" t="s">
        <v>215</v>
      </c>
      <c r="AU655" s="240" t="s">
        <v>89</v>
      </c>
      <c r="AY655" s="18" t="s">
        <v>213</v>
      </c>
      <c r="BE655" s="241">
        <f>IF(N655="základní",J655,0)</f>
        <v>0</v>
      </c>
      <c r="BF655" s="241">
        <f>IF(N655="snížená",J655,0)</f>
        <v>0</v>
      </c>
      <c r="BG655" s="241">
        <f>IF(N655="zákl. přenesená",J655,0)</f>
        <v>0</v>
      </c>
      <c r="BH655" s="241">
        <f>IF(N655="sníž. přenesená",J655,0)</f>
        <v>0</v>
      </c>
      <c r="BI655" s="241">
        <f>IF(N655="nulová",J655,0)</f>
        <v>0</v>
      </c>
      <c r="BJ655" s="18" t="s">
        <v>21</v>
      </c>
      <c r="BK655" s="241">
        <f>ROUND(I655*H655,2)</f>
        <v>0</v>
      </c>
      <c r="BL655" s="18" t="s">
        <v>219</v>
      </c>
      <c r="BM655" s="240" t="s">
        <v>4799</v>
      </c>
    </row>
    <row r="656" spans="1:63" s="12" customFormat="1" ht="25.9" customHeight="1">
      <c r="A656" s="12"/>
      <c r="B656" s="212"/>
      <c r="C656" s="213"/>
      <c r="D656" s="214" t="s">
        <v>79</v>
      </c>
      <c r="E656" s="215" t="s">
        <v>4800</v>
      </c>
      <c r="F656" s="215" t="s">
        <v>4801</v>
      </c>
      <c r="G656" s="213"/>
      <c r="H656" s="213"/>
      <c r="I656" s="216"/>
      <c r="J656" s="217">
        <f>BK656</f>
        <v>0</v>
      </c>
      <c r="K656" s="213"/>
      <c r="L656" s="218"/>
      <c r="M656" s="219"/>
      <c r="N656" s="220"/>
      <c r="O656" s="220"/>
      <c r="P656" s="221">
        <f>P657+P659+P661+P663+P665+P667+P669+P671+P673</f>
        <v>0</v>
      </c>
      <c r="Q656" s="220"/>
      <c r="R656" s="221">
        <f>R657+R659+R661+R663+R665+R667+R669+R671+R673</f>
        <v>0</v>
      </c>
      <c r="S656" s="220"/>
      <c r="T656" s="222">
        <f>T657+T659+T661+T663+T665+T667+T669+T671+T673</f>
        <v>0</v>
      </c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R656" s="223" t="s">
        <v>21</v>
      </c>
      <c r="AT656" s="224" t="s">
        <v>79</v>
      </c>
      <c r="AU656" s="224" t="s">
        <v>80</v>
      </c>
      <c r="AY656" s="223" t="s">
        <v>213</v>
      </c>
      <c r="BK656" s="225">
        <f>BK657+BK659+BK661+BK663+BK665+BK667+BK669+BK671+BK673</f>
        <v>0</v>
      </c>
    </row>
    <row r="657" spans="1:63" s="12" customFormat="1" ht="22.8" customHeight="1">
      <c r="A657" s="12"/>
      <c r="B657" s="212"/>
      <c r="C657" s="213"/>
      <c r="D657" s="214" t="s">
        <v>79</v>
      </c>
      <c r="E657" s="226" t="s">
        <v>4673</v>
      </c>
      <c r="F657" s="226" t="s">
        <v>4674</v>
      </c>
      <c r="G657" s="213"/>
      <c r="H657" s="213"/>
      <c r="I657" s="216"/>
      <c r="J657" s="227">
        <f>BK657</f>
        <v>0</v>
      </c>
      <c r="K657" s="213"/>
      <c r="L657" s="218"/>
      <c r="M657" s="219"/>
      <c r="N657" s="220"/>
      <c r="O657" s="220"/>
      <c r="P657" s="221">
        <f>P658</f>
        <v>0</v>
      </c>
      <c r="Q657" s="220"/>
      <c r="R657" s="221">
        <f>R658</f>
        <v>0</v>
      </c>
      <c r="S657" s="220"/>
      <c r="T657" s="222">
        <f>T658</f>
        <v>0</v>
      </c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R657" s="223" t="s">
        <v>21</v>
      </c>
      <c r="AT657" s="224" t="s">
        <v>79</v>
      </c>
      <c r="AU657" s="224" t="s">
        <v>21</v>
      </c>
      <c r="AY657" s="223" t="s">
        <v>213</v>
      </c>
      <c r="BK657" s="225">
        <f>BK658</f>
        <v>0</v>
      </c>
    </row>
    <row r="658" spans="1:65" s="2" customFormat="1" ht="16.5" customHeight="1">
      <c r="A658" s="39"/>
      <c r="B658" s="40"/>
      <c r="C658" s="228" t="s">
        <v>1733</v>
      </c>
      <c r="D658" s="228" t="s">
        <v>215</v>
      </c>
      <c r="E658" s="229" t="s">
        <v>4675</v>
      </c>
      <c r="F658" s="230" t="s">
        <v>4676</v>
      </c>
      <c r="G658" s="231" t="s">
        <v>3162</v>
      </c>
      <c r="H658" s="232">
        <v>1</v>
      </c>
      <c r="I658" s="233"/>
      <c r="J658" s="234">
        <f>ROUND(I658*H658,2)</f>
        <v>0</v>
      </c>
      <c r="K658" s="235"/>
      <c r="L658" s="45"/>
      <c r="M658" s="236" t="s">
        <v>1</v>
      </c>
      <c r="N658" s="237" t="s">
        <v>45</v>
      </c>
      <c r="O658" s="92"/>
      <c r="P658" s="238">
        <f>O658*H658</f>
        <v>0</v>
      </c>
      <c r="Q658" s="238">
        <v>0</v>
      </c>
      <c r="R658" s="238">
        <f>Q658*H658</f>
        <v>0</v>
      </c>
      <c r="S658" s="238">
        <v>0</v>
      </c>
      <c r="T658" s="239">
        <f>S658*H658</f>
        <v>0</v>
      </c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R658" s="240" t="s">
        <v>219</v>
      </c>
      <c r="AT658" s="240" t="s">
        <v>215</v>
      </c>
      <c r="AU658" s="240" t="s">
        <v>89</v>
      </c>
      <c r="AY658" s="18" t="s">
        <v>213</v>
      </c>
      <c r="BE658" s="241">
        <f>IF(N658="základní",J658,0)</f>
        <v>0</v>
      </c>
      <c r="BF658" s="241">
        <f>IF(N658="snížená",J658,0)</f>
        <v>0</v>
      </c>
      <c r="BG658" s="241">
        <f>IF(N658="zákl. přenesená",J658,0)</f>
        <v>0</v>
      </c>
      <c r="BH658" s="241">
        <f>IF(N658="sníž. přenesená",J658,0)</f>
        <v>0</v>
      </c>
      <c r="BI658" s="241">
        <f>IF(N658="nulová",J658,0)</f>
        <v>0</v>
      </c>
      <c r="BJ658" s="18" t="s">
        <v>21</v>
      </c>
      <c r="BK658" s="241">
        <f>ROUND(I658*H658,2)</f>
        <v>0</v>
      </c>
      <c r="BL658" s="18" t="s">
        <v>219</v>
      </c>
      <c r="BM658" s="240" t="s">
        <v>4802</v>
      </c>
    </row>
    <row r="659" spans="1:63" s="12" customFormat="1" ht="22.8" customHeight="1">
      <c r="A659" s="12"/>
      <c r="B659" s="212"/>
      <c r="C659" s="213"/>
      <c r="D659" s="214" t="s">
        <v>79</v>
      </c>
      <c r="E659" s="226" t="s">
        <v>4803</v>
      </c>
      <c r="F659" s="226" t="s">
        <v>4804</v>
      </c>
      <c r="G659" s="213"/>
      <c r="H659" s="213"/>
      <c r="I659" s="216"/>
      <c r="J659" s="227">
        <f>BK659</f>
        <v>0</v>
      </c>
      <c r="K659" s="213"/>
      <c r="L659" s="218"/>
      <c r="M659" s="219"/>
      <c r="N659" s="220"/>
      <c r="O659" s="220"/>
      <c r="P659" s="221">
        <f>P660</f>
        <v>0</v>
      </c>
      <c r="Q659" s="220"/>
      <c r="R659" s="221">
        <f>R660</f>
        <v>0</v>
      </c>
      <c r="S659" s="220"/>
      <c r="T659" s="222">
        <f>T660</f>
        <v>0</v>
      </c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R659" s="223" t="s">
        <v>21</v>
      </c>
      <c r="AT659" s="224" t="s">
        <v>79</v>
      </c>
      <c r="AU659" s="224" t="s">
        <v>21</v>
      </c>
      <c r="AY659" s="223" t="s">
        <v>213</v>
      </c>
      <c r="BK659" s="225">
        <f>BK660</f>
        <v>0</v>
      </c>
    </row>
    <row r="660" spans="1:65" s="2" customFormat="1" ht="16.5" customHeight="1">
      <c r="A660" s="39"/>
      <c r="B660" s="40"/>
      <c r="C660" s="228" t="s">
        <v>1738</v>
      </c>
      <c r="D660" s="228" t="s">
        <v>215</v>
      </c>
      <c r="E660" s="229" t="s">
        <v>4805</v>
      </c>
      <c r="F660" s="230" t="s">
        <v>4806</v>
      </c>
      <c r="G660" s="231" t="s">
        <v>3162</v>
      </c>
      <c r="H660" s="232">
        <v>1</v>
      </c>
      <c r="I660" s="233"/>
      <c r="J660" s="234">
        <f>ROUND(I660*H660,2)</f>
        <v>0</v>
      </c>
      <c r="K660" s="235"/>
      <c r="L660" s="45"/>
      <c r="M660" s="236" t="s">
        <v>1</v>
      </c>
      <c r="N660" s="237" t="s">
        <v>45</v>
      </c>
      <c r="O660" s="92"/>
      <c r="P660" s="238">
        <f>O660*H660</f>
        <v>0</v>
      </c>
      <c r="Q660" s="238">
        <v>0</v>
      </c>
      <c r="R660" s="238">
        <f>Q660*H660</f>
        <v>0</v>
      </c>
      <c r="S660" s="238">
        <v>0</v>
      </c>
      <c r="T660" s="239">
        <f>S660*H660</f>
        <v>0</v>
      </c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R660" s="240" t="s">
        <v>219</v>
      </c>
      <c r="AT660" s="240" t="s">
        <v>215</v>
      </c>
      <c r="AU660" s="240" t="s">
        <v>89</v>
      </c>
      <c r="AY660" s="18" t="s">
        <v>213</v>
      </c>
      <c r="BE660" s="241">
        <f>IF(N660="základní",J660,0)</f>
        <v>0</v>
      </c>
      <c r="BF660" s="241">
        <f>IF(N660="snížená",J660,0)</f>
        <v>0</v>
      </c>
      <c r="BG660" s="241">
        <f>IF(N660="zákl. přenesená",J660,0)</f>
        <v>0</v>
      </c>
      <c r="BH660" s="241">
        <f>IF(N660="sníž. přenesená",J660,0)</f>
        <v>0</v>
      </c>
      <c r="BI660" s="241">
        <f>IF(N660="nulová",J660,0)</f>
        <v>0</v>
      </c>
      <c r="BJ660" s="18" t="s">
        <v>21</v>
      </c>
      <c r="BK660" s="241">
        <f>ROUND(I660*H660,2)</f>
        <v>0</v>
      </c>
      <c r="BL660" s="18" t="s">
        <v>219</v>
      </c>
      <c r="BM660" s="240" t="s">
        <v>4807</v>
      </c>
    </row>
    <row r="661" spans="1:63" s="12" customFormat="1" ht="22.8" customHeight="1">
      <c r="A661" s="12"/>
      <c r="B661" s="212"/>
      <c r="C661" s="213"/>
      <c r="D661" s="214" t="s">
        <v>79</v>
      </c>
      <c r="E661" s="226" t="s">
        <v>4808</v>
      </c>
      <c r="F661" s="226" t="s">
        <v>4809</v>
      </c>
      <c r="G661" s="213"/>
      <c r="H661" s="213"/>
      <c r="I661" s="216"/>
      <c r="J661" s="227">
        <f>BK661</f>
        <v>0</v>
      </c>
      <c r="K661" s="213"/>
      <c r="L661" s="218"/>
      <c r="M661" s="219"/>
      <c r="N661" s="220"/>
      <c r="O661" s="220"/>
      <c r="P661" s="221">
        <f>P662</f>
        <v>0</v>
      </c>
      <c r="Q661" s="220"/>
      <c r="R661" s="221">
        <f>R662</f>
        <v>0</v>
      </c>
      <c r="S661" s="220"/>
      <c r="T661" s="222">
        <f>T662</f>
        <v>0</v>
      </c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R661" s="223" t="s">
        <v>21</v>
      </c>
      <c r="AT661" s="224" t="s">
        <v>79</v>
      </c>
      <c r="AU661" s="224" t="s">
        <v>21</v>
      </c>
      <c r="AY661" s="223" t="s">
        <v>213</v>
      </c>
      <c r="BK661" s="225">
        <f>BK662</f>
        <v>0</v>
      </c>
    </row>
    <row r="662" spans="1:65" s="2" customFormat="1" ht="16.5" customHeight="1">
      <c r="A662" s="39"/>
      <c r="B662" s="40"/>
      <c r="C662" s="228" t="s">
        <v>1743</v>
      </c>
      <c r="D662" s="228" t="s">
        <v>215</v>
      </c>
      <c r="E662" s="229" t="s">
        <v>4810</v>
      </c>
      <c r="F662" s="230" t="s">
        <v>4811</v>
      </c>
      <c r="G662" s="231" t="s">
        <v>3162</v>
      </c>
      <c r="H662" s="232">
        <v>1</v>
      </c>
      <c r="I662" s="233"/>
      <c r="J662" s="234">
        <f>ROUND(I662*H662,2)</f>
        <v>0</v>
      </c>
      <c r="K662" s="235"/>
      <c r="L662" s="45"/>
      <c r="M662" s="236" t="s">
        <v>1</v>
      </c>
      <c r="N662" s="237" t="s">
        <v>45</v>
      </c>
      <c r="O662" s="92"/>
      <c r="P662" s="238">
        <f>O662*H662</f>
        <v>0</v>
      </c>
      <c r="Q662" s="238">
        <v>0</v>
      </c>
      <c r="R662" s="238">
        <f>Q662*H662</f>
        <v>0</v>
      </c>
      <c r="S662" s="238">
        <v>0</v>
      </c>
      <c r="T662" s="239">
        <f>S662*H662</f>
        <v>0</v>
      </c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R662" s="240" t="s">
        <v>219</v>
      </c>
      <c r="AT662" s="240" t="s">
        <v>215</v>
      </c>
      <c r="AU662" s="240" t="s">
        <v>89</v>
      </c>
      <c r="AY662" s="18" t="s">
        <v>213</v>
      </c>
      <c r="BE662" s="241">
        <f>IF(N662="základní",J662,0)</f>
        <v>0</v>
      </c>
      <c r="BF662" s="241">
        <f>IF(N662="snížená",J662,0)</f>
        <v>0</v>
      </c>
      <c r="BG662" s="241">
        <f>IF(N662="zákl. přenesená",J662,0)</f>
        <v>0</v>
      </c>
      <c r="BH662" s="241">
        <f>IF(N662="sníž. přenesená",J662,0)</f>
        <v>0</v>
      </c>
      <c r="BI662" s="241">
        <f>IF(N662="nulová",J662,0)</f>
        <v>0</v>
      </c>
      <c r="BJ662" s="18" t="s">
        <v>21</v>
      </c>
      <c r="BK662" s="241">
        <f>ROUND(I662*H662,2)</f>
        <v>0</v>
      </c>
      <c r="BL662" s="18" t="s">
        <v>219</v>
      </c>
      <c r="BM662" s="240" t="s">
        <v>3951</v>
      </c>
    </row>
    <row r="663" spans="1:63" s="12" customFormat="1" ht="22.8" customHeight="1">
      <c r="A663" s="12"/>
      <c r="B663" s="212"/>
      <c r="C663" s="213"/>
      <c r="D663" s="214" t="s">
        <v>79</v>
      </c>
      <c r="E663" s="226" t="s">
        <v>4445</v>
      </c>
      <c r="F663" s="226" t="s">
        <v>4446</v>
      </c>
      <c r="G663" s="213"/>
      <c r="H663" s="213"/>
      <c r="I663" s="216"/>
      <c r="J663" s="227">
        <f>BK663</f>
        <v>0</v>
      </c>
      <c r="K663" s="213"/>
      <c r="L663" s="218"/>
      <c r="M663" s="219"/>
      <c r="N663" s="220"/>
      <c r="O663" s="220"/>
      <c r="P663" s="221">
        <f>P664</f>
        <v>0</v>
      </c>
      <c r="Q663" s="220"/>
      <c r="R663" s="221">
        <f>R664</f>
        <v>0</v>
      </c>
      <c r="S663" s="220"/>
      <c r="T663" s="222">
        <f>T664</f>
        <v>0</v>
      </c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R663" s="223" t="s">
        <v>21</v>
      </c>
      <c r="AT663" s="224" t="s">
        <v>79</v>
      </c>
      <c r="AU663" s="224" t="s">
        <v>21</v>
      </c>
      <c r="AY663" s="223" t="s">
        <v>213</v>
      </c>
      <c r="BK663" s="225">
        <f>BK664</f>
        <v>0</v>
      </c>
    </row>
    <row r="664" spans="1:65" s="2" customFormat="1" ht="16.5" customHeight="1">
      <c r="A664" s="39"/>
      <c r="B664" s="40"/>
      <c r="C664" s="228" t="s">
        <v>1747</v>
      </c>
      <c r="D664" s="228" t="s">
        <v>215</v>
      </c>
      <c r="E664" s="229" t="s">
        <v>4449</v>
      </c>
      <c r="F664" s="230" t="s">
        <v>4450</v>
      </c>
      <c r="G664" s="231" t="s">
        <v>3162</v>
      </c>
      <c r="H664" s="232">
        <v>1</v>
      </c>
      <c r="I664" s="233"/>
      <c r="J664" s="234">
        <f>ROUND(I664*H664,2)</f>
        <v>0</v>
      </c>
      <c r="K664" s="235"/>
      <c r="L664" s="45"/>
      <c r="M664" s="236" t="s">
        <v>1</v>
      </c>
      <c r="N664" s="237" t="s">
        <v>45</v>
      </c>
      <c r="O664" s="92"/>
      <c r="P664" s="238">
        <f>O664*H664</f>
        <v>0</v>
      </c>
      <c r="Q664" s="238">
        <v>0</v>
      </c>
      <c r="R664" s="238">
        <f>Q664*H664</f>
        <v>0</v>
      </c>
      <c r="S664" s="238">
        <v>0</v>
      </c>
      <c r="T664" s="239">
        <f>S664*H664</f>
        <v>0</v>
      </c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R664" s="240" t="s">
        <v>219</v>
      </c>
      <c r="AT664" s="240" t="s">
        <v>215</v>
      </c>
      <c r="AU664" s="240" t="s">
        <v>89</v>
      </c>
      <c r="AY664" s="18" t="s">
        <v>213</v>
      </c>
      <c r="BE664" s="241">
        <f>IF(N664="základní",J664,0)</f>
        <v>0</v>
      </c>
      <c r="BF664" s="241">
        <f>IF(N664="snížená",J664,0)</f>
        <v>0</v>
      </c>
      <c r="BG664" s="241">
        <f>IF(N664="zákl. přenesená",J664,0)</f>
        <v>0</v>
      </c>
      <c r="BH664" s="241">
        <f>IF(N664="sníž. přenesená",J664,0)</f>
        <v>0</v>
      </c>
      <c r="BI664" s="241">
        <f>IF(N664="nulová",J664,0)</f>
        <v>0</v>
      </c>
      <c r="BJ664" s="18" t="s">
        <v>21</v>
      </c>
      <c r="BK664" s="241">
        <f>ROUND(I664*H664,2)</f>
        <v>0</v>
      </c>
      <c r="BL664" s="18" t="s">
        <v>219</v>
      </c>
      <c r="BM664" s="240" t="s">
        <v>4812</v>
      </c>
    </row>
    <row r="665" spans="1:63" s="12" customFormat="1" ht="22.8" customHeight="1">
      <c r="A665" s="12"/>
      <c r="B665" s="212"/>
      <c r="C665" s="213"/>
      <c r="D665" s="214" t="s">
        <v>79</v>
      </c>
      <c r="E665" s="226" t="s">
        <v>4760</v>
      </c>
      <c r="F665" s="226" t="s">
        <v>4761</v>
      </c>
      <c r="G665" s="213"/>
      <c r="H665" s="213"/>
      <c r="I665" s="216"/>
      <c r="J665" s="227">
        <f>BK665</f>
        <v>0</v>
      </c>
      <c r="K665" s="213"/>
      <c r="L665" s="218"/>
      <c r="M665" s="219"/>
      <c r="N665" s="220"/>
      <c r="O665" s="220"/>
      <c r="P665" s="221">
        <f>P666</f>
        <v>0</v>
      </c>
      <c r="Q665" s="220"/>
      <c r="R665" s="221">
        <f>R666</f>
        <v>0</v>
      </c>
      <c r="S665" s="220"/>
      <c r="T665" s="222">
        <f>T666</f>
        <v>0</v>
      </c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R665" s="223" t="s">
        <v>21</v>
      </c>
      <c r="AT665" s="224" t="s">
        <v>79</v>
      </c>
      <c r="AU665" s="224" t="s">
        <v>21</v>
      </c>
      <c r="AY665" s="223" t="s">
        <v>213</v>
      </c>
      <c r="BK665" s="225">
        <f>BK666</f>
        <v>0</v>
      </c>
    </row>
    <row r="666" spans="1:65" s="2" customFormat="1" ht="16.5" customHeight="1">
      <c r="A666" s="39"/>
      <c r="B666" s="40"/>
      <c r="C666" s="228" t="s">
        <v>1753</v>
      </c>
      <c r="D666" s="228" t="s">
        <v>215</v>
      </c>
      <c r="E666" s="229" t="s">
        <v>4813</v>
      </c>
      <c r="F666" s="230" t="s">
        <v>4814</v>
      </c>
      <c r="G666" s="231" t="s">
        <v>3162</v>
      </c>
      <c r="H666" s="232">
        <v>1</v>
      </c>
      <c r="I666" s="233"/>
      <c r="J666" s="234">
        <f>ROUND(I666*H666,2)</f>
        <v>0</v>
      </c>
      <c r="K666" s="235"/>
      <c r="L666" s="45"/>
      <c r="M666" s="236" t="s">
        <v>1</v>
      </c>
      <c r="N666" s="237" t="s">
        <v>45</v>
      </c>
      <c r="O666" s="92"/>
      <c r="P666" s="238">
        <f>O666*H666</f>
        <v>0</v>
      </c>
      <c r="Q666" s="238">
        <v>0</v>
      </c>
      <c r="R666" s="238">
        <f>Q666*H666</f>
        <v>0</v>
      </c>
      <c r="S666" s="238">
        <v>0</v>
      </c>
      <c r="T666" s="239">
        <f>S666*H666</f>
        <v>0</v>
      </c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R666" s="240" t="s">
        <v>219</v>
      </c>
      <c r="AT666" s="240" t="s">
        <v>215</v>
      </c>
      <c r="AU666" s="240" t="s">
        <v>89</v>
      </c>
      <c r="AY666" s="18" t="s">
        <v>213</v>
      </c>
      <c r="BE666" s="241">
        <f>IF(N666="základní",J666,0)</f>
        <v>0</v>
      </c>
      <c r="BF666" s="241">
        <f>IF(N666="snížená",J666,0)</f>
        <v>0</v>
      </c>
      <c r="BG666" s="241">
        <f>IF(N666="zákl. přenesená",J666,0)</f>
        <v>0</v>
      </c>
      <c r="BH666" s="241">
        <f>IF(N666="sníž. přenesená",J666,0)</f>
        <v>0</v>
      </c>
      <c r="BI666" s="241">
        <f>IF(N666="nulová",J666,0)</f>
        <v>0</v>
      </c>
      <c r="BJ666" s="18" t="s">
        <v>21</v>
      </c>
      <c r="BK666" s="241">
        <f>ROUND(I666*H666,2)</f>
        <v>0</v>
      </c>
      <c r="BL666" s="18" t="s">
        <v>219</v>
      </c>
      <c r="BM666" s="240" t="s">
        <v>4815</v>
      </c>
    </row>
    <row r="667" spans="1:63" s="12" customFormat="1" ht="22.8" customHeight="1">
      <c r="A667" s="12"/>
      <c r="B667" s="212"/>
      <c r="C667" s="213"/>
      <c r="D667" s="214" t="s">
        <v>79</v>
      </c>
      <c r="E667" s="226" t="s">
        <v>4816</v>
      </c>
      <c r="F667" s="226" t="s">
        <v>4817</v>
      </c>
      <c r="G667" s="213"/>
      <c r="H667" s="213"/>
      <c r="I667" s="216"/>
      <c r="J667" s="227">
        <f>BK667</f>
        <v>0</v>
      </c>
      <c r="K667" s="213"/>
      <c r="L667" s="218"/>
      <c r="M667" s="219"/>
      <c r="N667" s="220"/>
      <c r="O667" s="220"/>
      <c r="P667" s="221">
        <f>P668</f>
        <v>0</v>
      </c>
      <c r="Q667" s="220"/>
      <c r="R667" s="221">
        <f>R668</f>
        <v>0</v>
      </c>
      <c r="S667" s="220"/>
      <c r="T667" s="222">
        <f>T668</f>
        <v>0</v>
      </c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R667" s="223" t="s">
        <v>21</v>
      </c>
      <c r="AT667" s="224" t="s">
        <v>79</v>
      </c>
      <c r="AU667" s="224" t="s">
        <v>21</v>
      </c>
      <c r="AY667" s="223" t="s">
        <v>213</v>
      </c>
      <c r="BK667" s="225">
        <f>BK668</f>
        <v>0</v>
      </c>
    </row>
    <row r="668" spans="1:65" s="2" customFormat="1" ht="16.5" customHeight="1">
      <c r="A668" s="39"/>
      <c r="B668" s="40"/>
      <c r="C668" s="228" t="s">
        <v>1763</v>
      </c>
      <c r="D668" s="228" t="s">
        <v>215</v>
      </c>
      <c r="E668" s="229" t="s">
        <v>4818</v>
      </c>
      <c r="F668" s="230" t="s">
        <v>4819</v>
      </c>
      <c r="G668" s="231" t="s">
        <v>3162</v>
      </c>
      <c r="H668" s="232">
        <v>2</v>
      </c>
      <c r="I668" s="233"/>
      <c r="J668" s="234">
        <f>ROUND(I668*H668,2)</f>
        <v>0</v>
      </c>
      <c r="K668" s="235"/>
      <c r="L668" s="45"/>
      <c r="M668" s="236" t="s">
        <v>1</v>
      </c>
      <c r="N668" s="237" t="s">
        <v>45</v>
      </c>
      <c r="O668" s="92"/>
      <c r="P668" s="238">
        <f>O668*H668</f>
        <v>0</v>
      </c>
      <c r="Q668" s="238">
        <v>0</v>
      </c>
      <c r="R668" s="238">
        <f>Q668*H668</f>
        <v>0</v>
      </c>
      <c r="S668" s="238">
        <v>0</v>
      </c>
      <c r="T668" s="239">
        <f>S668*H668</f>
        <v>0</v>
      </c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R668" s="240" t="s">
        <v>219</v>
      </c>
      <c r="AT668" s="240" t="s">
        <v>215</v>
      </c>
      <c r="AU668" s="240" t="s">
        <v>89</v>
      </c>
      <c r="AY668" s="18" t="s">
        <v>213</v>
      </c>
      <c r="BE668" s="241">
        <f>IF(N668="základní",J668,0)</f>
        <v>0</v>
      </c>
      <c r="BF668" s="241">
        <f>IF(N668="snížená",J668,0)</f>
        <v>0</v>
      </c>
      <c r="BG668" s="241">
        <f>IF(N668="zákl. přenesená",J668,0)</f>
        <v>0</v>
      </c>
      <c r="BH668" s="241">
        <f>IF(N668="sníž. přenesená",J668,0)</f>
        <v>0</v>
      </c>
      <c r="BI668" s="241">
        <f>IF(N668="nulová",J668,0)</f>
        <v>0</v>
      </c>
      <c r="BJ668" s="18" t="s">
        <v>21</v>
      </c>
      <c r="BK668" s="241">
        <f>ROUND(I668*H668,2)</f>
        <v>0</v>
      </c>
      <c r="BL668" s="18" t="s">
        <v>219</v>
      </c>
      <c r="BM668" s="240" t="s">
        <v>4820</v>
      </c>
    </row>
    <row r="669" spans="1:63" s="12" customFormat="1" ht="22.8" customHeight="1">
      <c r="A669" s="12"/>
      <c r="B669" s="212"/>
      <c r="C669" s="213"/>
      <c r="D669" s="214" t="s">
        <v>79</v>
      </c>
      <c r="E669" s="226" t="s">
        <v>4821</v>
      </c>
      <c r="F669" s="226" t="s">
        <v>4822</v>
      </c>
      <c r="G669" s="213"/>
      <c r="H669" s="213"/>
      <c r="I669" s="216"/>
      <c r="J669" s="227">
        <f>BK669</f>
        <v>0</v>
      </c>
      <c r="K669" s="213"/>
      <c r="L669" s="218"/>
      <c r="M669" s="219"/>
      <c r="N669" s="220"/>
      <c r="O669" s="220"/>
      <c r="P669" s="221">
        <f>P670</f>
        <v>0</v>
      </c>
      <c r="Q669" s="220"/>
      <c r="R669" s="221">
        <f>R670</f>
        <v>0</v>
      </c>
      <c r="S669" s="220"/>
      <c r="T669" s="222">
        <f>T670</f>
        <v>0</v>
      </c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R669" s="223" t="s">
        <v>21</v>
      </c>
      <c r="AT669" s="224" t="s">
        <v>79</v>
      </c>
      <c r="AU669" s="224" t="s">
        <v>21</v>
      </c>
      <c r="AY669" s="223" t="s">
        <v>213</v>
      </c>
      <c r="BK669" s="225">
        <f>BK670</f>
        <v>0</v>
      </c>
    </row>
    <row r="670" spans="1:65" s="2" customFormat="1" ht="16.5" customHeight="1">
      <c r="A670" s="39"/>
      <c r="B670" s="40"/>
      <c r="C670" s="228" t="s">
        <v>1769</v>
      </c>
      <c r="D670" s="228" t="s">
        <v>215</v>
      </c>
      <c r="E670" s="229" t="s">
        <v>4823</v>
      </c>
      <c r="F670" s="230" t="s">
        <v>4824</v>
      </c>
      <c r="G670" s="231" t="s">
        <v>3162</v>
      </c>
      <c r="H670" s="232">
        <v>1</v>
      </c>
      <c r="I670" s="233"/>
      <c r="J670" s="234">
        <f>ROUND(I670*H670,2)</f>
        <v>0</v>
      </c>
      <c r="K670" s="235"/>
      <c r="L670" s="45"/>
      <c r="M670" s="236" t="s">
        <v>1</v>
      </c>
      <c r="N670" s="237" t="s">
        <v>45</v>
      </c>
      <c r="O670" s="92"/>
      <c r="P670" s="238">
        <f>O670*H670</f>
        <v>0</v>
      </c>
      <c r="Q670" s="238">
        <v>0</v>
      </c>
      <c r="R670" s="238">
        <f>Q670*H670</f>
        <v>0</v>
      </c>
      <c r="S670" s="238">
        <v>0</v>
      </c>
      <c r="T670" s="239">
        <f>S670*H670</f>
        <v>0</v>
      </c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R670" s="240" t="s">
        <v>219</v>
      </c>
      <c r="AT670" s="240" t="s">
        <v>215</v>
      </c>
      <c r="AU670" s="240" t="s">
        <v>89</v>
      </c>
      <c r="AY670" s="18" t="s">
        <v>213</v>
      </c>
      <c r="BE670" s="241">
        <f>IF(N670="základní",J670,0)</f>
        <v>0</v>
      </c>
      <c r="BF670" s="241">
        <f>IF(N670="snížená",J670,0)</f>
        <v>0</v>
      </c>
      <c r="BG670" s="241">
        <f>IF(N670="zákl. přenesená",J670,0)</f>
        <v>0</v>
      </c>
      <c r="BH670" s="241">
        <f>IF(N670="sníž. přenesená",J670,0)</f>
        <v>0</v>
      </c>
      <c r="BI670" s="241">
        <f>IF(N670="nulová",J670,0)</f>
        <v>0</v>
      </c>
      <c r="BJ670" s="18" t="s">
        <v>21</v>
      </c>
      <c r="BK670" s="241">
        <f>ROUND(I670*H670,2)</f>
        <v>0</v>
      </c>
      <c r="BL670" s="18" t="s">
        <v>219</v>
      </c>
      <c r="BM670" s="240" t="s">
        <v>4825</v>
      </c>
    </row>
    <row r="671" spans="1:63" s="12" customFormat="1" ht="22.8" customHeight="1">
      <c r="A671" s="12"/>
      <c r="B671" s="212"/>
      <c r="C671" s="213"/>
      <c r="D671" s="214" t="s">
        <v>79</v>
      </c>
      <c r="E671" s="226" t="s">
        <v>4467</v>
      </c>
      <c r="F671" s="226" t="s">
        <v>4468</v>
      </c>
      <c r="G671" s="213"/>
      <c r="H671" s="213"/>
      <c r="I671" s="216"/>
      <c r="J671" s="227">
        <f>BK671</f>
        <v>0</v>
      </c>
      <c r="K671" s="213"/>
      <c r="L671" s="218"/>
      <c r="M671" s="219"/>
      <c r="N671" s="220"/>
      <c r="O671" s="220"/>
      <c r="P671" s="221">
        <f>P672</f>
        <v>0</v>
      </c>
      <c r="Q671" s="220"/>
      <c r="R671" s="221">
        <f>R672</f>
        <v>0</v>
      </c>
      <c r="S671" s="220"/>
      <c r="T671" s="222">
        <f>T672</f>
        <v>0</v>
      </c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R671" s="223" t="s">
        <v>21</v>
      </c>
      <c r="AT671" s="224" t="s">
        <v>79</v>
      </c>
      <c r="AU671" s="224" t="s">
        <v>21</v>
      </c>
      <c r="AY671" s="223" t="s">
        <v>213</v>
      </c>
      <c r="BK671" s="225">
        <f>BK672</f>
        <v>0</v>
      </c>
    </row>
    <row r="672" spans="1:65" s="2" customFormat="1" ht="16.5" customHeight="1">
      <c r="A672" s="39"/>
      <c r="B672" s="40"/>
      <c r="C672" s="228" t="s">
        <v>1774</v>
      </c>
      <c r="D672" s="228" t="s">
        <v>215</v>
      </c>
      <c r="E672" s="229" t="s">
        <v>4826</v>
      </c>
      <c r="F672" s="230" t="s">
        <v>4827</v>
      </c>
      <c r="G672" s="231" t="s">
        <v>4398</v>
      </c>
      <c r="H672" s="232">
        <v>0.4</v>
      </c>
      <c r="I672" s="233"/>
      <c r="J672" s="234">
        <f>ROUND(I672*H672,2)</f>
        <v>0</v>
      </c>
      <c r="K672" s="235"/>
      <c r="L672" s="45"/>
      <c r="M672" s="236" t="s">
        <v>1</v>
      </c>
      <c r="N672" s="237" t="s">
        <v>45</v>
      </c>
      <c r="O672" s="92"/>
      <c r="P672" s="238">
        <f>O672*H672</f>
        <v>0</v>
      </c>
      <c r="Q672" s="238">
        <v>0</v>
      </c>
      <c r="R672" s="238">
        <f>Q672*H672</f>
        <v>0</v>
      </c>
      <c r="S672" s="238">
        <v>0</v>
      </c>
      <c r="T672" s="239">
        <f>S672*H672</f>
        <v>0</v>
      </c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R672" s="240" t="s">
        <v>219</v>
      </c>
      <c r="AT672" s="240" t="s">
        <v>215</v>
      </c>
      <c r="AU672" s="240" t="s">
        <v>89</v>
      </c>
      <c r="AY672" s="18" t="s">
        <v>213</v>
      </c>
      <c r="BE672" s="241">
        <f>IF(N672="základní",J672,0)</f>
        <v>0</v>
      </c>
      <c r="BF672" s="241">
        <f>IF(N672="snížená",J672,0)</f>
        <v>0</v>
      </c>
      <c r="BG672" s="241">
        <f>IF(N672="zákl. přenesená",J672,0)</f>
        <v>0</v>
      </c>
      <c r="BH672" s="241">
        <f>IF(N672="sníž. přenesená",J672,0)</f>
        <v>0</v>
      </c>
      <c r="BI672" s="241">
        <f>IF(N672="nulová",J672,0)</f>
        <v>0</v>
      </c>
      <c r="BJ672" s="18" t="s">
        <v>21</v>
      </c>
      <c r="BK672" s="241">
        <f>ROUND(I672*H672,2)</f>
        <v>0</v>
      </c>
      <c r="BL672" s="18" t="s">
        <v>219</v>
      </c>
      <c r="BM672" s="240" t="s">
        <v>4828</v>
      </c>
    </row>
    <row r="673" spans="1:63" s="12" customFormat="1" ht="22.8" customHeight="1">
      <c r="A673" s="12"/>
      <c r="B673" s="212"/>
      <c r="C673" s="213"/>
      <c r="D673" s="214" t="s">
        <v>79</v>
      </c>
      <c r="E673" s="226" t="s">
        <v>4485</v>
      </c>
      <c r="F673" s="226" t="s">
        <v>4486</v>
      </c>
      <c r="G673" s="213"/>
      <c r="H673" s="213"/>
      <c r="I673" s="216"/>
      <c r="J673" s="227">
        <f>BK673</f>
        <v>0</v>
      </c>
      <c r="K673" s="213"/>
      <c r="L673" s="218"/>
      <c r="M673" s="219"/>
      <c r="N673" s="220"/>
      <c r="O673" s="220"/>
      <c r="P673" s="221">
        <f>P674</f>
        <v>0</v>
      </c>
      <c r="Q673" s="220"/>
      <c r="R673" s="221">
        <f>R674</f>
        <v>0</v>
      </c>
      <c r="S673" s="220"/>
      <c r="T673" s="222">
        <f>T674</f>
        <v>0</v>
      </c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R673" s="223" t="s">
        <v>21</v>
      </c>
      <c r="AT673" s="224" t="s">
        <v>79</v>
      </c>
      <c r="AU673" s="224" t="s">
        <v>21</v>
      </c>
      <c r="AY673" s="223" t="s">
        <v>213</v>
      </c>
      <c r="BK673" s="225">
        <f>BK674</f>
        <v>0</v>
      </c>
    </row>
    <row r="674" spans="1:65" s="2" customFormat="1" ht="16.5" customHeight="1">
      <c r="A674" s="39"/>
      <c r="B674" s="40"/>
      <c r="C674" s="228" t="s">
        <v>1779</v>
      </c>
      <c r="D674" s="228" t="s">
        <v>215</v>
      </c>
      <c r="E674" s="229" t="s">
        <v>4487</v>
      </c>
      <c r="F674" s="230" t="s">
        <v>4488</v>
      </c>
      <c r="G674" s="231" t="s">
        <v>4398</v>
      </c>
      <c r="H674" s="232">
        <v>2.5</v>
      </c>
      <c r="I674" s="233"/>
      <c r="J674" s="234">
        <f>ROUND(I674*H674,2)</f>
        <v>0</v>
      </c>
      <c r="K674" s="235"/>
      <c r="L674" s="45"/>
      <c r="M674" s="236" t="s">
        <v>1</v>
      </c>
      <c r="N674" s="237" t="s">
        <v>45</v>
      </c>
      <c r="O674" s="92"/>
      <c r="P674" s="238">
        <f>O674*H674</f>
        <v>0</v>
      </c>
      <c r="Q674" s="238">
        <v>0</v>
      </c>
      <c r="R674" s="238">
        <f>Q674*H674</f>
        <v>0</v>
      </c>
      <c r="S674" s="238">
        <v>0</v>
      </c>
      <c r="T674" s="239">
        <f>S674*H674</f>
        <v>0</v>
      </c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R674" s="240" t="s">
        <v>219</v>
      </c>
      <c r="AT674" s="240" t="s">
        <v>215</v>
      </c>
      <c r="AU674" s="240" t="s">
        <v>89</v>
      </c>
      <c r="AY674" s="18" t="s">
        <v>213</v>
      </c>
      <c r="BE674" s="241">
        <f>IF(N674="základní",J674,0)</f>
        <v>0</v>
      </c>
      <c r="BF674" s="241">
        <f>IF(N674="snížená",J674,0)</f>
        <v>0</v>
      </c>
      <c r="BG674" s="241">
        <f>IF(N674="zákl. přenesená",J674,0)</f>
        <v>0</v>
      </c>
      <c r="BH674" s="241">
        <f>IF(N674="sníž. přenesená",J674,0)</f>
        <v>0</v>
      </c>
      <c r="BI674" s="241">
        <f>IF(N674="nulová",J674,0)</f>
        <v>0</v>
      </c>
      <c r="BJ674" s="18" t="s">
        <v>21</v>
      </c>
      <c r="BK674" s="241">
        <f>ROUND(I674*H674,2)</f>
        <v>0</v>
      </c>
      <c r="BL674" s="18" t="s">
        <v>219</v>
      </c>
      <c r="BM674" s="240" t="s">
        <v>4829</v>
      </c>
    </row>
    <row r="675" spans="1:63" s="12" customFormat="1" ht="25.9" customHeight="1">
      <c r="A675" s="12"/>
      <c r="B675" s="212"/>
      <c r="C675" s="213"/>
      <c r="D675" s="214" t="s">
        <v>79</v>
      </c>
      <c r="E675" s="215" t="s">
        <v>4830</v>
      </c>
      <c r="F675" s="215" t="s">
        <v>4831</v>
      </c>
      <c r="G675" s="213"/>
      <c r="H675" s="213"/>
      <c r="I675" s="216"/>
      <c r="J675" s="217">
        <f>BK675</f>
        <v>0</v>
      </c>
      <c r="K675" s="213"/>
      <c r="L675" s="218"/>
      <c r="M675" s="219"/>
      <c r="N675" s="220"/>
      <c r="O675" s="220"/>
      <c r="P675" s="221">
        <f>P676+P678+P679+P681+P683</f>
        <v>0</v>
      </c>
      <c r="Q675" s="220"/>
      <c r="R675" s="221">
        <f>R676+R678+R679+R681+R683</f>
        <v>0</v>
      </c>
      <c r="S675" s="220"/>
      <c r="T675" s="222">
        <f>T676+T678+T679+T681+T683</f>
        <v>0</v>
      </c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R675" s="223" t="s">
        <v>21</v>
      </c>
      <c r="AT675" s="224" t="s">
        <v>79</v>
      </c>
      <c r="AU675" s="224" t="s">
        <v>80</v>
      </c>
      <c r="AY675" s="223" t="s">
        <v>213</v>
      </c>
      <c r="BK675" s="225">
        <f>BK676+BK678+BK679+BK681+BK683</f>
        <v>0</v>
      </c>
    </row>
    <row r="676" spans="1:63" s="12" customFormat="1" ht="22.8" customHeight="1">
      <c r="A676" s="12"/>
      <c r="B676" s="212"/>
      <c r="C676" s="213"/>
      <c r="D676" s="214" t="s">
        <v>79</v>
      </c>
      <c r="E676" s="226" t="s">
        <v>4821</v>
      </c>
      <c r="F676" s="226" t="s">
        <v>4822</v>
      </c>
      <c r="G676" s="213"/>
      <c r="H676" s="213"/>
      <c r="I676" s="216"/>
      <c r="J676" s="227">
        <f>BK676</f>
        <v>0</v>
      </c>
      <c r="K676" s="213"/>
      <c r="L676" s="218"/>
      <c r="M676" s="219"/>
      <c r="N676" s="220"/>
      <c r="O676" s="220"/>
      <c r="P676" s="221">
        <f>P677</f>
        <v>0</v>
      </c>
      <c r="Q676" s="220"/>
      <c r="R676" s="221">
        <f>R677</f>
        <v>0</v>
      </c>
      <c r="S676" s="220"/>
      <c r="T676" s="222">
        <f>T677</f>
        <v>0</v>
      </c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R676" s="223" t="s">
        <v>21</v>
      </c>
      <c r="AT676" s="224" t="s">
        <v>79</v>
      </c>
      <c r="AU676" s="224" t="s">
        <v>21</v>
      </c>
      <c r="AY676" s="223" t="s">
        <v>213</v>
      </c>
      <c r="BK676" s="225">
        <f>BK677</f>
        <v>0</v>
      </c>
    </row>
    <row r="677" spans="1:65" s="2" customFormat="1" ht="16.5" customHeight="1">
      <c r="A677" s="39"/>
      <c r="B677" s="40"/>
      <c r="C677" s="228" t="s">
        <v>1784</v>
      </c>
      <c r="D677" s="228" t="s">
        <v>215</v>
      </c>
      <c r="E677" s="229" t="s">
        <v>4832</v>
      </c>
      <c r="F677" s="230" t="s">
        <v>4833</v>
      </c>
      <c r="G677" s="231" t="s">
        <v>3162</v>
      </c>
      <c r="H677" s="232">
        <v>2</v>
      </c>
      <c r="I677" s="233"/>
      <c r="J677" s="234">
        <f>ROUND(I677*H677,2)</f>
        <v>0</v>
      </c>
      <c r="K677" s="235"/>
      <c r="L677" s="45"/>
      <c r="M677" s="236" t="s">
        <v>1</v>
      </c>
      <c r="N677" s="237" t="s">
        <v>45</v>
      </c>
      <c r="O677" s="92"/>
      <c r="P677" s="238">
        <f>O677*H677</f>
        <v>0</v>
      </c>
      <c r="Q677" s="238">
        <v>0</v>
      </c>
      <c r="R677" s="238">
        <f>Q677*H677</f>
        <v>0</v>
      </c>
      <c r="S677" s="238">
        <v>0</v>
      </c>
      <c r="T677" s="239">
        <f>S677*H677</f>
        <v>0</v>
      </c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R677" s="240" t="s">
        <v>219</v>
      </c>
      <c r="AT677" s="240" t="s">
        <v>215</v>
      </c>
      <c r="AU677" s="240" t="s">
        <v>89</v>
      </c>
      <c r="AY677" s="18" t="s">
        <v>213</v>
      </c>
      <c r="BE677" s="241">
        <f>IF(N677="základní",J677,0)</f>
        <v>0</v>
      </c>
      <c r="BF677" s="241">
        <f>IF(N677="snížená",J677,0)</f>
        <v>0</v>
      </c>
      <c r="BG677" s="241">
        <f>IF(N677="zákl. přenesená",J677,0)</f>
        <v>0</v>
      </c>
      <c r="BH677" s="241">
        <f>IF(N677="sníž. přenesená",J677,0)</f>
        <v>0</v>
      </c>
      <c r="BI677" s="241">
        <f>IF(N677="nulová",J677,0)</f>
        <v>0</v>
      </c>
      <c r="BJ677" s="18" t="s">
        <v>21</v>
      </c>
      <c r="BK677" s="241">
        <f>ROUND(I677*H677,2)</f>
        <v>0</v>
      </c>
      <c r="BL677" s="18" t="s">
        <v>219</v>
      </c>
      <c r="BM677" s="240" t="s">
        <v>4834</v>
      </c>
    </row>
    <row r="678" spans="1:63" s="12" customFormat="1" ht="22.8" customHeight="1">
      <c r="A678" s="12"/>
      <c r="B678" s="212"/>
      <c r="C678" s="213"/>
      <c r="D678" s="214" t="s">
        <v>79</v>
      </c>
      <c r="E678" s="226" t="s">
        <v>4835</v>
      </c>
      <c r="F678" s="226" t="s">
        <v>4836</v>
      </c>
      <c r="G678" s="213"/>
      <c r="H678" s="213"/>
      <c r="I678" s="216"/>
      <c r="J678" s="227">
        <f>BK678</f>
        <v>0</v>
      </c>
      <c r="K678" s="213"/>
      <c r="L678" s="218"/>
      <c r="M678" s="219"/>
      <c r="N678" s="220"/>
      <c r="O678" s="220"/>
      <c r="P678" s="221">
        <v>0</v>
      </c>
      <c r="Q678" s="220"/>
      <c r="R678" s="221">
        <v>0</v>
      </c>
      <c r="S678" s="220"/>
      <c r="T678" s="222">
        <v>0</v>
      </c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R678" s="223" t="s">
        <v>21</v>
      </c>
      <c r="AT678" s="224" t="s">
        <v>79</v>
      </c>
      <c r="AU678" s="224" t="s">
        <v>21</v>
      </c>
      <c r="AY678" s="223" t="s">
        <v>213</v>
      </c>
      <c r="BK678" s="225">
        <v>0</v>
      </c>
    </row>
    <row r="679" spans="1:63" s="12" customFormat="1" ht="22.8" customHeight="1">
      <c r="A679" s="12"/>
      <c r="B679" s="212"/>
      <c r="C679" s="213"/>
      <c r="D679" s="214" t="s">
        <v>79</v>
      </c>
      <c r="E679" s="226" t="s">
        <v>4837</v>
      </c>
      <c r="F679" s="226" t="s">
        <v>4838</v>
      </c>
      <c r="G679" s="213"/>
      <c r="H679" s="213"/>
      <c r="I679" s="216"/>
      <c r="J679" s="227">
        <f>BK679</f>
        <v>0</v>
      </c>
      <c r="K679" s="213"/>
      <c r="L679" s="218"/>
      <c r="M679" s="219"/>
      <c r="N679" s="220"/>
      <c r="O679" s="220"/>
      <c r="P679" s="221">
        <f>P680</f>
        <v>0</v>
      </c>
      <c r="Q679" s="220"/>
      <c r="R679" s="221">
        <f>R680</f>
        <v>0</v>
      </c>
      <c r="S679" s="220"/>
      <c r="T679" s="222">
        <f>T680</f>
        <v>0</v>
      </c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R679" s="223" t="s">
        <v>21</v>
      </c>
      <c r="AT679" s="224" t="s">
        <v>79</v>
      </c>
      <c r="AU679" s="224" t="s">
        <v>21</v>
      </c>
      <c r="AY679" s="223" t="s">
        <v>213</v>
      </c>
      <c r="BK679" s="225">
        <f>BK680</f>
        <v>0</v>
      </c>
    </row>
    <row r="680" spans="1:65" s="2" customFormat="1" ht="16.5" customHeight="1">
      <c r="A680" s="39"/>
      <c r="B680" s="40"/>
      <c r="C680" s="228" t="s">
        <v>1789</v>
      </c>
      <c r="D680" s="228" t="s">
        <v>215</v>
      </c>
      <c r="E680" s="229" t="s">
        <v>4839</v>
      </c>
      <c r="F680" s="230" t="s">
        <v>4840</v>
      </c>
      <c r="G680" s="231" t="s">
        <v>3162</v>
      </c>
      <c r="H680" s="232">
        <v>1</v>
      </c>
      <c r="I680" s="233"/>
      <c r="J680" s="234">
        <f>ROUND(I680*H680,2)</f>
        <v>0</v>
      </c>
      <c r="K680" s="235"/>
      <c r="L680" s="45"/>
      <c r="M680" s="236" t="s">
        <v>1</v>
      </c>
      <c r="N680" s="237" t="s">
        <v>45</v>
      </c>
      <c r="O680" s="92"/>
      <c r="P680" s="238">
        <f>O680*H680</f>
        <v>0</v>
      </c>
      <c r="Q680" s="238">
        <v>0</v>
      </c>
      <c r="R680" s="238">
        <f>Q680*H680</f>
        <v>0</v>
      </c>
      <c r="S680" s="238">
        <v>0</v>
      </c>
      <c r="T680" s="239">
        <f>S680*H680</f>
        <v>0</v>
      </c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R680" s="240" t="s">
        <v>219</v>
      </c>
      <c r="AT680" s="240" t="s">
        <v>215</v>
      </c>
      <c r="AU680" s="240" t="s">
        <v>89</v>
      </c>
      <c r="AY680" s="18" t="s">
        <v>213</v>
      </c>
      <c r="BE680" s="241">
        <f>IF(N680="základní",J680,0)</f>
        <v>0</v>
      </c>
      <c r="BF680" s="241">
        <f>IF(N680="snížená",J680,0)</f>
        <v>0</v>
      </c>
      <c r="BG680" s="241">
        <f>IF(N680="zákl. přenesená",J680,0)</f>
        <v>0</v>
      </c>
      <c r="BH680" s="241">
        <f>IF(N680="sníž. přenesená",J680,0)</f>
        <v>0</v>
      </c>
      <c r="BI680" s="241">
        <f>IF(N680="nulová",J680,0)</f>
        <v>0</v>
      </c>
      <c r="BJ680" s="18" t="s">
        <v>21</v>
      </c>
      <c r="BK680" s="241">
        <f>ROUND(I680*H680,2)</f>
        <v>0</v>
      </c>
      <c r="BL680" s="18" t="s">
        <v>219</v>
      </c>
      <c r="BM680" s="240" t="s">
        <v>4841</v>
      </c>
    </row>
    <row r="681" spans="1:63" s="12" customFormat="1" ht="22.8" customHeight="1">
      <c r="A681" s="12"/>
      <c r="B681" s="212"/>
      <c r="C681" s="213"/>
      <c r="D681" s="214" t="s">
        <v>79</v>
      </c>
      <c r="E681" s="226" t="s">
        <v>4842</v>
      </c>
      <c r="F681" s="226" t="s">
        <v>4843</v>
      </c>
      <c r="G681" s="213"/>
      <c r="H681" s="213"/>
      <c r="I681" s="216"/>
      <c r="J681" s="227">
        <f>BK681</f>
        <v>0</v>
      </c>
      <c r="K681" s="213"/>
      <c r="L681" s="218"/>
      <c r="M681" s="219"/>
      <c r="N681" s="220"/>
      <c r="O681" s="220"/>
      <c r="P681" s="221">
        <f>P682</f>
        <v>0</v>
      </c>
      <c r="Q681" s="220"/>
      <c r="R681" s="221">
        <f>R682</f>
        <v>0</v>
      </c>
      <c r="S681" s="220"/>
      <c r="T681" s="222">
        <f>T682</f>
        <v>0</v>
      </c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R681" s="223" t="s">
        <v>21</v>
      </c>
      <c r="AT681" s="224" t="s">
        <v>79</v>
      </c>
      <c r="AU681" s="224" t="s">
        <v>21</v>
      </c>
      <c r="AY681" s="223" t="s">
        <v>213</v>
      </c>
      <c r="BK681" s="225">
        <f>BK682</f>
        <v>0</v>
      </c>
    </row>
    <row r="682" spans="1:65" s="2" customFormat="1" ht="16.5" customHeight="1">
      <c r="A682" s="39"/>
      <c r="B682" s="40"/>
      <c r="C682" s="228" t="s">
        <v>1794</v>
      </c>
      <c r="D682" s="228" t="s">
        <v>215</v>
      </c>
      <c r="E682" s="229" t="s">
        <v>4844</v>
      </c>
      <c r="F682" s="230" t="s">
        <v>4845</v>
      </c>
      <c r="G682" s="231" t="s">
        <v>3162</v>
      </c>
      <c r="H682" s="232">
        <v>1</v>
      </c>
      <c r="I682" s="233"/>
      <c r="J682" s="234">
        <f>ROUND(I682*H682,2)</f>
        <v>0</v>
      </c>
      <c r="K682" s="235"/>
      <c r="L682" s="45"/>
      <c r="M682" s="236" t="s">
        <v>1</v>
      </c>
      <c r="N682" s="237" t="s">
        <v>45</v>
      </c>
      <c r="O682" s="92"/>
      <c r="P682" s="238">
        <f>O682*H682</f>
        <v>0</v>
      </c>
      <c r="Q682" s="238">
        <v>0</v>
      </c>
      <c r="R682" s="238">
        <f>Q682*H682</f>
        <v>0</v>
      </c>
      <c r="S682" s="238">
        <v>0</v>
      </c>
      <c r="T682" s="239">
        <f>S682*H682</f>
        <v>0</v>
      </c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R682" s="240" t="s">
        <v>219</v>
      </c>
      <c r="AT682" s="240" t="s">
        <v>215</v>
      </c>
      <c r="AU682" s="240" t="s">
        <v>89</v>
      </c>
      <c r="AY682" s="18" t="s">
        <v>213</v>
      </c>
      <c r="BE682" s="241">
        <f>IF(N682="základní",J682,0)</f>
        <v>0</v>
      </c>
      <c r="BF682" s="241">
        <f>IF(N682="snížená",J682,0)</f>
        <v>0</v>
      </c>
      <c r="BG682" s="241">
        <f>IF(N682="zákl. přenesená",J682,0)</f>
        <v>0</v>
      </c>
      <c r="BH682" s="241">
        <f>IF(N682="sníž. přenesená",J682,0)</f>
        <v>0</v>
      </c>
      <c r="BI682" s="241">
        <f>IF(N682="nulová",J682,0)</f>
        <v>0</v>
      </c>
      <c r="BJ682" s="18" t="s">
        <v>21</v>
      </c>
      <c r="BK682" s="241">
        <f>ROUND(I682*H682,2)</f>
        <v>0</v>
      </c>
      <c r="BL682" s="18" t="s">
        <v>219</v>
      </c>
      <c r="BM682" s="240" t="s">
        <v>4846</v>
      </c>
    </row>
    <row r="683" spans="1:63" s="12" customFormat="1" ht="22.8" customHeight="1">
      <c r="A683" s="12"/>
      <c r="B683" s="212"/>
      <c r="C683" s="213"/>
      <c r="D683" s="214" t="s">
        <v>79</v>
      </c>
      <c r="E683" s="226" t="s">
        <v>4485</v>
      </c>
      <c r="F683" s="226" t="s">
        <v>4486</v>
      </c>
      <c r="G683" s="213"/>
      <c r="H683" s="213"/>
      <c r="I683" s="216"/>
      <c r="J683" s="227">
        <f>BK683</f>
        <v>0</v>
      </c>
      <c r="K683" s="213"/>
      <c r="L683" s="218"/>
      <c r="M683" s="219"/>
      <c r="N683" s="220"/>
      <c r="O683" s="220"/>
      <c r="P683" s="221">
        <f>P684</f>
        <v>0</v>
      </c>
      <c r="Q683" s="220"/>
      <c r="R683" s="221">
        <f>R684</f>
        <v>0</v>
      </c>
      <c r="S683" s="220"/>
      <c r="T683" s="222">
        <f>T684</f>
        <v>0</v>
      </c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R683" s="223" t="s">
        <v>21</v>
      </c>
      <c r="AT683" s="224" t="s">
        <v>79</v>
      </c>
      <c r="AU683" s="224" t="s">
        <v>21</v>
      </c>
      <c r="AY683" s="223" t="s">
        <v>213</v>
      </c>
      <c r="BK683" s="225">
        <f>BK684</f>
        <v>0</v>
      </c>
    </row>
    <row r="684" spans="1:65" s="2" customFormat="1" ht="16.5" customHeight="1">
      <c r="A684" s="39"/>
      <c r="B684" s="40"/>
      <c r="C684" s="228" t="s">
        <v>1799</v>
      </c>
      <c r="D684" s="228" t="s">
        <v>215</v>
      </c>
      <c r="E684" s="229" t="s">
        <v>4847</v>
      </c>
      <c r="F684" s="230" t="s">
        <v>4848</v>
      </c>
      <c r="G684" s="231" t="s">
        <v>4398</v>
      </c>
      <c r="H684" s="232">
        <v>1.2</v>
      </c>
      <c r="I684" s="233"/>
      <c r="J684" s="234">
        <f>ROUND(I684*H684,2)</f>
        <v>0</v>
      </c>
      <c r="K684" s="235"/>
      <c r="L684" s="45"/>
      <c r="M684" s="236" t="s">
        <v>1</v>
      </c>
      <c r="N684" s="237" t="s">
        <v>45</v>
      </c>
      <c r="O684" s="92"/>
      <c r="P684" s="238">
        <f>O684*H684</f>
        <v>0</v>
      </c>
      <c r="Q684" s="238">
        <v>0</v>
      </c>
      <c r="R684" s="238">
        <f>Q684*H684</f>
        <v>0</v>
      </c>
      <c r="S684" s="238">
        <v>0</v>
      </c>
      <c r="T684" s="239">
        <f>S684*H684</f>
        <v>0</v>
      </c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R684" s="240" t="s">
        <v>219</v>
      </c>
      <c r="AT684" s="240" t="s">
        <v>215</v>
      </c>
      <c r="AU684" s="240" t="s">
        <v>89</v>
      </c>
      <c r="AY684" s="18" t="s">
        <v>213</v>
      </c>
      <c r="BE684" s="241">
        <f>IF(N684="základní",J684,0)</f>
        <v>0</v>
      </c>
      <c r="BF684" s="241">
        <f>IF(N684="snížená",J684,0)</f>
        <v>0</v>
      </c>
      <c r="BG684" s="241">
        <f>IF(N684="zákl. přenesená",J684,0)</f>
        <v>0</v>
      </c>
      <c r="BH684" s="241">
        <f>IF(N684="sníž. přenesená",J684,0)</f>
        <v>0</v>
      </c>
      <c r="BI684" s="241">
        <f>IF(N684="nulová",J684,0)</f>
        <v>0</v>
      </c>
      <c r="BJ684" s="18" t="s">
        <v>21</v>
      </c>
      <c r="BK684" s="241">
        <f>ROUND(I684*H684,2)</f>
        <v>0</v>
      </c>
      <c r="BL684" s="18" t="s">
        <v>219</v>
      </c>
      <c r="BM684" s="240" t="s">
        <v>4849</v>
      </c>
    </row>
    <row r="685" spans="1:63" s="12" customFormat="1" ht="25.9" customHeight="1">
      <c r="A685" s="12"/>
      <c r="B685" s="212"/>
      <c r="C685" s="213"/>
      <c r="D685" s="214" t="s">
        <v>79</v>
      </c>
      <c r="E685" s="215" t="s">
        <v>4850</v>
      </c>
      <c r="F685" s="215" t="s">
        <v>4851</v>
      </c>
      <c r="G685" s="213"/>
      <c r="H685" s="213"/>
      <c r="I685" s="216"/>
      <c r="J685" s="217">
        <f>BK685</f>
        <v>0</v>
      </c>
      <c r="K685" s="213"/>
      <c r="L685" s="218"/>
      <c r="M685" s="219"/>
      <c r="N685" s="220"/>
      <c r="O685" s="220"/>
      <c r="P685" s="221">
        <f>P686+P690+P692+P694+P696+P699</f>
        <v>0</v>
      </c>
      <c r="Q685" s="220"/>
      <c r="R685" s="221">
        <f>R686+R690+R692+R694+R696+R699</f>
        <v>0</v>
      </c>
      <c r="S685" s="220"/>
      <c r="T685" s="222">
        <f>T686+T690+T692+T694+T696+T699</f>
        <v>0</v>
      </c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R685" s="223" t="s">
        <v>21</v>
      </c>
      <c r="AT685" s="224" t="s">
        <v>79</v>
      </c>
      <c r="AU685" s="224" t="s">
        <v>80</v>
      </c>
      <c r="AY685" s="223" t="s">
        <v>213</v>
      </c>
      <c r="BK685" s="225">
        <f>BK686+BK690+BK692+BK694+BK696+BK699</f>
        <v>0</v>
      </c>
    </row>
    <row r="686" spans="1:63" s="12" customFormat="1" ht="22.8" customHeight="1">
      <c r="A686" s="12"/>
      <c r="B686" s="212"/>
      <c r="C686" s="213"/>
      <c r="D686" s="214" t="s">
        <v>79</v>
      </c>
      <c r="E686" s="226" t="s">
        <v>4852</v>
      </c>
      <c r="F686" s="226" t="s">
        <v>4853</v>
      </c>
      <c r="G686" s="213"/>
      <c r="H686" s="213"/>
      <c r="I686" s="216"/>
      <c r="J686" s="227">
        <f>BK686</f>
        <v>0</v>
      </c>
      <c r="K686" s="213"/>
      <c r="L686" s="218"/>
      <c r="M686" s="219"/>
      <c r="N686" s="220"/>
      <c r="O686" s="220"/>
      <c r="P686" s="221">
        <f>SUM(P687:P689)</f>
        <v>0</v>
      </c>
      <c r="Q686" s="220"/>
      <c r="R686" s="221">
        <f>SUM(R687:R689)</f>
        <v>0</v>
      </c>
      <c r="S686" s="220"/>
      <c r="T686" s="222">
        <f>SUM(T687:T689)</f>
        <v>0</v>
      </c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R686" s="223" t="s">
        <v>21</v>
      </c>
      <c r="AT686" s="224" t="s">
        <v>79</v>
      </c>
      <c r="AU686" s="224" t="s">
        <v>21</v>
      </c>
      <c r="AY686" s="223" t="s">
        <v>213</v>
      </c>
      <c r="BK686" s="225">
        <f>SUM(BK687:BK689)</f>
        <v>0</v>
      </c>
    </row>
    <row r="687" spans="1:65" s="2" customFormat="1" ht="16.5" customHeight="1">
      <c r="A687" s="39"/>
      <c r="B687" s="40"/>
      <c r="C687" s="228" t="s">
        <v>1804</v>
      </c>
      <c r="D687" s="228" t="s">
        <v>215</v>
      </c>
      <c r="E687" s="229" t="s">
        <v>4854</v>
      </c>
      <c r="F687" s="230" t="s">
        <v>4855</v>
      </c>
      <c r="G687" s="231" t="s">
        <v>3162</v>
      </c>
      <c r="H687" s="232">
        <v>1</v>
      </c>
      <c r="I687" s="233"/>
      <c r="J687" s="234">
        <f>ROUND(I687*H687,2)</f>
        <v>0</v>
      </c>
      <c r="K687" s="235"/>
      <c r="L687" s="45"/>
      <c r="M687" s="236" t="s">
        <v>1</v>
      </c>
      <c r="N687" s="237" t="s">
        <v>45</v>
      </c>
      <c r="O687" s="92"/>
      <c r="P687" s="238">
        <f>O687*H687</f>
        <v>0</v>
      </c>
      <c r="Q687" s="238">
        <v>0</v>
      </c>
      <c r="R687" s="238">
        <f>Q687*H687</f>
        <v>0</v>
      </c>
      <c r="S687" s="238">
        <v>0</v>
      </c>
      <c r="T687" s="239">
        <f>S687*H687</f>
        <v>0</v>
      </c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R687" s="240" t="s">
        <v>219</v>
      </c>
      <c r="AT687" s="240" t="s">
        <v>215</v>
      </c>
      <c r="AU687" s="240" t="s">
        <v>89</v>
      </c>
      <c r="AY687" s="18" t="s">
        <v>213</v>
      </c>
      <c r="BE687" s="241">
        <f>IF(N687="základní",J687,0)</f>
        <v>0</v>
      </c>
      <c r="BF687" s="241">
        <f>IF(N687="snížená",J687,0)</f>
        <v>0</v>
      </c>
      <c r="BG687" s="241">
        <f>IF(N687="zákl. přenesená",J687,0)</f>
        <v>0</v>
      </c>
      <c r="BH687" s="241">
        <f>IF(N687="sníž. přenesená",J687,0)</f>
        <v>0</v>
      </c>
      <c r="BI687" s="241">
        <f>IF(N687="nulová",J687,0)</f>
        <v>0</v>
      </c>
      <c r="BJ687" s="18" t="s">
        <v>21</v>
      </c>
      <c r="BK687" s="241">
        <f>ROUND(I687*H687,2)</f>
        <v>0</v>
      </c>
      <c r="BL687" s="18" t="s">
        <v>219</v>
      </c>
      <c r="BM687" s="240" t="s">
        <v>4856</v>
      </c>
    </row>
    <row r="688" spans="1:65" s="2" customFormat="1" ht="16.5" customHeight="1">
      <c r="A688" s="39"/>
      <c r="B688" s="40"/>
      <c r="C688" s="228" t="s">
        <v>1810</v>
      </c>
      <c r="D688" s="228" t="s">
        <v>215</v>
      </c>
      <c r="E688" s="229" t="s">
        <v>4857</v>
      </c>
      <c r="F688" s="230" t="s">
        <v>4858</v>
      </c>
      <c r="G688" s="231" t="s">
        <v>3162</v>
      </c>
      <c r="H688" s="232">
        <v>1</v>
      </c>
      <c r="I688" s="233"/>
      <c r="J688" s="234">
        <f>ROUND(I688*H688,2)</f>
        <v>0</v>
      </c>
      <c r="K688" s="235"/>
      <c r="L688" s="45"/>
      <c r="M688" s="236" t="s">
        <v>1</v>
      </c>
      <c r="N688" s="237" t="s">
        <v>45</v>
      </c>
      <c r="O688" s="92"/>
      <c r="P688" s="238">
        <f>O688*H688</f>
        <v>0</v>
      </c>
      <c r="Q688" s="238">
        <v>0</v>
      </c>
      <c r="R688" s="238">
        <f>Q688*H688</f>
        <v>0</v>
      </c>
      <c r="S688" s="238">
        <v>0</v>
      </c>
      <c r="T688" s="239">
        <f>S688*H688</f>
        <v>0</v>
      </c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R688" s="240" t="s">
        <v>219</v>
      </c>
      <c r="AT688" s="240" t="s">
        <v>215</v>
      </c>
      <c r="AU688" s="240" t="s">
        <v>89</v>
      </c>
      <c r="AY688" s="18" t="s">
        <v>213</v>
      </c>
      <c r="BE688" s="241">
        <f>IF(N688="základní",J688,0)</f>
        <v>0</v>
      </c>
      <c r="BF688" s="241">
        <f>IF(N688="snížená",J688,0)</f>
        <v>0</v>
      </c>
      <c r="BG688" s="241">
        <f>IF(N688="zákl. přenesená",J688,0)</f>
        <v>0</v>
      </c>
      <c r="BH688" s="241">
        <f>IF(N688="sníž. přenesená",J688,0)</f>
        <v>0</v>
      </c>
      <c r="BI688" s="241">
        <f>IF(N688="nulová",J688,0)</f>
        <v>0</v>
      </c>
      <c r="BJ688" s="18" t="s">
        <v>21</v>
      </c>
      <c r="BK688" s="241">
        <f>ROUND(I688*H688,2)</f>
        <v>0</v>
      </c>
      <c r="BL688" s="18" t="s">
        <v>219</v>
      </c>
      <c r="BM688" s="240" t="s">
        <v>4859</v>
      </c>
    </row>
    <row r="689" spans="1:65" s="2" customFormat="1" ht="16.5" customHeight="1">
      <c r="A689" s="39"/>
      <c r="B689" s="40"/>
      <c r="C689" s="228" t="s">
        <v>1815</v>
      </c>
      <c r="D689" s="228" t="s">
        <v>215</v>
      </c>
      <c r="E689" s="229" t="s">
        <v>4860</v>
      </c>
      <c r="F689" s="230" t="s">
        <v>4861</v>
      </c>
      <c r="G689" s="231" t="s">
        <v>3162</v>
      </c>
      <c r="H689" s="232">
        <v>1</v>
      </c>
      <c r="I689" s="233"/>
      <c r="J689" s="234">
        <f>ROUND(I689*H689,2)</f>
        <v>0</v>
      </c>
      <c r="K689" s="235"/>
      <c r="L689" s="45"/>
      <c r="M689" s="236" t="s">
        <v>1</v>
      </c>
      <c r="N689" s="237" t="s">
        <v>45</v>
      </c>
      <c r="O689" s="92"/>
      <c r="P689" s="238">
        <f>O689*H689</f>
        <v>0</v>
      </c>
      <c r="Q689" s="238">
        <v>0</v>
      </c>
      <c r="R689" s="238">
        <f>Q689*H689</f>
        <v>0</v>
      </c>
      <c r="S689" s="238">
        <v>0</v>
      </c>
      <c r="T689" s="239">
        <f>S689*H689</f>
        <v>0</v>
      </c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R689" s="240" t="s">
        <v>219</v>
      </c>
      <c r="AT689" s="240" t="s">
        <v>215</v>
      </c>
      <c r="AU689" s="240" t="s">
        <v>89</v>
      </c>
      <c r="AY689" s="18" t="s">
        <v>213</v>
      </c>
      <c r="BE689" s="241">
        <f>IF(N689="základní",J689,0)</f>
        <v>0</v>
      </c>
      <c r="BF689" s="241">
        <f>IF(N689="snížená",J689,0)</f>
        <v>0</v>
      </c>
      <c r="BG689" s="241">
        <f>IF(N689="zákl. přenesená",J689,0)</f>
        <v>0</v>
      </c>
      <c r="BH689" s="241">
        <f>IF(N689="sníž. přenesená",J689,0)</f>
        <v>0</v>
      </c>
      <c r="BI689" s="241">
        <f>IF(N689="nulová",J689,0)</f>
        <v>0</v>
      </c>
      <c r="BJ689" s="18" t="s">
        <v>21</v>
      </c>
      <c r="BK689" s="241">
        <f>ROUND(I689*H689,2)</f>
        <v>0</v>
      </c>
      <c r="BL689" s="18" t="s">
        <v>219</v>
      </c>
      <c r="BM689" s="240" t="s">
        <v>4862</v>
      </c>
    </row>
    <row r="690" spans="1:63" s="12" customFormat="1" ht="22.8" customHeight="1">
      <c r="A690" s="12"/>
      <c r="B690" s="212"/>
      <c r="C690" s="213"/>
      <c r="D690" s="214" t="s">
        <v>79</v>
      </c>
      <c r="E690" s="226" t="s">
        <v>4863</v>
      </c>
      <c r="F690" s="226" t="s">
        <v>4864</v>
      </c>
      <c r="G690" s="213"/>
      <c r="H690" s="213"/>
      <c r="I690" s="216"/>
      <c r="J690" s="227">
        <f>BK690</f>
        <v>0</v>
      </c>
      <c r="K690" s="213"/>
      <c r="L690" s="218"/>
      <c r="M690" s="219"/>
      <c r="N690" s="220"/>
      <c r="O690" s="220"/>
      <c r="P690" s="221">
        <f>P691</f>
        <v>0</v>
      </c>
      <c r="Q690" s="220"/>
      <c r="R690" s="221">
        <f>R691</f>
        <v>0</v>
      </c>
      <c r="S690" s="220"/>
      <c r="T690" s="222">
        <f>T691</f>
        <v>0</v>
      </c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R690" s="223" t="s">
        <v>21</v>
      </c>
      <c r="AT690" s="224" t="s">
        <v>79</v>
      </c>
      <c r="AU690" s="224" t="s">
        <v>21</v>
      </c>
      <c r="AY690" s="223" t="s">
        <v>213</v>
      </c>
      <c r="BK690" s="225">
        <f>BK691</f>
        <v>0</v>
      </c>
    </row>
    <row r="691" spans="1:65" s="2" customFormat="1" ht="16.5" customHeight="1">
      <c r="A691" s="39"/>
      <c r="B691" s="40"/>
      <c r="C691" s="228" t="s">
        <v>1826</v>
      </c>
      <c r="D691" s="228" t="s">
        <v>215</v>
      </c>
      <c r="E691" s="229" t="s">
        <v>4865</v>
      </c>
      <c r="F691" s="230" t="s">
        <v>4866</v>
      </c>
      <c r="G691" s="231" t="s">
        <v>3162</v>
      </c>
      <c r="H691" s="232">
        <v>2</v>
      </c>
      <c r="I691" s="233"/>
      <c r="J691" s="234">
        <f>ROUND(I691*H691,2)</f>
        <v>0</v>
      </c>
      <c r="K691" s="235"/>
      <c r="L691" s="45"/>
      <c r="M691" s="236" t="s">
        <v>1</v>
      </c>
      <c r="N691" s="237" t="s">
        <v>45</v>
      </c>
      <c r="O691" s="92"/>
      <c r="P691" s="238">
        <f>O691*H691</f>
        <v>0</v>
      </c>
      <c r="Q691" s="238">
        <v>0</v>
      </c>
      <c r="R691" s="238">
        <f>Q691*H691</f>
        <v>0</v>
      </c>
      <c r="S691" s="238">
        <v>0</v>
      </c>
      <c r="T691" s="239">
        <f>S691*H691</f>
        <v>0</v>
      </c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R691" s="240" t="s">
        <v>219</v>
      </c>
      <c r="AT691" s="240" t="s">
        <v>215</v>
      </c>
      <c r="AU691" s="240" t="s">
        <v>89</v>
      </c>
      <c r="AY691" s="18" t="s">
        <v>213</v>
      </c>
      <c r="BE691" s="241">
        <f>IF(N691="základní",J691,0)</f>
        <v>0</v>
      </c>
      <c r="BF691" s="241">
        <f>IF(N691="snížená",J691,0)</f>
        <v>0</v>
      </c>
      <c r="BG691" s="241">
        <f>IF(N691="zákl. přenesená",J691,0)</f>
        <v>0</v>
      </c>
      <c r="BH691" s="241">
        <f>IF(N691="sníž. přenesená",J691,0)</f>
        <v>0</v>
      </c>
      <c r="BI691" s="241">
        <f>IF(N691="nulová",J691,0)</f>
        <v>0</v>
      </c>
      <c r="BJ691" s="18" t="s">
        <v>21</v>
      </c>
      <c r="BK691" s="241">
        <f>ROUND(I691*H691,2)</f>
        <v>0</v>
      </c>
      <c r="BL691" s="18" t="s">
        <v>219</v>
      </c>
      <c r="BM691" s="240" t="s">
        <v>4867</v>
      </c>
    </row>
    <row r="692" spans="1:63" s="12" customFormat="1" ht="22.8" customHeight="1">
      <c r="A692" s="12"/>
      <c r="B692" s="212"/>
      <c r="C692" s="213"/>
      <c r="D692" s="214" t="s">
        <v>79</v>
      </c>
      <c r="E692" s="226" t="s">
        <v>4868</v>
      </c>
      <c r="F692" s="226" t="s">
        <v>4869</v>
      </c>
      <c r="G692" s="213"/>
      <c r="H692" s="213"/>
      <c r="I692" s="216"/>
      <c r="J692" s="227">
        <f>BK692</f>
        <v>0</v>
      </c>
      <c r="K692" s="213"/>
      <c r="L692" s="218"/>
      <c r="M692" s="219"/>
      <c r="N692" s="220"/>
      <c r="O692" s="220"/>
      <c r="P692" s="221">
        <f>P693</f>
        <v>0</v>
      </c>
      <c r="Q692" s="220"/>
      <c r="R692" s="221">
        <f>R693</f>
        <v>0</v>
      </c>
      <c r="S692" s="220"/>
      <c r="T692" s="222">
        <f>T693</f>
        <v>0</v>
      </c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R692" s="223" t="s">
        <v>21</v>
      </c>
      <c r="AT692" s="224" t="s">
        <v>79</v>
      </c>
      <c r="AU692" s="224" t="s">
        <v>21</v>
      </c>
      <c r="AY692" s="223" t="s">
        <v>213</v>
      </c>
      <c r="BK692" s="225">
        <f>BK693</f>
        <v>0</v>
      </c>
    </row>
    <row r="693" spans="1:65" s="2" customFormat="1" ht="16.5" customHeight="1">
      <c r="A693" s="39"/>
      <c r="B693" s="40"/>
      <c r="C693" s="228" t="s">
        <v>1832</v>
      </c>
      <c r="D693" s="228" t="s">
        <v>215</v>
      </c>
      <c r="E693" s="229" t="s">
        <v>4870</v>
      </c>
      <c r="F693" s="230" t="s">
        <v>4871</v>
      </c>
      <c r="G693" s="231" t="s">
        <v>3162</v>
      </c>
      <c r="H693" s="232">
        <v>1</v>
      </c>
      <c r="I693" s="233"/>
      <c r="J693" s="234">
        <f>ROUND(I693*H693,2)</f>
        <v>0</v>
      </c>
      <c r="K693" s="235"/>
      <c r="L693" s="45"/>
      <c r="M693" s="236" t="s">
        <v>1</v>
      </c>
      <c r="N693" s="237" t="s">
        <v>45</v>
      </c>
      <c r="O693" s="92"/>
      <c r="P693" s="238">
        <f>O693*H693</f>
        <v>0</v>
      </c>
      <c r="Q693" s="238">
        <v>0</v>
      </c>
      <c r="R693" s="238">
        <f>Q693*H693</f>
        <v>0</v>
      </c>
      <c r="S693" s="238">
        <v>0</v>
      </c>
      <c r="T693" s="239">
        <f>S693*H693</f>
        <v>0</v>
      </c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R693" s="240" t="s">
        <v>219</v>
      </c>
      <c r="AT693" s="240" t="s">
        <v>215</v>
      </c>
      <c r="AU693" s="240" t="s">
        <v>89</v>
      </c>
      <c r="AY693" s="18" t="s">
        <v>213</v>
      </c>
      <c r="BE693" s="241">
        <f>IF(N693="základní",J693,0)</f>
        <v>0</v>
      </c>
      <c r="BF693" s="241">
        <f>IF(N693="snížená",J693,0)</f>
        <v>0</v>
      </c>
      <c r="BG693" s="241">
        <f>IF(N693="zákl. přenesená",J693,0)</f>
        <v>0</v>
      </c>
      <c r="BH693" s="241">
        <f>IF(N693="sníž. přenesená",J693,0)</f>
        <v>0</v>
      </c>
      <c r="BI693" s="241">
        <f>IF(N693="nulová",J693,0)</f>
        <v>0</v>
      </c>
      <c r="BJ693" s="18" t="s">
        <v>21</v>
      </c>
      <c r="BK693" s="241">
        <f>ROUND(I693*H693,2)</f>
        <v>0</v>
      </c>
      <c r="BL693" s="18" t="s">
        <v>219</v>
      </c>
      <c r="BM693" s="240" t="s">
        <v>4872</v>
      </c>
    </row>
    <row r="694" spans="1:63" s="12" customFormat="1" ht="22.8" customHeight="1">
      <c r="A694" s="12"/>
      <c r="B694" s="212"/>
      <c r="C694" s="213"/>
      <c r="D694" s="214" t="s">
        <v>79</v>
      </c>
      <c r="E694" s="226" t="s">
        <v>4873</v>
      </c>
      <c r="F694" s="226" t="s">
        <v>4874</v>
      </c>
      <c r="G694" s="213"/>
      <c r="H694" s="213"/>
      <c r="I694" s="216"/>
      <c r="J694" s="227">
        <f>BK694</f>
        <v>0</v>
      </c>
      <c r="K694" s="213"/>
      <c r="L694" s="218"/>
      <c r="M694" s="219"/>
      <c r="N694" s="220"/>
      <c r="O694" s="220"/>
      <c r="P694" s="221">
        <f>P695</f>
        <v>0</v>
      </c>
      <c r="Q694" s="220"/>
      <c r="R694" s="221">
        <f>R695</f>
        <v>0</v>
      </c>
      <c r="S694" s="220"/>
      <c r="T694" s="222">
        <f>T695</f>
        <v>0</v>
      </c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R694" s="223" t="s">
        <v>21</v>
      </c>
      <c r="AT694" s="224" t="s">
        <v>79</v>
      </c>
      <c r="AU694" s="224" t="s">
        <v>21</v>
      </c>
      <c r="AY694" s="223" t="s">
        <v>213</v>
      </c>
      <c r="BK694" s="225">
        <f>BK695</f>
        <v>0</v>
      </c>
    </row>
    <row r="695" spans="1:65" s="2" customFormat="1" ht="16.5" customHeight="1">
      <c r="A695" s="39"/>
      <c r="B695" s="40"/>
      <c r="C695" s="228" t="s">
        <v>1837</v>
      </c>
      <c r="D695" s="228" t="s">
        <v>215</v>
      </c>
      <c r="E695" s="229" t="s">
        <v>4875</v>
      </c>
      <c r="F695" s="230" t="s">
        <v>4876</v>
      </c>
      <c r="G695" s="231" t="s">
        <v>3162</v>
      </c>
      <c r="H695" s="232">
        <v>2</v>
      </c>
      <c r="I695" s="233"/>
      <c r="J695" s="234">
        <f>ROUND(I695*H695,2)</f>
        <v>0</v>
      </c>
      <c r="K695" s="235"/>
      <c r="L695" s="45"/>
      <c r="M695" s="236" t="s">
        <v>1</v>
      </c>
      <c r="N695" s="237" t="s">
        <v>45</v>
      </c>
      <c r="O695" s="92"/>
      <c r="P695" s="238">
        <f>O695*H695</f>
        <v>0</v>
      </c>
      <c r="Q695" s="238">
        <v>0</v>
      </c>
      <c r="R695" s="238">
        <f>Q695*H695</f>
        <v>0</v>
      </c>
      <c r="S695" s="238">
        <v>0</v>
      </c>
      <c r="T695" s="239">
        <f>S695*H695</f>
        <v>0</v>
      </c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R695" s="240" t="s">
        <v>219</v>
      </c>
      <c r="AT695" s="240" t="s">
        <v>215</v>
      </c>
      <c r="AU695" s="240" t="s">
        <v>89</v>
      </c>
      <c r="AY695" s="18" t="s">
        <v>213</v>
      </c>
      <c r="BE695" s="241">
        <f>IF(N695="základní",J695,0)</f>
        <v>0</v>
      </c>
      <c r="BF695" s="241">
        <f>IF(N695="snížená",J695,0)</f>
        <v>0</v>
      </c>
      <c r="BG695" s="241">
        <f>IF(N695="zákl. přenesená",J695,0)</f>
        <v>0</v>
      </c>
      <c r="BH695" s="241">
        <f>IF(N695="sníž. přenesená",J695,0)</f>
        <v>0</v>
      </c>
      <c r="BI695" s="241">
        <f>IF(N695="nulová",J695,0)</f>
        <v>0</v>
      </c>
      <c r="BJ695" s="18" t="s">
        <v>21</v>
      </c>
      <c r="BK695" s="241">
        <f>ROUND(I695*H695,2)</f>
        <v>0</v>
      </c>
      <c r="BL695" s="18" t="s">
        <v>219</v>
      </c>
      <c r="BM695" s="240" t="s">
        <v>4877</v>
      </c>
    </row>
    <row r="696" spans="1:63" s="12" customFormat="1" ht="22.8" customHeight="1">
      <c r="A696" s="12"/>
      <c r="B696" s="212"/>
      <c r="C696" s="213"/>
      <c r="D696" s="214" t="s">
        <v>79</v>
      </c>
      <c r="E696" s="226" t="s">
        <v>4467</v>
      </c>
      <c r="F696" s="226" t="s">
        <v>4468</v>
      </c>
      <c r="G696" s="213"/>
      <c r="H696" s="213"/>
      <c r="I696" s="216"/>
      <c r="J696" s="227">
        <f>BK696</f>
        <v>0</v>
      </c>
      <c r="K696" s="213"/>
      <c r="L696" s="218"/>
      <c r="M696" s="219"/>
      <c r="N696" s="220"/>
      <c r="O696" s="220"/>
      <c r="P696" s="221">
        <f>SUM(P697:P698)</f>
        <v>0</v>
      </c>
      <c r="Q696" s="220"/>
      <c r="R696" s="221">
        <f>SUM(R697:R698)</f>
        <v>0</v>
      </c>
      <c r="S696" s="220"/>
      <c r="T696" s="222">
        <f>SUM(T697:T698)</f>
        <v>0</v>
      </c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R696" s="223" t="s">
        <v>21</v>
      </c>
      <c r="AT696" s="224" t="s">
        <v>79</v>
      </c>
      <c r="AU696" s="224" t="s">
        <v>21</v>
      </c>
      <c r="AY696" s="223" t="s">
        <v>213</v>
      </c>
      <c r="BK696" s="225">
        <f>SUM(BK697:BK698)</f>
        <v>0</v>
      </c>
    </row>
    <row r="697" spans="1:65" s="2" customFormat="1" ht="16.5" customHeight="1">
      <c r="A697" s="39"/>
      <c r="B697" s="40"/>
      <c r="C697" s="228" t="s">
        <v>1842</v>
      </c>
      <c r="D697" s="228" t="s">
        <v>215</v>
      </c>
      <c r="E697" s="229" t="s">
        <v>4878</v>
      </c>
      <c r="F697" s="230" t="s">
        <v>4474</v>
      </c>
      <c r="G697" s="231" t="s">
        <v>4398</v>
      </c>
      <c r="H697" s="232">
        <v>6</v>
      </c>
      <c r="I697" s="233"/>
      <c r="J697" s="234">
        <f>ROUND(I697*H697,2)</f>
        <v>0</v>
      </c>
      <c r="K697" s="235"/>
      <c r="L697" s="45"/>
      <c r="M697" s="236" t="s">
        <v>1</v>
      </c>
      <c r="N697" s="237" t="s">
        <v>45</v>
      </c>
      <c r="O697" s="92"/>
      <c r="P697" s="238">
        <f>O697*H697</f>
        <v>0</v>
      </c>
      <c r="Q697" s="238">
        <v>0</v>
      </c>
      <c r="R697" s="238">
        <f>Q697*H697</f>
        <v>0</v>
      </c>
      <c r="S697" s="238">
        <v>0</v>
      </c>
      <c r="T697" s="239">
        <f>S697*H697</f>
        <v>0</v>
      </c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R697" s="240" t="s">
        <v>219</v>
      </c>
      <c r="AT697" s="240" t="s">
        <v>215</v>
      </c>
      <c r="AU697" s="240" t="s">
        <v>89</v>
      </c>
      <c r="AY697" s="18" t="s">
        <v>213</v>
      </c>
      <c r="BE697" s="241">
        <f>IF(N697="základní",J697,0)</f>
        <v>0</v>
      </c>
      <c r="BF697" s="241">
        <f>IF(N697="snížená",J697,0)</f>
        <v>0</v>
      </c>
      <c r="BG697" s="241">
        <f>IF(N697="zákl. přenesená",J697,0)</f>
        <v>0</v>
      </c>
      <c r="BH697" s="241">
        <f>IF(N697="sníž. přenesená",J697,0)</f>
        <v>0</v>
      </c>
      <c r="BI697" s="241">
        <f>IF(N697="nulová",J697,0)</f>
        <v>0</v>
      </c>
      <c r="BJ697" s="18" t="s">
        <v>21</v>
      </c>
      <c r="BK697" s="241">
        <f>ROUND(I697*H697,2)</f>
        <v>0</v>
      </c>
      <c r="BL697" s="18" t="s">
        <v>219</v>
      </c>
      <c r="BM697" s="240" t="s">
        <v>4879</v>
      </c>
    </row>
    <row r="698" spans="1:65" s="2" customFormat="1" ht="16.5" customHeight="1">
      <c r="A698" s="39"/>
      <c r="B698" s="40"/>
      <c r="C698" s="228" t="s">
        <v>1847</v>
      </c>
      <c r="D698" s="228" t="s">
        <v>215</v>
      </c>
      <c r="E698" s="229" t="s">
        <v>4880</v>
      </c>
      <c r="F698" s="230" t="s">
        <v>4881</v>
      </c>
      <c r="G698" s="231" t="s">
        <v>4398</v>
      </c>
      <c r="H698" s="232">
        <v>1.5</v>
      </c>
      <c r="I698" s="233"/>
      <c r="J698" s="234">
        <f>ROUND(I698*H698,2)</f>
        <v>0</v>
      </c>
      <c r="K698" s="235"/>
      <c r="L698" s="45"/>
      <c r="M698" s="236" t="s">
        <v>1</v>
      </c>
      <c r="N698" s="237" t="s">
        <v>45</v>
      </c>
      <c r="O698" s="92"/>
      <c r="P698" s="238">
        <f>O698*H698</f>
        <v>0</v>
      </c>
      <c r="Q698" s="238">
        <v>0</v>
      </c>
      <c r="R698" s="238">
        <f>Q698*H698</f>
        <v>0</v>
      </c>
      <c r="S698" s="238">
        <v>0</v>
      </c>
      <c r="T698" s="239">
        <f>S698*H698</f>
        <v>0</v>
      </c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R698" s="240" t="s">
        <v>219</v>
      </c>
      <c r="AT698" s="240" t="s">
        <v>215</v>
      </c>
      <c r="AU698" s="240" t="s">
        <v>89</v>
      </c>
      <c r="AY698" s="18" t="s">
        <v>213</v>
      </c>
      <c r="BE698" s="241">
        <f>IF(N698="základní",J698,0)</f>
        <v>0</v>
      </c>
      <c r="BF698" s="241">
        <f>IF(N698="snížená",J698,0)</f>
        <v>0</v>
      </c>
      <c r="BG698" s="241">
        <f>IF(N698="zákl. přenesená",J698,0)</f>
        <v>0</v>
      </c>
      <c r="BH698" s="241">
        <f>IF(N698="sníž. přenesená",J698,0)</f>
        <v>0</v>
      </c>
      <c r="BI698" s="241">
        <f>IF(N698="nulová",J698,0)</f>
        <v>0</v>
      </c>
      <c r="BJ698" s="18" t="s">
        <v>21</v>
      </c>
      <c r="BK698" s="241">
        <f>ROUND(I698*H698,2)</f>
        <v>0</v>
      </c>
      <c r="BL698" s="18" t="s">
        <v>219</v>
      </c>
      <c r="BM698" s="240" t="s">
        <v>4882</v>
      </c>
    </row>
    <row r="699" spans="1:63" s="12" customFormat="1" ht="22.8" customHeight="1">
      <c r="A699" s="12"/>
      <c r="B699" s="212"/>
      <c r="C699" s="213"/>
      <c r="D699" s="214" t="s">
        <v>79</v>
      </c>
      <c r="E699" s="226" t="s">
        <v>4883</v>
      </c>
      <c r="F699" s="226" t="s">
        <v>4884</v>
      </c>
      <c r="G699" s="213"/>
      <c r="H699" s="213"/>
      <c r="I699" s="216"/>
      <c r="J699" s="227">
        <f>BK699</f>
        <v>0</v>
      </c>
      <c r="K699" s="213"/>
      <c r="L699" s="218"/>
      <c r="M699" s="219"/>
      <c r="N699" s="220"/>
      <c r="O699" s="220"/>
      <c r="P699" s="221">
        <f>P700</f>
        <v>0</v>
      </c>
      <c r="Q699" s="220"/>
      <c r="R699" s="221">
        <f>R700</f>
        <v>0</v>
      </c>
      <c r="S699" s="220"/>
      <c r="T699" s="222">
        <f>T700</f>
        <v>0</v>
      </c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R699" s="223" t="s">
        <v>21</v>
      </c>
      <c r="AT699" s="224" t="s">
        <v>79</v>
      </c>
      <c r="AU699" s="224" t="s">
        <v>21</v>
      </c>
      <c r="AY699" s="223" t="s">
        <v>213</v>
      </c>
      <c r="BK699" s="225">
        <f>BK700</f>
        <v>0</v>
      </c>
    </row>
    <row r="700" spans="1:65" s="2" customFormat="1" ht="21.75" customHeight="1">
      <c r="A700" s="39"/>
      <c r="B700" s="40"/>
      <c r="C700" s="228" t="s">
        <v>1852</v>
      </c>
      <c r="D700" s="228" t="s">
        <v>215</v>
      </c>
      <c r="E700" s="229" t="s">
        <v>4885</v>
      </c>
      <c r="F700" s="230" t="s">
        <v>4886</v>
      </c>
      <c r="G700" s="231" t="s">
        <v>244</v>
      </c>
      <c r="H700" s="232">
        <v>10</v>
      </c>
      <c r="I700" s="233"/>
      <c r="J700" s="234">
        <f>ROUND(I700*H700,2)</f>
        <v>0</v>
      </c>
      <c r="K700" s="235"/>
      <c r="L700" s="45"/>
      <c r="M700" s="236" t="s">
        <v>1</v>
      </c>
      <c r="N700" s="237" t="s">
        <v>45</v>
      </c>
      <c r="O700" s="92"/>
      <c r="P700" s="238">
        <f>O700*H700</f>
        <v>0</v>
      </c>
      <c r="Q700" s="238">
        <v>0</v>
      </c>
      <c r="R700" s="238">
        <f>Q700*H700</f>
        <v>0</v>
      </c>
      <c r="S700" s="238">
        <v>0</v>
      </c>
      <c r="T700" s="239">
        <f>S700*H700</f>
        <v>0</v>
      </c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R700" s="240" t="s">
        <v>219</v>
      </c>
      <c r="AT700" s="240" t="s">
        <v>215</v>
      </c>
      <c r="AU700" s="240" t="s">
        <v>89</v>
      </c>
      <c r="AY700" s="18" t="s">
        <v>213</v>
      </c>
      <c r="BE700" s="241">
        <f>IF(N700="základní",J700,0)</f>
        <v>0</v>
      </c>
      <c r="BF700" s="241">
        <f>IF(N700="snížená",J700,0)</f>
        <v>0</v>
      </c>
      <c r="BG700" s="241">
        <f>IF(N700="zákl. přenesená",J700,0)</f>
        <v>0</v>
      </c>
      <c r="BH700" s="241">
        <f>IF(N700="sníž. přenesená",J700,0)</f>
        <v>0</v>
      </c>
      <c r="BI700" s="241">
        <f>IF(N700="nulová",J700,0)</f>
        <v>0</v>
      </c>
      <c r="BJ700" s="18" t="s">
        <v>21</v>
      </c>
      <c r="BK700" s="241">
        <f>ROUND(I700*H700,2)</f>
        <v>0</v>
      </c>
      <c r="BL700" s="18" t="s">
        <v>219</v>
      </c>
      <c r="BM700" s="240" t="s">
        <v>4887</v>
      </c>
    </row>
    <row r="701" spans="1:63" s="12" customFormat="1" ht="25.9" customHeight="1">
      <c r="A701" s="12"/>
      <c r="B701" s="212"/>
      <c r="C701" s="213"/>
      <c r="D701" s="214" t="s">
        <v>79</v>
      </c>
      <c r="E701" s="215" t="s">
        <v>4888</v>
      </c>
      <c r="F701" s="215" t="s">
        <v>4889</v>
      </c>
      <c r="G701" s="213"/>
      <c r="H701" s="213"/>
      <c r="I701" s="216"/>
      <c r="J701" s="217">
        <f>BK701</f>
        <v>0</v>
      </c>
      <c r="K701" s="213"/>
      <c r="L701" s="218"/>
      <c r="M701" s="219"/>
      <c r="N701" s="220"/>
      <c r="O701" s="220"/>
      <c r="P701" s="221">
        <f>SUM(P702:P711)</f>
        <v>0</v>
      </c>
      <c r="Q701" s="220"/>
      <c r="R701" s="221">
        <f>SUM(R702:R711)</f>
        <v>0</v>
      </c>
      <c r="S701" s="220"/>
      <c r="T701" s="222">
        <f>SUM(T702:T711)</f>
        <v>0</v>
      </c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R701" s="223" t="s">
        <v>21</v>
      </c>
      <c r="AT701" s="224" t="s">
        <v>79</v>
      </c>
      <c r="AU701" s="224" t="s">
        <v>80</v>
      </c>
      <c r="AY701" s="223" t="s">
        <v>213</v>
      </c>
      <c r="BK701" s="225">
        <f>SUM(BK702:BK711)</f>
        <v>0</v>
      </c>
    </row>
    <row r="702" spans="1:65" s="2" customFormat="1" ht="21.75" customHeight="1">
      <c r="A702" s="39"/>
      <c r="B702" s="40"/>
      <c r="C702" s="228" t="s">
        <v>1857</v>
      </c>
      <c r="D702" s="228" t="s">
        <v>215</v>
      </c>
      <c r="E702" s="229" t="s">
        <v>4890</v>
      </c>
      <c r="F702" s="230" t="s">
        <v>4891</v>
      </c>
      <c r="G702" s="231" t="s">
        <v>990</v>
      </c>
      <c r="H702" s="232">
        <v>1</v>
      </c>
      <c r="I702" s="233"/>
      <c r="J702" s="234">
        <f>ROUND(I702*H702,2)</f>
        <v>0</v>
      </c>
      <c r="K702" s="235"/>
      <c r="L702" s="45"/>
      <c r="M702" s="236" t="s">
        <v>1</v>
      </c>
      <c r="N702" s="237" t="s">
        <v>45</v>
      </c>
      <c r="O702" s="92"/>
      <c r="P702" s="238">
        <f>O702*H702</f>
        <v>0</v>
      </c>
      <c r="Q702" s="238">
        <v>0</v>
      </c>
      <c r="R702" s="238">
        <f>Q702*H702</f>
        <v>0</v>
      </c>
      <c r="S702" s="238">
        <v>0</v>
      </c>
      <c r="T702" s="239">
        <f>S702*H702</f>
        <v>0</v>
      </c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R702" s="240" t="s">
        <v>219</v>
      </c>
      <c r="AT702" s="240" t="s">
        <v>215</v>
      </c>
      <c r="AU702" s="240" t="s">
        <v>21</v>
      </c>
      <c r="AY702" s="18" t="s">
        <v>213</v>
      </c>
      <c r="BE702" s="241">
        <f>IF(N702="základní",J702,0)</f>
        <v>0</v>
      </c>
      <c r="BF702" s="241">
        <f>IF(N702="snížená",J702,0)</f>
        <v>0</v>
      </c>
      <c r="BG702" s="241">
        <f>IF(N702="zákl. přenesená",J702,0)</f>
        <v>0</v>
      </c>
      <c r="BH702" s="241">
        <f>IF(N702="sníž. přenesená",J702,0)</f>
        <v>0</v>
      </c>
      <c r="BI702" s="241">
        <f>IF(N702="nulová",J702,0)</f>
        <v>0</v>
      </c>
      <c r="BJ702" s="18" t="s">
        <v>21</v>
      </c>
      <c r="BK702" s="241">
        <f>ROUND(I702*H702,2)</f>
        <v>0</v>
      </c>
      <c r="BL702" s="18" t="s">
        <v>219</v>
      </c>
      <c r="BM702" s="240" t="s">
        <v>4892</v>
      </c>
    </row>
    <row r="703" spans="1:65" s="2" customFormat="1" ht="21.75" customHeight="1">
      <c r="A703" s="39"/>
      <c r="B703" s="40"/>
      <c r="C703" s="228" t="s">
        <v>1862</v>
      </c>
      <c r="D703" s="228" t="s">
        <v>215</v>
      </c>
      <c r="E703" s="229" t="s">
        <v>4893</v>
      </c>
      <c r="F703" s="230" t="s">
        <v>4894</v>
      </c>
      <c r="G703" s="231" t="s">
        <v>990</v>
      </c>
      <c r="H703" s="232">
        <v>1</v>
      </c>
      <c r="I703" s="233"/>
      <c r="J703" s="234">
        <f>ROUND(I703*H703,2)</f>
        <v>0</v>
      </c>
      <c r="K703" s="235"/>
      <c r="L703" s="45"/>
      <c r="M703" s="236" t="s">
        <v>1</v>
      </c>
      <c r="N703" s="237" t="s">
        <v>45</v>
      </c>
      <c r="O703" s="92"/>
      <c r="P703" s="238">
        <f>O703*H703</f>
        <v>0</v>
      </c>
      <c r="Q703" s="238">
        <v>0</v>
      </c>
      <c r="R703" s="238">
        <f>Q703*H703</f>
        <v>0</v>
      </c>
      <c r="S703" s="238">
        <v>0</v>
      </c>
      <c r="T703" s="239">
        <f>S703*H703</f>
        <v>0</v>
      </c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R703" s="240" t="s">
        <v>219</v>
      </c>
      <c r="AT703" s="240" t="s">
        <v>215</v>
      </c>
      <c r="AU703" s="240" t="s">
        <v>21</v>
      </c>
      <c r="AY703" s="18" t="s">
        <v>213</v>
      </c>
      <c r="BE703" s="241">
        <f>IF(N703="základní",J703,0)</f>
        <v>0</v>
      </c>
      <c r="BF703" s="241">
        <f>IF(N703="snížená",J703,0)</f>
        <v>0</v>
      </c>
      <c r="BG703" s="241">
        <f>IF(N703="zákl. přenesená",J703,0)</f>
        <v>0</v>
      </c>
      <c r="BH703" s="241">
        <f>IF(N703="sníž. přenesená",J703,0)</f>
        <v>0</v>
      </c>
      <c r="BI703" s="241">
        <f>IF(N703="nulová",J703,0)</f>
        <v>0</v>
      </c>
      <c r="BJ703" s="18" t="s">
        <v>21</v>
      </c>
      <c r="BK703" s="241">
        <f>ROUND(I703*H703,2)</f>
        <v>0</v>
      </c>
      <c r="BL703" s="18" t="s">
        <v>219</v>
      </c>
      <c r="BM703" s="240" t="s">
        <v>4895</v>
      </c>
    </row>
    <row r="704" spans="1:65" s="2" customFormat="1" ht="16.5" customHeight="1">
      <c r="A704" s="39"/>
      <c r="B704" s="40"/>
      <c r="C704" s="228" t="s">
        <v>1867</v>
      </c>
      <c r="D704" s="228" t="s">
        <v>215</v>
      </c>
      <c r="E704" s="229" t="s">
        <v>4896</v>
      </c>
      <c r="F704" s="230" t="s">
        <v>4897</v>
      </c>
      <c r="G704" s="231" t="s">
        <v>990</v>
      </c>
      <c r="H704" s="232">
        <v>1</v>
      </c>
      <c r="I704" s="233"/>
      <c r="J704" s="234">
        <f>ROUND(I704*H704,2)</f>
        <v>0</v>
      </c>
      <c r="K704" s="235"/>
      <c r="L704" s="45"/>
      <c r="M704" s="236" t="s">
        <v>1</v>
      </c>
      <c r="N704" s="237" t="s">
        <v>45</v>
      </c>
      <c r="O704" s="92"/>
      <c r="P704" s="238">
        <f>O704*H704</f>
        <v>0</v>
      </c>
      <c r="Q704" s="238">
        <v>0</v>
      </c>
      <c r="R704" s="238">
        <f>Q704*H704</f>
        <v>0</v>
      </c>
      <c r="S704" s="238">
        <v>0</v>
      </c>
      <c r="T704" s="239">
        <f>S704*H704</f>
        <v>0</v>
      </c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R704" s="240" t="s">
        <v>219</v>
      </c>
      <c r="AT704" s="240" t="s">
        <v>215</v>
      </c>
      <c r="AU704" s="240" t="s">
        <v>21</v>
      </c>
      <c r="AY704" s="18" t="s">
        <v>213</v>
      </c>
      <c r="BE704" s="241">
        <f>IF(N704="základní",J704,0)</f>
        <v>0</v>
      </c>
      <c r="BF704" s="241">
        <f>IF(N704="snížená",J704,0)</f>
        <v>0</v>
      </c>
      <c r="BG704" s="241">
        <f>IF(N704="zákl. přenesená",J704,0)</f>
        <v>0</v>
      </c>
      <c r="BH704" s="241">
        <f>IF(N704="sníž. přenesená",J704,0)</f>
        <v>0</v>
      </c>
      <c r="BI704" s="241">
        <f>IF(N704="nulová",J704,0)</f>
        <v>0</v>
      </c>
      <c r="BJ704" s="18" t="s">
        <v>21</v>
      </c>
      <c r="BK704" s="241">
        <f>ROUND(I704*H704,2)</f>
        <v>0</v>
      </c>
      <c r="BL704" s="18" t="s">
        <v>219</v>
      </c>
      <c r="BM704" s="240" t="s">
        <v>4898</v>
      </c>
    </row>
    <row r="705" spans="1:65" s="2" customFormat="1" ht="16.5" customHeight="1">
      <c r="A705" s="39"/>
      <c r="B705" s="40"/>
      <c r="C705" s="228" t="s">
        <v>1872</v>
      </c>
      <c r="D705" s="228" t="s">
        <v>215</v>
      </c>
      <c r="E705" s="229" t="s">
        <v>4899</v>
      </c>
      <c r="F705" s="230" t="s">
        <v>4900</v>
      </c>
      <c r="G705" s="231" t="s">
        <v>990</v>
      </c>
      <c r="H705" s="232">
        <v>1</v>
      </c>
      <c r="I705" s="233"/>
      <c r="J705" s="234">
        <f>ROUND(I705*H705,2)</f>
        <v>0</v>
      </c>
      <c r="K705" s="235"/>
      <c r="L705" s="45"/>
      <c r="M705" s="236" t="s">
        <v>1</v>
      </c>
      <c r="N705" s="237" t="s">
        <v>45</v>
      </c>
      <c r="O705" s="92"/>
      <c r="P705" s="238">
        <f>O705*H705</f>
        <v>0</v>
      </c>
      <c r="Q705" s="238">
        <v>0</v>
      </c>
      <c r="R705" s="238">
        <f>Q705*H705</f>
        <v>0</v>
      </c>
      <c r="S705" s="238">
        <v>0</v>
      </c>
      <c r="T705" s="239">
        <f>S705*H705</f>
        <v>0</v>
      </c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R705" s="240" t="s">
        <v>219</v>
      </c>
      <c r="AT705" s="240" t="s">
        <v>215</v>
      </c>
      <c r="AU705" s="240" t="s">
        <v>21</v>
      </c>
      <c r="AY705" s="18" t="s">
        <v>213</v>
      </c>
      <c r="BE705" s="241">
        <f>IF(N705="základní",J705,0)</f>
        <v>0</v>
      </c>
      <c r="BF705" s="241">
        <f>IF(N705="snížená",J705,0)</f>
        <v>0</v>
      </c>
      <c r="BG705" s="241">
        <f>IF(N705="zákl. přenesená",J705,0)</f>
        <v>0</v>
      </c>
      <c r="BH705" s="241">
        <f>IF(N705="sníž. přenesená",J705,0)</f>
        <v>0</v>
      </c>
      <c r="BI705" s="241">
        <f>IF(N705="nulová",J705,0)</f>
        <v>0</v>
      </c>
      <c r="BJ705" s="18" t="s">
        <v>21</v>
      </c>
      <c r="BK705" s="241">
        <f>ROUND(I705*H705,2)</f>
        <v>0</v>
      </c>
      <c r="BL705" s="18" t="s">
        <v>219</v>
      </c>
      <c r="BM705" s="240" t="s">
        <v>4901</v>
      </c>
    </row>
    <row r="706" spans="1:65" s="2" customFormat="1" ht="16.5" customHeight="1">
      <c r="A706" s="39"/>
      <c r="B706" s="40"/>
      <c r="C706" s="228" t="s">
        <v>1878</v>
      </c>
      <c r="D706" s="228" t="s">
        <v>215</v>
      </c>
      <c r="E706" s="229" t="s">
        <v>4902</v>
      </c>
      <c r="F706" s="230" t="s">
        <v>4903</v>
      </c>
      <c r="G706" s="231" t="s">
        <v>990</v>
      </c>
      <c r="H706" s="232">
        <v>1</v>
      </c>
      <c r="I706" s="233"/>
      <c r="J706" s="234">
        <f>ROUND(I706*H706,2)</f>
        <v>0</v>
      </c>
      <c r="K706" s="235"/>
      <c r="L706" s="45"/>
      <c r="M706" s="236" t="s">
        <v>1</v>
      </c>
      <c r="N706" s="237" t="s">
        <v>45</v>
      </c>
      <c r="O706" s="92"/>
      <c r="P706" s="238">
        <f>O706*H706</f>
        <v>0</v>
      </c>
      <c r="Q706" s="238">
        <v>0</v>
      </c>
      <c r="R706" s="238">
        <f>Q706*H706</f>
        <v>0</v>
      </c>
      <c r="S706" s="238">
        <v>0</v>
      </c>
      <c r="T706" s="239">
        <f>S706*H706</f>
        <v>0</v>
      </c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R706" s="240" t="s">
        <v>219</v>
      </c>
      <c r="AT706" s="240" t="s">
        <v>215</v>
      </c>
      <c r="AU706" s="240" t="s">
        <v>21</v>
      </c>
      <c r="AY706" s="18" t="s">
        <v>213</v>
      </c>
      <c r="BE706" s="241">
        <f>IF(N706="základní",J706,0)</f>
        <v>0</v>
      </c>
      <c r="BF706" s="241">
        <f>IF(N706="snížená",J706,0)</f>
        <v>0</v>
      </c>
      <c r="BG706" s="241">
        <f>IF(N706="zákl. přenesená",J706,0)</f>
        <v>0</v>
      </c>
      <c r="BH706" s="241">
        <f>IF(N706="sníž. přenesená",J706,0)</f>
        <v>0</v>
      </c>
      <c r="BI706" s="241">
        <f>IF(N706="nulová",J706,0)</f>
        <v>0</v>
      </c>
      <c r="BJ706" s="18" t="s">
        <v>21</v>
      </c>
      <c r="BK706" s="241">
        <f>ROUND(I706*H706,2)</f>
        <v>0</v>
      </c>
      <c r="BL706" s="18" t="s">
        <v>219</v>
      </c>
      <c r="BM706" s="240" t="s">
        <v>4904</v>
      </c>
    </row>
    <row r="707" spans="1:65" s="2" customFormat="1" ht="33" customHeight="1">
      <c r="A707" s="39"/>
      <c r="B707" s="40"/>
      <c r="C707" s="228" t="s">
        <v>1884</v>
      </c>
      <c r="D707" s="228" t="s">
        <v>215</v>
      </c>
      <c r="E707" s="229" t="s">
        <v>4905</v>
      </c>
      <c r="F707" s="230" t="s">
        <v>4906</v>
      </c>
      <c r="G707" s="231" t="s">
        <v>990</v>
      </c>
      <c r="H707" s="232">
        <v>1</v>
      </c>
      <c r="I707" s="233"/>
      <c r="J707" s="234">
        <f>ROUND(I707*H707,2)</f>
        <v>0</v>
      </c>
      <c r="K707" s="235"/>
      <c r="L707" s="45"/>
      <c r="M707" s="236" t="s">
        <v>1</v>
      </c>
      <c r="N707" s="237" t="s">
        <v>45</v>
      </c>
      <c r="O707" s="92"/>
      <c r="P707" s="238">
        <f>O707*H707</f>
        <v>0</v>
      </c>
      <c r="Q707" s="238">
        <v>0</v>
      </c>
      <c r="R707" s="238">
        <f>Q707*H707</f>
        <v>0</v>
      </c>
      <c r="S707" s="238">
        <v>0</v>
      </c>
      <c r="T707" s="239">
        <f>S707*H707</f>
        <v>0</v>
      </c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R707" s="240" t="s">
        <v>219</v>
      </c>
      <c r="AT707" s="240" t="s">
        <v>215</v>
      </c>
      <c r="AU707" s="240" t="s">
        <v>21</v>
      </c>
      <c r="AY707" s="18" t="s">
        <v>213</v>
      </c>
      <c r="BE707" s="241">
        <f>IF(N707="základní",J707,0)</f>
        <v>0</v>
      </c>
      <c r="BF707" s="241">
        <f>IF(N707="snížená",J707,0)</f>
        <v>0</v>
      </c>
      <c r="BG707" s="241">
        <f>IF(N707="zákl. přenesená",J707,0)</f>
        <v>0</v>
      </c>
      <c r="BH707" s="241">
        <f>IF(N707="sníž. přenesená",J707,0)</f>
        <v>0</v>
      </c>
      <c r="BI707" s="241">
        <f>IF(N707="nulová",J707,0)</f>
        <v>0</v>
      </c>
      <c r="BJ707" s="18" t="s">
        <v>21</v>
      </c>
      <c r="BK707" s="241">
        <f>ROUND(I707*H707,2)</f>
        <v>0</v>
      </c>
      <c r="BL707" s="18" t="s">
        <v>219</v>
      </c>
      <c r="BM707" s="240" t="s">
        <v>4907</v>
      </c>
    </row>
    <row r="708" spans="1:65" s="2" customFormat="1" ht="33" customHeight="1">
      <c r="A708" s="39"/>
      <c r="B708" s="40"/>
      <c r="C708" s="228" t="s">
        <v>1889</v>
      </c>
      <c r="D708" s="228" t="s">
        <v>215</v>
      </c>
      <c r="E708" s="229" t="s">
        <v>4908</v>
      </c>
      <c r="F708" s="230" t="s">
        <v>4909</v>
      </c>
      <c r="G708" s="231" t="s">
        <v>990</v>
      </c>
      <c r="H708" s="232">
        <v>1</v>
      </c>
      <c r="I708" s="233"/>
      <c r="J708" s="234">
        <f>ROUND(I708*H708,2)</f>
        <v>0</v>
      </c>
      <c r="K708" s="235"/>
      <c r="L708" s="45"/>
      <c r="M708" s="236" t="s">
        <v>1</v>
      </c>
      <c r="N708" s="237" t="s">
        <v>45</v>
      </c>
      <c r="O708" s="92"/>
      <c r="P708" s="238">
        <f>O708*H708</f>
        <v>0</v>
      </c>
      <c r="Q708" s="238">
        <v>0</v>
      </c>
      <c r="R708" s="238">
        <f>Q708*H708</f>
        <v>0</v>
      </c>
      <c r="S708" s="238">
        <v>0</v>
      </c>
      <c r="T708" s="239">
        <f>S708*H708</f>
        <v>0</v>
      </c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R708" s="240" t="s">
        <v>219</v>
      </c>
      <c r="AT708" s="240" t="s">
        <v>215</v>
      </c>
      <c r="AU708" s="240" t="s">
        <v>21</v>
      </c>
      <c r="AY708" s="18" t="s">
        <v>213</v>
      </c>
      <c r="BE708" s="241">
        <f>IF(N708="základní",J708,0)</f>
        <v>0</v>
      </c>
      <c r="BF708" s="241">
        <f>IF(N708="snížená",J708,0)</f>
        <v>0</v>
      </c>
      <c r="BG708" s="241">
        <f>IF(N708="zákl. přenesená",J708,0)</f>
        <v>0</v>
      </c>
      <c r="BH708" s="241">
        <f>IF(N708="sníž. přenesená",J708,0)</f>
        <v>0</v>
      </c>
      <c r="BI708" s="241">
        <f>IF(N708="nulová",J708,0)</f>
        <v>0</v>
      </c>
      <c r="BJ708" s="18" t="s">
        <v>21</v>
      </c>
      <c r="BK708" s="241">
        <f>ROUND(I708*H708,2)</f>
        <v>0</v>
      </c>
      <c r="BL708" s="18" t="s">
        <v>219</v>
      </c>
      <c r="BM708" s="240" t="s">
        <v>4910</v>
      </c>
    </row>
    <row r="709" spans="1:65" s="2" customFormat="1" ht="16.5" customHeight="1">
      <c r="A709" s="39"/>
      <c r="B709" s="40"/>
      <c r="C709" s="228" t="s">
        <v>1894</v>
      </c>
      <c r="D709" s="228" t="s">
        <v>215</v>
      </c>
      <c r="E709" s="229" t="s">
        <v>4911</v>
      </c>
      <c r="F709" s="230" t="s">
        <v>4912</v>
      </c>
      <c r="G709" s="231" t="s">
        <v>990</v>
      </c>
      <c r="H709" s="232">
        <v>1</v>
      </c>
      <c r="I709" s="233"/>
      <c r="J709" s="234">
        <f>ROUND(I709*H709,2)</f>
        <v>0</v>
      </c>
      <c r="K709" s="235"/>
      <c r="L709" s="45"/>
      <c r="M709" s="236" t="s">
        <v>1</v>
      </c>
      <c r="N709" s="237" t="s">
        <v>45</v>
      </c>
      <c r="O709" s="92"/>
      <c r="P709" s="238">
        <f>O709*H709</f>
        <v>0</v>
      </c>
      <c r="Q709" s="238">
        <v>0</v>
      </c>
      <c r="R709" s="238">
        <f>Q709*H709</f>
        <v>0</v>
      </c>
      <c r="S709" s="238">
        <v>0</v>
      </c>
      <c r="T709" s="239">
        <f>S709*H709</f>
        <v>0</v>
      </c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R709" s="240" t="s">
        <v>219</v>
      </c>
      <c r="AT709" s="240" t="s">
        <v>215</v>
      </c>
      <c r="AU709" s="240" t="s">
        <v>21</v>
      </c>
      <c r="AY709" s="18" t="s">
        <v>213</v>
      </c>
      <c r="BE709" s="241">
        <f>IF(N709="základní",J709,0)</f>
        <v>0</v>
      </c>
      <c r="BF709" s="241">
        <f>IF(N709="snížená",J709,0)</f>
        <v>0</v>
      </c>
      <c r="BG709" s="241">
        <f>IF(N709="zákl. přenesená",J709,0)</f>
        <v>0</v>
      </c>
      <c r="BH709" s="241">
        <f>IF(N709="sníž. přenesená",J709,0)</f>
        <v>0</v>
      </c>
      <c r="BI709" s="241">
        <f>IF(N709="nulová",J709,0)</f>
        <v>0</v>
      </c>
      <c r="BJ709" s="18" t="s">
        <v>21</v>
      </c>
      <c r="BK709" s="241">
        <f>ROUND(I709*H709,2)</f>
        <v>0</v>
      </c>
      <c r="BL709" s="18" t="s">
        <v>219</v>
      </c>
      <c r="BM709" s="240" t="s">
        <v>4913</v>
      </c>
    </row>
    <row r="710" spans="1:65" s="2" customFormat="1" ht="16.5" customHeight="1">
      <c r="A710" s="39"/>
      <c r="B710" s="40"/>
      <c r="C710" s="228" t="s">
        <v>1908</v>
      </c>
      <c r="D710" s="228" t="s">
        <v>215</v>
      </c>
      <c r="E710" s="229" t="s">
        <v>4914</v>
      </c>
      <c r="F710" s="230" t="s">
        <v>4915</v>
      </c>
      <c r="G710" s="231" t="s">
        <v>990</v>
      </c>
      <c r="H710" s="232">
        <v>1</v>
      </c>
      <c r="I710" s="233"/>
      <c r="J710" s="234">
        <f>ROUND(I710*H710,2)</f>
        <v>0</v>
      </c>
      <c r="K710" s="235"/>
      <c r="L710" s="45"/>
      <c r="M710" s="236" t="s">
        <v>1</v>
      </c>
      <c r="N710" s="237" t="s">
        <v>45</v>
      </c>
      <c r="O710" s="92"/>
      <c r="P710" s="238">
        <f>O710*H710</f>
        <v>0</v>
      </c>
      <c r="Q710" s="238">
        <v>0</v>
      </c>
      <c r="R710" s="238">
        <f>Q710*H710</f>
        <v>0</v>
      </c>
      <c r="S710" s="238">
        <v>0</v>
      </c>
      <c r="T710" s="239">
        <f>S710*H710</f>
        <v>0</v>
      </c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R710" s="240" t="s">
        <v>219</v>
      </c>
      <c r="AT710" s="240" t="s">
        <v>215</v>
      </c>
      <c r="AU710" s="240" t="s">
        <v>21</v>
      </c>
      <c r="AY710" s="18" t="s">
        <v>213</v>
      </c>
      <c r="BE710" s="241">
        <f>IF(N710="základní",J710,0)</f>
        <v>0</v>
      </c>
      <c r="BF710" s="241">
        <f>IF(N710="snížená",J710,0)</f>
        <v>0</v>
      </c>
      <c r="BG710" s="241">
        <f>IF(N710="zákl. přenesená",J710,0)</f>
        <v>0</v>
      </c>
      <c r="BH710" s="241">
        <f>IF(N710="sníž. přenesená",J710,0)</f>
        <v>0</v>
      </c>
      <c r="BI710" s="241">
        <f>IF(N710="nulová",J710,0)</f>
        <v>0</v>
      </c>
      <c r="BJ710" s="18" t="s">
        <v>21</v>
      </c>
      <c r="BK710" s="241">
        <f>ROUND(I710*H710,2)</f>
        <v>0</v>
      </c>
      <c r="BL710" s="18" t="s">
        <v>219</v>
      </c>
      <c r="BM710" s="240" t="s">
        <v>4916</v>
      </c>
    </row>
    <row r="711" spans="1:65" s="2" customFormat="1" ht="16.5" customHeight="1">
      <c r="A711" s="39"/>
      <c r="B711" s="40"/>
      <c r="C711" s="228" t="s">
        <v>1913</v>
      </c>
      <c r="D711" s="228" t="s">
        <v>215</v>
      </c>
      <c r="E711" s="229" t="s">
        <v>4917</v>
      </c>
      <c r="F711" s="230" t="s">
        <v>4918</v>
      </c>
      <c r="G711" s="231" t="s">
        <v>990</v>
      </c>
      <c r="H711" s="232">
        <v>1</v>
      </c>
      <c r="I711" s="233"/>
      <c r="J711" s="234">
        <f>ROUND(I711*H711,2)</f>
        <v>0</v>
      </c>
      <c r="K711" s="235"/>
      <c r="L711" s="45"/>
      <c r="M711" s="301" t="s">
        <v>1</v>
      </c>
      <c r="N711" s="302" t="s">
        <v>45</v>
      </c>
      <c r="O711" s="303"/>
      <c r="P711" s="304">
        <f>O711*H711</f>
        <v>0</v>
      </c>
      <c r="Q711" s="304">
        <v>0</v>
      </c>
      <c r="R711" s="304">
        <f>Q711*H711</f>
        <v>0</v>
      </c>
      <c r="S711" s="304">
        <v>0</v>
      </c>
      <c r="T711" s="305">
        <f>S711*H711</f>
        <v>0</v>
      </c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R711" s="240" t="s">
        <v>219</v>
      </c>
      <c r="AT711" s="240" t="s">
        <v>215</v>
      </c>
      <c r="AU711" s="240" t="s">
        <v>21</v>
      </c>
      <c r="AY711" s="18" t="s">
        <v>213</v>
      </c>
      <c r="BE711" s="241">
        <f>IF(N711="základní",J711,0)</f>
        <v>0</v>
      </c>
      <c r="BF711" s="241">
        <f>IF(N711="snížená",J711,0)</f>
        <v>0</v>
      </c>
      <c r="BG711" s="241">
        <f>IF(N711="zákl. přenesená",J711,0)</f>
        <v>0</v>
      </c>
      <c r="BH711" s="241">
        <f>IF(N711="sníž. přenesená",J711,0)</f>
        <v>0</v>
      </c>
      <c r="BI711" s="241">
        <f>IF(N711="nulová",J711,0)</f>
        <v>0</v>
      </c>
      <c r="BJ711" s="18" t="s">
        <v>21</v>
      </c>
      <c r="BK711" s="241">
        <f>ROUND(I711*H711,2)</f>
        <v>0</v>
      </c>
      <c r="BL711" s="18" t="s">
        <v>219</v>
      </c>
      <c r="BM711" s="240" t="s">
        <v>4919</v>
      </c>
    </row>
    <row r="712" spans="1:31" s="2" customFormat="1" ht="6.95" customHeight="1">
      <c r="A712" s="39"/>
      <c r="B712" s="67"/>
      <c r="C712" s="68"/>
      <c r="D712" s="68"/>
      <c r="E712" s="68"/>
      <c r="F712" s="68"/>
      <c r="G712" s="68"/>
      <c r="H712" s="68"/>
      <c r="I712" s="68"/>
      <c r="J712" s="68"/>
      <c r="K712" s="68"/>
      <c r="L712" s="45"/>
      <c r="M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</row>
  </sheetData>
  <sheetProtection password="CC35" sheet="1" objects="1" scenarios="1" formatColumns="0" formatRows="0" autoFilter="0"/>
  <autoFilter ref="C270:K711"/>
  <mergeCells count="9">
    <mergeCell ref="E7:H7"/>
    <mergeCell ref="E9:H9"/>
    <mergeCell ref="E18:H18"/>
    <mergeCell ref="E27:H27"/>
    <mergeCell ref="E85:H85"/>
    <mergeCell ref="E87:H87"/>
    <mergeCell ref="E261:H261"/>
    <mergeCell ref="E263:H26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User-PC\User</dc:creator>
  <cp:keywords/>
  <dc:description/>
  <cp:lastModifiedBy>User-PC\User</cp:lastModifiedBy>
  <dcterms:created xsi:type="dcterms:W3CDTF">2021-10-13T09:02:08Z</dcterms:created>
  <dcterms:modified xsi:type="dcterms:W3CDTF">2021-10-13T09:03:09Z</dcterms:modified>
  <cp:category/>
  <cp:version/>
  <cp:contentType/>
  <cp:contentStatus/>
</cp:coreProperties>
</file>