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54 Infuzní technika (doplnění stavu)\"/>
    </mc:Choice>
  </mc:AlternateContent>
  <xr:revisionPtr revIDLastSave="0" documentId="13_ncr:1_{AD87E75B-36AA-4403-A91A-F4A43430DF9D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dodávek'!$B$1:$K$15</definedName>
    <definedName name="_xlnm.Print_Area" localSheetId="2">'B - servisní práce'!$B$1:$N$18</definedName>
    <definedName name="_xlnm.Print_Area" localSheetId="0">'Souhrnný list'!$B$1:$H$13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2" l="1"/>
  <c r="L13" i="2"/>
  <c r="I13" i="2"/>
  <c r="N12" i="2"/>
  <c r="L12" i="2"/>
  <c r="I12" i="2"/>
  <c r="N11" i="2"/>
  <c r="L11" i="2"/>
  <c r="I11" i="2"/>
  <c r="H10" i="1"/>
  <c r="K10" i="1" s="1"/>
  <c r="H8" i="1"/>
  <c r="K8" i="1" s="1"/>
  <c r="H9" i="1"/>
  <c r="K9" i="1" s="1"/>
  <c r="L4" i="2" l="1"/>
  <c r="F4" i="2"/>
  <c r="E4" i="2"/>
  <c r="K4" i="1"/>
  <c r="G4" i="1"/>
  <c r="E4" i="1"/>
  <c r="D4" i="1"/>
  <c r="D2" i="2" l="1"/>
  <c r="N14" i="2" l="1"/>
  <c r="L14" i="2"/>
  <c r="I14" i="2"/>
  <c r="H11" i="1"/>
  <c r="K11" i="1" s="1"/>
  <c r="I10" i="2" l="1"/>
  <c r="I15" i="2" s="1"/>
  <c r="N10" i="2" l="1"/>
  <c r="N15" i="2" s="1"/>
  <c r="L10" i="2"/>
  <c r="L15" i="2" s="1"/>
  <c r="D2" i="1" l="1"/>
  <c r="D4" i="2" l="1"/>
  <c r="F10" i="3" l="1"/>
  <c r="G10" i="3" s="1"/>
  <c r="F11" i="3"/>
  <c r="G11" i="3" s="1"/>
  <c r="H7" i="1"/>
  <c r="H12" i="1" s="1"/>
  <c r="F9" i="3" l="1"/>
  <c r="G9" i="3" s="1"/>
  <c r="I18" i="2"/>
  <c r="F8" i="3" s="1"/>
  <c r="K7" i="1"/>
  <c r="F7" i="3"/>
  <c r="K12" i="1" l="1"/>
  <c r="G7" i="3" s="1"/>
  <c r="G8" i="3"/>
  <c r="F12" i="3"/>
  <c r="G12" i="3" l="1"/>
</calcChain>
</file>

<file path=xl/sharedStrings.xml><?xml version="1.0" encoding="utf-8"?>
<sst xmlns="http://schemas.openxmlformats.org/spreadsheetml/2006/main" count="104" uniqueCount="64">
  <si>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</si>
  <si>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</si>
  <si>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</si>
  <si>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</si>
  <si>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</si>
  <si>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</si>
  <si>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</si>
  <si>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</si>
  <si>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</si>
  <si>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</si>
  <si>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</si>
  <si>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</si>
  <si>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</si>
  <si>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</si>
  <si>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</si>
  <si>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</si>
  <si>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</si>
  <si>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</si>
  <si>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</si>
  <si>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</si>
  <si>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</si>
  <si>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</si>
  <si>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</si>
  <si>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</si>
  <si>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</si>
  <si>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</si>
  <si>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</si>
  <si>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</si>
  <si>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</si>
  <si>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</si>
  <si>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</si>
  <si>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</si>
  <si>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</si>
  <si>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</si>
  <si>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</si>
  <si>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</si>
  <si>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</si>
  <si>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</si>
  <si>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</si>
  <si>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</si>
  <si>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</si>
  <si>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</si>
  <si>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</si>
  <si>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</si>
  <si>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</si>
  <si>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</si>
  <si>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</si>
  <si>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</si>
  <si>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</si>
  <si>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</si>
  <si>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r>
      <rPr>
        <b/>
        <sz val="14"/>
        <color theme="0"/>
        <rFont val="Calibri Light"/>
        <family val="2"/>
        <charset val="238"/>
        <scheme val="major"/>
      </rPr>
      <t>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(za 1 ks daného zařízení) + servisní práce v pozáruční době:</t>
    </r>
  </si>
  <si>
    <t>Cena za pravidelné bezpečnostní technické kontroly "BTK" za 1 ks daného zařízení (za 5 let)</t>
  </si>
  <si>
    <t>Uvedené ceny platí pro BTK a servisní práce na pouze 1 ks daného zařízení v každé položce.</t>
  </si>
  <si>
    <t>Infuzní technika (doplnění stavu) pro Oblastní nemocnici Náchod II</t>
  </si>
  <si>
    <t>T-1010b</t>
  </si>
  <si>
    <t>Pumpa infuzní - dedikované sety</t>
  </si>
  <si>
    <t>T-1015b</t>
  </si>
  <si>
    <t>Dávkovač lineární - TIVA/TCI</t>
  </si>
  <si>
    <t>T-1015c</t>
  </si>
  <si>
    <t>Dávkovač lineární</t>
  </si>
  <si>
    <t>T-1090b</t>
  </si>
  <si>
    <t>Dokovací stanice s min. 4 pozicemi</t>
  </si>
  <si>
    <t>T-1095b</t>
  </si>
  <si>
    <t>Softwarová aplikace, která umožňuje vzdálenou distribuci knihoven léčiv a monitoring přístrojového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</si>
</sst>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6795556505021"/>
      </top>
      <bottom/>
      <diagonal/>
    </border>
    <border>
      <left/>
      <right/>
      <top style="dotted">
        <color theme="0" tint="-0.14996795556505021"/>
      </top>
      <bottom/>
      <diagonal/>
    </border>
    <border>
      <left style="dotted">
        <color theme="0" tint="-0.14993743705557422"/>
      </left>
      <right/>
      <top style="dotted">
        <color theme="0" tint="-0.14990691854609822"/>
      </top>
      <bottom style="dotted">
        <color theme="0" tint="-0.14990691854609822"/>
      </bottom>
      <diagonal/>
    </border>
    <border>
      <left/>
      <right/>
      <top style="dotted">
        <color theme="0" tint="-0.14990691854609822"/>
      </top>
      <bottom style="dotted">
        <color theme="0" tint="-0.14990691854609822"/>
      </bottom>
      <diagonal/>
    </border>
    <border>
      <left/>
      <right style="dotted">
        <color theme="0" tint="-0.14990691854609822"/>
      </right>
      <top style="dotted">
        <color theme="0" tint="-0.14990691854609822"/>
      </top>
      <bottom style="dotted">
        <color theme="0" tint="-0.14990691854609822"/>
      </bottom>
      <diagonal/>
    </border>
    <border>
      <left/>
      <right/>
      <top/>
      <bottom style="dotted">
        <color theme="0" tint="-0.14990691854609822"/>
      </bottom>
      <diagonal/>
    </border>
    <border>
      <left/>
      <right style="dotted">
        <color theme="0" tint="-0.14990691854609822"/>
      </right>
      <top/>
      <bottom style="dotted">
        <color theme="0" tint="-0.14990691854609822"/>
      </bottom>
      <diagonal/>
    </border>
    <border>
      <left style="dotted">
        <color theme="0" tint="-0.14993743705557422"/>
      </left>
      <right/>
      <top/>
      <bottom style="dotted">
        <color theme="0" tint="-0.14990691854609822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theme="0" tint="-0.14993743705557422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1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vertical="center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2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14" fontId="2" fillId="3" borderId="28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7" xfId="0" applyFont="1" applyFill="1" applyBorder="1" applyAlignment="1">
      <alignment vertical="center"/>
    </xf>
    <xf numFmtId="4" fontId="9" fillId="3" borderId="35" xfId="0" applyNumberFormat="1" applyFont="1" applyFill="1" applyBorder="1" applyAlignment="1">
      <alignment vertical="center"/>
    </xf>
    <xf numFmtId="4" fontId="2" fillId="3" borderId="33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2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38" xfId="0" applyNumberFormat="1" applyFont="1" applyFill="1" applyBorder="1" applyAlignment="1" applyProtection="1">
      <alignment horizontal="right" vertical="center" wrapText="1"/>
    </xf>
    <xf numFmtId="2" fontId="4" fillId="4" borderId="39" xfId="0" applyNumberFormat="1" applyFont="1" applyFill="1" applyBorder="1" applyAlignment="1" applyProtection="1">
      <alignment horizontal="left" vertical="center" wrapText="1"/>
    </xf>
    <xf numFmtId="0" fontId="2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8" fillId="7" borderId="41" xfId="0" applyFont="1" applyFill="1" applyBorder="1" applyAlignment="1">
      <alignment horizontal="center" wrapText="1"/>
    </xf>
    <xf numFmtId="4" fontId="4" fillId="4" borderId="42" xfId="0" applyNumberFormat="1" applyFont="1" applyFill="1" applyBorder="1" applyAlignment="1" applyProtection="1">
      <alignment horizontal="right" vertical="center"/>
      <protection locked="0"/>
    </xf>
    <xf numFmtId="4" fontId="4" fillId="3" borderId="43" xfId="0" applyNumberFormat="1" applyFont="1" applyFill="1" applyBorder="1" applyAlignment="1">
      <alignment vertical="center"/>
    </xf>
    <xf numFmtId="4" fontId="4" fillId="4" borderId="44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45" xfId="0" applyNumberFormat="1" applyFont="1" applyFill="1" applyBorder="1" applyAlignment="1">
      <alignment vertical="center"/>
    </xf>
    <xf numFmtId="4" fontId="4" fillId="3" borderId="25" xfId="0" applyNumberFormat="1" applyFont="1" applyFill="1" applyBorder="1" applyAlignment="1">
      <alignment vertical="center"/>
    </xf>
    <xf numFmtId="4" fontId="8" fillId="3" borderId="25" xfId="0" applyNumberFormat="1" applyFont="1" applyFill="1" applyBorder="1" applyAlignment="1">
      <alignment vertical="center"/>
    </xf>
    <xf numFmtId="0" fontId="6" fillId="5" borderId="46" xfId="0" applyFont="1" applyFill="1" applyBorder="1" applyAlignment="1">
      <alignment horizontal="right" vertical="center"/>
    </xf>
    <xf numFmtId="4" fontId="6" fillId="5" borderId="47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44" xfId="0" applyFont="1" applyFill="1" applyBorder="1" applyAlignment="1">
      <alignment horizontal="center" vertical="center"/>
    </xf>
    <xf numFmtId="1" fontId="3" fillId="6" borderId="4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4" fontId="9" fillId="3" borderId="37" xfId="0" applyNumberFormat="1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71" xfId="0" applyFont="1" applyFill="1" applyBorder="1" applyAlignment="1">
      <alignment vertical="center"/>
    </xf>
    <xf numFmtId="0" fontId="3" fillId="2" borderId="72" xfId="0" applyFont="1" applyFill="1" applyBorder="1" applyAlignment="1">
      <alignment horizontal="center" vertical="center"/>
    </xf>
    <xf numFmtId="4" fontId="9" fillId="5" borderId="74" xfId="0" applyNumberFormat="1" applyFont="1" applyFill="1" applyBorder="1" applyAlignment="1">
      <alignment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70" xfId="0" applyFont="1" applyFill="1" applyBorder="1" applyAlignment="1">
      <alignment vertical="center"/>
    </xf>
    <xf numFmtId="0" fontId="9" fillId="3" borderId="68" xfId="0" applyFont="1" applyFill="1" applyBorder="1" applyAlignment="1">
      <alignment vertical="center"/>
    </xf>
    <xf numFmtId="0" fontId="9" fillId="3" borderId="69" xfId="0" applyFont="1" applyFill="1" applyBorder="1" applyAlignment="1">
      <alignment vertical="center"/>
    </xf>
    <xf numFmtId="0" fontId="9" fillId="3" borderId="65" xfId="0" applyFont="1" applyFill="1" applyBorder="1" applyAlignment="1">
      <alignment vertical="center"/>
    </xf>
    <xf numFmtId="0" fontId="9" fillId="3" borderId="66" xfId="0" applyFont="1" applyFill="1" applyBorder="1" applyAlignment="1">
      <alignment vertical="center"/>
    </xf>
    <xf numFmtId="0" fontId="9" fillId="3" borderId="67" xfId="0" applyFont="1" applyFill="1" applyBorder="1" applyAlignment="1">
      <alignment vertical="center"/>
    </xf>
    <xf numFmtId="0" fontId="2" fillId="3" borderId="36" xfId="0" applyFont="1" applyFill="1" applyBorder="1" applyAlignment="1">
      <alignment horizontal="left" vertical="center" indent="2"/>
    </xf>
    <xf numFmtId="0" fontId="2" fillId="3" borderId="61" xfId="0" applyFont="1" applyFill="1" applyBorder="1" applyAlignment="1">
      <alignment horizontal="left" vertical="center" indent="2"/>
    </xf>
    <xf numFmtId="0" fontId="2" fillId="3" borderId="37" xfId="0" applyFont="1" applyFill="1" applyBorder="1" applyAlignment="1">
      <alignment horizontal="left" vertical="center" indent="2"/>
    </xf>
    <xf numFmtId="0" fontId="2" fillId="3" borderId="34" xfId="0" applyFont="1" applyFill="1" applyBorder="1" applyAlignment="1">
      <alignment horizontal="left" vertical="center" indent="2"/>
    </xf>
    <xf numFmtId="0" fontId="2" fillId="3" borderId="62" xfId="0" applyFont="1" applyFill="1" applyBorder="1" applyAlignment="1">
      <alignment horizontal="left" vertical="center" indent="2"/>
    </xf>
    <xf numFmtId="0" fontId="2" fillId="3" borderId="35" xfId="0" applyFont="1" applyFill="1" applyBorder="1" applyAlignment="1">
      <alignment horizontal="left" vertical="center" indent="2"/>
    </xf>
    <xf numFmtId="0" fontId="9" fillId="5" borderId="63" xfId="0" applyFont="1" applyFill="1" applyBorder="1" applyAlignment="1">
      <alignment vertical="center"/>
    </xf>
    <xf numFmtId="0" fontId="9" fillId="5" borderId="64" xfId="0" applyFont="1" applyFill="1" applyBorder="1" applyAlignment="1">
      <alignment vertical="center"/>
    </xf>
    <xf numFmtId="4" fontId="9" fillId="5" borderId="34" xfId="0" applyNumberFormat="1" applyFont="1" applyFill="1" applyBorder="1" applyAlignment="1">
      <alignment vertical="center"/>
    </xf>
    <xf numFmtId="4" fontId="9" fillId="5" borderId="35" xfId="0" applyNumberFormat="1" applyFont="1" applyFill="1" applyBorder="1" applyAlignment="1">
      <alignment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3" borderId="37" xfId="0" applyNumberFormat="1" applyFont="1" applyFill="1" applyBorder="1" applyAlignment="1">
      <alignment horizontal="right" vertical="center"/>
    </xf>
    <xf numFmtId="4" fontId="9" fillId="3" borderId="34" xfId="0" applyNumberFormat="1" applyFont="1" applyFill="1" applyBorder="1" applyAlignment="1">
      <alignment horizontal="right" vertical="center"/>
    </xf>
    <xf numFmtId="4" fontId="9" fillId="3" borderId="35" xfId="0" applyNumberFormat="1" applyFont="1" applyFill="1" applyBorder="1" applyAlignment="1">
      <alignment horizontal="right" vertical="center"/>
    </xf>
    <xf numFmtId="4" fontId="2" fillId="3" borderId="34" xfId="0" applyNumberFormat="1" applyFont="1" applyFill="1" applyBorder="1" applyAlignment="1">
      <alignment vertical="center"/>
    </xf>
    <xf numFmtId="4" fontId="2" fillId="3" borderId="35" xfId="0" applyNumberFormat="1" applyFont="1" applyFill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8" fillId="5" borderId="55" xfId="0" applyFont="1" applyFill="1" applyBorder="1" applyAlignment="1">
      <alignment horizontal="justify" vertical="center" wrapText="1"/>
    </xf>
    <xf numFmtId="0" fontId="8" fillId="5" borderId="56" xfId="0" applyFont="1" applyFill="1" applyBorder="1" applyAlignment="1">
      <alignment horizontal="justify" vertical="center" wrapText="1"/>
    </xf>
    <xf numFmtId="0" fontId="3" fillId="2" borderId="49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32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3" fillId="2" borderId="54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8" fillId="5" borderId="48" xfId="0" applyFont="1" applyFill="1" applyBorder="1" applyAlignment="1">
      <alignment horizontal="justify" vertical="center" wrapText="1"/>
    </xf>
    <xf numFmtId="0" fontId="13" fillId="8" borderId="52" xfId="0" applyFont="1" applyFill="1" applyBorder="1" applyAlignment="1">
      <alignment horizontal="center" vertical="center" wrapText="1"/>
    </xf>
    <xf numFmtId="0" fontId="13" fillId="8" borderId="53" xfId="0" applyFont="1" applyFill="1" applyBorder="1" applyAlignment="1">
      <alignment horizontal="center" vertical="center" wrapText="1"/>
    </xf>
    <xf numFmtId="0" fontId="13" fillId="8" borderId="59" xfId="0" applyFont="1" applyFill="1" applyBorder="1" applyAlignment="1">
      <alignment horizontal="center" vertical="center" wrapText="1"/>
    </xf>
    <xf numFmtId="0" fontId="13" fillId="8" borderId="60" xfId="0" applyFont="1" applyFill="1" applyBorder="1" applyAlignment="1">
      <alignment horizontal="center" vertical="center" wrapText="1"/>
    </xf>
    <xf numFmtId="0" fontId="13" fillId="8" borderId="57" xfId="0" applyFont="1" applyFill="1" applyBorder="1" applyAlignment="1">
      <alignment horizontal="center" vertical="center" wrapText="1"/>
    </xf>
    <xf numFmtId="0" fontId="13" fillId="8" borderId="5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B10" sqref="B10:E10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60" style="1" customWidth="1"/>
    <col min="5" max="5" width="17.42578125" style="1" customWidth="1"/>
    <col min="6" max="6" width="24.85546875" style="1" customWidth="1"/>
    <col min="7" max="7" width="10.5703125" style="1" customWidth="1"/>
    <col min="8" max="8" width="14.28515625" style="5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83" t="s">
        <v>28</v>
      </c>
      <c r="C1" s="83"/>
      <c r="D1" s="83"/>
      <c r="E1" s="83"/>
      <c r="F1" s="83"/>
      <c r="G1" s="83"/>
      <c r="H1" s="83"/>
    </row>
    <row r="2" spans="2:8" s="2" customFormat="1" ht="30" customHeight="1" x14ac:dyDescent="0.25">
      <c r="B2" s="82" t="s">
        <v>4</v>
      </c>
      <c r="C2" s="82"/>
      <c r="D2" s="84" t="s">
        <v>53</v>
      </c>
      <c r="E2" s="84"/>
      <c r="F2" s="84"/>
      <c r="G2" s="84"/>
      <c r="H2" s="84"/>
    </row>
    <row r="3" spans="2:8" s="2" customFormat="1" x14ac:dyDescent="0.25">
      <c r="B3" s="82" t="s">
        <v>0</v>
      </c>
      <c r="C3" s="82"/>
      <c r="D3" s="85" t="s">
        <v>1</v>
      </c>
      <c r="E3" s="85"/>
      <c r="F3" s="85"/>
      <c r="G3" s="85"/>
      <c r="H3" s="85"/>
    </row>
    <row r="4" spans="2:8" s="2" customFormat="1" x14ac:dyDescent="0.25">
      <c r="B4" s="82" t="s">
        <v>25</v>
      </c>
      <c r="C4" s="82"/>
      <c r="D4" s="42"/>
      <c r="E4" s="43" t="s">
        <v>7</v>
      </c>
      <c r="F4" s="43" t="s">
        <v>8</v>
      </c>
      <c r="G4" s="72" t="s">
        <v>5</v>
      </c>
      <c r="H4" s="44"/>
    </row>
    <row r="5" spans="2:8" s="2" customFormat="1" ht="24" customHeight="1" x14ac:dyDescent="0.25">
      <c r="B5" s="39"/>
      <c r="C5" s="39"/>
      <c r="D5" s="39"/>
      <c r="E5" s="20"/>
      <c r="G5" s="71"/>
    </row>
    <row r="6" spans="2:8" s="2" customFormat="1" ht="21" customHeight="1" x14ac:dyDescent="0.25">
      <c r="B6" s="75"/>
      <c r="C6" s="76"/>
      <c r="D6" s="76"/>
      <c r="E6" s="77"/>
      <c r="F6" s="78" t="s">
        <v>34</v>
      </c>
      <c r="G6" s="80" t="s">
        <v>35</v>
      </c>
      <c r="H6" s="81"/>
    </row>
    <row r="7" spans="2:8" s="2" customFormat="1" ht="21" customHeight="1" x14ac:dyDescent="0.25">
      <c r="B7" s="87" t="s">
        <v>29</v>
      </c>
      <c r="C7" s="88"/>
      <c r="D7" s="88"/>
      <c r="E7" s="89"/>
      <c r="F7" s="74">
        <f>'A - soupis dodávek'!H12</f>
        <v>0</v>
      </c>
      <c r="G7" s="103">
        <f>'A - soupis dodávek'!K12</f>
        <v>0</v>
      </c>
      <c r="H7" s="104"/>
    </row>
    <row r="8" spans="2:8" s="2" customFormat="1" ht="21" customHeight="1" x14ac:dyDescent="0.25">
      <c r="B8" s="90" t="s">
        <v>30</v>
      </c>
      <c r="C8" s="91"/>
      <c r="D8" s="91"/>
      <c r="E8" s="92"/>
      <c r="F8" s="40">
        <f>'B - servisní práce'!I18</f>
        <v>0</v>
      </c>
      <c r="G8" s="105">
        <f>F8*1.21</f>
        <v>0</v>
      </c>
      <c r="H8" s="106"/>
    </row>
    <row r="9" spans="2:8" s="2" customFormat="1" ht="21" customHeight="1" x14ac:dyDescent="0.25">
      <c r="B9" s="93" t="s">
        <v>51</v>
      </c>
      <c r="C9" s="94"/>
      <c r="D9" s="94"/>
      <c r="E9" s="95"/>
      <c r="F9" s="41">
        <f>'B - servisní práce'!I15</f>
        <v>0</v>
      </c>
      <c r="G9" s="107">
        <f>F9*1.21</f>
        <v>0</v>
      </c>
      <c r="H9" s="108"/>
    </row>
    <row r="10" spans="2:8" s="2" customFormat="1" ht="21" customHeight="1" x14ac:dyDescent="0.25">
      <c r="B10" s="96" t="s">
        <v>44</v>
      </c>
      <c r="C10" s="97"/>
      <c r="D10" s="97"/>
      <c r="E10" s="98"/>
      <c r="F10" s="41">
        <f>'B - servisní práce'!L15</f>
        <v>0</v>
      </c>
      <c r="G10" s="107">
        <f>F10*1.21</f>
        <v>0</v>
      </c>
      <c r="H10" s="108"/>
    </row>
    <row r="11" spans="2:8" s="2" customFormat="1" ht="21" customHeight="1" x14ac:dyDescent="0.25">
      <c r="B11" s="96" t="s">
        <v>45</v>
      </c>
      <c r="C11" s="97"/>
      <c r="D11" s="97"/>
      <c r="E11" s="98"/>
      <c r="F11" s="41">
        <f>'B - servisní práce'!N15</f>
        <v>0</v>
      </c>
      <c r="G11" s="107">
        <f>F11*1.21</f>
        <v>0</v>
      </c>
      <c r="H11" s="108"/>
    </row>
    <row r="12" spans="2:8" s="2" customFormat="1" ht="36" customHeight="1" x14ac:dyDescent="0.25">
      <c r="B12" s="99" t="s">
        <v>36</v>
      </c>
      <c r="C12" s="100"/>
      <c r="D12" s="100"/>
      <c r="E12" s="100"/>
      <c r="F12" s="79">
        <f>F7+F8</f>
        <v>0</v>
      </c>
      <c r="G12" s="101">
        <f>G7+G8</f>
        <v>0</v>
      </c>
      <c r="H12" s="102"/>
    </row>
    <row r="13" spans="2:8" ht="30.6" customHeight="1" x14ac:dyDescent="0.25">
      <c r="B13" s="2"/>
      <c r="C13" s="86"/>
      <c r="D13" s="86"/>
      <c r="E13" s="71"/>
      <c r="F13" s="2"/>
      <c r="G13" s="71"/>
      <c r="H13" s="4"/>
    </row>
    <row r="14" spans="2:8" x14ac:dyDescent="0.25">
      <c r="B14" s="2"/>
      <c r="C14" s="86"/>
      <c r="D14" s="86"/>
      <c r="E14" s="71"/>
      <c r="F14" s="2"/>
      <c r="G14" s="71"/>
      <c r="H14" s="4"/>
    </row>
  </sheetData>
  <sheetProtection algorithmName="SHA-512" hashValue="/i3+AhiQhwD0HQn9qsVGovo/JwCuuzJVCqMrVZVH/Qs+Rwf3OtcfX1/hMixMJUTTS/hQMqjf67PpjCSAl1Uf9A==" saltValue="k5t6ogGeGNVfZmAX86km7A==" spinCount="100000" sheet="1" formatColumns="0" formatRows="0"/>
  <mergeCells count="21">
    <mergeCell ref="G12:H12"/>
    <mergeCell ref="G7:H7"/>
    <mergeCell ref="G8:H8"/>
    <mergeCell ref="G9:H9"/>
    <mergeCell ref="G10:H10"/>
    <mergeCell ref="G11:H11"/>
    <mergeCell ref="C13:D13"/>
    <mergeCell ref="C14:D14"/>
    <mergeCell ref="B7:E7"/>
    <mergeCell ref="B8:E8"/>
    <mergeCell ref="B9:E9"/>
    <mergeCell ref="B10:E10"/>
    <mergeCell ref="B11:E11"/>
    <mergeCell ref="B12:E12"/>
    <mergeCell ref="G6:H6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8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zoomScaleNormal="100" workbookViewId="0">
      <selection activeCell="D10" sqref="D10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50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83" t="s">
        <v>20</v>
      </c>
      <c r="C1" s="83"/>
      <c r="D1" s="83"/>
      <c r="E1" s="83"/>
      <c r="F1" s="83"/>
      <c r="G1" s="83"/>
      <c r="H1" s="83"/>
      <c r="I1" s="83"/>
      <c r="J1" s="83"/>
      <c r="K1" s="83"/>
    </row>
    <row r="2" spans="1:12" ht="30" customHeight="1" x14ac:dyDescent="0.25">
      <c r="B2" s="82" t="s">
        <v>4</v>
      </c>
      <c r="C2" s="82"/>
      <c r="D2" s="84" t="str">
        <f>'Souhrnný list'!D2:H2</f>
        <v>Infuzní technika (doplnění stavu) pro Oblastní nemocnici Náchod II</v>
      </c>
      <c r="E2" s="84"/>
      <c r="F2" s="84"/>
      <c r="G2" s="84"/>
      <c r="H2" s="84"/>
      <c r="I2" s="84"/>
      <c r="J2" s="84"/>
      <c r="K2" s="84"/>
    </row>
    <row r="3" spans="1:12" x14ac:dyDescent="0.25">
      <c r="B3" s="82" t="s">
        <v>0</v>
      </c>
      <c r="C3" s="82"/>
      <c r="D3" s="85" t="s">
        <v>1</v>
      </c>
      <c r="E3" s="85"/>
      <c r="F3" s="85"/>
      <c r="G3" s="85"/>
      <c r="H3" s="85"/>
      <c r="I3" s="85"/>
      <c r="J3" s="85"/>
      <c r="K3" s="85"/>
    </row>
    <row r="4" spans="1:12" x14ac:dyDescent="0.25">
      <c r="B4" s="82" t="s">
        <v>25</v>
      </c>
      <c r="C4" s="82"/>
      <c r="D4" s="37">
        <f>'Souhrnný list'!D4</f>
        <v>0</v>
      </c>
      <c r="E4" s="113" t="str">
        <f>'Souhrnný list'!E4</f>
        <v>IČO:</v>
      </c>
      <c r="F4" s="114"/>
      <c r="G4" s="113" t="str">
        <f>'Souhrnný list'!F4</f>
        <v>DIČ:</v>
      </c>
      <c r="H4" s="114"/>
      <c r="I4" s="115"/>
      <c r="J4" s="3" t="s">
        <v>5</v>
      </c>
      <c r="K4" s="38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1:12" ht="33" customHeight="1" x14ac:dyDescent="0.25">
      <c r="B7" s="8">
        <v>1</v>
      </c>
      <c r="C7" s="69" t="s">
        <v>54</v>
      </c>
      <c r="D7" s="70" t="s">
        <v>55</v>
      </c>
      <c r="E7" s="8" t="s">
        <v>10</v>
      </c>
      <c r="F7" s="9">
        <v>39</v>
      </c>
      <c r="G7" s="45"/>
      <c r="H7" s="10">
        <f>F7*G7</f>
        <v>0</v>
      </c>
      <c r="I7" s="15"/>
      <c r="J7" s="45">
        <v>21</v>
      </c>
      <c r="K7" s="10">
        <f>H7*((100+J7)/100)</f>
        <v>0</v>
      </c>
    </row>
    <row r="8" spans="1:12" ht="33" customHeight="1" x14ac:dyDescent="0.25">
      <c r="A8" s="73"/>
      <c r="B8" s="8">
        <v>2</v>
      </c>
      <c r="C8" s="69" t="s">
        <v>56</v>
      </c>
      <c r="D8" s="70" t="s">
        <v>57</v>
      </c>
      <c r="E8" s="8" t="s">
        <v>10</v>
      </c>
      <c r="F8" s="9">
        <v>6</v>
      </c>
      <c r="G8" s="45"/>
      <c r="H8" s="10">
        <f t="shared" ref="H8" si="0">F8*G8</f>
        <v>0</v>
      </c>
      <c r="I8" s="15"/>
      <c r="J8" s="45">
        <v>21</v>
      </c>
      <c r="K8" s="10">
        <f t="shared" ref="K8" si="1">H8*((100+J8)/100)</f>
        <v>0</v>
      </c>
      <c r="L8" s="73"/>
    </row>
    <row r="9" spans="1:12" ht="33" customHeight="1" x14ac:dyDescent="0.25">
      <c r="A9" s="73"/>
      <c r="B9" s="8">
        <v>3</v>
      </c>
      <c r="C9" s="69" t="s">
        <v>58</v>
      </c>
      <c r="D9" s="70" t="s">
        <v>59</v>
      </c>
      <c r="E9" s="8" t="s">
        <v>10</v>
      </c>
      <c r="F9" s="9">
        <v>85</v>
      </c>
      <c r="G9" s="45"/>
      <c r="H9" s="10">
        <f t="shared" ref="H9:H10" si="2">F9*G9</f>
        <v>0</v>
      </c>
      <c r="I9" s="15"/>
      <c r="J9" s="45">
        <v>21</v>
      </c>
      <c r="K9" s="10">
        <f t="shared" ref="K9:K10" si="3">H9*((100+J9)/100)</f>
        <v>0</v>
      </c>
      <c r="L9" s="73"/>
    </row>
    <row r="10" spans="1:12" ht="33" customHeight="1" x14ac:dyDescent="0.25">
      <c r="A10" s="73"/>
      <c r="B10" s="8">
        <v>4</v>
      </c>
      <c r="C10" s="69" t="s">
        <v>60</v>
      </c>
      <c r="D10" s="70" t="s">
        <v>61</v>
      </c>
      <c r="E10" s="8" t="s">
        <v>10</v>
      </c>
      <c r="F10" s="9">
        <v>20</v>
      </c>
      <c r="G10" s="45"/>
      <c r="H10" s="10">
        <f t="shared" si="2"/>
        <v>0</v>
      </c>
      <c r="I10" s="15"/>
      <c r="J10" s="45">
        <v>21</v>
      </c>
      <c r="K10" s="10">
        <f t="shared" si="3"/>
        <v>0</v>
      </c>
      <c r="L10" s="73"/>
    </row>
    <row r="11" spans="1:12" ht="33" customHeight="1" x14ac:dyDescent="0.25">
      <c r="A11" s="66"/>
      <c r="B11" s="8">
        <v>5</v>
      </c>
      <c r="C11" s="69" t="s">
        <v>62</v>
      </c>
      <c r="D11" s="70" t="s">
        <v>63</v>
      </c>
      <c r="E11" s="8" t="s">
        <v>10</v>
      </c>
      <c r="F11" s="9">
        <v>1</v>
      </c>
      <c r="G11" s="45"/>
      <c r="H11" s="10">
        <f t="shared" ref="H11" si="4">F11*G11</f>
        <v>0</v>
      </c>
      <c r="I11" s="15"/>
      <c r="J11" s="45">
        <v>21</v>
      </c>
      <c r="K11" s="10">
        <f t="shared" ref="K11" si="5">H11*((100+J11)/100)</f>
        <v>0</v>
      </c>
      <c r="L11" s="66"/>
    </row>
    <row r="12" spans="1:12" ht="30" customHeight="1" x14ac:dyDescent="0.25">
      <c r="B12" s="110" t="s">
        <v>15</v>
      </c>
      <c r="C12" s="111"/>
      <c r="D12" s="111"/>
      <c r="E12" s="111"/>
      <c r="F12" s="112"/>
      <c r="G12" s="64" t="s">
        <v>16</v>
      </c>
      <c r="H12" s="65">
        <f>SUM(H7:H11)</f>
        <v>0</v>
      </c>
      <c r="I12" s="13"/>
      <c r="J12" s="11" t="s">
        <v>17</v>
      </c>
      <c r="K12" s="12">
        <f>SUM(K7:K11)</f>
        <v>0</v>
      </c>
    </row>
    <row r="13" spans="1:12" x14ac:dyDescent="0.25">
      <c r="B13" s="2"/>
      <c r="C13" s="2"/>
      <c r="D13" s="2"/>
      <c r="E13" s="2"/>
      <c r="F13" s="2"/>
      <c r="G13" s="4"/>
      <c r="H13" s="2"/>
      <c r="I13" s="2"/>
      <c r="J13" s="2"/>
      <c r="K13" s="2"/>
    </row>
    <row r="14" spans="1:12" ht="18" customHeight="1" x14ac:dyDescent="0.25">
      <c r="B14" s="2" t="s">
        <v>19</v>
      </c>
      <c r="C14" s="2"/>
      <c r="D14" s="2"/>
      <c r="E14" s="2"/>
      <c r="F14" s="2"/>
      <c r="G14" s="4"/>
      <c r="H14" s="2"/>
      <c r="I14" s="2"/>
      <c r="J14" s="2"/>
      <c r="K14" s="2"/>
    </row>
    <row r="15" spans="1:12" ht="36.75" customHeight="1" x14ac:dyDescent="0.25">
      <c r="B15" s="109" t="s">
        <v>49</v>
      </c>
      <c r="C15" s="109"/>
      <c r="D15" s="109"/>
      <c r="E15" s="109"/>
      <c r="F15" s="109"/>
      <c r="G15" s="109"/>
      <c r="H15" s="109"/>
      <c r="I15" s="109"/>
      <c r="J15" s="109"/>
      <c r="K15" s="109"/>
    </row>
    <row r="16" spans="1:12" ht="30" customHeight="1" x14ac:dyDescent="0.25">
      <c r="B16" s="2"/>
      <c r="C16" s="2"/>
      <c r="D16" s="2"/>
      <c r="E16" s="2"/>
      <c r="F16" s="2"/>
      <c r="G16" s="4"/>
      <c r="H16" s="2"/>
      <c r="I16" s="2"/>
      <c r="J16" s="2"/>
      <c r="K16" s="2"/>
    </row>
  </sheetData>
  <sheetProtection algorithmName="SHA-512" hashValue="updlmZdsf6MGVm09pR/uVFE34kRcFKJz0YaPx3epIU7v1eVdWwOB0hfJRCYadsJ0T721XRE59rhqU0Jw67Vx6g==" saltValue="TOkly/odZFMrxxDgArAG4g==" spinCount="100000" sheet="1" formatColumns="0" formatRows="0"/>
  <mergeCells count="10">
    <mergeCell ref="B15:K15"/>
    <mergeCell ref="B12:F12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94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2"/>
  <sheetViews>
    <sheetView topLeftCell="A10" zoomScaleNormal="100" workbookViewId="0">
      <selection activeCell="D13" sqref="D13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50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83" t="s">
        <v>26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2:14" ht="30" customHeight="1" x14ac:dyDescent="0.25">
      <c r="B2" s="82" t="s">
        <v>4</v>
      </c>
      <c r="C2" s="82"/>
      <c r="D2" s="126" t="str">
        <f>'Souhrnný list'!D2:H2</f>
        <v>Infuzní technika (doplnění stavu) pro Oblastní nemocnici Náchod II</v>
      </c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2:14" x14ac:dyDescent="0.25">
      <c r="B3" s="82" t="s">
        <v>0</v>
      </c>
      <c r="C3" s="82"/>
      <c r="D3" s="129" t="s">
        <v>1</v>
      </c>
      <c r="E3" s="130"/>
      <c r="F3" s="130"/>
      <c r="G3" s="130"/>
      <c r="H3" s="130"/>
      <c r="I3" s="130"/>
      <c r="J3" s="130"/>
      <c r="K3" s="130"/>
      <c r="L3" s="130"/>
      <c r="M3" s="130"/>
      <c r="N3" s="131"/>
    </row>
    <row r="4" spans="2:14" x14ac:dyDescent="0.25">
      <c r="B4" s="82" t="s">
        <v>25</v>
      </c>
      <c r="C4" s="82"/>
      <c r="D4" s="35">
        <f>'Souhrnný list'!D4</f>
        <v>0</v>
      </c>
      <c r="E4" s="51" t="str">
        <f>'Souhrnný list'!E4</f>
        <v>IČO:</v>
      </c>
      <c r="F4" s="116" t="str">
        <f>'Souhrnný list'!F4</f>
        <v>DIČ:</v>
      </c>
      <c r="G4" s="118"/>
      <c r="H4" s="118"/>
      <c r="I4" s="118"/>
      <c r="J4" s="52"/>
      <c r="K4" s="31" t="s">
        <v>5</v>
      </c>
      <c r="L4" s="36">
        <f>'Souhrnný list'!H4</f>
        <v>0</v>
      </c>
      <c r="M4" s="116"/>
      <c r="N4" s="117"/>
    </row>
    <row r="5" spans="2:14" ht="14.45" customHeight="1" thickBot="1" x14ac:dyDescent="0.3">
      <c r="B5" s="2"/>
      <c r="C5" s="2"/>
      <c r="D5" s="2"/>
      <c r="E5" s="2"/>
      <c r="F5" s="2"/>
      <c r="G5" s="47"/>
      <c r="H5" s="47"/>
      <c r="I5" s="2"/>
      <c r="J5" s="2"/>
      <c r="K5" s="2"/>
      <c r="L5" s="4"/>
      <c r="M5" s="2"/>
      <c r="N5" s="2"/>
    </row>
    <row r="6" spans="2:14" s="2" customFormat="1" ht="30" customHeight="1" x14ac:dyDescent="0.25">
      <c r="B6" s="151" t="s">
        <v>52</v>
      </c>
      <c r="C6" s="152"/>
      <c r="D6" s="153"/>
      <c r="E6" s="123" t="s">
        <v>48</v>
      </c>
      <c r="F6" s="125"/>
      <c r="G6" s="125"/>
      <c r="H6" s="125"/>
      <c r="I6" s="124"/>
      <c r="J6" s="26"/>
      <c r="K6" s="123" t="s">
        <v>32</v>
      </c>
      <c r="L6" s="124"/>
      <c r="M6" s="123" t="s">
        <v>33</v>
      </c>
      <c r="N6" s="124"/>
    </row>
    <row r="7" spans="2:14" s="2" customFormat="1" ht="45" customHeight="1" thickBot="1" x14ac:dyDescent="0.3">
      <c r="B7" s="154"/>
      <c r="C7" s="155"/>
      <c r="D7" s="156"/>
      <c r="E7" s="119" t="s">
        <v>46</v>
      </c>
      <c r="F7" s="150"/>
      <c r="G7" s="150"/>
      <c r="H7" s="150"/>
      <c r="I7" s="120"/>
      <c r="J7" s="27"/>
      <c r="K7" s="119" t="s">
        <v>22</v>
      </c>
      <c r="L7" s="120"/>
      <c r="M7" s="119" t="s">
        <v>47</v>
      </c>
      <c r="N7" s="120"/>
    </row>
    <row r="8" spans="2:14" s="2" customFormat="1" ht="15" customHeight="1" x14ac:dyDescent="0.25">
      <c r="B8" s="142" t="s">
        <v>2</v>
      </c>
      <c r="C8" s="137" t="s">
        <v>3</v>
      </c>
      <c r="D8" s="139" t="s">
        <v>6</v>
      </c>
      <c r="E8" s="121" t="s">
        <v>41</v>
      </c>
      <c r="F8" s="144" t="s">
        <v>37</v>
      </c>
      <c r="G8" s="145"/>
      <c r="H8" s="146"/>
      <c r="I8" s="68" t="s">
        <v>21</v>
      </c>
      <c r="J8" s="28"/>
      <c r="K8" s="121" t="s">
        <v>23</v>
      </c>
      <c r="L8" s="68" t="s">
        <v>21</v>
      </c>
      <c r="M8" s="121" t="s">
        <v>24</v>
      </c>
      <c r="N8" s="68" t="s">
        <v>21</v>
      </c>
    </row>
    <row r="9" spans="2:14" s="2" customFormat="1" ht="60.75" customHeight="1" thickBot="1" x14ac:dyDescent="0.3">
      <c r="B9" s="143"/>
      <c r="C9" s="138"/>
      <c r="D9" s="140"/>
      <c r="E9" s="141"/>
      <c r="F9" s="147"/>
      <c r="G9" s="148"/>
      <c r="H9" s="149"/>
      <c r="I9" s="54" t="s">
        <v>40</v>
      </c>
      <c r="J9" s="29"/>
      <c r="K9" s="122"/>
      <c r="L9" s="24" t="s">
        <v>42</v>
      </c>
      <c r="M9" s="122"/>
      <c r="N9" s="24" t="s">
        <v>43</v>
      </c>
    </row>
    <row r="10" spans="2:14" s="2" customFormat="1" ht="33" customHeight="1" x14ac:dyDescent="0.25">
      <c r="B10" s="67">
        <v>1</v>
      </c>
      <c r="C10" s="69" t="s">
        <v>54</v>
      </c>
      <c r="D10" s="70" t="s">
        <v>55</v>
      </c>
      <c r="E10" s="55"/>
      <c r="F10" s="49" t="s">
        <v>38</v>
      </c>
      <c r="G10" s="48"/>
      <c r="H10" s="50" t="s">
        <v>39</v>
      </c>
      <c r="I10" s="56">
        <f>IFERROR((1/G10)*5*E10,0)</f>
        <v>0</v>
      </c>
      <c r="J10" s="62"/>
      <c r="K10" s="46"/>
      <c r="L10" s="22">
        <f>K10*200</f>
        <v>0</v>
      </c>
      <c r="M10" s="46"/>
      <c r="N10" s="22">
        <f>M10*8000</f>
        <v>0</v>
      </c>
    </row>
    <row r="11" spans="2:14" s="73" customFormat="1" ht="33" customHeight="1" x14ac:dyDescent="0.25">
      <c r="B11" s="67">
        <v>2</v>
      </c>
      <c r="C11" s="69" t="s">
        <v>56</v>
      </c>
      <c r="D11" s="70" t="s">
        <v>57</v>
      </c>
      <c r="E11" s="57"/>
      <c r="F11" s="58" t="s">
        <v>38</v>
      </c>
      <c r="G11" s="59"/>
      <c r="H11" s="60" t="s">
        <v>39</v>
      </c>
      <c r="I11" s="61">
        <f>IFERROR((1/G11)*5*E11,0)</f>
        <v>0</v>
      </c>
      <c r="J11" s="62"/>
      <c r="K11" s="46"/>
      <c r="L11" s="22">
        <f>K11*200</f>
        <v>0</v>
      </c>
      <c r="M11" s="46"/>
      <c r="N11" s="22">
        <f>M11*8000</f>
        <v>0</v>
      </c>
    </row>
    <row r="12" spans="2:14" s="73" customFormat="1" ht="33" customHeight="1" x14ac:dyDescent="0.25">
      <c r="B12" s="67">
        <v>3</v>
      </c>
      <c r="C12" s="69" t="s">
        <v>58</v>
      </c>
      <c r="D12" s="70" t="s">
        <v>59</v>
      </c>
      <c r="E12" s="57"/>
      <c r="F12" s="58" t="s">
        <v>38</v>
      </c>
      <c r="G12" s="59"/>
      <c r="H12" s="60" t="s">
        <v>39</v>
      </c>
      <c r="I12" s="61">
        <f>IFERROR((1/G12)*5*E12,0)</f>
        <v>0</v>
      </c>
      <c r="J12" s="62"/>
      <c r="K12" s="46"/>
      <c r="L12" s="22">
        <f>K12*200</f>
        <v>0</v>
      </c>
      <c r="M12" s="46"/>
      <c r="N12" s="22">
        <f>M12*8000</f>
        <v>0</v>
      </c>
    </row>
    <row r="13" spans="2:14" s="73" customFormat="1" ht="33" customHeight="1" x14ac:dyDescent="0.25">
      <c r="B13" s="67">
        <v>4</v>
      </c>
      <c r="C13" s="69" t="s">
        <v>60</v>
      </c>
      <c r="D13" s="70" t="s">
        <v>61</v>
      </c>
      <c r="E13" s="57"/>
      <c r="F13" s="58" t="s">
        <v>38</v>
      </c>
      <c r="G13" s="59"/>
      <c r="H13" s="60" t="s">
        <v>39</v>
      </c>
      <c r="I13" s="61">
        <f>IFERROR((1/G13)*5*E13,0)</f>
        <v>0</v>
      </c>
      <c r="J13" s="62"/>
      <c r="K13" s="46"/>
      <c r="L13" s="22">
        <f>K13*200</f>
        <v>0</v>
      </c>
      <c r="M13" s="46"/>
      <c r="N13" s="22">
        <f>M13*8000</f>
        <v>0</v>
      </c>
    </row>
    <row r="14" spans="2:14" s="66" customFormat="1" ht="33" customHeight="1" thickBot="1" x14ac:dyDescent="0.3">
      <c r="B14" s="67">
        <v>5</v>
      </c>
      <c r="C14" s="69" t="s">
        <v>62</v>
      </c>
      <c r="D14" s="70" t="s">
        <v>63</v>
      </c>
      <c r="E14" s="57"/>
      <c r="F14" s="58" t="s">
        <v>38</v>
      </c>
      <c r="G14" s="59"/>
      <c r="H14" s="60" t="s">
        <v>39</v>
      </c>
      <c r="I14" s="61">
        <f>IFERROR((1/G14)*5*E14,0)</f>
        <v>0</v>
      </c>
      <c r="J14" s="62"/>
      <c r="K14" s="46"/>
      <c r="L14" s="22">
        <f>K14*200</f>
        <v>0</v>
      </c>
      <c r="M14" s="46"/>
      <c r="N14" s="22">
        <f>M14*8000</f>
        <v>0</v>
      </c>
    </row>
    <row r="15" spans="2:14" s="2" customFormat="1" ht="30" customHeight="1" thickBot="1" x14ac:dyDescent="0.3">
      <c r="B15" s="135" t="s">
        <v>31</v>
      </c>
      <c r="C15" s="136"/>
      <c r="D15" s="136"/>
      <c r="E15" s="19"/>
      <c r="F15" s="18"/>
      <c r="G15" s="18"/>
      <c r="H15" s="18"/>
      <c r="I15" s="23">
        <f>SUM(I10:I14)</f>
        <v>0</v>
      </c>
      <c r="J15" s="63"/>
      <c r="K15" s="17"/>
      <c r="L15" s="23">
        <f>SUM(L10:L14)</f>
        <v>0</v>
      </c>
      <c r="M15" s="17"/>
      <c r="N15" s="23">
        <f>SUM(N10:N14)</f>
        <v>0</v>
      </c>
    </row>
    <row r="16" spans="2:14" ht="15.75" thickBot="1" x14ac:dyDescent="0.3">
      <c r="B16" s="2"/>
      <c r="C16" s="2"/>
      <c r="D16" s="2"/>
      <c r="E16" s="2"/>
      <c r="F16" s="2"/>
      <c r="G16" s="47"/>
      <c r="H16" s="47"/>
      <c r="I16" s="21" t="s">
        <v>21</v>
      </c>
      <c r="J16" s="30"/>
      <c r="L16" s="21" t="s">
        <v>21</v>
      </c>
      <c r="M16" s="53"/>
      <c r="N16" s="21" t="s">
        <v>21</v>
      </c>
    </row>
    <row r="17" spans="2:14" ht="15.75" thickBot="1" x14ac:dyDescent="0.3">
      <c r="B17" s="2"/>
      <c r="C17" s="2"/>
      <c r="D17" s="2"/>
      <c r="E17" s="2"/>
      <c r="F17" s="2"/>
      <c r="G17" s="47"/>
      <c r="H17" s="47"/>
      <c r="I17" s="25"/>
      <c r="J17" s="25"/>
      <c r="K17" s="2"/>
      <c r="L17" s="25"/>
      <c r="M17" s="2"/>
      <c r="N17" s="25"/>
    </row>
    <row r="18" spans="2:14" s="2" customFormat="1" ht="41.25" customHeight="1" thickBot="1" x14ac:dyDescent="0.3">
      <c r="B18" s="132" t="s">
        <v>50</v>
      </c>
      <c r="C18" s="133"/>
      <c r="D18" s="133"/>
      <c r="E18" s="133"/>
      <c r="F18" s="133"/>
      <c r="G18" s="133"/>
      <c r="H18" s="134"/>
      <c r="I18" s="32">
        <f>I15+L15+N15</f>
        <v>0</v>
      </c>
      <c r="J18" s="34"/>
      <c r="K18" s="33" t="s">
        <v>27</v>
      </c>
      <c r="L18" s="4"/>
    </row>
    <row r="19" spans="2:14" s="2" customFormat="1" ht="30.6" customHeight="1" x14ac:dyDescent="0.25">
      <c r="G19" s="47"/>
      <c r="H19" s="47"/>
      <c r="L19" s="4"/>
    </row>
    <row r="20" spans="2:14" s="2" customFormat="1" ht="18" customHeight="1" x14ac:dyDescent="0.25">
      <c r="B20" s="16"/>
      <c r="C20" s="1"/>
      <c r="D20" s="1"/>
      <c r="E20" s="1"/>
      <c r="F20" s="1"/>
      <c r="G20" s="1"/>
      <c r="H20" s="1"/>
      <c r="I20" s="1"/>
      <c r="J20" s="1"/>
      <c r="K20" s="1"/>
      <c r="L20" s="5"/>
      <c r="M20" s="1"/>
      <c r="N20" s="1"/>
    </row>
    <row r="21" spans="2:14" s="2" customFormat="1" ht="18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5"/>
      <c r="M21" s="1"/>
      <c r="N21" s="1"/>
    </row>
    <row r="22" spans="2:14" ht="18" customHeight="1" x14ac:dyDescent="0.25"/>
  </sheetData>
  <sheetProtection algorithmName="SHA-512" hashValue="SrtPBh+qnihbL10X0+xtvDS4K8+TgrpJE2iINy3QnIbPnI2Mh6XX6pb1dF7dB7DB+NGYCt7nGgxEZdbHbm75Sg==" saltValue="RX24YEgI/G+hctfsJfrKqg==" spinCount="100000" sheet="1" formatColumns="0" formatRows="0"/>
  <mergeCells count="24">
    <mergeCell ref="B18:H18"/>
    <mergeCell ref="B4:C4"/>
    <mergeCell ref="B15:D15"/>
    <mergeCell ref="C8:C9"/>
    <mergeCell ref="D8:D9"/>
    <mergeCell ref="E8:E9"/>
    <mergeCell ref="B8:B9"/>
    <mergeCell ref="F8:H9"/>
    <mergeCell ref="E7:I7"/>
    <mergeCell ref="B6:D7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M6:N6"/>
    <mergeCell ref="M7:N7"/>
    <mergeCell ref="M8:M9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2021-09-16T12:42:37Z</cp:lastPrinted>
  <dcterms:created xsi:type="dcterms:W3CDTF">2019-10-21T13:53:46Z</dcterms:created>
  <dcterms:modified xsi:type="dcterms:W3CDTF">2021-09-16T12:44:41Z</dcterms:modified>
</cp:coreProperties>
</file>