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 ZV" sheetId="1" r:id="rId1"/>
    <sheet name="SO 102 ZH" sheetId="2" r:id="rId2"/>
    <sheet name="SO 102 ZV" sheetId="3" r:id="rId3"/>
    <sheet name="SO 102.1 ZH" sheetId="4" r:id="rId4"/>
    <sheet name="SO 102.2 N" sheetId="5" r:id="rId5"/>
    <sheet name="SO 103 ZH" sheetId="6" r:id="rId6"/>
    <sheet name="SO 103 ZV" sheetId="7" r:id="rId7"/>
    <sheet name="SO 182 ZV_SO 182.1 ZV" sheetId="8" r:id="rId8"/>
    <sheet name="SO 182 ZV_SO 182.2 ZV" sheetId="9" r:id="rId9"/>
    <sheet name="SO 183 ZV_SO 183.1 ZV" sheetId="10" r:id="rId10"/>
    <sheet name="SO 183 ZV_SO 183.1.1 ZV" sheetId="11" r:id="rId11"/>
    <sheet name="SO 183 ZV_SO 183.2 ZV" sheetId="12" r:id="rId12"/>
    <sheet name="SO 203 N" sheetId="13" r:id="rId13"/>
    <sheet name="SO 253 ZH" sheetId="14" r:id="rId14"/>
  </sheets>
  <definedNames/>
  <calcPr/>
  <webPublishing/>
</workbook>
</file>

<file path=xl/sharedStrings.xml><?xml version="1.0" encoding="utf-8"?>
<sst xmlns="http://schemas.openxmlformats.org/spreadsheetml/2006/main" count="5248" uniqueCount="1055">
  <si>
    <t>ASPE10</t>
  </si>
  <si>
    <t>S</t>
  </si>
  <si>
    <t>Firma: ÚDRŽBA SILNIC Královéhradeckého kraje a.s.</t>
  </si>
  <si>
    <t>Soupis prací objektu</t>
  </si>
  <si>
    <t xml:space="preserve">Stavba: </t>
  </si>
  <si>
    <t>34160b_2*</t>
  </si>
  <si>
    <t>II/285 Jaroměř – Nové Město nad Metují, 3. etapa (úsek 2 + 3)_KHK_neoceněný</t>
  </si>
  <si>
    <t>O</t>
  </si>
  <si>
    <t>Rozpočet:</t>
  </si>
  <si>
    <t>0,00</t>
  </si>
  <si>
    <t>15,00</t>
  </si>
  <si>
    <t>21,00</t>
  </si>
  <si>
    <t>2</t>
  </si>
  <si>
    <t>3</t>
  </si>
  <si>
    <t>SO 000 ZV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</si>
  <si>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</si>
  <si>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</si>
  <si>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</si>
  <si>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</si>
  <si>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</si>
  <si>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</si>
  <si>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</si>
  <si>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</si>
  <si>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</si>
  <si>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</si>
  <si>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</si>
  <si>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</si>
  <si>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</si>
  <si>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</si>
  <si>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</si>
  <si>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</si>
  <si>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</si>
  <si>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</si>
  <si>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</si>
  <si>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</si>
  <si>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</si>
  <si>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</si>
  <si>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</si>
  <si>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</si>
  <si>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</si>
  <si>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</si>
  <si>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PEVNÁ CENA</t>
  </si>
  <si>
    <t>VV</t>
  </si>
  <si>
    <t>TS</t>
  </si>
  <si>
    <t>zahrnuje veškeré náklady spojené s objednatelem požadovanými zařízeními</t>
  </si>
  <si>
    <t>02911</t>
  </si>
  <si>
    <t>a</t>
  </si>
  <si>
    <t>OSTATNÍ POŽADAVKY - GEODETICKÉ ZAMĚŘENÍ</t>
  </si>
  <si>
    <t>KPL</t>
  </si>
  <si>
    <t>Věškerá nutná zaměření k realizaci díla (např. zaměření stavby před výstavbou, vytčení stavby, obvodu staveniště,...) a k uvedení stavby do úžívání a předání dokončeného díla.   
PEVNÁ CENA</t>
  </si>
  <si>
    <t>zahrnuje veškeré náklady spojené s objednatelem požadovanými pracemi</t>
  </si>
  <si>
    <t>b</t>
  </si>
  <si>
    <t>Zaměření skutečného provedení díla ke kolaudaci stavby.   
3x tištěné paré + 1x CD   
PEVNÁ CENA</t>
  </si>
  <si>
    <t>c</t>
  </si>
  <si>
    <t>Zaměření vrstev pro určení kubatur sanací a pro určení kubatur konstrukčních vrstev a celkových plošných a délkových výměr.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</si>
  <si>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</si>
  <si>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</si>
  <si>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 
PEVNÁ CENA</t>
  </si>
  <si>
    <t>02943</t>
  </si>
  <si>
    <t>OSTATNÍ POŽADAVKY - VYPRACOVÁNÍ RDS</t>
  </si>
  <si>
    <t>Realizační dokumentace stavby SO 102,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Zadavatel poskytne dokumentaci ve formátu *.pdf  
PEVNÁ CENA</t>
  </si>
  <si>
    <t>7</t>
  </si>
  <si>
    <t>02945</t>
  </si>
  <si>
    <t>OSTAT POŽADAVKY - GEOMETRICKÝ PLÁN</t>
  </si>
  <si>
    <t>Geometrický plán pro majetkové vypořádání vlastnických vztahů, potvrzený katastrálním úřadem.   
12x tiskem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</si>
  <si>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</si>
  <si>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8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</si>
  <si>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</si>
  <si>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</si>
  <si>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</si>
  <si>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</si>
  <si>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</si>
  <si>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</si>
  <si>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   
Předání pasportizace na datovém nosiči v digitální formě.  
PEVNÁ CENA</t>
  </si>
  <si>
    <t>02990</t>
  </si>
  <si>
    <t>OSTATNÍ POŽADAVKY - INFORMAČNÍ TABULE</t>
  </si>
  <si>
    <t>KUS</t>
  </si>
  <si>
    <t>Náklady na zřízení informační tabule (1ks na celou stavbu) s údaji o stavbě s textem dle vzoru objednatele IROP, včetně kotvení. Po ukončení stavby odstranění.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</si>
  <si>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</si>
  <si>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</si>
  <si>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03101</t>
  </si>
  <si>
    <t>PAMĚTNÍ DESKA</t>
  </si>
  <si>
    <t>Osazení na kamenném podstavci po dokončení stavby dle vzoru objednatele.   
PEVNÁ CENA</t>
  </si>
  <si>
    <t>12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</si>
  <si>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</si>
  <si>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</si>
  <si>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PEVNÁ CENA</t>
  </si>
  <si>
    <t>zahrnuje objednatelem povolené náklady na požadovaná zařízení zhotovitele</t>
  </si>
  <si>
    <t>SO 102 ZH</t>
  </si>
  <si>
    <t>SO 102 – Silnice II/285 – km 16,044 – 21,639</t>
  </si>
  <si>
    <t>014102</t>
  </si>
  <si>
    <t>POPLATKY ZA SKLÁDKU</t>
  </si>
  <si>
    <t>T</t>
  </si>
  <si>
    <t>poplatky za uložení zemin a přebytků výkopku-skládka dle zadávacích podmínek v režii dodavatele s poplatkem a evidencí</t>
  </si>
  <si>
    <t>z pol. č.:  
12373:  1881,5 
12373 a: +2141,23 
12930:  +2039 
129946: +105*0,05 
13273:  +351,6 
17390:  -523,86 
17411:  -270,78 
17910:  -372,4 
celkem:  =5 251,54 [B] 
B*2,0=10 503,08 [A]</t>
  </si>
  <si>
    <t>zahrnuje veškeré poplatky provozovateli skládky související s uložením odpadu na skládce.</t>
  </si>
  <si>
    <t>014112</t>
  </si>
  <si>
    <t>POPLATKY ZA SKLÁDKU TYP S-IO (INERTNÍ ODPAD)</t>
  </si>
  <si>
    <t>poplatky za uložení stavebních sutí a kamene - skládka dle zadávacích podmínek v režii dodavatele s poplatkem a evidencí</t>
  </si>
  <si>
    <t>z pol. č.: 
11332:  1539,99*2,38 
11343:  +256,67*2,4 
11352:  +185*0,15*2,4 
56360:  -753,5*2,4 
96613:  +12,6*2,2 
96615:  +1,65*2,38 
966345:  +87*0,2 
966346:  +9*0,3 
966357:  +21*0,4 
96687:  +4*0,35 
014132:     -500 
celkem: =2 100,93 [B]</t>
  </si>
  <si>
    <t>014132</t>
  </si>
  <si>
    <t>POPLATKY ZA SKLÁDKU TYP S-NO (NEBEZPEČNÝ ODPAD)</t>
  </si>
  <si>
    <t>Předpokládané množství NO s obsahem PAU z konstrukce vozovky</t>
  </si>
  <si>
    <t>500=500,00 [A]</t>
  </si>
  <si>
    <t>Zemní práce</t>
  </si>
  <si>
    <t>11201</t>
  </si>
  <si>
    <t>KÁCENÍ STROMŮ D KMENE DO 0,5M S ODSTRANĚNÍM PAŘEZŮ</t>
  </si>
  <si>
    <t>51=51,00 [A]  Dle dendrologického průzkumu v rozhledových trojúhelnících a do vzd 2,5m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</si>
  <si>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</si>
  <si>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</t>
  </si>
  <si>
    <t>ODSTRANĚNÍ PODKLADŮ ZPEVNĚNÝCH PLOCH Z KAMENIVA NESTMELENÉHO</t>
  </si>
  <si>
    <t>M3</t>
  </si>
  <si>
    <t>vč. odvozu na trvalou skládku v dodavatelem definované vzdálenosti nebo využití do AZ</t>
  </si>
  <si>
    <t>v místě oprav krajnic (25% celk délky)+vyztuženého svahu+propustků 
5133,3*0,3=1 539,99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</si>
  <si>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</si>
  <si>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</t>
  </si>
  <si>
    <t>ODSTRAN KRYTU ZPEVNĚNÝCH PLOCH S ASFALT POJIVEM VČET PODKLADU</t>
  </si>
  <si>
    <t>v místě oprav krajnic (25% celk délky)+vyztuženého svahu+propustků 
5133,3*0,05=256,67 [A]</t>
  </si>
  <si>
    <t>11352</t>
  </si>
  <si>
    <t>ODSTRANĚNÍ CHODNÍKOVÝCH OBRUBNÍKŮ BETONOVÝCH</t>
  </si>
  <si>
    <t>M</t>
  </si>
  <si>
    <t>vč. odvozu na trvalou skládku v dodavatelem definované vzdálenosti</t>
  </si>
  <si>
    <t>185=185,00 [A] 
výměra dle situace</t>
  </si>
  <si>
    <t>11372</t>
  </si>
  <si>
    <t>FRÉZOVÁNÍ ZPEVNĚNÝCH PLOCH ASFALTOVÝCH</t>
  </si>
  <si>
    <t>Zhotovitel v ceně zohlední možnost zpětného využití vyfrézovaného materiálu na stavbě</t>
  </si>
  <si>
    <t>33300*0,14=4 662,00 [A]   frézování trasa 0,14 cm 
výměra ze situace</t>
  </si>
  <si>
    <t>Položka zahrnuje veškerou manipulaci s vybouranou sutí a s vybouranými hmotami vč. uložení na skládku.</t>
  </si>
  <si>
    <t>113765</t>
  </si>
  <si>
    <t>FRÉZOVÁNÍ DRÁŽKY PRŮŘEZU DO 600MM2 V ASFALTOVÉ VOZOVCE</t>
  </si>
  <si>
    <t>506=506,00 [A]</t>
  </si>
  <si>
    <t>12110</t>
  </si>
  <si>
    <t>SEJMUTÍ ORNICE NEBO LESNÍ PŮDY</t>
  </si>
  <si>
    <t>celkem vč. odvozu na dočasnou skládku v dodavatelem definované vzálenosti - tl. 100 mm</t>
  </si>
  <si>
    <t>v místě oprav krajnic+vyztuženého svahu+propustků 1 a 3 
10445*0,25*0,5*0,1+133*0,1*2,5+2*4*2+2*4*2=195,81 [A] 
výměra ze situace</t>
  </si>
  <si>
    <t>položka zahrnuje sejmutí ornice bez ohledu na tloušťku vrstvy a její vodorovnou dopravu  
nezahrnuje uložení na trvalou skládku</t>
  </si>
  <si>
    <t>12373</t>
  </si>
  <si>
    <t>ODKOP PRO SPOD STAVBU SILNIC A ŽELEZNIC TŘ. I</t>
  </si>
  <si>
    <t>v místě oprav krajnic  0,25*10445*0,17=443,91 [A] 
vyztuženého svahu  133*3,1=412,30 [B] 
propustků 1,3   6*0,15+6*0,15+34*0,15=6,90 [C] 
seříznutí a rozšíření krajnice   0,75*10445*0,08+0,25*10445*0,15=1 018,39 [D] 
Celkem: A+B+C+D=1 881,50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</si>
  <si>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</si>
  <si>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 pro aktivní zónu vč. odvozu na trvalou skládku v dodavatelem definované vzdálenosti, pouze se souhlasem TDI</t>
  </si>
  <si>
    <t>v místech oprav krajnic /25% z celkové délky) 
0,25*10445*2,05*0,4=2 141,23 [A]</t>
  </si>
  <si>
    <t>13</t>
  </si>
  <si>
    <t>12573</t>
  </si>
  <si>
    <t>VYKOPÁVKY ZE ZEMNÍKŮ A SKLÁDEK TŘ. I</t>
  </si>
  <si>
    <t>ornice z deponie</t>
  </si>
  <si>
    <t>195,81=195,81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</si>
  <si>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</si>
  <si>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14</t>
  </si>
  <si>
    <t>12930</t>
  </si>
  <si>
    <t>ČIŠTĚNÍ PŘÍKOPŮ OD NÁNOSU</t>
  </si>
  <si>
    <t>(10445-250)*2*0,1=2 039,00 [A] 
výměra ze situace</t>
  </si>
  <si>
    <t>- vodorovná a svislá doprava, přemístění, přeložení, manipulace s výkopkem a uložení na skládku (bez poplatku)</t>
  </si>
  <si>
    <t>15</t>
  </si>
  <si>
    <t>129946</t>
  </si>
  <si>
    <t>ČIŠTĚNÍ POTRUBÍ DN DO 400MM</t>
  </si>
  <si>
    <t>Pročištění stávajícího zatrubnění  
vč. odvozu na trvalou skládku v dodavatelem definované vzdálenosti</t>
  </si>
  <si>
    <t>85+20=105,00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</si>
  <si>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</si>
  <si>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</si>
  <si>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13273</t>
  </si>
  <si>
    <t>HLOUBENÍ RÝH ŠÍŘ DO 2M PAŽ I NEPAŽ TŘ. I</t>
  </si>
  <si>
    <t>4*2*1,2*1,6+18*1,2*2=58,56 [A]  výkopy pro UV a přípojky 
117*1,5*1,2+9*1,8*1,2+21*2*1,5=293,04 [B] propustky 
Celkem: A+B=351,60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</si>
  <si>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</si>
  <si>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</si>
  <si>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17120</t>
  </si>
  <si>
    <t>ULOŽENÍ SYPANINY DO NÁSYPŮ A NA SKLÁDKY BEZ ZHUTNĚNÍ</t>
  </si>
  <si>
    <t>195,81=195,81 [A] 
ornice dle pol. 12110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</si>
  <si>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</si>
  <si>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</si>
  <si>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17180</t>
  </si>
  <si>
    <t>ULOŽENÍ SYPANINY DO NÁSYPŮ Z NAKUPOVANÝCH MATERIÁLŮ</t>
  </si>
  <si>
    <t>Aktivní zóna a parapláň musí být provedeny dle ČSN 73 6133 s použitím vhodného materiálu  
předpokládá se použití ŠDB 0/63</t>
  </si>
  <si>
    <t>v místě oprav krajnic+vyztuženého svahu+propustků 1,2 a 3 
(0,25*10445*2,5+133*2,5+167)*0,4=2 811,05 [A] 
výměra ze situace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</si>
  <si>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</si>
  <si>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</si>
  <si>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17390</t>
  </si>
  <si>
    <t>ZEMNÍ KRAJNICE A DOSYPÁVKY Z JINÝCH MATERIÁLŮ</t>
  </si>
  <si>
    <t>MATERIÁL MIN. PODMÍNEČNĚ VHODNÝ DLE ČSN 73 6133, hutnění na 100% PS</t>
  </si>
  <si>
    <t>v místě oprav krajnic+vyztuženého svahu+propustků 1,2 a 3 
0,25*10445*0,17+133*0,55+2*3*0,17+34*0,17=523,86 [A] 
výměra ze situace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</si>
  <si>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</si>
  <si>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</si>
  <si>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17411</t>
  </si>
  <si>
    <t>ZÁSYP JAM A RÝH ZEMINOU SE ZHUTNĚNÍM</t>
  </si>
  <si>
    <t>přebytečný materiál z odkopů</t>
  </si>
  <si>
    <t>21*2*0,7+117*1,5*1,2+9*1,8*0,7+18*1,2*0,9=270,78 [A] 
UV+přípojky+propustky 1a3 + podélné propustky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</si>
  <si>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</si>
  <si>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</si>
  <si>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17581</t>
  </si>
  <si>
    <t>OBSYP POTRUBÍ A OBJEKTŮ Z NAKUPOVANÝCH MATERIÁLŮ</t>
  </si>
  <si>
    <t>ŠDa</t>
  </si>
  <si>
    <t>2*1,2*1,6*1,5-2*0,5+18*1,2*0,3-18*0,03+21*2*0,7-21*0,5+(117+9)*1,5*0,4-(117+9)*0,2=80,00 [A] 
UV+přípojky+propustky 1a3 + podélné propustky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</si>
  <si>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</si>
  <si>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</si>
  <si>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17910</t>
  </si>
  <si>
    <t>NÁSYPY Z ARMOVANÝCH ZEMIN SE ZHUTNĚNÍM</t>
  </si>
  <si>
    <t>VYZTUŽENÝ NÁSYP DLE ČSN 73 6133, MATERIÁL BUDE ZVOLEN DLE GEOMŘÍŽE S OHLEDEM NA ZARUČENÍ KVALITNÍHO SPOLUPŮSOBENÍ, ZEMNÍ SVAH  S PROTIEROZNÍ OCHRANOU,</t>
  </si>
  <si>
    <t>133*2,8=372,40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</si>
  <si>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sítě, ty se vykazují v ploše v položce č.28995</t>
  </si>
  <si>
    <t>23</t>
  </si>
  <si>
    <t>18110</t>
  </si>
  <si>
    <t>ÚPRAVA PLÁNĚ SE ZHUTNĚNÍM V HORNINĚ TŘ. I</t>
  </si>
  <si>
    <t>M2</t>
  </si>
  <si>
    <t>v místě oprav krajnic+vyztuženého svahu+propustků 1,2 a 3 
0,25*10445*2,5+133*2,5+167=7 027,63 [A] 
výměra ze situace</t>
  </si>
  <si>
    <t>položka zahrnuje úpravu pláně včetně vyrovnání výškových rozdílů. Míru zhutnění určuje projekt.</t>
  </si>
  <si>
    <t>24</t>
  </si>
  <si>
    <t>18222</t>
  </si>
  <si>
    <t>ROZPROSTŘENÍ ORNICE VE SVAHU V TL DO 0,15M</t>
  </si>
  <si>
    <t>zahrnuje i dodání ornice v případě nedostatku pro ohumusování</t>
  </si>
  <si>
    <t>v místě oprav krajnic+vyztuženého svahu+propustků 1 a 3 
10445*0,25*0,5+2*4*2+2*4*2=1 337,63 [A] 
výměra ze situace</t>
  </si>
  <si>
    <t>položka zahrnuje:  
nutné přemístění ornice z dočasných skládek vzdálených do 50m  
rozprostření ornice v předepsané tloušťce ve svahu přes 1:5</t>
  </si>
  <si>
    <t>25</t>
  </si>
  <si>
    <t>18241</t>
  </si>
  <si>
    <t>ZALOŽENÍ TRÁVNÍKU RUČNÍM VÝSEVEM</t>
  </si>
  <si>
    <t>dle pol. 18222 
1337,6=1 337,60 [A]</t>
  </si>
  <si>
    <t>Zahrnuje dodání předepsané travní směsi, její výsev na ornici, zalévání, první pokosení, to vše bez ohledu na sklon terénu</t>
  </si>
  <si>
    <t>26</t>
  </si>
  <si>
    <t>18245</t>
  </si>
  <si>
    <t>ZALOŽENÍ TRÁVNÍKU ZATRAVŇOVACÍ TEXTILIÍ (ROHOŽÍ)</t>
  </si>
  <si>
    <t>včetně travního semene</t>
  </si>
  <si>
    <t>133*2,5=332,50 [A]</t>
  </si>
  <si>
    <t>Zahrnuje dodání a položení předepsané zatravňovací textilie bez ohledu na sklon terénu, zalévání, první pokosení</t>
  </si>
  <si>
    <t>27</t>
  </si>
  <si>
    <t>18247</t>
  </si>
  <si>
    <t>OŠETŘOVÁNÍ TRÁVNÍKU</t>
  </si>
  <si>
    <t>pol. 18241+18245 
1337,6+332,5=1 670,10 [A]</t>
  </si>
  <si>
    <t>Zahrnuje pokosení se shrabáním, naložení shrabků na dopravní prostředek, s odvozem a se složením, to vše bez ohledu na sklon terénu  
zahrnuje nutné zalití a hnojení</t>
  </si>
  <si>
    <t>28</t>
  </si>
  <si>
    <t>18472</t>
  </si>
  <si>
    <t>OŠETŘENÍ DŘEVIN SOLITERNÍCH</t>
  </si>
  <si>
    <t>31=31,00 [A] dle pol.184B13</t>
  </si>
  <si>
    <t>odplevelení s nakypřením, vypletí, řezem, hnojením, odstranění poškozených částí dřevin s případným složením odpadu na hromady, naložením na dopravní prostředek, odvozem a složením</t>
  </si>
  <si>
    <t>29</t>
  </si>
  <si>
    <t>184721</t>
  </si>
  <si>
    <t>ZDRAVOTNÍ ŘEZ VĚTVÍ STROMŮ KMENE D DO 50CM</t>
  </si>
  <si>
    <t>133=133,00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</si>
  <si>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</si>
  <si>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30</t>
  </si>
  <si>
    <t>184B13</t>
  </si>
  <si>
    <t>VYSAZOVÁNÍ STROMŮ LISTNATÝCH S BALEM OBVOD KMENE DO 12CM, PODCHOZÍ VÝŠ MIN 2,2M</t>
  </si>
  <si>
    <t>Slivoň švestka</t>
  </si>
  <si>
    <t>31=31,00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</si>
  <si>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</si>
  <si>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</si>
  <si>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31</t>
  </si>
  <si>
    <t>28995</t>
  </si>
  <si>
    <t>KOTEVNÍ SÍTĚ PRO GABIONY A ARMOVANÉ ZEMINY</t>
  </si>
  <si>
    <t>VÝZTUŽNÝ GEOKOMPOZIT PEVNOST V TAHU MIN. 50kN/M  
zhotovitel dodá TDS k odsouhlasení technologické a montážní postupy</t>
  </si>
  <si>
    <t>133*13=1 729,00 [A]</t>
  </si>
  <si>
    <t>Položka zahrnuje:  
- dodávku předepsané kotevní sítě  
- úpravu, očištění a ochranu podkladu  
- přichycení k podkladu, případně zatížení  
- úpravy spojů a zajištění okrajů  
- nutné přesahy  
- mimostaveništní a vnitrostaveništní dopravu</t>
  </si>
  <si>
    <t>Vodorovné konstrukce</t>
  </si>
  <si>
    <t>32</t>
  </si>
  <si>
    <t>45157</t>
  </si>
  <si>
    <t>PODKLADNÍ A VÝPLŇOVÉ VRSTVY Z KAMENIVA TĚŽENÉHO</t>
  </si>
  <si>
    <t>pod přípojky k UV</t>
  </si>
  <si>
    <t>18*1,2*0,1=2,16 [A] 
výměra ze situace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</si>
  <si>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</si>
  <si>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</si>
  <si>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465512</t>
  </si>
  <si>
    <t>DLAŽBY Z LOMOVÉHO KAMENE NA MC</t>
  </si>
  <si>
    <t>opevnění svahů příkopů u vtoků a výtoků propustků</t>
  </si>
  <si>
    <t>propustky 1 a 3     2*2,5*1,5*0,3=2,25 [A] 
odláždění čel podélných zatrubnění  16*2*1*0,3=9,60 [B] 
Celkem: A+B=11,85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</si>
  <si>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</si>
  <si>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</si>
  <si>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34</t>
  </si>
  <si>
    <t>56110</t>
  </si>
  <si>
    <t>PODKLADNÍ BETON</t>
  </si>
  <si>
    <t>podkladní beton C 152/20nXF3 0,15 x 0,47 m pod betonové svodidlo 
0,15*0,47*40=2,82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</si>
  <si>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</si>
  <si>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35</t>
  </si>
  <si>
    <t>56112</t>
  </si>
  <si>
    <t>PODKLADNÍ BETON TL. DO 100MM</t>
  </si>
  <si>
    <t>pro propustky</t>
  </si>
  <si>
    <t>117*1,5+9*1,8+21*2=233,70 [A] 
dle tabulky propustků</t>
  </si>
  <si>
    <t>36</t>
  </si>
  <si>
    <t>56334</t>
  </si>
  <si>
    <t>VOZOVKOVÉ VRSTVY ZE ŠTĚRKODRTI TL. DO 200MM</t>
  </si>
  <si>
    <t>ŠDa, fr. 0/32</t>
  </si>
  <si>
    <t>10445*0,25*1,8+133*2+167=5 133,25 [A] 
výměra ze situace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</si>
  <si>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</si>
  <si>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</si>
  <si>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56360</t>
  </si>
  <si>
    <t>VOZOVKOVÉ VRSTVY Z RECYKLOVANÉHO MATERIÁLU</t>
  </si>
  <si>
    <t>obnova povrchu nad proropustky 
(109*2+25*2,5+8,5*2,5)*0,15=45,26 [A]  
výměra ze situace v místě oprav krajnic a vyztuženého svahu 
(10445*0,25*1,65+133*1,85+167)*0,15=708,24 [B]] 
Celkem: A+B=753,50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</si>
  <si>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</si>
  <si>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38</t>
  </si>
  <si>
    <t>567544</t>
  </si>
  <si>
    <t>VRST PRO OBNOVU A OPR RECYK ZA STUD CEM A ASF EM TL DO 200MM</t>
  </si>
  <si>
    <t>Pro směsi stmelené cementem + asfaltovou emulzí / zpěněným asfaltem se dávkování asfaltové emulze / zpěněného asfaltu navrhuje v rozmezí 2,0% až 3,5% v množství zbytkového asfaltu a dávkování cementu 2,5% až 5,0% při splnění TP 208  UPŘESNĚNO DLE PRŮKAZNÍCH ZKOUŠEK ZE VZORKŮ ODEBRANÝCH NA STAVBĚ, VČ.ROZFRÉZOVÁNÍ, REPROFILACE, ZHUTNĚNÍ, PŘEDRCENÍ, PŘESUN HMOT A DOPLNĚNÍ  CHYBĚJÍCÍHO MATERIÁLU tl. min 180 mm</t>
  </si>
  <si>
    <t>33303+10445*0,4=37 481,00 [A] 
výměra ze situace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</si>
  <si>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</si>
  <si>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39</t>
  </si>
  <si>
    <t>56963</t>
  </si>
  <si>
    <t>ZPEVNĚNÍ KRAJNIC Z RECYKLOVANÉHO MATERIÁLU TL DO 150MM</t>
  </si>
  <si>
    <t>asfaltový recyklát po frézování vozovky</t>
  </si>
  <si>
    <t>10445=10 445,00 [A] 
výměra ze situace</t>
  </si>
  <si>
    <t>40</t>
  </si>
  <si>
    <t>572123</t>
  </si>
  <si>
    <t>INFILTRAČNÍ POSTŘIK Z EMULZE DO 1,0KG/M2</t>
  </si>
  <si>
    <t>33303+10445*0,27=36 123,15 [A] 
výměra ze situace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</si>
  <si>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</si>
  <si>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41</t>
  </si>
  <si>
    <t>572214</t>
  </si>
  <si>
    <t>SPOJOVACÍ POSTŘIK Z MODIFIK EMULZE DO 0,5KG/M2</t>
  </si>
  <si>
    <t>33303+282,5+10445*0,04=34 003,30 [A] 
33303+282,5+10445*0,17=35 361,15 [B] 
Celkem: A+B=69 364,45 [C] 
výměra ze situace</t>
  </si>
  <si>
    <t>42</t>
  </si>
  <si>
    <t>574A34</t>
  </si>
  <si>
    <t>ASFALTOVÝ BETON PRO OBRUSNÉ VRSTVY ACO 11+, 11S TL. 40MM</t>
  </si>
  <si>
    <t>33303+282,5+10445*0,02=33 794,40 [A] 
výměra ze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</si>
  <si>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</si>
  <si>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</si>
  <si>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574C46</t>
  </si>
  <si>
    <t>ASFALTOVÝ BETON PRO LOŽNÍ VRSTVY ACL 16+, 16S TL. 50MM</t>
  </si>
  <si>
    <t>33303+282,5+10445*0,12=34 838,90 [A] 
výměra ze situace</t>
  </si>
  <si>
    <t>44</t>
  </si>
  <si>
    <t>574E46</t>
  </si>
  <si>
    <t>ASFALTOVÝ BETON PRO PODKLADNÍ VRSTVY ACP 16+, 16S TL. 50MM</t>
  </si>
  <si>
    <t>33303+10445*0,22=35 600,90 [A] 
výměra ze situace</t>
  </si>
  <si>
    <t>Potrubí</t>
  </si>
  <si>
    <t>45</t>
  </si>
  <si>
    <t>87434</t>
  </si>
  <si>
    <t>POTRUBÍ Z TRUB PLASTOVÝCH ODPADNÍCH DN DO 200MM</t>
  </si>
  <si>
    <t>18=18,00 [A] 
výměra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</si>
  <si>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</si>
  <si>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46</t>
  </si>
  <si>
    <t>87727</t>
  </si>
  <si>
    <t>CHRÁNIČKY PŮLENÉ Z TRUB PLAST DN DO 100MM</t>
  </si>
  <si>
    <t>se souhlasem TDI</t>
  </si>
  <si>
    <t>40+9+9+10,5+9+14+8,5+8,5+20=128,50 [A] 
výměra ze situace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</si>
  <si>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</si>
  <si>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47</t>
  </si>
  <si>
    <t>89712</t>
  </si>
  <si>
    <t>VPUSŤ KANALIZAČNÍ ULIČNÍ KOMPLETNÍ Z BETONOVÝCH DÍLCŮ</t>
  </si>
  <si>
    <t>5=5,00 [A] 
výměra ze situace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</si>
  <si>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</si>
  <si>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48</t>
  </si>
  <si>
    <t>899522</t>
  </si>
  <si>
    <t>OBETONOVÁNÍ POTRUBÍ Z PROSTÉHO BETONU DO C12/15 (B15)</t>
  </si>
  <si>
    <t>Obetonování propustků</t>
  </si>
  <si>
    <t>propustky 500 
20,3*0,175=3,55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</si>
  <si>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</si>
  <si>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49</t>
  </si>
  <si>
    <t>899901</t>
  </si>
  <si>
    <t>PŘEPOJENÍ PŘÍPOJEK</t>
  </si>
  <si>
    <t>5=5,00 [A]</t>
  </si>
  <si>
    <t>položka zahrnuje řez na potrubí, dodání a osazení příslušných tvarovek a armatur</t>
  </si>
  <si>
    <t>Ostatní konstrukce a práce</t>
  </si>
  <si>
    <t>50</t>
  </si>
  <si>
    <t>9113A1</t>
  </si>
  <si>
    <t>SVODIDLO OCEL SILNIČ JEDNOSTR, ÚROVEŇ ZADRŽ N1, N2 - DODÁVKA A MONTÁŽ</t>
  </si>
  <si>
    <t>94=94,00 [A] 
výměra ze situace, dl. včetně náběhů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</si>
  <si>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</si>
  <si>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51</t>
  </si>
  <si>
    <t>9113A3</t>
  </si>
  <si>
    <t>SVODIDLO OCEL SILNIČ JEDNOSTR, ÚROVEŇ ZADRŽ N1, N2 - DEMONTÁŽ S PŘESUNEM</t>
  </si>
  <si>
    <t>odstraněný materiál majetkem zhotovitele</t>
  </si>
  <si>
    <t>13+17=30,00 [A] 
výměra dle situace</t>
  </si>
  <si>
    <t>položka zahrnuje:  
- demontáž a odstranění zařízení  
- jeho odvoz na předepsané místo</t>
  </si>
  <si>
    <t>52</t>
  </si>
  <si>
    <t>9113B1</t>
  </si>
  <si>
    <t>SVODIDLO OCEL SILNIČ JEDNOSTR, ÚROVEŇ ZADRŽ H1 -DODÁVKA A MONTÁŽ</t>
  </si>
  <si>
    <t>92+84=176,00 [A] 
výměra ze situace, dl. včetně náběhů</t>
  </si>
  <si>
    <t>53</t>
  </si>
  <si>
    <t>911CA1</t>
  </si>
  <si>
    <t>SVODIDLO BETON, ÚROVEŇ ZADRŽ N2 VÝŠ 0,8M - DODÁVKA A MONTÁŽ</t>
  </si>
  <si>
    <t>betonové svodidlo výšky 0,5 m</t>
  </si>
  <si>
    <t>40=40,00 [A] 
výměra ze situace, dl. včetně náběhů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</si>
  <si>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</si>
  <si>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54</t>
  </si>
  <si>
    <t>91228</t>
  </si>
  <si>
    <t>SMĚROVÉ SLOUPKY Z PLAST HMOT VČETNĚ ODRAZNÉHO PÁSKU</t>
  </si>
  <si>
    <t>16=16,00 [A]  Z11g  Směrový sloupek červený kulatý 
2*(3050/50+530/10+1480/30)=326,67 [B]  Z11a.b Směrový sloupek bílý 
Celkem: A+B=343 [C]</t>
  </si>
  <si>
    <t>položka zahrnuje:  
- dodání a osazení sloupku včetně nutných zemních prací  
- vnitrostaveništní a mimostaveništní doprava  
- odrazky plastové nebo z retroreflexní fólie</t>
  </si>
  <si>
    <t>55</t>
  </si>
  <si>
    <t>912283</t>
  </si>
  <si>
    <t>SMĚROVÉ SLOUPKY Z PLAST HMOT - DEMONTÁŽ A ODVOZ</t>
  </si>
  <si>
    <t>255=255,00 [A]</t>
  </si>
  <si>
    <t>položka zahrnuje demontáž stávajícího sloupku, jeho odvoz do skladu nebo na skládku</t>
  </si>
  <si>
    <t>56</t>
  </si>
  <si>
    <t>91238</t>
  </si>
  <si>
    <t>SMĚROVÉ SLOUPKY Z PLAST HMOT - NÁSTAVCE NA SVODIDLA VČETNĚ ODRAZNÉHO PÁSKU</t>
  </si>
  <si>
    <t>25=25,00 [A] 
výměra ze situace</t>
  </si>
  <si>
    <t>57</t>
  </si>
  <si>
    <t>91297</t>
  </si>
  <si>
    <t>DOPRAVNÍ ZRCADLO</t>
  </si>
  <si>
    <t>1=1,00 [A]</t>
  </si>
  <si>
    <t>položka zahrnuje:  
- dodání a osazení zrcadla včetně nutných zemních prací  
- předepsaná povrchová úprava  
- vnitrostaveništní a mimostaveništní doprava  
- odrazky plastové nebo z retroreflexní fólie.</t>
  </si>
  <si>
    <t>58</t>
  </si>
  <si>
    <t>914121</t>
  </si>
  <si>
    <t>DOPRAVNÍ ZNAČKY ZÁKLADNÍ VELIKOSTI OCELOVÉ FÓLIE TŘ 1 - DODÁVKA A MONTÁŽ</t>
  </si>
  <si>
    <t>70+22=92,00 [A] 
ObnovaNové [ks] Značka Název 
2  A2a Dvojitá zatáčka - první vpravo 
2  A2b Dvojitá zatáčka - první vlevo 
2  A12b Děti 
2  A14 Zvěř 
1  B13 Zákaz vjezdu vozidel, jejichž okamžitá hmotnost přesahuje vyznačenou mez 
3  B20a Nejvyšší dovolená rychlost 
1  B24a Zákaz odbočování vpravo 
1  B24b Zákaz odbočování vlevo 
2  C2a Přikázaný směr jízdy přímo 
3  E2b Tvar křižovatky AE-kombinace 
2  E2b Tvar křižovatky AC/G-kombinace 
 2 E2b Tvar křižovatky Hlavní v částečném oblouku 
 4 E2b Tvar křižovatky Hlavní v přímé 
1  E3a Vzdálenost 
3  E4 Délka úseku 
1  E5 Celková hmotnost 
2  E9 Druh vozidla 
2  E13 Text - dva řádky 
2  E13 Text - tři řádky 
4  IJ4b Zastávka a Piktogram 
1  IJ7 Čerpací stanice 
3  IS3a Směrová tabule - s jedním cílem rovně a vzdálenost 
2  IS3a Směrová tabule - s jedním cílem rovně bez vzdálenosti 
2  IS3b Směrová tabule - s jedním cílem vlevo a vzdálenost 
2  IS3b Směrová tabule - s jedním cílem vlevo bez vzdálenosti 
1  IS3b Směrová tabule - se dvěma cíli vlevo a vzdálenost 
1  IS3c Směrová tabule - s jedním cílem vpravo a vzdálenost 
2  IS3c Směrová tabule - s jedním cílem vpravo bez vzdálenosti 
1  IS3c Směrová tabule - se dvěma cíli vpravo a vzdálenost 
2  IS4b Směrová tabule - s jedním místním cílem vlevo bez vzdálenosti 
2  IS16b Silnice 
 10 IS18a Kilometrovník 
1  IZ4a Obec - Jeden řádek 
2  IZ4a Obec - Dva řádky 
1  IZ4b Konec obce - Jeden řádek 
2  IZ4b Konec obce - Dva řádky 
5  P1 Křižovatka s vedlejší pozemní komunikací 
 6 P2 Hlavní pozemní komunikace 
4  P4 Dej přednost v jízdě! 
70 22 Celkem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</si>
  <si>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</si>
  <si>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59</t>
  </si>
  <si>
    <t>914123</t>
  </si>
  <si>
    <t>DOPRAVNÍ ZNAČKY ZÁKLADNÍ VELIKOSTI OCELOVÉ FÓLIE TŘ 1 - DEMONTÁŽ</t>
  </si>
  <si>
    <t>74=74,00 [A] 
Demontáž [ks] Značka Název 
2  A2a Dvojitá zatáčka - první vpravo 
2  A2b Dvojitá zatáčka - první vlevo 
2  A12b Děti 
2  A14 Zvěř 
1  B13 Zákaz vjezdu vozidel, jejichž okamžitá hmotnost přesahuje vyznačenou mez 
3  B20a Nejvyšší dovolená rychlost 
1  B24a Zákaz odbočování vpravo 
1  B24b Zákaz odbočování vlevo 
2  C2a Přikázaný směr jízdy přímo 
3  E2b Tvar křižovatky AE-kombinace 
2  E2b Tvar křižovatky AC/G-kombinace 
1  E3a Vzdálenost 
3  E4 Délka úseku 
1  E5 Celková hmotnost 
2  E9 Druh vozidla 
2  E13 Text - dva řádky 
2  E13 Text - tři řádky 
1  DZ Dopravní zrcadlo - kulaté 
4  IJ4b Zastávka a Piktogram 
1  IJ7 Čerpací stanice 
3  IS3a Směrová tabule - s jedním cílem rovně a vzdálenost 
2  IS3a Směrová tabule - s jedním cílem rovně bez vzdálenosti 
2  IS3b Směrová tabule - s jedním cílem vlevo a vzdálenost 
2  IS3b Směrová tabule - s jedním cílem vlevo bez vzdálenosti 
1  IS3b Směrová tabule - se dvěma cíli vlevo a vzdálenost 
1  IS3c Směrová tabule - s jedním cílem vpravo a vzdálenost 
2  IS3c Směrová tabule - s jedním cílem vpravo bez vzdálenosti 
1  IS3c Směrová tabule - se dvěma cíli vpravo a vzdálenost 
2  IS4b Směrová tabule - s jedním místním cílem vlevo bez vzdálenosti 
2  IS16b Silnice 
1  IZ4a Obec - Jeden řádek 
2  IZ4a Obec - Dva řádky 
1  IZ4b Konec obce - Jeden řádek 
2  IZ4b Konec obce - Dva řádky 
5  P1 Křižovatka s vedlejší pozemní komunikací 
4  P4 Dej přednost v jízdě! 
3  Z3 Vodící tabule - L/P velká 
74 40 Celkem</t>
  </si>
  <si>
    <t>Položka zahrnuje odstranění, demontáž a odklizení materiálu s odvozem na předepsané místo</t>
  </si>
  <si>
    <t>60</t>
  </si>
  <si>
    <t>914711</t>
  </si>
  <si>
    <t>STÁLÁ DOPRAV ZAŘÍZ Z3 OCEL DODÁVKA A MONTÁŽ</t>
  </si>
  <si>
    <t>2+3=5,00 [A]</t>
  </si>
  <si>
    <t>položka zahrnuje:  
- dodávku a montáž značek v požadovaném provedení</t>
  </si>
  <si>
    <t>61</t>
  </si>
  <si>
    <t>914911</t>
  </si>
  <si>
    <t>SLOUPKY A STOJKY DOPRAVNÍCH ZNAČEK Z OCEL TRUBEK SE ZABETONOVÁNÍM - DODÁVKA A MO</t>
  </si>
  <si>
    <t>58=58,00 [A] 
výměra ze situace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</si>
  <si>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</si>
  <si>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62</t>
  </si>
  <si>
    <t>915111</t>
  </si>
  <si>
    <t>VODOROVNÉ DOPRAVNÍ ZNAČENÍ BARVOU HLADKÉ - DODÁVKA A POKLÁDKA</t>
  </si>
  <si>
    <t>1964,5=1 964,50 [A] 
Délka [m]    Plocha barvy [m2] Značka a rozměry 
644,1  80,51 V1a (0,125) 
4 402,1  366,84 V2b 3/1,5 (0,125) 
221,3  13,83 V2b 1,5/1,5 (0,125) 
548,9  114,35 V3 (0,125) 
10 842,8  1355,35 V4 0,5/0,5 (0,125) 
65,6  33,54 V11a (3,00) 
16 724,8  1964,43 Celkem</t>
  </si>
  <si>
    <t>položka zahrnuje:  
- dodání a pokládku nátěrového materiálu (měří se pouze natíraná plocha)  
- předznačení a reflexní úpravu</t>
  </si>
  <si>
    <t>63</t>
  </si>
  <si>
    <t>915211</t>
  </si>
  <si>
    <t>VODOROVNÉ DOPRAVNÍ ZNAČENÍ PLASTEM HLADKÉ - DODÁVKA A POKLÁDKA</t>
  </si>
  <si>
    <t>64</t>
  </si>
  <si>
    <t>917224</t>
  </si>
  <si>
    <t>SILNIČNÍ A CHODNÍKOVÉ OBRUBY Z BETONOVÝCH OBRUBNÍKŮ ŠÍŘ 150MM</t>
  </si>
  <si>
    <t>Rychnovek</t>
  </si>
  <si>
    <t>185=185,00 [A] 
výměra ze situace</t>
  </si>
  <si>
    <t>Položka zahrnuje:  
dodání a pokládku betonových obrubníků o rozměrech předepsaných zadávací dokumentací  
betonové lože i boční betonovou opěrku.</t>
  </si>
  <si>
    <t>65</t>
  </si>
  <si>
    <t>918345</t>
  </si>
  <si>
    <t>PROPUSTY Z TRUB DN 300MM</t>
  </si>
  <si>
    <t>POTRUBÍ HDPE NEBO PP, KRUH. PEVNOST SN16DO BET. LOŽE C 12/15, TL. 0,1m</t>
  </si>
  <si>
    <t>125,2=125,20 [A]  dle tabulky propustků 
17,6=17,60 [B]  zatrubnění příkopu 
Celkem: A+B=142,80 [C]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</si>
  <si>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</si>
  <si>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66</t>
  </si>
  <si>
    <t>918346</t>
  </si>
  <si>
    <t>PROPUSTY Z TRUB DN 400MM</t>
  </si>
  <si>
    <t>9=9,00 [A]  dle tabulky propustků</t>
  </si>
  <si>
    <t>67</t>
  </si>
  <si>
    <t>Výměna melioračního potrubí pod vozovkou.  
Čerpání po odsouhlasení TDI</t>
  </si>
  <si>
    <t>4*8=32,00 [A] odhad</t>
  </si>
  <si>
    <t>68</t>
  </si>
  <si>
    <t>918357</t>
  </si>
  <si>
    <t>PROPUSTY Z TRUB DN 500MM</t>
  </si>
  <si>
    <t>21=21,00 [A] 
dle tabulky propustků</t>
  </si>
  <si>
    <t>69</t>
  </si>
  <si>
    <t>918546</t>
  </si>
  <si>
    <t>ČELA KAMENNÁ PROPUSTU Z TRUB DN DO 400MM</t>
  </si>
  <si>
    <t>2=2,00 [A] 
dle tabulky propustků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</si>
  <si>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</si>
  <si>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70</t>
  </si>
  <si>
    <t>918557</t>
  </si>
  <si>
    <t>ČELA KAMENNÁ PROPUSTU Z TRUB DN DO 500MM</t>
  </si>
  <si>
    <t>4=4,00 [A] 
dle tabulky propustků</t>
  </si>
  <si>
    <t>71</t>
  </si>
  <si>
    <t>919111</t>
  </si>
  <si>
    <t>ŘEZÁNÍ ASFALTOVÉHO KRYTU VOZOVEK TL DO 50MM</t>
  </si>
  <si>
    <t>celkem na začátku a konci úseku a na kříženích s odsazenín min 25cm</t>
  </si>
  <si>
    <t>256=256,00 [A] 
výměra ze situace</t>
  </si>
  <si>
    <t>položka zahrnuje řezání vozovkové vrstvy v předepsané tloušťce, včetně spotřeby vody</t>
  </si>
  <si>
    <t>72</t>
  </si>
  <si>
    <t>931324</t>
  </si>
  <si>
    <t>TĚSNĚNÍ DILATAČ SPAR ASF ZÁLIVKOU MODIFIK PRŮŘ DO 400MM2</t>
  </si>
  <si>
    <t>v místech napojení na stávající vrstvy, podél obrubníků u šachet a vpustí</t>
  </si>
  <si>
    <t>256+250=506,00 [A]</t>
  </si>
  <si>
    <t>položka zahrnuje dodávku a osazení předepsaného materiálu, očištění ploch spáry před úpravou, očištění okolí spáry po úpravě  
nezahrnuje těsnící profil</t>
  </si>
  <si>
    <t>73</t>
  </si>
  <si>
    <t>935812</t>
  </si>
  <si>
    <t>ŽLABY A RIGOLY DLÁŽDĚNÉ Z KOSTEK DROBNÝCH DO BETONU TL 100MM</t>
  </si>
  <si>
    <t>rigoly vč. napojení do příkopů  beton C20/25 XF3</t>
  </si>
  <si>
    <t>250*0,5+4*1*0,5=127,00 [A] 
výměra ze situace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</si>
  <si>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</si>
  <si>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74</t>
  </si>
  <si>
    <t>93641</t>
  </si>
  <si>
    <t>LAPAČ SPLAVENIN</t>
  </si>
  <si>
    <t>v km 18,890  
jednostranný betonový lapač splavenin vč. dodávky mříže  
viz. VL 2.215.01</t>
  </si>
  <si>
    <t>Položka zahrnuje veškerý materiál, výrobky a polotovary, včetně mimostaveništní a vnitrostaveništní dopravy (rovněž přesuny), včetně naložení a složení,případně s uložením.</t>
  </si>
  <si>
    <t>75</t>
  </si>
  <si>
    <t>96613</t>
  </si>
  <si>
    <t>BOURÁNÍ KONSTRUKCÍ Z KAMENE NA MC</t>
  </si>
  <si>
    <t>bourání čel propustků, včetně odvozu na skládku</t>
  </si>
  <si>
    <t>4*3*1,5*0,7=12,60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</si>
  <si>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</si>
  <si>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76</t>
  </si>
  <si>
    <t>96615</t>
  </si>
  <si>
    <t>BOURÁNÍ KONSTRUKCÍ Z PROSTÉHO BETONU</t>
  </si>
  <si>
    <t>včetně odvozu na skládku</t>
  </si>
  <si>
    <t>bourání základů svodidel z betonu u propustku č2 
6*0,3*0,5*0,5+8*0,3*0,5=1,65 [A]</t>
  </si>
  <si>
    <t>77</t>
  </si>
  <si>
    <t>966345</t>
  </si>
  <si>
    <t>BOURÁNÍ PROPUSTŮ Z TRUB DN DO 300MM</t>
  </si>
  <si>
    <t>87=87,00 [A] 
z tabulky propustků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</si>
  <si>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</si>
  <si>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78</t>
  </si>
  <si>
    <t>966346</t>
  </si>
  <si>
    <t>BOURÁNÍ PROPUSTŮ Z TRUB DN DO 400MM</t>
  </si>
  <si>
    <t>9=9,00 [A] 
z tabulky propustků</t>
  </si>
  <si>
    <t>79</t>
  </si>
  <si>
    <t>966357</t>
  </si>
  <si>
    <t>BOURÁNÍ PROPUSTŮ Z TRUB DN DO 500MM</t>
  </si>
  <si>
    <t>21=21,00 [A] 
z tabulky propustků</t>
  </si>
  <si>
    <t>80</t>
  </si>
  <si>
    <t>96687</t>
  </si>
  <si>
    <t>VYBOURÁNÍ ULIČNÍCH VPUSTÍ KOMPLETNÍCH</t>
  </si>
  <si>
    <t>4=4,00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</si>
  <si>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</si>
  <si>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102 ZV</t>
  </si>
  <si>
    <t>z pol. č.: 11314 
1,4*2,4=3,36 [A]</t>
  </si>
  <si>
    <t>11314</t>
  </si>
  <si>
    <t>ODSTRANĚNÍ KRYTU ZPEVNĚNÝCH PLOCH S CEMENTOVÝM POJIVEM</t>
  </si>
  <si>
    <t>vybourání vjezdu 
7*0,2=1,40 [A] 
výměra dle situace</t>
  </si>
  <si>
    <t>220*0,09=19,80 [B]   frézování přesahy, výjezdy 
výměra ze situace</t>
  </si>
  <si>
    <t>2*44=88,00 [A]</t>
  </si>
  <si>
    <t>56333</t>
  </si>
  <si>
    <t>VOZOVKOVÉ VRSTVY ZE ŠTĚRKODRTI TL. DO 150MM</t>
  </si>
  <si>
    <t>3,5+51,5+10,5=65,50 [A] 
chodníky - výměra ze situace</t>
  </si>
  <si>
    <t>2*220=440,00 [A]</t>
  </si>
  <si>
    <t>220=220,00 [A] 
výměra ze situace</t>
  </si>
  <si>
    <t>581144</t>
  </si>
  <si>
    <t>CEMENTOBETONOVÝ KRYT NEVYZTUŽENÝ TŘ.III TL. DO 200MM</t>
  </si>
  <si>
    <t>pruh chodníku podél obrubníků</t>
  </si>
  <si>
    <t>7*0,5=3,50 [A] 
výměra ze situace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</si>
  <si>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</si>
  <si>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58261B</t>
  </si>
  <si>
    <t>KRYTY Z BETON DLAŽDIC SE ZÁMKEM BAREV RELIÉF TL 80MM DO LOŽE Z KAM</t>
  </si>
  <si>
    <t>varovné a signální pásy vč. hladkého orámování</t>
  </si>
  <si>
    <t>15*0,7=10,50 [A] 
výměra ze situace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</si>
  <si>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</si>
  <si>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587205</t>
  </si>
  <si>
    <t>PŘEDLÁŽDĚNÍ KRYTU Z BETONOVÝCH DLAŽDIC</t>
  </si>
  <si>
    <t>103*0,5=51,50 [A] 
výměra ze situace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</si>
  <si>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</si>
  <si>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44*2=88,00 [A]</t>
  </si>
  <si>
    <t>SO 102.1 ZH</t>
  </si>
  <si>
    <t>Propustek v km 17,885</t>
  </si>
  <si>
    <t>suť</t>
  </si>
  <si>
    <t>966166: 28,8*2,6+ 
966146: 11,775*2,1+ 
966136:62,739*2,2 
=237,63 [B]</t>
  </si>
  <si>
    <t>014122</t>
  </si>
  <si>
    <t>POPLATKY ZA SKLÁDKU TYP S-OO (OSTATNÍ ODPAD)</t>
  </si>
  <si>
    <t>zemina</t>
  </si>
  <si>
    <t>131736: 422,368+ 
122736: 8,0+ 
12960: 9,963=440,33 [A] 
A*2=880,66 [B]</t>
  </si>
  <si>
    <t>11120</t>
  </si>
  <si>
    <t>ODSTRANĚNÍ KŘOVIN</t>
  </si>
  <si>
    <t>odstranění keřových porostů v prostoru stavby (koryto a dotčené plochy)</t>
  </si>
  <si>
    <t>40=40,00 [A]</t>
  </si>
  <si>
    <t>odstranění křovin a stromů do průměru 100 mm  
doprava dřevin bez ohledu na vzdálenost  
spálení na hromadách nebo štěpkování</t>
  </si>
  <si>
    <t>11525</t>
  </si>
  <si>
    <t>PŘEVEDENÍ VODY POTRUBÍM DN 600 NEBO ŽLABY R.O. DO 2,0M</t>
  </si>
  <si>
    <t>potrubí DN 600, provizorní zatrubnění vodoteče</t>
  </si>
  <si>
    <t>26=26,00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</si>
  <si>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</si>
  <si>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Ornice sejmutá v plochách dotčených výkopem pro propustek vč. odvozu na mezideponii</t>
  </si>
  <si>
    <t>Plochy odečteny pomocí Acad  
Uvažovaná tl. vrstvy zeminy 150 mm 
(81,23+41,5*1,1+17,8*1,44+12,4*1,2+8,9*1,2+9,8*1,1+8,5*1,2+14*1,2+15,3*1,2)*0,15=35,13 [B]</t>
  </si>
  <si>
    <t>12273</t>
  </si>
  <si>
    <t>ODKOPÁVKY A PROKOPÁVKY OBECNÉ TŘ. I</t>
  </si>
  <si>
    <t>Odtěžení zemních hrázek provizorního zatrubnění</t>
  </si>
  <si>
    <t>(1*1*4,5)+(1*1*3,5)=8,00 [A]</t>
  </si>
  <si>
    <t>natěžení z mezideponie</t>
  </si>
  <si>
    <t>ornice 18222 
234,21*0,15=35,13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</si>
  <si>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</si>
  <si>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12960</t>
  </si>
  <si>
    <t>ČIŠTĚNÍ VODOTEČÍ A MELIORAČ KANÁLŮ OD NÁNOSŮ</t>
  </si>
  <si>
    <t>pročištění koryta od bahnitých nánosů v rozsahu výkopů a úprav</t>
  </si>
  <si>
    <t>27*1,23*0,3=9,96 [B]</t>
  </si>
  <si>
    <t>13173</t>
  </si>
  <si>
    <t>HLOUBENÍ JAM ZAPAŽ I NEPAŽ TŘ. I</t>
  </si>
  <si>
    <t>Výkop pro mostní objekt</t>
  </si>
  <si>
    <t>Objem odečten ze 3d modelu pomocí Autocad  
Celkový objem - objem vozovky - objem sejmuté ornice-objem koryta-objem opěr a křídel-objem mostního otvoru  
600,0-(136,6*0,5)-(35,132*0,8*0,15)-(27*1,23*0,3)-83,427-(1,43*8,2)=422,37 [A]</t>
  </si>
  <si>
    <t>uložení ornice  na meziskládku</t>
  </si>
  <si>
    <t>121104:35,132=35,13 [A]</t>
  </si>
  <si>
    <t>17710</t>
  </si>
  <si>
    <t>ZEMNÍ HRÁZKY ZE ZEMIN SE ZHUTNĚNÍM</t>
  </si>
  <si>
    <t>v korytě pro svedení vody mimo oblast stavby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</si>
  <si>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</si>
  <si>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ornice ze zemníku</t>
  </si>
  <si>
    <t>Plochy svahů tělesa komunikace (odečteny pomocí ACAD)  
63,6+85,9*1,2+67,53=234,21 [B]</t>
  </si>
  <si>
    <t>63,6+85,9*1,2+67,53=234,21 [B]</t>
  </si>
  <si>
    <t>Zahrnuje veškerý materiál, výrobky a polotovary, včetně mimostaveništní a vnitrostaveništní dopravy (rovněž přesuny), včetně naložení a složení, případně s uložením, první pokosení</t>
  </si>
  <si>
    <t>Zahrnuje pokosení se shrabáním, naložení shrabků na dopravní prostředek, s odvozem a se složením</t>
  </si>
  <si>
    <t>18600</t>
  </si>
  <si>
    <t>ZALÉVÁNÍ VODOU</t>
  </si>
  <si>
    <t>zalití vodou 3x v celé ploše</t>
  </si>
  <si>
    <t>63,6+85,9*1,2+67,53=234,21 [B] 
b*0,005=1,17 [E] 
E*3=3,51 [C]</t>
  </si>
  <si>
    <t>Popisy prací zahrnují veškerý materiál, výrobky a polotovary, včetně mimostaveništní a vnitrostaveništní dopravy (rovněž přesuny), včetně naložení a složení, případně s uložením</t>
  </si>
  <si>
    <t>21331</t>
  </si>
  <si>
    <t>DRENÁŽNÍ VRSTVY Z BETONU MEZEROVITÉHO (DRENÁŽNÍHO)</t>
  </si>
  <si>
    <t>obetonování drenážního potrubí MCB-8</t>
  </si>
  <si>
    <t>Za opěrami  
(0,4*0,4*13,3-(3,14*0,15*0,15*0,25*13,3))*2=3,79 [A]</t>
  </si>
  <si>
    <t>Položka zahrnuje:  
- dodávku předepsaného materiálu pro drenážní vrstvu, včetně mimostaveništní a vnitrostaveništní dopravy  
- provedení drenážní vrstvy předepsaných rozměrů a předepsaného tvaru</t>
  </si>
  <si>
    <t>272325</t>
  </si>
  <si>
    <t>ZÁKLADY ZE ŽELEZOBETONU DO C30/37 (B37)</t>
  </si>
  <si>
    <t>Základová deska NK a základy křídel</t>
  </si>
  <si>
    <t>(6,155*1+5,155*1+3,15*10,8)*0,4=18,13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</si>
  <si>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</si>
  <si>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</si>
  <si>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</si>
  <si>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  
uvažováno 150 kg/m3</t>
  </si>
  <si>
    <t>uvažováno 150 kg/m3 
pol. 272325: 18,132*0,15=2,72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</si>
  <si>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</si>
  <si>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</si>
  <si>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317325</t>
  </si>
  <si>
    <t>ŘÍMSY ZE ŽELEZOBETONU DO C30/37 (B37)</t>
  </si>
  <si>
    <t>monolitické římsy C30/37 XC4 XF4 XD3</t>
  </si>
  <si>
    <t>0,5*0,26*(8+8,5)=2,15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</si>
  <si>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</si>
  <si>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</si>
  <si>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</t>
  </si>
  <si>
    <t>B500B  
uvažováno 200 kg/m3</t>
  </si>
  <si>
    <t>uvažováno 200 kg/m3 
pol. 317325: 2,145*0,200=0,43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</si>
  <si>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</si>
  <si>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</si>
  <si>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 (B37)</t>
  </si>
  <si>
    <t>rovnoběžná křídla propustku:</t>
  </si>
  <si>
    <t>vtoková křídla+čelo 
(2,425*0,4*1,25+(1,825+0,765)*0,5*0,4*1,525)*2+0,3*0,1*2,45=4,08 [A] 
výtoková křídla 
(2,425*0,4*1,75+(1,825+0,765)*0,5*0,4*1,525)*2+0,3*0,1*2,45=5,05 [B] 
celkem:  
a+b=9,13 [C]</t>
  </si>
  <si>
    <t>333365</t>
  </si>
  <si>
    <t>VÝZTUŽ MOSTNÍCH OPĚR A KŘÍDEL Z OCELI 10505</t>
  </si>
  <si>
    <t>uvažováno 200 kg/m3 
pol. 333325: 9,126*0,200=1,83 [A]</t>
  </si>
  <si>
    <t>389325</t>
  </si>
  <si>
    <t>MOSTNÍ RÁMOVÉ KONSTRUKCE ZE ŽELEZOBETONU C30/37</t>
  </si>
  <si>
    <t>rámová konstrukce:  
(2,05*0,3*2+2,1*0,31+0,1*0,1*0,5*2)*14,235=26,92 [A]</t>
  </si>
  <si>
    <t>389365</t>
  </si>
  <si>
    <t>VÝZTUŽ MOSTNÍ RÁMOVÉ KONSTRUKCE Z OCELI 10505, B500B</t>
  </si>
  <si>
    <t>uvažováno 200 kg/m3</t>
  </si>
  <si>
    <t>uvažováno 200 kg/m3  
26,918*0,2=5,38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</si>
  <si>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</si>
  <si>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45131</t>
  </si>
  <si>
    <t>PODKL A VÝPLŇ VRSTVY Z PROST BET</t>
  </si>
  <si>
    <t>podkladní betony pod žlb kce</t>
  </si>
  <si>
    <t>pod základovou desku:  
15,1*3,613*0,1=5,46 [A]</t>
  </si>
  <si>
    <t>451312</t>
  </si>
  <si>
    <t>PODKLADNÍ A VÝPLŇOVÉ VRSTVY Z PROSTÉHO BETONU C12/15</t>
  </si>
  <si>
    <t>těsnící vrstva</t>
  </si>
  <si>
    <t>2,75*0,15*11,4*2=9,41 [A]</t>
  </si>
  <si>
    <t>451314</t>
  </si>
  <si>
    <t>PODKLADNÍ A VÝPLŇOVÉ VRSTVY Z PROSTÉHO BETONU C25/30</t>
  </si>
  <si>
    <t>lože pod dlažby C20/25n XF3,  n - nekonstrukční beton</t>
  </si>
  <si>
    <t>Dno koryta + břehy koryta:  
(1,75*13,9+(2,95+3,95)*0,8+(2,3+3,35)*0,9)*0,1=3,49 [A] 
část vrstvy betonu mezi dlažbou a dolní příčlí v rozsahu mostního otvoru:  
12,2*1,75*0,18=3,84 [D] 
Zaústění příkopu:  
((0,4+0,3)*1,44*1,2+0,3*1,5+(0,56*0,8*1,2))*0,1=0,22 [B] 
Celkem:  
a+b+d=7,55 [C]</t>
  </si>
  <si>
    <t>457312</t>
  </si>
  <si>
    <t>VYROVNÁVACÍ A SPÁDOVÝ PROSTÝ BETON C12/15</t>
  </si>
  <si>
    <t>podkl. spád beton pod drenáží</t>
  </si>
  <si>
    <t>Za opěrami  
(1,26+0,85)*0,5*0,3*13,3*2=8,42 [A]</t>
  </si>
  <si>
    <t>458522</t>
  </si>
  <si>
    <t>VÝPLŇ ZA OPĚRAMI A ZDMI Z KAM DRC, INDEX ZHUTNĚNÍ ID DO 0,8</t>
  </si>
  <si>
    <t>zásyp základu</t>
  </si>
  <si>
    <t>Zásyp koryto na vtoku a výtoku:  
0,6*0,85*10,815+0,64*0,5*10,815=8,98 [A] 
Zásyp za opěrou O1:  
3,99*1,46*15,6=90,88 [B] 
Zásyp za opěrou O2: 
2,55*1,42*15,6=56,49 [C] 
Celkem:  
a+b+c=156,35 [D]</t>
  </si>
  <si>
    <t>položka zahrnuje:  
- dodávku drceného kameniva předepsané frakce a zásyp s předepsaným zhutněním včetně mimostaveništní a vnitrostaveništní dopravy</t>
  </si>
  <si>
    <t>458523</t>
  </si>
  <si>
    <t>VÝPLŇ ZA OPĚRAMI A ZDMI Z KAMENIVA DRCENÉHO, INDEX ZHUTNĚNÍ ID DO 0,9</t>
  </si>
  <si>
    <t>ochranný zásyp přesypaného objektu  
ŠDa</t>
  </si>
  <si>
    <t>zásyp v rozsahu křídel 
5,0*2,05*11,4=116,85 [A]</t>
  </si>
  <si>
    <t>458573</t>
  </si>
  <si>
    <t>VÝPLŇ ZA OPĚRAMI A ZDMI Z KAMENIVA TĚŽENÉHO, INDEX ZHUTNĚNÍ ID DO 0,9</t>
  </si>
  <si>
    <t>Zásyp nad zásypem základu a mimo přechodový klín  
ŠPa</t>
  </si>
  <si>
    <t>Za opěrou O1a O2:   
4,6*2,17*13=129,77 [A] 
2,05*2,57*13=68,49 [B] 
a+b=198,26 [C]</t>
  </si>
  <si>
    <t>položka zahrnuje:  
- dodávku těženého kameniva předepsané frakce a zásyp s předepsaným zhutněním včetně mimostaveništní a vnitrostaveništní dopravy</t>
  </si>
  <si>
    <t>lomový kámen do bet. lože C20/25 XF3 - spárování M25 XF4  
lože viz položka 451314</t>
  </si>
  <si>
    <t>Dno koryta + břehy koryta:  
(1,75*13,9+(2,95+3,95)*0,8+(2,3+3,35)*0,9)*0,3=10,48 [A] 
Zaústění příkopu:  
((0,4+0,3)*1,44*1,2+0,3*1,5+(0,56*0,8*1,2))*0,3=0,66 [B] 
Celkem:  
a+b=11,14 [C]</t>
  </si>
  <si>
    <t>467315</t>
  </si>
  <si>
    <t>STUPNĚ A PRAHY VODNÍCH KORYT Z PROSTÉHO BETONU C30/37</t>
  </si>
  <si>
    <t>Stabilizační prahy na vtoku a výtoku</t>
  </si>
  <si>
    <t>Stabilizační prahy v korytě  
1,0*0,4*(7,7+6,7)=5,76 [D] 
Stabilizační práh příkopu:  
1*0,8*0,3=0,24 [E] 
Celkem: D+E=6,00 [F]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</si>
  <si>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</si>
  <si>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Přidružená stavební výroba</t>
  </si>
  <si>
    <t>711412</t>
  </si>
  <si>
    <t>IZOLACE MOSTOVEK CELOPLOŠNÁ ASFALTOVÝMI PÁSY</t>
  </si>
  <si>
    <t>Izolace na mostě a pod římsami křídel a na rubu opěr křídel</t>
  </si>
  <si>
    <t>Izolace na horní příčli a stojkách:  
5,1*11,4=58,14 [A] 
Izolace na čelech a křídlech:  
0,24*2,45*2=1,18 [B] 
1,55*(3,215+2,835+3,015+2,535)=17,98 [C] 
celkem:  
a+b+c=77,30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</si>
  <si>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</si>
  <si>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</si>
  <si>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</si>
  <si>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měkká ochranná vrstva izolace NK.   
min. plošná hm. 600 g/m2</t>
  </si>
  <si>
    <t>položka zahrnuje:  
- dodání  předepsaného ochranného materiálu  
- zřízení ochrany izolace</t>
  </si>
  <si>
    <t>78383</t>
  </si>
  <si>
    <t>NÁTĚRY BETON KONSTR TYP S4 (OS-C)</t>
  </si>
  <si>
    <t>nátěr říms</t>
  </si>
  <si>
    <t>(0,2+0,5+0,3+0,15)*8,5=9,78 [A] 
(0,2+0,5+0,3+0,15)*8,0=9,20 [B] 
celkem: 
a+b=18,98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</si>
  <si>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</si>
  <si>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87533</t>
  </si>
  <si>
    <t>POTRUBÍ DREN Z TRUB PLAST DN DO 150MM</t>
  </si>
  <si>
    <t>drenážní potrubí - plná část na konci potrubí při vyústění</t>
  </si>
  <si>
    <t>Část potrubí v prostupech  
1*4=4,00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</si>
  <si>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</si>
  <si>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875332</t>
  </si>
  <si>
    <t>POTRUBÍ DREN Z TRUB PLAST DN DO 150MM DĚROVANÝCH</t>
  </si>
  <si>
    <t>drenážní potrubí - perforovaná část</t>
  </si>
  <si>
    <t>potrubí za opěrami:  
13,0*2=26,00 [A]</t>
  </si>
  <si>
    <t>87634</t>
  </si>
  <si>
    <t>CHRÁNIČKY Z TRUB PLASTOVÝCH DN DO 200MM</t>
  </si>
  <si>
    <t>prostupy pro vyústění drenáže</t>
  </si>
  <si>
    <t>0,7*4=2,80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</si>
  <si>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</si>
  <si>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9111A1</t>
  </si>
  <si>
    <t>ZÁBRADLÍ SILNIČNÍ S VODOR MADLY - DODÁVKA A MONTÁŽ</t>
  </si>
  <si>
    <t>Dvoumadlové dopravněbezpečnostní zábradlí na římsách čel</t>
  </si>
  <si>
    <t>9+7,2=16,20 [A]</t>
  </si>
  <si>
    <t>položka zahrnuje:  
- dodání zábradlí včetně předepsané povrchové úpravy  
- osazení sloupků zaberaněním nebo osazením do betonových bloků (včetně betonových bloků a nutných zemních prací)</t>
  </si>
  <si>
    <t>9113B3</t>
  </si>
  <si>
    <t>SVODIDLO OCEL SILNIČ JEDNOSTR, ÚROVEŇ ZADRŽ H1 - DEMONTÁŽ S PŘESUNEM</t>
  </si>
  <si>
    <t>dosavadní jednostranná svodidla,   
odstraněný materiál majetkem zhotovitele</t>
  </si>
  <si>
    <t>17,5+20,2=37,70 [A]</t>
  </si>
  <si>
    <t>935212</t>
  </si>
  <si>
    <t>PŘÍKOPOVÉ ŽLABY Z BETON TVÁRNIC ŠÍŘ DO 600MM DO BETONU TL 100MM</t>
  </si>
  <si>
    <t>Odvodňovací skluz za římsou na vtoku</t>
  </si>
  <si>
    <t>9=9,00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</si>
  <si>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</si>
  <si>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Opěry, části čel a šikmá křídla, vč. odvozu na trvalou skládku v dodavatelem definované vzdálenosti</t>
  </si>
  <si>
    <t>opěry  
((1,7*0,8*2)+(1,1*0,7*2))*9,4=40,04 [A] 
čelo vtok:  
2,08*(4,5+1,1)*0,8+0,7*(4,5+1,1)*1,1=13,63 [B] 
šikmá křídla výtok:  
(2,5+1,2)*0,5*3,5*0,7*2=9,07 [C] 
celkem: 
a+b+c=62,74 [D]</t>
  </si>
  <si>
    <t>96614</t>
  </si>
  <si>
    <t>BOURÁNÍ KONSTRUKCÍ Z CIHEL A TVÁRNIC</t>
  </si>
  <si>
    <t>cihelná klenba a čela, vč. odvozu na trvalou skládku v dodavatelem definované vzdálenosti</t>
  </si>
  <si>
    <t>klenba:  
2,5*0,45*9,4=10,58 [A] 
čelo výtok:  
0,8*(1,0*3-1,5)=1,20 [B] 
Celkem:  
a+b=11,78 [C]</t>
  </si>
  <si>
    <t>96616</t>
  </si>
  <si>
    <t>BOURÁNÍ KONSTRUKCÍ ZE ŽELEZOBETONU</t>
  </si>
  <si>
    <t>roznášecí železobetonová deska nad klenbou, vč. odvozu na trvalou skládku v dodavatelem definované vzdálenosti</t>
  </si>
  <si>
    <t>roznášecí železobetonová deska nad klenbou  
4*9*0,8=28,80 [D]</t>
  </si>
  <si>
    <t>SO 102.2 N</t>
  </si>
  <si>
    <t>Nástupiště BUS</t>
  </si>
  <si>
    <t>výměra ze situace</t>
  </si>
  <si>
    <t>582612</t>
  </si>
  <si>
    <t>KRYTY Z BETON DLAŽDIC SE ZÁMKEM ŠEDÝCH TL 80MM DO LOŽE Z KAM</t>
  </si>
  <si>
    <t>114-6,4=107,60 [A] 
výměra ze situace</t>
  </si>
  <si>
    <t>4*0,8*2=6,40 [A]</t>
  </si>
  <si>
    <t>917212</t>
  </si>
  <si>
    <t>ZÁHONOVÉ OBRUBY Z BETONOVÝCH OBRUBNÍKŮ ŠÍŘ 80MM</t>
  </si>
  <si>
    <t>2*13,5+2*15=57,00 [A] u zastávek 
výměra ze situace</t>
  </si>
  <si>
    <t>2*15+2*13,5+2*4=65,00 [A] 
výměra ze situace</t>
  </si>
  <si>
    <t>SO 103 ZH</t>
  </si>
  <si>
    <t>SO 103 – Silnice II/285 – km 21,639 – 25,294</t>
  </si>
  <si>
    <t>z pol. č.:  
12373:  1322,55 
12373a:  +912 
12930:  +912,1-175,94 
13273:  +322 
17390:  -684,08 
17411:  -177,17 
celkem  =2 431,46 [A] 
hmotnost = A*2=4 862,92 [B]</t>
  </si>
  <si>
    <t>hmotnosti z pol. č.:  
11332: 591,06*2,2+ 
11343: 98,51*2,4+ 
11352: 1479*0,2+ 
11353a:  19,3*0,4- včetně betonového lože 
56360: 276,78*2,4+ 
96615: 4,5*2,38+ 
966345: 12,5*0,1+ 
96687: 19*0,35 
014132:      -200 
celkem =994,61 [A]</t>
  </si>
  <si>
    <t>200=200,00 [A]</t>
  </si>
  <si>
    <t>80=80,00 [A] 
výměra ze situace</t>
  </si>
  <si>
    <t>15=15,00 [A]   Dle dendrologického průzkumu v rozhledových trojúhelnících a do vzd 2,5m</t>
  </si>
  <si>
    <t>4560,5*0,25*1,7*0,3=581,46 [A]   v místě sanace krajnic 
2*8*2*0,30=9,60 [B]  v místě překopů pro propustky 
Celkem: A+B=591,06 [C]</t>
  </si>
  <si>
    <t>4560,5*0,25*1,7*0,05=96,91 [A]   v místě sanace krajnic 
2*8*2*0,05=1,60 [B]  v místě překopů pro propustky 
Celkem: A+B=98,51 [C]</t>
  </si>
  <si>
    <t>1479=1 479,00 [A] 
výměra ze situace</t>
  </si>
  <si>
    <t>11353</t>
  </si>
  <si>
    <t>ODSTRANĚNÍ CHODNÍKOVÝCH KAMENNÝCH OBRUBNÍKŮ</t>
  </si>
  <si>
    <t>krajníky - uložení na místě pro zpětné osazení v dl 33,6 dle pol 91743  
přebytek vytěženého materiálu vč. odvozu a uložení na skládku definovanou zhotovitelem</t>
  </si>
  <si>
    <t>52,9=52,90 [A] 
výměra ze situace</t>
  </si>
  <si>
    <t>20220*0,14=2 830,80 [A] 
21,5*7,5*0,1=16,13 [B] odpočet na mostě 
Celkem: A+B=2 846,93 [C] 
výměra ze situace</t>
  </si>
  <si>
    <t>1549+33,6=1 582,60 [A] 
2*(10+21,5)=63,00 [B]   spáry na mostě 
Celkem: A+B=1 645,60 [C] 
výměra ze situace</t>
  </si>
  <si>
    <t>celkem vč. odvozu na dočasnou skládku v dodavatelem definované vzálenosti - tl. 150 mm</t>
  </si>
  <si>
    <t>3199*0,24*2*0,5=767,76 [A] 
A*0,15=115,16 [B] 
výměra ze situace</t>
  </si>
  <si>
    <t>v místě oprav krajnic  0,25*4560,5*0,2*1,8=410,45 [A] 
seříznutí a rozšíření krajnice   4560,5*0,2=912,10 [B] 
Celkem: A+B=1 322,55 [C] 
výměra ze situace</t>
  </si>
  <si>
    <t>0,25*4560,5*0,4*2=912,10 [A]</t>
  </si>
  <si>
    <t>291,10=291,10 [A]</t>
  </si>
  <si>
    <t>z toho 175,94 m3 na mezideponii, zbytek na skládku</t>
  </si>
  <si>
    <t>4560,5*2*0,1=912,10 [A] 
výměra ze situace</t>
  </si>
  <si>
    <t>55,9*1,2*2+20*1,2*1,6*1,5=191,76 [A]  přípojky a UV 
54*1,8*1,2=116,64 [B]          propustky 
136*0,2*0,5=13,60 [C]    chráničky 
Celkem: A+B+C=322,00 [D]</t>
  </si>
  <si>
    <t>ornice</t>
  </si>
  <si>
    <t>do aktivní zóny  
Aktivní zóna a parapláň musí být provedeny dle ČSN 73 6133 s použitím vhodného materiálu  
předpokládá se použití ŠDB 0/63</t>
  </si>
  <si>
    <t>0,25*4560,5*0,4*2=912,10 [A] 
výměra ze situace</t>
  </si>
  <si>
    <t>4560,5*0,15=684,08 [A] 
výměra ze situace</t>
  </si>
  <si>
    <t>54*1,8*0,2=19,44 [A] propustky 
55,9*1,2*1,6+20*1,2*1,4*1,5=157,73 [B]  přípojky a UV 
Celkem: A+B=177,17 [C] 
výměra ze situace</t>
  </si>
  <si>
    <t>vpusti      20*1,2*1,6*1,5-0,5=57,10 [A] 
přípojky   55,9*1,2*0,3=20,12 [B] 
propustky 54*1,8*0,5=48,60 [C] 
chráničky    136*0,2*0,5=13,60 [D] 
odpočet roury a obet.  54*0,18+55,9*0,035+136*0,01=13,04 [E] 
Celkem: A+B+C+D-E=126,38 [F]</t>
  </si>
  <si>
    <t>0,25*4560,5*2,05=2 337,26 [A] 
výměra ze situace</t>
  </si>
  <si>
    <t>18230</t>
  </si>
  <si>
    <t>ROZPROSTŘENÍ ORNICE V ROVINĚ</t>
  </si>
  <si>
    <t>(4560,5-3199*0,24+117)*0,3+3199*0,24*2*0,5=1 940,68 [A] 
A*0,15=291,10 [B] 
výměra ze situace</t>
  </si>
  <si>
    <t>položka zahrnuje:  
nutné přemístění ornice z dočasných skládek vzdálených do 50m  
rozprostření ornice v předepsané tloušťce v rovině a ve svahu do 1:5</t>
  </si>
  <si>
    <t>1940,7=1 940,70 [A] viz pol. 18230</t>
  </si>
  <si>
    <t>27=27,00 [A] dle pol.184B13</t>
  </si>
  <si>
    <t>41=41,00 [A]</t>
  </si>
  <si>
    <t>slivoň švestka</t>
  </si>
  <si>
    <t>27=27,00 [A]</t>
  </si>
  <si>
    <t>podkladní vrstvy přípojek UV  
ŠPa</t>
  </si>
  <si>
    <t>55,9*1,2*0,1=6,71 [A] 
výměra ze situace</t>
  </si>
  <si>
    <t>opevnění svahů příkopů u vtoků a výtoků propustků   
1 m2 na čelo u podélných zatrubnění</t>
  </si>
  <si>
    <t>8*0,3=2,40 [A]  
výměra ze situace</t>
  </si>
  <si>
    <t>54*2=108,00 [A] pod propustky 
výměra ze situace</t>
  </si>
  <si>
    <t>0,25*4560,5*1,75+3*7,5=2 017,72 [A]    sanace krajnic + 1x propustek 
výměra ze situace</t>
  </si>
  <si>
    <t>(0,25*4560,5*1,6+3*7)*0,15=276,78 [A]  sanace krajnic + 1x propustek 
výměra ze situace</t>
  </si>
  <si>
    <t>20850,6+4560,5*0,4=22 674,80 [A] 
výměra ze situace</t>
  </si>
  <si>
    <t>4560,5*0,5=2 280,25 [A] 
výměra ze situace</t>
  </si>
  <si>
    <t>20850,6+4560,5*0,27=22 081,94 [A] 
výměra ze situace</t>
  </si>
  <si>
    <t>20850,6+4560,5*0,04+20850,6+4560,5*0,17=42 658,91 [A] 
-21,45*7,5*3=- 482,63 [B]  most 
Celkem: A+B=42 176,28 [C] 
výměra ze situace</t>
  </si>
  <si>
    <t>20850,6+4560,5*0,02=20 941,81 [A] 
-21,45*7,5=- 160,88 [B]   most 
Celkem: A+B=20 780,93 [C] 
výměra ze situace</t>
  </si>
  <si>
    <t>20850,6+4560,5*0,12=21 397,86 [A] 
-21,45*7,5=- 160,88 [B] most 
Celkem: A+B=21 236,98 [C] 
výměra ze situace</t>
  </si>
  <si>
    <t>20850,6+4560,5*0,22=21 853,91 [A] 
-21,45*7,5=- 160,88 [B]  most 
Celkem: A+B=21 693,03 [C] 
výměra ze situace</t>
  </si>
  <si>
    <t>přípojky UV</t>
  </si>
  <si>
    <t>55,9=55,90 [A] 
výměra ze situace</t>
  </si>
  <si>
    <t>87627</t>
  </si>
  <si>
    <t>CHRÁNIČKY Z TRUB PLASTOVÝCH DN DO 100MM</t>
  </si>
  <si>
    <t>SN 16 po odsouhlaení TDI</t>
  </si>
  <si>
    <t>6*8=48,00 [A] 
výměra ze situace</t>
  </si>
  <si>
    <t>po odsouhlaení TDI</t>
  </si>
  <si>
    <t>11*8=88,00 [A] 
výměra ze situace</t>
  </si>
  <si>
    <t>20=20,00 [A] 
výměra ze situace</t>
  </si>
  <si>
    <t>89921</t>
  </si>
  <si>
    <t>VÝŠKOVÁ ÚPRAVA POKLOPŮ</t>
  </si>
  <si>
    <t>5+13=18,00 [A] 
výměra ze situace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</si>
  <si>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</si>
  <si>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</si>
  <si>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</si>
  <si>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povrchové znaky IS</t>
  </si>
  <si>
    <t>89946</t>
  </si>
  <si>
    <t>VÝŘEZ, VÝSEK, ÚTES NA POTRUBÍ DN DO 400MM</t>
  </si>
  <si>
    <t>napojení nové UV na stáv šachtu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</si>
  <si>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</si>
  <si>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propustek DN 300 
12,5*0,11=1,38 [A]</t>
  </si>
  <si>
    <t>20=20,00 [A]</t>
  </si>
  <si>
    <t>350=350,00 [A] 
výměra ze situace, dl. včetně náběhů</t>
  </si>
  <si>
    <t>(550+380)/50+1190/40=48,35 [A] bílé Z11a 
12=12,00 [B]  červené Z11g 
Celkem: A+B=61 [C]</t>
  </si>
  <si>
    <t>49=49,00 [A] viz pol. 91228</t>
  </si>
  <si>
    <t>975/30=33 [A]</t>
  </si>
  <si>
    <t>min. velikost 800x600</t>
  </si>
  <si>
    <t>90=90,00 [A] 
Obnova    Nové Značka Název 
1  A2a Dvojitá zatáčka - první vpravo 
2  A6a Zúžená vozovka - z obou stran 
1  A11 Pozor, přechod pro chodce 
2  A12b Děti 
1  B1 Zákaz vjezdu všech vozidel - v obou směrech 
3  B28 Zákaz zastavení 
6  E2b Tvar křižovatky AE-kombinace 
7  E2b Tvar křižovatky AD/F-kombinace 
             2                 E3a          Vzdálenost 
1  E7b Směrová šipka 
1  E8c Konec úseku 
1  E13 Text - Dva řádky 
2  IS3a Směrová tabule - s jedním cílem rovně a vzdálenost 
1  IS3b Směrová tabule - s jedním cílem doleva a vzdálenost 
3  IS3c Směrová tabule - se dvěma cíli vpravo a vzdálenost 
7 1 IS16b Silnice 
 6 IS18a Kilometrovník 
                4              IJ4b         Označník zastávky 
4  IJ4c Zastávka autobusu 
2  IJ6 Telefon 
1  IJ10 Hotel nebo motel 
2  IP5 Doporučená rychlost 
4  IP6 Přechod pro chodce 
3  IZ4a Obec - Jeden řádek 
3  IZ4b Konec obce - Jeden řádek 
7  P1 Křižovatka s vedlejší pozemní komunikací 
8 1 P2 Hlavní pozemní komunikace 
1  P7 Přednost protijedoucích vozidel 
1  P8 Přednost před protijedoucímí vozidly 
2  Z9 Směrovací deska levá</t>
  </si>
  <si>
    <t>87=87,00 [A] 
Obnova [ks] Značka Název 
1  A2a Dvojitá zatáčka - první vpravo 
2  A6a Zúžená vozovka - z obou stran 
1  A11 Pozor, přechod pro chodce 
2  A12b Děti 
1  B1 Zákaz vjezdu všech vozidel - v obou směrech 
3  B28 Zákaz zastavení 
3  DZ Dopravní zrcadlo - kulaté 
2  DZ Dopravní zrcadlo - obdélníkové 
6  E2b Tvar křižovatky AE-kombinace 
7  E2b Tvar křižovatky AD/F-kombinace 
1  E7b Směrová šipka 
1  E8c Konec úseku 
1  E13 Text - Dva řádky 
2  IS3a Směrová tabule - s jedním cílem rovně a vzdálenost 
1  IS3b Směrová tabule - s jedním cílem doleva a vzdálenost 
3  IS3c Směrová tabule - se dvěma cíli vpravo a vzdálenost 
7  IS16b Silnice 
1  IJ4c Zastávka autobusu 
2  IJ6 Telefon 
1  IJ10 Hotel nebo motel 
2  IP5 Doporučená rychlost 
4  IP6 Přechod pro chodce 
3  IZ4a Obec - Jeden řádek 
3  IZ4b Konec obce - Jeden řádek 
7  P1 Křižovatka s vedlejší pozemní komunikací 
7  P2 Hlavní pozemní komunikace 
1  P7 Přednost protijedoucích vozidel 
1  P8 Přednost před protijedoucímí vozidly 
2  Z3 Vodící tabule - L/P mal</t>
  </si>
  <si>
    <t>914721</t>
  </si>
  <si>
    <t>STÁLÁ DOPRAV ZAŘÍZ Z3 OCEL S FÓLIÍ TŘ 1 DODÁVKA A MONTÁŽ</t>
  </si>
  <si>
    <t>3 ks velké Z3 
+4 ks malé Z3 
=7,00 [A]</t>
  </si>
  <si>
    <t>68=68,00 [A] 
výměra ze situace</t>
  </si>
  <si>
    <t>914913</t>
  </si>
  <si>
    <t>SLOUPKY A STOJKY DZ Z OCEL TRUBEK ZABETON DEMONTÁŽ</t>
  </si>
  <si>
    <t>63=63,00 [A]  viz pol. 914123</t>
  </si>
  <si>
    <t>1189,7=1 189,70 [A] 
Délka [m]    Plocha barvy [m2] Značka a rozměry 
920,2  115,03 V1a (0,125) 
2 257,1  188,09 V2b 3/1,5 (0,125) 
426,8  26,68 V2b 1,5/1,5 (0,125) 
6 667,9  833,49 V4 (0,125) 
12,0  18,00 V7 (3,00) 
16,4  8,39 V11a (3,00) 
10 300,4  1189,67 Celkem</t>
  </si>
  <si>
    <t>1549=1 549,00 [A] 
výměra ze situace</t>
  </si>
  <si>
    <t>91743</t>
  </si>
  <si>
    <t>CHODNÍKOVÉ OBRUBY Z KAMENNÝCH KRAJNÍKŮ</t>
  </si>
  <si>
    <t>osazení s využitím vybouraných</t>
  </si>
  <si>
    <t>33,6=33,60 [A] 
výměra ze situace</t>
  </si>
  <si>
    <t>Položka zahrnuje:  
dodání a pokládku kamenných krajníků o rozměrech předepsaných zadávací dokumentací  
betonové lože i boční betonovou opěrku.</t>
  </si>
  <si>
    <t>41=41,00 [A] z tabulky propustků</t>
  </si>
  <si>
    <t>1x propustek   
Výměna melioračního potrubí pod vozovkou. Čerpání po odsouhlasení TDI</t>
  </si>
  <si>
    <t>12,5+3*8=36,50 [A] odhad</t>
  </si>
  <si>
    <t>9185B2</t>
  </si>
  <si>
    <t>2=2,00 [A]</t>
  </si>
  <si>
    <t>563=563,00 [A] 
2*10=20,00 [B]  řezané spáry v místě podpovrchvých závěrů 
Celkem: A+B=583,00 [C] 
výměra ze situace</t>
  </si>
  <si>
    <t>1549+33,6=1 582,60 [A] 
výměra ze situace</t>
  </si>
  <si>
    <t>117*0,5=58,50 [A] 
výměra ze situace</t>
  </si>
  <si>
    <t>2*3*1,5*0,5=4,50 [A] 
bourání čel propustků</t>
  </si>
  <si>
    <t>12,5=12,50 [A] 
dle tabulky propustků</t>
  </si>
  <si>
    <t>19=19,00 [A] 
výměra ze situace</t>
  </si>
  <si>
    <t>SO 103 ZV</t>
  </si>
  <si>
    <t>z pol. č.: 11348 
216,94*2,4=520,66 [A] 
z pol. č.: 11347 podkladní vrstvy 
(89,5*0,7*0,15)*2,1=19,73 [B] 
Celkem: A+B=540,39 [C]</t>
  </si>
  <si>
    <t>11347</t>
  </si>
  <si>
    <t>ODSTRAN KRYTU ZPEVNĚNÝCH PLOCH Z DLAŽEB KOSTEK VČET PODKL</t>
  </si>
  <si>
    <t>vybourané kostky majetkem zhotovitele  
podkladní vrstvy vč. odvozu na trvalou skládku v dodavatelem definované vzdálenosti</t>
  </si>
  <si>
    <t>89,5*0,7*0,25=15,66 [A] 
výměra ze situace</t>
  </si>
  <si>
    <t>11348</t>
  </si>
  <si>
    <t>ODSTRANĚNÍ KRYTU ZPEVNĚNÝCH PLOCH Z DLAŽDIC VČETNĚ PODKLADU</t>
  </si>
  <si>
    <t>(92+1479*0,5+51,8*0,7)*0,25=216,94 [A]   
výměra ze situace</t>
  </si>
  <si>
    <t>631*0,14=88,34 [A] 
výměra ze situace</t>
  </si>
  <si>
    <t>78*2=156,00 [A]</t>
  </si>
  <si>
    <t>56335</t>
  </si>
  <si>
    <t>VOZOVKOVÉ VRSTVY ZE ŠTĚRKODRTI TL. DO 250MM</t>
  </si>
  <si>
    <t>92+22+739,5+99=952,50 [A]    chodník 
výměra ze situace</t>
  </si>
  <si>
    <t>sjezdy na pole</t>
  </si>
  <si>
    <t>10*7*2,5*0,3=52,50 [A] 
výměra ze situace</t>
  </si>
  <si>
    <t>2*631=1 262,00 [A]</t>
  </si>
  <si>
    <t>631=631,00 [A] 
výměra ze situace</t>
  </si>
  <si>
    <t>1479*0,5=739,50 [A]  podél obrubníků 
92=92,00 [B]      v místě uopěrné zdi 
22=22,00 [D] u brány v Nahořanech 
Celkem: A+B+D=853,50 [E] 
výměra ze situace</t>
  </si>
  <si>
    <t>99=99,00 [A] 
výměra ze situace</t>
  </si>
  <si>
    <t>Objekt:</t>
  </si>
  <si>
    <t>SO 182 ZV</t>
  </si>
  <si>
    <t>Dopravně-inženýrská opatření</t>
  </si>
  <si>
    <t>O1</t>
  </si>
  <si>
    <t>SO 182.1 ZV</t>
  </si>
  <si>
    <t>02720</t>
  </si>
  <si>
    <t>POMOC PRÁCE ZŘÍZ NEBO ZAJIŠŤ REGULACI A OCHRANU DOPRAVY</t>
  </si>
  <si>
    <t>projekt DIO během výstavby, vč. projednání a stanovení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</si>
  <si>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</si>
  <si>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</si>
  <si>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</si>
  <si>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</si>
  <si>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</si>
  <si>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přenosné značení, včetně přesunu ve fázích výstavby  
nájemné po celou dobu výstavby</t>
  </si>
  <si>
    <t>Počet Značka Název 
2 B1 Zákaz vjezdu všech vozidel v obou směrech - zvýrazněná 
1 B24a Zákaz odbočování vpravo 
1 B24b Zákaz odbočování vlevo 
4 E13 Text 
9 IS11b Směrová tabule pro vyznačení objížďky 
24 IS11c Směrová tabule pro vyznačení objížďky 
CELKEM 49=49,00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</si>
  <si>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</si>
  <si>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</si>
  <si>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</si>
  <si>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914432</t>
  </si>
  <si>
    <t>DOPRAVNÍ ZNAČKY 100X150CM OCELOVÉ FÓLIE TŘ 2 - MONTÁŽ S PŘEMÍSTĚNÍM</t>
  </si>
  <si>
    <t>IP22 9=9,00 [A]</t>
  </si>
  <si>
    <t>914633</t>
  </si>
  <si>
    <t>DOPRAV ZNAČKY 150X150CM OCEL FÓLIE TŘ 2 - DEMONTÁŽ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</si>
  <si>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</si>
  <si>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</si>
  <si>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</si>
  <si>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</si>
  <si>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</si>
  <si>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</si>
  <si>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916722</t>
  </si>
  <si>
    <t>UPEVŇOVACÍ KONSTR - PODKLADNÍ DESKA OD 28KG - MONTÁŽ S PŘESUNEM</t>
  </si>
  <si>
    <t>63=63,00 [A]</t>
  </si>
  <si>
    <t>916723</t>
  </si>
  <si>
    <t>UPEVŇOVACÍ KONSTR - PODKLADNÍ DESKA OD 28KG - DEMONTÁŽ</t>
  </si>
  <si>
    <t>916732</t>
  </si>
  <si>
    <t>UPEVŇOVACÍ KONSTR - OCEL STOJAN - MONTÁŽ S PŘESUNEM</t>
  </si>
  <si>
    <t>916733</t>
  </si>
  <si>
    <t>UPEVŇOVACÍ KONSTR - OCEL STOJAN - DEMONTÁŽ</t>
  </si>
  <si>
    <t>SO 182.2 ZV</t>
  </si>
  <si>
    <t>Dopravně-inženýrská opatření-tranzit</t>
  </si>
  <si>
    <t>25=25,00 [A]</t>
  </si>
  <si>
    <t>Počet Značka Název 
2 B1 Zákaz vjezdu všech vozidel v obou směrech - zvýrazněná 
2 B24a Zákaz odbočování vpravo 
2 B24b Zákaz odbočování vlevo 
6 E13 Text 
24 IS11b Směrová tabule pro vyznačení objížďky 
102 IS11c Směrová tabule pro vyznačení objížďky 
1 IS3b Směrová tabule 
CELKEM 139=139,00 [A]</t>
  </si>
  <si>
    <t>IP22 20=20,00 [A]</t>
  </si>
  <si>
    <t>914433</t>
  </si>
  <si>
    <t>DOPRAVNÍ ZNAČKY 100X150CM OCELOVÉ FÓLIE TŘ 2 - DEMONTÁŽ</t>
  </si>
  <si>
    <t>151=151,00 [A]</t>
  </si>
  <si>
    <t>SO 183 ZV</t>
  </si>
  <si>
    <t>SO 183.1 ZV</t>
  </si>
  <si>
    <t>Počet Značka Název 
2 B1 Zákaz vjezdu všech vozidel v obou směrech - zvýrazněná 
1 B24a Zákaz odbočování vpravo 
2 B24b Zákaz odbočování vlevo 
5 E13 Text 
4 IS11b Směrová tabule pro vyznačení objížďky 
24 IS11c Směrová tabule pro vyznačení objížďky 
2 B13 Zákaz vjezdu vozidel, jejichž okamžitá hmotnost překračuje 6t 
3 IP10a Slepá pozemní komunikace 
CELKEM 43=43,00 [A]</t>
  </si>
  <si>
    <t>IP22 6=6,00 [A]</t>
  </si>
  <si>
    <t>59=59,00 [A]</t>
  </si>
  <si>
    <t>SO 183.1.1 ZV</t>
  </si>
  <si>
    <t>Oprava objízdné trasy</t>
  </si>
  <si>
    <t>462,75*2=925,50 [A]</t>
  </si>
  <si>
    <t>plocha vozovky:  3085*6,61=20 391,85 [A] 
tloušťka frézování x plocha: 0,11*A=2 243,10 [B]</t>
  </si>
  <si>
    <t>4*7=28,00 [A]</t>
  </si>
  <si>
    <t>seříznutí krajnice včetně odvozu na skládku</t>
  </si>
  <si>
    <t>3085*0,15=462,75 [A]</t>
  </si>
  <si>
    <t>3085*0,5*2=3 085,00 [A]</t>
  </si>
  <si>
    <t>3085*6,62*2=40 845,40 [A]</t>
  </si>
  <si>
    <t>574A44</t>
  </si>
  <si>
    <t>ASFALTOVÝ BETON PRO OBRUSNÉ VRSTVY ACO 11+, 11S TL. 50MM</t>
  </si>
  <si>
    <t>ACO 11+</t>
  </si>
  <si>
    <t>plocha vozovky:  3085*6,55=20 206,75 [A]</t>
  </si>
  <si>
    <t>574C56</t>
  </si>
  <si>
    <t>ASFALTOVÝ BETON PRO LOŽNÍ VRSTVY ACL 16+, 16S TL. 60MM</t>
  </si>
  <si>
    <t>ACL 16+</t>
  </si>
  <si>
    <t>plocha vozovky:  3085*6,70=20 669,50 [A]</t>
  </si>
  <si>
    <t>3085*2*0,125=771,25 [A]</t>
  </si>
  <si>
    <t>SO 183.2 ZV</t>
  </si>
  <si>
    <t>SO 203 N</t>
  </si>
  <si>
    <t>Most 285-011</t>
  </si>
  <si>
    <t>261616</t>
  </si>
  <si>
    <t>VRTY PRO KOTV, INJEKT, MIKROPIL NA POVRCHU TŘ VI D DO 80MM</t>
  </si>
  <si>
    <t>zřízení vrtů DN50 mm pro odvodnění nosníků v každém nosníku na nižším konci před lícem opěry  
vrty umístit mimo předpínací kabely</t>
  </si>
  <si>
    <t>8,0*0,15=1,20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</si>
  <si>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</si>
  <si>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45747</t>
  </si>
  <si>
    <t>VYROVNÁVACÍ A SPÁD VRSTVY Z MALTY ZVLÁŠTNÍ (PLASTMALTA)</t>
  </si>
  <si>
    <t>KS</t>
  </si>
  <si>
    <t>lokální oprava podlití kotevních desek sloupků zábradelního svodidla, včetně případné demontáže a zpětné montáže sloupku</t>
  </si>
  <si>
    <t>11*2=22,00 [A] ks</t>
  </si>
  <si>
    <t>položka zahrnuje:  
- dodání zvláštní malty (plastmalty) předepsané kvality a její rozprostření v předepsané tloušťce a v předepsaném tvaru</t>
  </si>
  <si>
    <t>465513</t>
  </si>
  <si>
    <t>PŘEDLÁŽDĚNÍ DLAŽBY Z LOMOVÉHO KAMENE</t>
  </si>
  <si>
    <t>lokální oprava porušených ploch předlážděním do bet. lože C30/37  tl. min. 150 mm</t>
  </si>
  <si>
    <t>podél křídel 7,5*0,5*4*0,4=6,00 [A] 
paty kuželů 6,0*0,5*0,4=1,20 [B] 
Celkem: A+B=7,20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</si>
  <si>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</si>
  <si>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21,45*7,5*3=482,63 [A]</t>
  </si>
  <si>
    <t>21,45*7,5=160,88 [A]</t>
  </si>
  <si>
    <t>783121</t>
  </si>
  <si>
    <t>PROTIKOROZ OCHR OK NÁTĚREM VÍCEVRST SE ZÁKL S VYS OBSAHEM ZN</t>
  </si>
  <si>
    <t>lokální oprava PKO zábradelních svodidel - na místě bez demontáže  
typ I C dle TKP19B.P5 tab.II, Celková tl. 340um, 4vrstvy  
- mechanické odstranění starého nátěru Sa 2,5  
- základní nátěr Zn 1 vrstva min. 100um  
- nový vícevrstvý nátěr 3 vrstvy min. 80 um, celková tl. 240um</t>
  </si>
  <si>
    <t>plocha nátěru sloupků 1,0m2/ks, celkem 20ks k opravě 20*1,0=20,00 [A] 
poškození 30% A*0,3=6,00 [B] 
plocha nátěru výplní 2,2m2/ks, celkem 16ks k opravě 16*2,2=35,20 [C] 
poškození 30% C*0,3=10,56 [D] 
B+D=16,56 [E]</t>
  </si>
  <si>
    <t>783161</t>
  </si>
  <si>
    <t>PROTIKOROZ OCHRANA OK KOMBIN POVLAKEM S NÁSTŘIKEM METALIZACÍ</t>
  </si>
  <si>
    <t>obnova PKO zábradelních svodidel - demontáž a obnova PKO v prostorách zhotovitele  
typ I A dle TKP19B.P5 tab.II, Celková tl. 350um  
- otryskání starého nátěru na Sa 3  
- základní nátěr Zn 1 vrstva min. 100um  
- nový vícevrstvý nátěr 3 vrstvy min. 80 um, celková tl. 250um</t>
  </si>
  <si>
    <t>plocha nátěru sloupků 1,0m2/ks, celkem 2ks k obnově 2*1,0=2,00 [A] 
obnova 100% A*1=2,00 [B] 
plocha nátěru výplní 2,2m2/ks, celkem 3ks k obnově 3*2,2=6,60 [C] 
obnova 100% C*1=6,60 [D] 
B+D=8,60 [E]</t>
  </si>
  <si>
    <t>ochranný nátěr říms vč. případného vyspravení lokálních kaveren po otryskání</t>
  </si>
  <si>
    <t>římsa vlevo (0,15+0,8+0,6+0,3)*21,3+0,8*0,2*2=39,73 [A] 
římsa vpravo (0,15+0,8+0,6+0,3)*21,7+0,8*0,2*2=40,47 [B] 
Celkem: A+B=80,20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</si>
  <si>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</si>
  <si>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9117C1</t>
  </si>
  <si>
    <t>SVOD OCEL ZÁBRADEL ÚROVEŇ ZADRŽ H2 - DODÁVKA A MONTÁŽ</t>
  </si>
  <si>
    <t>nová výplň se svislou výplní</t>
  </si>
  <si>
    <t>1*2,0=2,00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</si>
  <si>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</si>
  <si>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9117C2</t>
  </si>
  <si>
    <t>SVOD OCEL ZÁBRADEL ÚROVEŇ ZADRŽ H2 - MONTÁŽ S PŘESUNEM (BEZ DODÁVKY)</t>
  </si>
  <si>
    <t>zpětná montáž obnovených částí zábradelního svodidla</t>
  </si>
  <si>
    <t>montáž 2ks sloupků a 3 výplní 
2,0*3=6,00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</si>
  <si>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</si>
  <si>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9117C3</t>
  </si>
  <si>
    <t>SVOD OCEL ZÁBRADEL ÚROVEŇ ZADRŽ H2 - DEMONTÁŽ S PŘESUNEM</t>
  </si>
  <si>
    <t>demontáž nejvíce poškozených dílů určených k obnově PKO v prostorách zhotovitele</t>
  </si>
  <si>
    <t>uvažovaná demontáž 2ks sloupků a 3 výplní 
2,0*3=6,00 [A]</t>
  </si>
  <si>
    <t>2*(10+21,5)=63,00 [A]</t>
  </si>
  <si>
    <t>931335</t>
  </si>
  <si>
    <t>TĚSNĚNÍ DILATAČNÍCH SPAR POLYURETANOVÝM TMELEM PRŮŘEZU DO 600MM2</t>
  </si>
  <si>
    <t>obnova těsnění dil. spár římsy vč. odstranění starého těsnění</t>
  </si>
  <si>
    <t>3*2*(0,2+0,8+0,6)=9,60 [A]</t>
  </si>
  <si>
    <t>938542</t>
  </si>
  <si>
    <t>OČIŠTĚNÍ BETON KONSTR OTRYSKÁNÍM TLAK VODOU DO 500 BARŮ</t>
  </si>
  <si>
    <t>očištění mostních říms</t>
  </si>
  <si>
    <t>dle pol. 78383 80,19=80,19 [A]</t>
  </si>
  <si>
    <t>položka zahrnuje očištění předepsaným způsobem včetně odklizení vzniklého odpadu</t>
  </si>
  <si>
    <t>SO 253 ZH</t>
  </si>
  <si>
    <t>Opěrná zeď Nahořany</t>
  </si>
  <si>
    <t>127,0=127,00 [A] 
7,96=7,96 [B] 
Celkem: (A+B)*2,4=323,90 [C]</t>
  </si>
  <si>
    <t>278,88*2=557,76 [A]</t>
  </si>
  <si>
    <t>Ornice sejmutá v plochách dotčených plochou staveniště vč. odvozu na mezideponii</t>
  </si>
  <si>
    <t>Před lícem zdi 2,0*56,0*0,15=16,80 [A]</t>
  </si>
  <si>
    <t>121104 16,8=16,80 [A]</t>
  </si>
  <si>
    <t>výkopy za rubem opěr  
odvoz na trvalou skládku</t>
  </si>
  <si>
    <t>za rubem 1,2*2,9*56,0=194,88 [A] 
před lícem 1,5*1,0*56,0=84,00 [B] 
Celkem: A+B=278,88 [C]</t>
  </si>
  <si>
    <t>uložení na dočasnou skládku</t>
  </si>
  <si>
    <t>12110 16,8=16,80 [A]</t>
  </si>
  <si>
    <t>2,0*56,0=112,00 [A]</t>
  </si>
  <si>
    <t>výměra dle 18222 112,0=112,00 [A]</t>
  </si>
  <si>
    <t>18481</t>
  </si>
  <si>
    <t>OCHRANA STROMŮ BEDNĚNÍM</t>
  </si>
  <si>
    <t>1x1m výška 2,0m</t>
  </si>
  <si>
    <t>4ks 
1,0*2,0*4*4=32,00 [A]</t>
  </si>
  <si>
    <t>položka zahrnuje veškerý materiál, výrobky a polotovary, včetně mimostaveništní a vnitrostaveništní dopravy (rovněž přesuny), včetně naložení a složení, případně s uložením</t>
  </si>
  <si>
    <t>výměra dle 18222 
112,0*0,005*3=1,68 [A]</t>
  </si>
  <si>
    <t>obetonování drenáže</t>
  </si>
  <si>
    <t>0,3*0,3*56,0=5,04 [A]</t>
  </si>
  <si>
    <t>22694</t>
  </si>
  <si>
    <t>ZÁPOROVÉ PAŽENÍ Z KOVU DOČASNÉ</t>
  </si>
  <si>
    <t>pažení výkopu HEB 120 á 1m, vč. převázky v koruně 2xU300  
vč. zabetonováni paty zápory v dl. 2,5m, vetknuto do skalního podloží na hl. min. 1m</t>
  </si>
  <si>
    <t>HEB120 26,7kg/m, dl. 6m,57ks 
U300 46,2kg/m, dl. 56m 
57*6,0*0,0267+2*56,0*0,0462=14,31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</si>
  <si>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</si>
  <si>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</si>
  <si>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</si>
  <si>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(pažiny) dř. fošny tl. 60 mm</t>
  </si>
  <si>
    <t>3,0*56,0=168,00 [A]</t>
  </si>
  <si>
    <t>položka zahrnuje osazení pažin bez ohledu na druh, jejich opotřebení a jejich odstranění</t>
  </si>
  <si>
    <t>26124</t>
  </si>
  <si>
    <t>VRTY PRO KOTVENÍ, INJEKTÁŽ A MIKROPILOTY NA POVRCHU TŘ. II D DO 200MM</t>
  </si>
  <si>
    <t>6,0*57=342,00 [A]</t>
  </si>
  <si>
    <t>slabě vyztužený beton XC2 XA1</t>
  </si>
  <si>
    <t>1,5*0,8*53,0=63,60 [A]</t>
  </si>
  <si>
    <t>VÝZTUŽ ZÁKLADŮ Z OCELI 10505, B500B</t>
  </si>
  <si>
    <t>272325, 50 kg/m3 
63,6*0,05=3,18 [A]</t>
  </si>
  <si>
    <t>0,7*0,3*53,0=11,13 [A]</t>
  </si>
  <si>
    <t>VÝZTUŽ ŘÍMS Z OCELI 10505, B500B</t>
  </si>
  <si>
    <t>B500B  
150 kg/m3</t>
  </si>
  <si>
    <t>11,130*0,150=1,67 [A]</t>
  </si>
  <si>
    <t>327325</t>
  </si>
  <si>
    <t>ZDI OPĚRNÉ, ZÁRUBNÍ, NÁBŘEŽNÍ ZE ŽELEZOVÉHO BETONU DO C30/37 (B37)</t>
  </si>
  <si>
    <t>slabě vyztužený beton</t>
  </si>
  <si>
    <t>(0,75+0,55)/2*2,0*53,0=68,90 [A]</t>
  </si>
  <si>
    <t>327368</t>
  </si>
  <si>
    <t>VÝZTUŽ ZDÍ OPĚR, ZÁRUB, NÁBŘEŽ ZE SVAŘ SÍTÍ</t>
  </si>
  <si>
    <t>100 kg/m3</t>
  </si>
  <si>
    <t>pol.327325 
68,90*0,1=6,89 [A]</t>
  </si>
  <si>
    <t>451522</t>
  </si>
  <si>
    <t>VÝPLŇ VRSTVY Z KAMENIVA DRCENÉHO, INDEX ZHUTNĚNÍ ID DO 0,8</t>
  </si>
  <si>
    <t>zásyp základu, ŠDa 0/32</t>
  </si>
  <si>
    <t>(1,2*1,5+0,8*1,0)*56,0=145,60 [A]</t>
  </si>
  <si>
    <t>těsnící vrstva pod drenáží</t>
  </si>
  <si>
    <t>1,2*0,15*56,0=10,08 [A]</t>
  </si>
  <si>
    <t>zásyp za rubem,  ŠDa 0/32</t>
  </si>
  <si>
    <t>1,2*1,2*56,0=80,64 [A]</t>
  </si>
  <si>
    <t>78712</t>
  </si>
  <si>
    <t>VÝPLŇ STĚN A PŘÍČEK Z PLEXISKLA</t>
  </si>
  <si>
    <t>dodatečná konstrukce - výplň zábradlí proti odstřiku vody z komunikace dle TP 104 na PHC. Výplň bude transparentní tloušťky 15mm z materiálu dle TP 104 (polymethylmetakrylátovými deskami (PMMA) nebo polykarbonátovými deskami (PC). Transparetní výplň je uložena v drážce v ráměčku opatřené EPDM těsněním.  Na výplně aplikovat ochranné prvky proti kolizím s ptáky.</t>
  </si>
  <si>
    <t>1,0*54,0=54,00 [A]</t>
  </si>
  <si>
    <t>- položky zasklívání zahrnují kompletní zasklení, včetně lišt, spojovacího materiálu, těsnící profily a tmely. Zahrnují i další předepsané práce jako broušení, vrtání, lepení a pod.</t>
  </si>
  <si>
    <t>875342</t>
  </si>
  <si>
    <t>POTRUBÍ DREN Z TRUB PLAST DN DO 200MM DĚROVANÝCH</t>
  </si>
  <si>
    <t>vč. vyústění</t>
  </si>
  <si>
    <t>58,0=58,00 [A]</t>
  </si>
  <si>
    <t>894845</t>
  </si>
  <si>
    <t>ŠACHTY KANALIZAČNÍ PLASTOVÉ D 300MM</t>
  </si>
  <si>
    <t>kontrolní šachty na drenáži v chodníku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</si>
  <si>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</si>
  <si>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9112B1</t>
  </si>
  <si>
    <t>ZÁBRADLÍ MOSTNÍ SE SVISLOU VÝPLNÍ - DODÁVKA A MONTÁŽ</t>
  </si>
  <si>
    <t>mostní zábradlí doplněno na vnější straně výplní proti odstřiku vody z komunikace</t>
  </si>
  <si>
    <t>54=54,00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</si>
  <si>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</si>
  <si>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na trvalou skládku, včetně odvozu na skládku</t>
  </si>
  <si>
    <t>opěrná zeď 0,8*3,0*53,0=127,20 [A]</t>
  </si>
  <si>
    <t>římsy 0,7*0,1*53,0=3,71 [A] 
zábradlí 0,3*0,3*1,0*25=2,25 [B] 
výplně z tyčí 1,0+1,0=2,00 [C] 
Celkem: A+B+C=7,96 [D]</t>
  </si>
  <si>
    <t>R966180</t>
  </si>
  <si>
    <t>Vyklizení a uvedení do původního stavu pozemku č. 191 a č.192 v k.ú. Nahořany.</t>
  </si>
  <si>
    <t>Vyklizení, odstranění a následné uvedení do původního stavu kůlny, kurníku a králíkárny  
ZHOTOVITEL PROVEDE PŘED ZÁSAHEM FOTOGRAFICKOU PASPORTIZACI ZASAŽENÉHO PROSTORU A PŘÍLEHLÉ NEMOVITOSTI.</t>
  </si>
  <si>
    <t>Odstranění a zpětné uložení stávajícího skladovaného materiálu pod zdí 
dřevo a stavební materiál  
délka/šířka/výška 10*2,0*1,5=30 m3 
Dočasné odstranění a zpětné postavení stávající králíkárny a kurníku  
konstrukce ze dřeva d/š/v  (3*1+3*1,5)*2=15,00 m3 
Dočasné odstranění a zpětné postavenístávající kůlny/kotce pro psa 
podlaha beton, sloupy zděné, výplň dřevo/kari síť+1x dveře, střecha pultová - tašky 
délka/šířka/výška  6*3*2,2=40 m3 
Ochrana stávající studny proti poškození stavbou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</si>
</sst>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sharedStrings" Target="sharedStrings.xml" /><Relationship Id="rId1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89.25">
      <c r="A10" s="27" t="s">
        <v>40</v>
      </c>
      <c r="E10" s="28" t="s">
        <v>41</v>
      </c>
    </row>
    <row r="11" spans="1:5" ht="12.75">
      <c r="A11" s="29" t="s">
        <v>42</v>
      </c>
      <c r="E11" s="30" t="s">
        <v>37</v>
      </c>
    </row>
    <row r="12" spans="1:5" ht="12.75">
      <c r="A12" t="s">
        <v>43</v>
      </c>
      <c r="E12" s="28" t="s">
        <v>44</v>
      </c>
    </row>
    <row r="13" spans="1:16" ht="12.75">
      <c r="A13" s="19" t="s">
        <v>35</v>
      </c>
      <c s="23" t="s">
        <v>12</v>
      </c>
      <c s="23" t="s">
        <v>45</v>
      </c>
      <c s="19" t="s">
        <v>46</v>
      </c>
      <c s="24" t="s">
        <v>47</v>
      </c>
      <c s="25" t="s">
        <v>48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63.75">
      <c r="A14" s="27" t="s">
        <v>40</v>
      </c>
      <c r="E14" s="28" t="s">
        <v>49</v>
      </c>
    </row>
    <row r="15" spans="1:5" ht="12.75">
      <c r="A15" s="29" t="s">
        <v>42</v>
      </c>
      <c r="E15" s="30" t="s">
        <v>37</v>
      </c>
    </row>
    <row r="16" spans="1:5" ht="12.75">
      <c r="A16" t="s">
        <v>43</v>
      </c>
      <c r="E16" s="28" t="s">
        <v>50</v>
      </c>
    </row>
    <row r="17" spans="1:16" ht="12.75">
      <c r="A17" s="19" t="s">
        <v>35</v>
      </c>
      <c s="23" t="s">
        <v>13</v>
      </c>
      <c s="23" t="s">
        <v>45</v>
      </c>
      <c s="19" t="s">
        <v>51</v>
      </c>
      <c s="24" t="s">
        <v>47</v>
      </c>
      <c s="25" t="s">
        <v>48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51">
      <c r="A18" s="27" t="s">
        <v>40</v>
      </c>
      <c r="E18" s="28" t="s">
        <v>52</v>
      </c>
    </row>
    <row r="19" spans="1:5" ht="12.75">
      <c r="A19" s="29" t="s">
        <v>42</v>
      </c>
      <c r="E19" s="30" t="s">
        <v>37</v>
      </c>
    </row>
    <row r="20" spans="1:5" ht="12.75">
      <c r="A20" t="s">
        <v>43</v>
      </c>
      <c r="E20" s="28" t="s">
        <v>50</v>
      </c>
    </row>
    <row r="21" spans="1:16" ht="12.75">
      <c r="A21" s="19" t="s">
        <v>35</v>
      </c>
      <c s="23" t="s">
        <v>23</v>
      </c>
      <c s="23" t="s">
        <v>45</v>
      </c>
      <c s="19" t="s">
        <v>53</v>
      </c>
      <c s="24" t="s">
        <v>47</v>
      </c>
      <c s="25" t="s">
        <v>48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51">
      <c r="A22" s="27" t="s">
        <v>40</v>
      </c>
      <c r="E22" s="28" t="s">
        <v>54</v>
      </c>
    </row>
    <row r="23" spans="1:5" ht="12.75">
      <c r="A23" s="29" t="s">
        <v>42</v>
      </c>
      <c r="E23" s="30" t="s">
        <v>37</v>
      </c>
    </row>
    <row r="24" spans="1:5" ht="12.75">
      <c r="A24" t="s">
        <v>43</v>
      </c>
      <c r="E24" s="28" t="s">
        <v>50</v>
      </c>
    </row>
    <row r="25" spans="1:16" ht="12.75">
      <c r="A25" s="19" t="s">
        <v>35</v>
      </c>
      <c s="23" t="s">
        <v>25</v>
      </c>
      <c s="23" t="s">
        <v>55</v>
      </c>
      <c s="19" t="s">
        <v>37</v>
      </c>
      <c s="24" t="s">
        <v>56</v>
      </c>
      <c s="25" t="s">
        <v>48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14.75">
      <c r="A26" s="27" t="s">
        <v>40</v>
      </c>
      <c r="E26" s="28" t="s">
        <v>57</v>
      </c>
    </row>
    <row r="27" spans="1:5" ht="12.75">
      <c r="A27" s="29" t="s">
        <v>42</v>
      </c>
      <c r="E27" s="30" t="s">
        <v>37</v>
      </c>
    </row>
    <row r="28" spans="1:5" ht="12.75">
      <c r="A28" t="s">
        <v>43</v>
      </c>
      <c r="E28" s="28" t="s">
        <v>50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48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140.25">
      <c r="A30" s="27" t="s">
        <v>40</v>
      </c>
      <c r="E30" s="28" t="s">
        <v>60</v>
      </c>
    </row>
    <row r="31" spans="1:5" ht="12.75">
      <c r="A31" s="29" t="s">
        <v>42</v>
      </c>
      <c r="E31" s="30" t="s">
        <v>37</v>
      </c>
    </row>
    <row r="32" spans="1:5" ht="12.75">
      <c r="A32" t="s">
        <v>43</v>
      </c>
      <c r="E32" s="28" t="s">
        <v>50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48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51">
      <c r="A34" s="27" t="s">
        <v>40</v>
      </c>
      <c r="E34" s="28" t="s">
        <v>64</v>
      </c>
    </row>
    <row r="35" spans="1:5" ht="12.75">
      <c r="A35" s="29" t="s">
        <v>42</v>
      </c>
      <c r="E35" s="30" t="s">
        <v>37</v>
      </c>
    </row>
    <row r="36" spans="1:5" ht="89.25">
      <c r="A36" t="s">
        <v>43</v>
      </c>
      <c r="E36" s="28" t="s">
        <v>65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48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51">
      <c r="A38" s="27" t="s">
        <v>40</v>
      </c>
      <c r="E38" s="28" t="s">
        <v>69</v>
      </c>
    </row>
    <row r="39" spans="1:5" ht="12.75">
      <c r="A39" s="29" t="s">
        <v>42</v>
      </c>
      <c r="E39" s="30" t="s">
        <v>37</v>
      </c>
    </row>
    <row r="40" spans="1:5" ht="63.75">
      <c r="A40" t="s">
        <v>43</v>
      </c>
      <c r="E40" s="28" t="s">
        <v>70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51">
      <c r="A42" s="27" t="s">
        <v>40</v>
      </c>
      <c r="E42" s="28" t="s">
        <v>73</v>
      </c>
    </row>
    <row r="43" spans="1:5" ht="12.75">
      <c r="A43" s="29" t="s">
        <v>42</v>
      </c>
      <c r="E43" s="30" t="s">
        <v>37</v>
      </c>
    </row>
    <row r="44" spans="1:5" ht="12.75">
      <c r="A44" t="s">
        <v>43</v>
      </c>
      <c r="E44" s="28" t="s">
        <v>50</v>
      </c>
    </row>
    <row r="45" spans="1:16" ht="12.75">
      <c r="A45" s="19" t="s">
        <v>35</v>
      </c>
      <c s="23" t="s">
        <v>32</v>
      </c>
      <c s="23" t="s">
        <v>74</v>
      </c>
      <c s="19" t="s">
        <v>37</v>
      </c>
      <c s="24" t="s">
        <v>75</v>
      </c>
      <c s="25" t="s">
        <v>76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38.25">
      <c r="A46" s="27" t="s">
        <v>40</v>
      </c>
      <c r="E46" s="28" t="s">
        <v>77</v>
      </c>
    </row>
    <row r="47" spans="1:5" ht="12.75">
      <c r="A47" s="29" t="s">
        <v>42</v>
      </c>
      <c r="E47" s="30" t="s">
        <v>37</v>
      </c>
    </row>
    <row r="48" spans="1:5" ht="89.25">
      <c r="A48" t="s">
        <v>43</v>
      </c>
      <c r="E48" s="28" t="s">
        <v>78</v>
      </c>
    </row>
    <row r="49" spans="1:16" ht="12.75">
      <c r="A49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76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25.5">
      <c r="A50" s="27" t="s">
        <v>40</v>
      </c>
      <c r="E50" s="28" t="s">
        <v>82</v>
      </c>
    </row>
    <row r="51" spans="1:5" ht="12.75">
      <c r="A51" s="29" t="s">
        <v>42</v>
      </c>
      <c r="E51" s="30" t="s">
        <v>37</v>
      </c>
    </row>
    <row r="52" spans="1:5" ht="12.75">
      <c r="A52" t="s">
        <v>43</v>
      </c>
      <c r="E52" s="28" t="s">
        <v>37</v>
      </c>
    </row>
    <row r="53" spans="1:16" ht="12.75">
      <c r="A53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48</v>
      </c>
      <c s="26">
        <v>1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14.75">
      <c r="A54" s="27" t="s">
        <v>40</v>
      </c>
      <c r="E54" s="28" t="s">
        <v>86</v>
      </c>
    </row>
    <row r="55" spans="1:5" ht="12.75">
      <c r="A55" s="29" t="s">
        <v>42</v>
      </c>
      <c r="E55" s="30" t="s">
        <v>37</v>
      </c>
    </row>
    <row r="56" spans="1:5" ht="12.75">
      <c r="A56" t="s">
        <v>43</v>
      </c>
      <c r="E56" s="28" t="s">
        <v>87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894</v>
      </c>
      <c s="31">
        <f>0+I9+I14</f>
      </c>
      <c r="O3" t="s">
        <v>9</v>
      </c>
      <c t="s">
        <v>12</v>
      </c>
    </row>
    <row r="4" spans="1:16" ht="15" customHeight="1">
      <c r="A4" t="s">
        <v>7</v>
      </c>
      <c s="8" t="s">
        <v>847</v>
      </c>
      <c s="9" t="s">
        <v>893</v>
      </c>
      <c s="1"/>
      <c s="10" t="s">
        <v>849</v>
      </c>
      <c s="1"/>
      <c s="1"/>
      <c s="7"/>
      <c s="7"/>
      <c r="O4" t="s">
        <v>10</v>
      </c>
      <c t="s">
        <v>12</v>
      </c>
    </row>
    <row r="5" spans="1:16" ht="12.75" customHeight="1">
      <c r="A5" t="s">
        <v>850</v>
      </c>
      <c s="12" t="s">
        <v>8</v>
      </c>
      <c s="13" t="s">
        <v>894</v>
      </c>
      <c s="5"/>
      <c s="14" t="s">
        <v>849</v>
      </c>
      <c s="5"/>
      <c s="5"/>
      <c s="5"/>
      <c s="5"/>
      <c r="O5" t="s">
        <v>11</v>
      </c>
      <c t="s">
        <v>12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852</v>
      </c>
      <c s="19" t="s">
        <v>37</v>
      </c>
      <c s="24" t="s">
        <v>853</v>
      </c>
      <c s="25" t="s">
        <v>48</v>
      </c>
      <c s="26">
        <v>1</v>
      </c>
      <c s="26">
        <v>0</v>
      </c>
      <c s="26">
        <f>ROUND(ROUND(H10,2)*ROUND(G10,2),2)</f>
      </c>
      <c r="O10">
        <f>(I10*21)/100</f>
      </c>
      <c t="s">
        <v>12</v>
      </c>
    </row>
    <row r="11" spans="1:5" ht="12.75">
      <c r="A11" s="27" t="s">
        <v>40</v>
      </c>
      <c r="E11" s="28" t="s">
        <v>854</v>
      </c>
    </row>
    <row r="12" spans="1:5" ht="12.75">
      <c r="A12" s="29" t="s">
        <v>42</v>
      </c>
      <c r="E12" s="30" t="s">
        <v>37</v>
      </c>
    </row>
    <row r="13" spans="1:5" ht="12.75">
      <c r="A13" t="s">
        <v>43</v>
      </c>
      <c r="E13" s="28" t="s">
        <v>44</v>
      </c>
    </row>
    <row r="14" spans="1:18" ht="12.75" customHeight="1">
      <c r="A14" s="5" t="s">
        <v>33</v>
      </c>
      <c s="5"/>
      <c s="34" t="s">
        <v>30</v>
      </c>
      <c s="5"/>
      <c s="21" t="s">
        <v>346</v>
      </c>
      <c s="5"/>
      <c s="5"/>
      <c s="5"/>
      <c s="35">
        <f>0+Q14</f>
      </c>
      <c r="O14">
        <f>0+R14</f>
      </c>
      <c r="Q14">
        <f>0+I15+I19+I23+I27+I31+I35+I39+I43+I47+I51+I55</f>
      </c>
      <c>
        <f>0+O15+O19+O23+O27+O31+O35+O39+O43+O47+O51+O55</f>
      </c>
    </row>
    <row r="15" spans="1:16" ht="12.75">
      <c r="A15" s="19" t="s">
        <v>35</v>
      </c>
      <c s="23" t="s">
        <v>12</v>
      </c>
      <c s="23" t="s">
        <v>855</v>
      </c>
      <c s="19" t="s">
        <v>37</v>
      </c>
      <c s="24" t="s">
        <v>856</v>
      </c>
      <c s="25" t="s">
        <v>76</v>
      </c>
      <c s="26">
        <v>20</v>
      </c>
      <c s="26">
        <v>0</v>
      </c>
      <c s="26">
        <f>ROUND(ROUND(H15,2)*ROUND(G15,2),2)</f>
      </c>
      <c r="O15">
        <f>(I15*21)/100</f>
      </c>
      <c t="s">
        <v>12</v>
      </c>
    </row>
    <row r="16" spans="1:5" ht="12.75">
      <c r="A16" s="27" t="s">
        <v>40</v>
      </c>
      <c r="E16" s="28" t="s">
        <v>37</v>
      </c>
    </row>
    <row r="17" spans="1:5" ht="12.75">
      <c r="A17" s="29" t="s">
        <v>42</v>
      </c>
      <c r="E17" s="30" t="s">
        <v>37</v>
      </c>
    </row>
    <row r="18" spans="1:5" ht="38.25">
      <c r="A18" t="s">
        <v>43</v>
      </c>
      <c r="E18" s="28" t="s">
        <v>857</v>
      </c>
    </row>
    <row r="19" spans="1:16" ht="25.5">
      <c r="A19" s="19" t="s">
        <v>35</v>
      </c>
      <c s="23" t="s">
        <v>13</v>
      </c>
      <c s="23" t="s">
        <v>858</v>
      </c>
      <c s="19" t="s">
        <v>46</v>
      </c>
      <c s="24" t="s">
        <v>859</v>
      </c>
      <c s="25" t="s">
        <v>76</v>
      </c>
      <c s="26">
        <v>43</v>
      </c>
      <c s="26">
        <v>0</v>
      </c>
      <c s="26">
        <f>ROUND(ROUND(H19,2)*ROUND(G19,2),2)</f>
      </c>
      <c r="O19">
        <f>(I19*21)/100</f>
      </c>
      <c t="s">
        <v>12</v>
      </c>
    </row>
    <row r="20" spans="1:5" ht="25.5">
      <c r="A20" s="27" t="s">
        <v>40</v>
      </c>
      <c r="E20" s="28" t="s">
        <v>860</v>
      </c>
    </row>
    <row r="21" spans="1:5" ht="140.25">
      <c r="A21" s="29" t="s">
        <v>42</v>
      </c>
      <c r="E21" s="30" t="s">
        <v>895</v>
      </c>
    </row>
    <row r="22" spans="1:5" ht="63.75">
      <c r="A22" t="s">
        <v>43</v>
      </c>
      <c r="E22" s="28" t="s">
        <v>862</v>
      </c>
    </row>
    <row r="23" spans="1:16" ht="12.75">
      <c r="A23" s="19" t="s">
        <v>35</v>
      </c>
      <c s="23" t="s">
        <v>23</v>
      </c>
      <c s="23" t="s">
        <v>863</v>
      </c>
      <c s="19" t="s">
        <v>37</v>
      </c>
      <c s="24" t="s">
        <v>864</v>
      </c>
      <c s="25" t="s">
        <v>76</v>
      </c>
      <c s="26">
        <v>43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37</v>
      </c>
    </row>
    <row r="25" spans="1:5" ht="140.25">
      <c r="A25" s="29" t="s">
        <v>42</v>
      </c>
      <c r="E25" s="30" t="s">
        <v>895</v>
      </c>
    </row>
    <row r="26" spans="1:5" ht="25.5">
      <c r="A26" t="s">
        <v>43</v>
      </c>
      <c r="E26" s="28" t="s">
        <v>396</v>
      </c>
    </row>
    <row r="27" spans="1:16" ht="25.5">
      <c r="A27" s="19" t="s">
        <v>35</v>
      </c>
      <c s="23" t="s">
        <v>25</v>
      </c>
      <c s="23" t="s">
        <v>865</v>
      </c>
      <c s="19" t="s">
        <v>46</v>
      </c>
      <c s="24" t="s">
        <v>866</v>
      </c>
      <c s="25" t="s">
        <v>76</v>
      </c>
      <c s="26">
        <v>6</v>
      </c>
      <c s="26">
        <v>0</v>
      </c>
      <c s="26">
        <f>ROUND(ROUND(H27,2)*ROUND(G27,2),2)</f>
      </c>
      <c r="O27">
        <f>(I27*21)/100</f>
      </c>
      <c t="s">
        <v>12</v>
      </c>
    </row>
    <row r="28" spans="1:5" ht="25.5">
      <c r="A28" s="27" t="s">
        <v>40</v>
      </c>
      <c r="E28" s="28" t="s">
        <v>860</v>
      </c>
    </row>
    <row r="29" spans="1:5" ht="12.75">
      <c r="A29" s="29" t="s">
        <v>42</v>
      </c>
      <c r="E29" s="30" t="s">
        <v>896</v>
      </c>
    </row>
    <row r="30" spans="1:5" ht="63.75">
      <c r="A30" t="s">
        <v>43</v>
      </c>
      <c r="E30" s="28" t="s">
        <v>862</v>
      </c>
    </row>
    <row r="31" spans="1:16" ht="12.75">
      <c r="A31" s="19" t="s">
        <v>35</v>
      </c>
      <c s="23" t="s">
        <v>27</v>
      </c>
      <c s="23" t="s">
        <v>868</v>
      </c>
      <c s="19" t="s">
        <v>37</v>
      </c>
      <c s="24" t="s">
        <v>869</v>
      </c>
      <c s="25" t="s">
        <v>76</v>
      </c>
      <c s="26">
        <v>6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12.75">
      <c r="A32" s="27" t="s">
        <v>40</v>
      </c>
      <c r="E32" s="28" t="s">
        <v>37</v>
      </c>
    </row>
    <row r="33" spans="1:5" ht="12.75">
      <c r="A33" s="29" t="s">
        <v>42</v>
      </c>
      <c r="E33" s="30" t="s">
        <v>896</v>
      </c>
    </row>
    <row r="34" spans="1:5" ht="25.5">
      <c r="A34" t="s">
        <v>43</v>
      </c>
      <c r="E34" s="28" t="s">
        <v>396</v>
      </c>
    </row>
    <row r="35" spans="1:16" ht="12.75">
      <c r="A35" s="19" t="s">
        <v>35</v>
      </c>
      <c s="23" t="s">
        <v>61</v>
      </c>
      <c s="23" t="s">
        <v>870</v>
      </c>
      <c s="19" t="s">
        <v>46</v>
      </c>
      <c s="24" t="s">
        <v>871</v>
      </c>
      <c s="25" t="s">
        <v>76</v>
      </c>
      <c s="26">
        <v>2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25.5">
      <c r="A36" s="27" t="s">
        <v>40</v>
      </c>
      <c r="E36" s="28" t="s">
        <v>860</v>
      </c>
    </row>
    <row r="37" spans="1:5" ht="12.75">
      <c r="A37" s="29" t="s">
        <v>42</v>
      </c>
      <c r="E37" s="30" t="s">
        <v>820</v>
      </c>
    </row>
    <row r="38" spans="1:5" ht="63.75">
      <c r="A38" t="s">
        <v>43</v>
      </c>
      <c r="E38" s="28" t="s">
        <v>872</v>
      </c>
    </row>
    <row r="39" spans="1:16" ht="12.75">
      <c r="A39" s="19" t="s">
        <v>35</v>
      </c>
      <c s="23" t="s">
        <v>66</v>
      </c>
      <c s="23" t="s">
        <v>873</v>
      </c>
      <c s="19" t="s">
        <v>37</v>
      </c>
      <c s="24" t="s">
        <v>874</v>
      </c>
      <c s="25" t="s">
        <v>76</v>
      </c>
      <c s="26">
        <v>2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12.75">
      <c r="A41" s="29" t="s">
        <v>42</v>
      </c>
      <c r="E41" s="30" t="s">
        <v>820</v>
      </c>
    </row>
    <row r="42" spans="1:5" ht="25.5">
      <c r="A42" t="s">
        <v>43</v>
      </c>
      <c r="E42" s="28" t="s">
        <v>875</v>
      </c>
    </row>
    <row r="43" spans="1:16" ht="25.5">
      <c r="A43" s="19" t="s">
        <v>35</v>
      </c>
      <c s="23" t="s">
        <v>30</v>
      </c>
      <c s="23" t="s">
        <v>876</v>
      </c>
      <c s="19" t="s">
        <v>46</v>
      </c>
      <c s="24" t="s">
        <v>877</v>
      </c>
      <c s="25" t="s">
        <v>76</v>
      </c>
      <c s="26">
        <v>59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25.5">
      <c r="A44" s="27" t="s">
        <v>40</v>
      </c>
      <c r="E44" s="28" t="s">
        <v>860</v>
      </c>
    </row>
    <row r="45" spans="1:5" ht="12.75">
      <c r="A45" s="29" t="s">
        <v>42</v>
      </c>
      <c r="E45" s="30" t="s">
        <v>897</v>
      </c>
    </row>
    <row r="46" spans="1:5" ht="63.75">
      <c r="A46" t="s">
        <v>43</v>
      </c>
      <c r="E46" s="28" t="s">
        <v>872</v>
      </c>
    </row>
    <row r="47" spans="1:16" ht="12.75">
      <c r="A47" s="19" t="s">
        <v>35</v>
      </c>
      <c s="23" t="s">
        <v>32</v>
      </c>
      <c s="23" t="s">
        <v>879</v>
      </c>
      <c s="19" t="s">
        <v>37</v>
      </c>
      <c s="24" t="s">
        <v>880</v>
      </c>
      <c s="25" t="s">
        <v>76</v>
      </c>
      <c s="26">
        <v>59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37</v>
      </c>
    </row>
    <row r="49" spans="1:5" ht="12.75">
      <c r="A49" s="29" t="s">
        <v>42</v>
      </c>
      <c r="E49" s="30" t="s">
        <v>897</v>
      </c>
    </row>
    <row r="50" spans="1:5" ht="25.5">
      <c r="A50" t="s">
        <v>43</v>
      </c>
      <c r="E50" s="28" t="s">
        <v>875</v>
      </c>
    </row>
    <row r="51" spans="1:16" ht="12.75">
      <c r="A51" s="19" t="s">
        <v>35</v>
      </c>
      <c s="23" t="s">
        <v>79</v>
      </c>
      <c s="23" t="s">
        <v>881</v>
      </c>
      <c s="19" t="s">
        <v>46</v>
      </c>
      <c s="24" t="s">
        <v>882</v>
      </c>
      <c s="25" t="s">
        <v>76</v>
      </c>
      <c s="26">
        <v>59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25.5">
      <c r="A52" s="27" t="s">
        <v>40</v>
      </c>
      <c r="E52" s="28" t="s">
        <v>860</v>
      </c>
    </row>
    <row r="53" spans="1:5" ht="12.75">
      <c r="A53" s="29" t="s">
        <v>42</v>
      </c>
      <c r="E53" s="30" t="s">
        <v>897</v>
      </c>
    </row>
    <row r="54" spans="1:5" ht="63.75">
      <c r="A54" t="s">
        <v>43</v>
      </c>
      <c r="E54" s="28" t="s">
        <v>872</v>
      </c>
    </row>
    <row r="55" spans="1:16" ht="12.75">
      <c r="A55" s="19" t="s">
        <v>35</v>
      </c>
      <c s="23" t="s">
        <v>83</v>
      </c>
      <c s="23" t="s">
        <v>883</v>
      </c>
      <c s="19" t="s">
        <v>37</v>
      </c>
      <c s="24" t="s">
        <v>884</v>
      </c>
      <c s="25" t="s">
        <v>76</v>
      </c>
      <c s="26">
        <v>59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37</v>
      </c>
    </row>
    <row r="57" spans="1:5" ht="12.75">
      <c r="A57" s="29" t="s">
        <v>42</v>
      </c>
      <c r="E57" s="30" t="s">
        <v>897</v>
      </c>
    </row>
    <row r="58" spans="1:5" ht="25.5">
      <c r="A58" t="s">
        <v>43</v>
      </c>
      <c r="E58" s="28" t="s">
        <v>875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0+O9+O14+O27+O44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898</v>
      </c>
      <c s="31">
        <f>0+I9+I14+I27+I44</f>
      </c>
      <c r="O3" t="s">
        <v>9</v>
      </c>
      <c t="s">
        <v>12</v>
      </c>
    </row>
    <row r="4" spans="1:16" ht="15" customHeight="1">
      <c r="A4" t="s">
        <v>7</v>
      </c>
      <c s="8" t="s">
        <v>847</v>
      </c>
      <c s="9" t="s">
        <v>893</v>
      </c>
      <c s="1"/>
      <c s="10" t="s">
        <v>849</v>
      </c>
      <c s="1"/>
      <c s="1"/>
      <c s="7"/>
      <c s="7"/>
      <c r="O4" t="s">
        <v>10</v>
      </c>
      <c t="s">
        <v>12</v>
      </c>
    </row>
    <row r="5" spans="1:16" ht="12.75" customHeight="1">
      <c r="A5" t="s">
        <v>850</v>
      </c>
      <c s="12" t="s">
        <v>8</v>
      </c>
      <c s="13" t="s">
        <v>898</v>
      </c>
      <c s="5"/>
      <c s="14" t="s">
        <v>899</v>
      </c>
      <c s="5"/>
      <c s="5"/>
      <c s="5"/>
      <c s="5"/>
      <c r="O5" t="s">
        <v>11</v>
      </c>
      <c t="s">
        <v>12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90</v>
      </c>
      <c s="19" t="s">
        <v>37</v>
      </c>
      <c s="24" t="s">
        <v>91</v>
      </c>
      <c s="25" t="s">
        <v>92</v>
      </c>
      <c s="26">
        <v>925.5</v>
      </c>
      <c s="26">
        <v>0</v>
      </c>
      <c s="26">
        <f>ROUND(ROUND(H10,2)*ROUND(G10,2),2)</f>
      </c>
      <c r="O10">
        <f>(I10*21)/100</f>
      </c>
      <c t="s">
        <v>12</v>
      </c>
    </row>
    <row r="11" spans="1:5" ht="25.5">
      <c r="A11" s="27" t="s">
        <v>40</v>
      </c>
      <c r="E11" s="28" t="s">
        <v>93</v>
      </c>
    </row>
    <row r="12" spans="1:5" ht="12.75">
      <c r="A12" s="29" t="s">
        <v>42</v>
      </c>
      <c r="E12" s="30" t="s">
        <v>900</v>
      </c>
    </row>
    <row r="13" spans="1:5" ht="25.5">
      <c r="A13" t="s">
        <v>43</v>
      </c>
      <c r="E13" s="28" t="s">
        <v>95</v>
      </c>
    </row>
    <row r="14" spans="1:18" ht="12.75" customHeight="1">
      <c r="A14" s="5" t="s">
        <v>33</v>
      </c>
      <c s="5"/>
      <c s="34" t="s">
        <v>19</v>
      </c>
      <c s="5"/>
      <c s="21" t="s">
        <v>104</v>
      </c>
      <c s="5"/>
      <c s="5"/>
      <c s="5"/>
      <c s="35">
        <f>0+Q14</f>
      </c>
      <c r="O14">
        <f>0+R14</f>
      </c>
      <c r="Q14">
        <f>0+I15+I19+I23</f>
      </c>
      <c>
        <f>0+O15+O19+O23</f>
      </c>
    </row>
    <row r="15" spans="1:16" ht="12.75">
      <c r="A15" s="19" t="s">
        <v>35</v>
      </c>
      <c s="23" t="s">
        <v>12</v>
      </c>
      <c s="23" t="s">
        <v>123</v>
      </c>
      <c s="19" t="s">
        <v>37</v>
      </c>
      <c s="24" t="s">
        <v>124</v>
      </c>
      <c s="25" t="s">
        <v>111</v>
      </c>
      <c s="26">
        <v>2243.1</v>
      </c>
      <c s="26">
        <v>0</v>
      </c>
      <c s="26">
        <f>ROUND(ROUND(H15,2)*ROUND(G15,2),2)</f>
      </c>
      <c r="O15">
        <f>(I15*21)/100</f>
      </c>
      <c t="s">
        <v>12</v>
      </c>
    </row>
    <row r="16" spans="1:5" ht="25.5">
      <c r="A16" s="27" t="s">
        <v>40</v>
      </c>
      <c r="E16" s="28" t="s">
        <v>125</v>
      </c>
    </row>
    <row r="17" spans="1:5" ht="25.5">
      <c r="A17" s="29" t="s">
        <v>42</v>
      </c>
      <c r="E17" s="30" t="s">
        <v>901</v>
      </c>
    </row>
    <row r="18" spans="1:5" ht="25.5">
      <c r="A18" t="s">
        <v>43</v>
      </c>
      <c r="E18" s="28" t="s">
        <v>127</v>
      </c>
    </row>
    <row r="19" spans="1:16" ht="12.75">
      <c r="A19" s="19" t="s">
        <v>35</v>
      </c>
      <c s="23" t="s">
        <v>13</v>
      </c>
      <c s="23" t="s">
        <v>128</v>
      </c>
      <c s="19" t="s">
        <v>37</v>
      </c>
      <c s="24" t="s">
        <v>129</v>
      </c>
      <c s="25" t="s">
        <v>120</v>
      </c>
      <c s="26">
        <v>28</v>
      </c>
      <c s="26">
        <v>0</v>
      </c>
      <c s="26">
        <f>ROUND(ROUND(H19,2)*ROUND(G19,2),2)</f>
      </c>
      <c r="O19">
        <f>(I19*21)/100</f>
      </c>
      <c t="s">
        <v>12</v>
      </c>
    </row>
    <row r="20" spans="1:5" ht="12.75">
      <c r="A20" s="27" t="s">
        <v>40</v>
      </c>
      <c r="E20" s="28" t="s">
        <v>37</v>
      </c>
    </row>
    <row r="21" spans="1:5" ht="12.75">
      <c r="A21" s="29" t="s">
        <v>42</v>
      </c>
      <c r="E21" s="30" t="s">
        <v>902</v>
      </c>
    </row>
    <row r="22" spans="1:5" ht="25.5">
      <c r="A22" t="s">
        <v>43</v>
      </c>
      <c r="E22" s="28" t="s">
        <v>127</v>
      </c>
    </row>
    <row r="23" spans="1:16" ht="12.75">
      <c r="A23" s="19" t="s">
        <v>35</v>
      </c>
      <c s="23" t="s">
        <v>23</v>
      </c>
      <c s="23" t="s">
        <v>136</v>
      </c>
      <c s="19" t="s">
        <v>37</v>
      </c>
      <c s="24" t="s">
        <v>137</v>
      </c>
      <c s="25" t="s">
        <v>111</v>
      </c>
      <c s="26">
        <v>462.75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903</v>
      </c>
    </row>
    <row r="25" spans="1:5" ht="12.75">
      <c r="A25" s="29" t="s">
        <v>42</v>
      </c>
      <c r="E25" s="30" t="s">
        <v>904</v>
      </c>
    </row>
    <row r="26" spans="1:5" ht="369.75">
      <c r="A26" t="s">
        <v>43</v>
      </c>
      <c r="E26" s="28" t="s">
        <v>139</v>
      </c>
    </row>
    <row r="27" spans="1:18" ht="12.75" customHeight="1">
      <c r="A27" s="5" t="s">
        <v>33</v>
      </c>
      <c s="5"/>
      <c s="34" t="s">
        <v>25</v>
      </c>
      <c s="5"/>
      <c s="21" t="s">
        <v>263</v>
      </c>
      <c s="5"/>
      <c s="5"/>
      <c s="5"/>
      <c s="35">
        <f>0+Q27</f>
      </c>
      <c r="O27">
        <f>0+R27</f>
      </c>
      <c r="Q27">
        <f>0+I28+I32+I36+I40</f>
      </c>
      <c>
        <f>0+O28+O32+O36+O40</f>
      </c>
    </row>
    <row r="28" spans="1:16" ht="12.75">
      <c r="A28" s="19" t="s">
        <v>35</v>
      </c>
      <c s="23" t="s">
        <v>25</v>
      </c>
      <c s="23" t="s">
        <v>292</v>
      </c>
      <c s="19" t="s">
        <v>37</v>
      </c>
      <c s="24" t="s">
        <v>293</v>
      </c>
      <c s="25" t="s">
        <v>202</v>
      </c>
      <c s="26">
        <v>3085</v>
      </c>
      <c s="26">
        <v>0</v>
      </c>
      <c s="26">
        <f>ROUND(ROUND(H28,2)*ROUND(G28,2),2)</f>
      </c>
      <c r="O28">
        <f>(I28*21)/100</f>
      </c>
      <c t="s">
        <v>12</v>
      </c>
    </row>
    <row r="29" spans="1:5" ht="12.75">
      <c r="A29" s="27" t="s">
        <v>40</v>
      </c>
      <c r="E29" s="28" t="s">
        <v>294</v>
      </c>
    </row>
    <row r="30" spans="1:5" ht="12.75">
      <c r="A30" s="29" t="s">
        <v>42</v>
      </c>
      <c r="E30" s="30" t="s">
        <v>905</v>
      </c>
    </row>
    <row r="31" spans="1:5" ht="102">
      <c r="A31" t="s">
        <v>43</v>
      </c>
      <c r="E31" s="28" t="s">
        <v>284</v>
      </c>
    </row>
    <row r="32" spans="1:16" ht="12.75">
      <c r="A32" s="19" t="s">
        <v>35</v>
      </c>
      <c s="23" t="s">
        <v>27</v>
      </c>
      <c s="23" t="s">
        <v>302</v>
      </c>
      <c s="19" t="s">
        <v>37</v>
      </c>
      <c s="24" t="s">
        <v>303</v>
      </c>
      <c s="25" t="s">
        <v>202</v>
      </c>
      <c s="26">
        <v>40845.4</v>
      </c>
      <c s="26">
        <v>0</v>
      </c>
      <c s="26">
        <f>ROUND(ROUND(H32,2)*ROUND(G32,2),2)</f>
      </c>
      <c r="O32">
        <f>(I32*21)/100</f>
      </c>
      <c t="s">
        <v>12</v>
      </c>
    </row>
    <row r="33" spans="1:5" ht="12.75">
      <c r="A33" s="27" t="s">
        <v>40</v>
      </c>
      <c r="E33" s="28" t="s">
        <v>37</v>
      </c>
    </row>
    <row r="34" spans="1:5" ht="12.75">
      <c r="A34" s="29" t="s">
        <v>42</v>
      </c>
      <c r="E34" s="30" t="s">
        <v>906</v>
      </c>
    </row>
    <row r="35" spans="1:5" ht="51">
      <c r="A35" t="s">
        <v>43</v>
      </c>
      <c r="E35" s="28" t="s">
        <v>300</v>
      </c>
    </row>
    <row r="36" spans="1:16" ht="12.75">
      <c r="A36" s="19" t="s">
        <v>35</v>
      </c>
      <c s="23" t="s">
        <v>61</v>
      </c>
      <c s="23" t="s">
        <v>907</v>
      </c>
      <c s="19" t="s">
        <v>37</v>
      </c>
      <c s="24" t="s">
        <v>908</v>
      </c>
      <c s="25" t="s">
        <v>202</v>
      </c>
      <c s="26">
        <v>20206.75</v>
      </c>
      <c s="26">
        <v>0</v>
      </c>
      <c s="26">
        <f>ROUND(ROUND(H36,2)*ROUND(G36,2),2)</f>
      </c>
      <c r="O36">
        <f>(I36*21)/100</f>
      </c>
      <c t="s">
        <v>12</v>
      </c>
    </row>
    <row r="37" spans="1:5" ht="12.75">
      <c r="A37" s="27" t="s">
        <v>40</v>
      </c>
      <c r="E37" s="28" t="s">
        <v>909</v>
      </c>
    </row>
    <row r="38" spans="1:5" ht="12.75">
      <c r="A38" s="29" t="s">
        <v>42</v>
      </c>
      <c r="E38" s="30" t="s">
        <v>910</v>
      </c>
    </row>
    <row r="39" spans="1:5" ht="140.25">
      <c r="A39" t="s">
        <v>43</v>
      </c>
      <c r="E39" s="28" t="s">
        <v>309</v>
      </c>
    </row>
    <row r="40" spans="1:16" ht="12.75">
      <c r="A40" s="19" t="s">
        <v>35</v>
      </c>
      <c s="23" t="s">
        <v>66</v>
      </c>
      <c s="23" t="s">
        <v>911</v>
      </c>
      <c s="19" t="s">
        <v>37</v>
      </c>
      <c s="24" t="s">
        <v>912</v>
      </c>
      <c s="25" t="s">
        <v>202</v>
      </c>
      <c s="26">
        <v>20669.5</v>
      </c>
      <c s="26">
        <v>0</v>
      </c>
      <c s="26">
        <f>ROUND(ROUND(H40,2)*ROUND(G40,2),2)</f>
      </c>
      <c r="O40">
        <f>(I40*21)/100</f>
      </c>
      <c t="s">
        <v>12</v>
      </c>
    </row>
    <row r="41" spans="1:5" ht="12.75">
      <c r="A41" s="27" t="s">
        <v>40</v>
      </c>
      <c r="E41" s="28" t="s">
        <v>913</v>
      </c>
    </row>
    <row r="42" spans="1:5" ht="12.75">
      <c r="A42" s="29" t="s">
        <v>42</v>
      </c>
      <c r="E42" s="30" t="s">
        <v>914</v>
      </c>
    </row>
    <row r="43" spans="1:5" ht="140.25">
      <c r="A43" t="s">
        <v>43</v>
      </c>
      <c r="E43" s="28" t="s">
        <v>309</v>
      </c>
    </row>
    <row r="44" spans="1:18" ht="12.75" customHeight="1">
      <c r="A44" s="5" t="s">
        <v>33</v>
      </c>
      <c s="5"/>
      <c s="34" t="s">
        <v>30</v>
      </c>
      <c s="5"/>
      <c s="21" t="s">
        <v>346</v>
      </c>
      <c s="5"/>
      <c s="5"/>
      <c s="5"/>
      <c s="35">
        <f>0+Q44</f>
      </c>
      <c r="O44">
        <f>0+R44</f>
      </c>
      <c r="Q44">
        <f>0+I45+I49+I53+I57</f>
      </c>
      <c>
        <f>0+O45+O49+O53+O57</f>
      </c>
    </row>
    <row r="45" spans="1:16" ht="25.5">
      <c r="A45" s="19" t="s">
        <v>35</v>
      </c>
      <c s="23" t="s">
        <v>30</v>
      </c>
      <c s="23" t="s">
        <v>408</v>
      </c>
      <c s="19" t="s">
        <v>37</v>
      </c>
      <c s="24" t="s">
        <v>409</v>
      </c>
      <c s="25" t="s">
        <v>202</v>
      </c>
      <c s="26">
        <v>771.25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12.75">
      <c r="A46" s="27" t="s">
        <v>40</v>
      </c>
      <c r="E46" s="28" t="s">
        <v>37</v>
      </c>
    </row>
    <row r="47" spans="1:5" ht="12.75">
      <c r="A47" s="29" t="s">
        <v>42</v>
      </c>
      <c r="E47" s="30" t="s">
        <v>915</v>
      </c>
    </row>
    <row r="48" spans="1:5" ht="38.25">
      <c r="A48" t="s">
        <v>43</v>
      </c>
      <c r="E48" s="28" t="s">
        <v>411</v>
      </c>
    </row>
    <row r="49" spans="1:16" ht="25.5">
      <c r="A49" s="19" t="s">
        <v>35</v>
      </c>
      <c s="23" t="s">
        <v>32</v>
      </c>
      <c s="23" t="s">
        <v>413</v>
      </c>
      <c s="19" t="s">
        <v>37</v>
      </c>
      <c s="24" t="s">
        <v>414</v>
      </c>
      <c s="25" t="s">
        <v>202</v>
      </c>
      <c s="26">
        <v>771.25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12.75">
      <c r="A50" s="27" t="s">
        <v>40</v>
      </c>
      <c r="E50" s="28" t="s">
        <v>37</v>
      </c>
    </row>
    <row r="51" spans="1:5" ht="12.75">
      <c r="A51" s="29" t="s">
        <v>42</v>
      </c>
      <c r="E51" s="30" t="s">
        <v>915</v>
      </c>
    </row>
    <row r="52" spans="1:5" ht="38.25">
      <c r="A52" t="s">
        <v>43</v>
      </c>
      <c r="E52" s="28" t="s">
        <v>411</v>
      </c>
    </row>
    <row r="53" spans="1:16" ht="12.75">
      <c r="A53" s="19" t="s">
        <v>35</v>
      </c>
      <c s="23" t="s">
        <v>79</v>
      </c>
      <c s="23" t="s">
        <v>448</v>
      </c>
      <c s="19" t="s">
        <v>37</v>
      </c>
      <c s="24" t="s">
        <v>449</v>
      </c>
      <c s="25" t="s">
        <v>120</v>
      </c>
      <c s="26">
        <v>28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.75">
      <c r="A54" s="27" t="s">
        <v>40</v>
      </c>
      <c r="E54" s="28" t="s">
        <v>37</v>
      </c>
    </row>
    <row r="55" spans="1:5" ht="12.75">
      <c r="A55" s="29" t="s">
        <v>42</v>
      </c>
      <c r="E55" s="30" t="s">
        <v>902</v>
      </c>
    </row>
    <row r="56" spans="1:5" ht="25.5">
      <c r="A56" t="s">
        <v>43</v>
      </c>
      <c r="E56" s="28" t="s">
        <v>452</v>
      </c>
    </row>
    <row r="57" spans="1:16" ht="12.75">
      <c r="A57" s="19" t="s">
        <v>35</v>
      </c>
      <c s="23" t="s">
        <v>83</v>
      </c>
      <c s="23" t="s">
        <v>454</v>
      </c>
      <c s="19" t="s">
        <v>37</v>
      </c>
      <c s="24" t="s">
        <v>455</v>
      </c>
      <c s="25" t="s">
        <v>120</v>
      </c>
      <c s="26">
        <v>28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12.75">
      <c r="A58" s="27" t="s">
        <v>40</v>
      </c>
      <c r="E58" s="28" t="s">
        <v>37</v>
      </c>
    </row>
    <row r="59" spans="1:5" ht="12.75">
      <c r="A59" s="29" t="s">
        <v>42</v>
      </c>
      <c r="E59" s="30" t="s">
        <v>902</v>
      </c>
    </row>
    <row r="60" spans="1:5" ht="38.25">
      <c r="A60" t="s">
        <v>43</v>
      </c>
      <c r="E60" s="28" t="s">
        <v>458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916</v>
      </c>
      <c s="31">
        <f>0+I9+I14</f>
      </c>
      <c r="O3" t="s">
        <v>9</v>
      </c>
      <c t="s">
        <v>12</v>
      </c>
    </row>
    <row r="4" spans="1:16" ht="15" customHeight="1">
      <c r="A4" t="s">
        <v>7</v>
      </c>
      <c s="8" t="s">
        <v>847</v>
      </c>
      <c s="9" t="s">
        <v>893</v>
      </c>
      <c s="1"/>
      <c s="10" t="s">
        <v>849</v>
      </c>
      <c s="1"/>
      <c s="1"/>
      <c s="7"/>
      <c s="7"/>
      <c r="O4" t="s">
        <v>10</v>
      </c>
      <c t="s">
        <v>12</v>
      </c>
    </row>
    <row r="5" spans="1:16" ht="12.75" customHeight="1">
      <c r="A5" t="s">
        <v>850</v>
      </c>
      <c s="12" t="s">
        <v>8</v>
      </c>
      <c s="13" t="s">
        <v>916</v>
      </c>
      <c s="5"/>
      <c s="14" t="s">
        <v>886</v>
      </c>
      <c s="5"/>
      <c s="5"/>
      <c s="5"/>
      <c s="5"/>
      <c r="O5" t="s">
        <v>11</v>
      </c>
      <c t="s">
        <v>12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852</v>
      </c>
      <c s="19" t="s">
        <v>37</v>
      </c>
      <c s="24" t="s">
        <v>853</v>
      </c>
      <c s="25" t="s">
        <v>48</v>
      </c>
      <c s="26">
        <v>1</v>
      </c>
      <c s="26">
        <v>0</v>
      </c>
      <c s="26">
        <f>ROUND(ROUND(H10,2)*ROUND(G10,2),2)</f>
      </c>
      <c r="O10">
        <f>(I10*21)/100</f>
      </c>
      <c t="s">
        <v>12</v>
      </c>
    </row>
    <row r="11" spans="1:5" ht="12.75">
      <c r="A11" s="27" t="s">
        <v>40</v>
      </c>
      <c r="E11" s="28" t="s">
        <v>854</v>
      </c>
    </row>
    <row r="12" spans="1:5" ht="12.75">
      <c r="A12" s="29" t="s">
        <v>42</v>
      </c>
      <c r="E12" s="30" t="s">
        <v>37</v>
      </c>
    </row>
    <row r="13" spans="1:5" ht="12.75">
      <c r="A13" t="s">
        <v>43</v>
      </c>
      <c r="E13" s="28" t="s">
        <v>44</v>
      </c>
    </row>
    <row r="14" spans="1:18" ht="12.75" customHeight="1">
      <c r="A14" s="5" t="s">
        <v>33</v>
      </c>
      <c s="5"/>
      <c s="34" t="s">
        <v>30</v>
      </c>
      <c s="5"/>
      <c s="21" t="s">
        <v>346</v>
      </c>
      <c s="5"/>
      <c s="5"/>
      <c s="5"/>
      <c s="35">
        <f>0+Q14</f>
      </c>
      <c r="O14">
        <f>0+R14</f>
      </c>
      <c r="Q14">
        <f>0+I15+I19+I23+I27+I31+I35+I39+I43+I47</f>
      </c>
      <c>
        <f>0+O15+O19+O23+O27+O31+O35+O39+O43+O47</f>
      </c>
    </row>
    <row r="15" spans="1:16" ht="12.75">
      <c r="A15" s="19" t="s">
        <v>35</v>
      </c>
      <c s="23" t="s">
        <v>12</v>
      </c>
      <c s="23" t="s">
        <v>855</v>
      </c>
      <c s="19" t="s">
        <v>37</v>
      </c>
      <c s="24" t="s">
        <v>856</v>
      </c>
      <c s="25" t="s">
        <v>76</v>
      </c>
      <c s="26">
        <v>25</v>
      </c>
      <c s="26">
        <v>0</v>
      </c>
      <c s="26">
        <f>ROUND(ROUND(H15,2)*ROUND(G15,2),2)</f>
      </c>
      <c r="O15">
        <f>(I15*21)/100</f>
      </c>
      <c t="s">
        <v>12</v>
      </c>
    </row>
    <row r="16" spans="1:5" ht="12.75">
      <c r="A16" s="27" t="s">
        <v>40</v>
      </c>
      <c r="E16" s="28" t="s">
        <v>37</v>
      </c>
    </row>
    <row r="17" spans="1:5" ht="12.75">
      <c r="A17" s="29" t="s">
        <v>42</v>
      </c>
      <c r="E17" s="30" t="s">
        <v>887</v>
      </c>
    </row>
    <row r="18" spans="1:5" ht="38.25">
      <c r="A18" t="s">
        <v>43</v>
      </c>
      <c r="E18" s="28" t="s">
        <v>857</v>
      </c>
    </row>
    <row r="19" spans="1:16" ht="25.5">
      <c r="A19" s="19" t="s">
        <v>35</v>
      </c>
      <c s="23" t="s">
        <v>13</v>
      </c>
      <c s="23" t="s">
        <v>858</v>
      </c>
      <c s="19" t="s">
        <v>46</v>
      </c>
      <c s="24" t="s">
        <v>859</v>
      </c>
      <c s="25" t="s">
        <v>76</v>
      </c>
      <c s="26">
        <v>139</v>
      </c>
      <c s="26">
        <v>0</v>
      </c>
      <c s="26">
        <f>ROUND(ROUND(H19,2)*ROUND(G19,2),2)</f>
      </c>
      <c r="O19">
        <f>(I19*21)/100</f>
      </c>
      <c t="s">
        <v>12</v>
      </c>
    </row>
    <row r="20" spans="1:5" ht="25.5">
      <c r="A20" s="27" t="s">
        <v>40</v>
      </c>
      <c r="E20" s="28" t="s">
        <v>860</v>
      </c>
    </row>
    <row r="21" spans="1:5" ht="114.75">
      <c r="A21" s="29" t="s">
        <v>42</v>
      </c>
      <c r="E21" s="30" t="s">
        <v>888</v>
      </c>
    </row>
    <row r="22" spans="1:5" ht="63.75">
      <c r="A22" t="s">
        <v>43</v>
      </c>
      <c r="E22" s="28" t="s">
        <v>862</v>
      </c>
    </row>
    <row r="23" spans="1:16" ht="12.75">
      <c r="A23" s="19" t="s">
        <v>35</v>
      </c>
      <c s="23" t="s">
        <v>23</v>
      </c>
      <c s="23" t="s">
        <v>863</v>
      </c>
      <c s="19" t="s">
        <v>37</v>
      </c>
      <c s="24" t="s">
        <v>864</v>
      </c>
      <c s="25" t="s">
        <v>76</v>
      </c>
      <c s="26">
        <v>139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37</v>
      </c>
    </row>
    <row r="25" spans="1:5" ht="114.75">
      <c r="A25" s="29" t="s">
        <v>42</v>
      </c>
      <c r="E25" s="30" t="s">
        <v>888</v>
      </c>
    </row>
    <row r="26" spans="1:5" ht="25.5">
      <c r="A26" t="s">
        <v>43</v>
      </c>
      <c r="E26" s="28" t="s">
        <v>396</v>
      </c>
    </row>
    <row r="27" spans="1:16" ht="25.5">
      <c r="A27" s="19" t="s">
        <v>35</v>
      </c>
      <c s="23" t="s">
        <v>25</v>
      </c>
      <c s="23" t="s">
        <v>865</v>
      </c>
      <c s="19" t="s">
        <v>46</v>
      </c>
      <c s="24" t="s">
        <v>866</v>
      </c>
      <c s="25" t="s">
        <v>76</v>
      </c>
      <c s="26">
        <v>20</v>
      </c>
      <c s="26">
        <v>0</v>
      </c>
      <c s="26">
        <f>ROUND(ROUND(H27,2)*ROUND(G27,2),2)</f>
      </c>
      <c r="O27">
        <f>(I27*21)/100</f>
      </c>
      <c t="s">
        <v>12</v>
      </c>
    </row>
    <row r="28" spans="1:5" ht="25.5">
      <c r="A28" s="27" t="s">
        <v>40</v>
      </c>
      <c r="E28" s="28" t="s">
        <v>860</v>
      </c>
    </row>
    <row r="29" spans="1:5" ht="12.75">
      <c r="A29" s="29" t="s">
        <v>42</v>
      </c>
      <c r="E29" s="30" t="s">
        <v>889</v>
      </c>
    </row>
    <row r="30" spans="1:5" ht="63.75">
      <c r="A30" t="s">
        <v>43</v>
      </c>
      <c r="E30" s="28" t="s">
        <v>862</v>
      </c>
    </row>
    <row r="31" spans="1:16" ht="12.75">
      <c r="A31" s="19" t="s">
        <v>35</v>
      </c>
      <c s="23" t="s">
        <v>27</v>
      </c>
      <c s="23" t="s">
        <v>890</v>
      </c>
      <c s="19" t="s">
        <v>37</v>
      </c>
      <c s="24" t="s">
        <v>891</v>
      </c>
      <c s="25" t="s">
        <v>76</v>
      </c>
      <c s="26">
        <v>20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12.75">
      <c r="A32" s="27" t="s">
        <v>40</v>
      </c>
      <c r="E32" s="28" t="s">
        <v>37</v>
      </c>
    </row>
    <row r="33" spans="1:5" ht="12.75">
      <c r="A33" s="29" t="s">
        <v>42</v>
      </c>
      <c r="E33" s="30" t="s">
        <v>889</v>
      </c>
    </row>
    <row r="34" spans="1:5" ht="25.5">
      <c r="A34" t="s">
        <v>43</v>
      </c>
      <c r="E34" s="28" t="s">
        <v>396</v>
      </c>
    </row>
    <row r="35" spans="1:16" ht="25.5">
      <c r="A35" s="19" t="s">
        <v>35</v>
      </c>
      <c s="23" t="s">
        <v>61</v>
      </c>
      <c s="23" t="s">
        <v>876</v>
      </c>
      <c s="19" t="s">
        <v>46</v>
      </c>
      <c s="24" t="s">
        <v>877</v>
      </c>
      <c s="25" t="s">
        <v>76</v>
      </c>
      <c s="26">
        <v>151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25.5">
      <c r="A36" s="27" t="s">
        <v>40</v>
      </c>
      <c r="E36" s="28" t="s">
        <v>860</v>
      </c>
    </row>
    <row r="37" spans="1:5" ht="12.75">
      <c r="A37" s="29" t="s">
        <v>42</v>
      </c>
      <c r="E37" s="30" t="s">
        <v>892</v>
      </c>
    </row>
    <row r="38" spans="1:5" ht="63.75">
      <c r="A38" t="s">
        <v>43</v>
      </c>
      <c r="E38" s="28" t="s">
        <v>872</v>
      </c>
    </row>
    <row r="39" spans="1:16" ht="12.75">
      <c r="A39" s="19" t="s">
        <v>35</v>
      </c>
      <c s="23" t="s">
        <v>66</v>
      </c>
      <c s="23" t="s">
        <v>879</v>
      </c>
      <c s="19" t="s">
        <v>37</v>
      </c>
      <c s="24" t="s">
        <v>880</v>
      </c>
      <c s="25" t="s">
        <v>76</v>
      </c>
      <c s="26">
        <v>151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12.75">
      <c r="A41" s="29" t="s">
        <v>42</v>
      </c>
      <c r="E41" s="30" t="s">
        <v>892</v>
      </c>
    </row>
    <row r="42" spans="1:5" ht="25.5">
      <c r="A42" t="s">
        <v>43</v>
      </c>
      <c r="E42" s="28" t="s">
        <v>875</v>
      </c>
    </row>
    <row r="43" spans="1:16" ht="12.75">
      <c r="A43" s="19" t="s">
        <v>35</v>
      </c>
      <c s="23" t="s">
        <v>30</v>
      </c>
      <c s="23" t="s">
        <v>881</v>
      </c>
      <c s="19" t="s">
        <v>46</v>
      </c>
      <c s="24" t="s">
        <v>882</v>
      </c>
      <c s="25" t="s">
        <v>76</v>
      </c>
      <c s="26">
        <v>151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25.5">
      <c r="A44" s="27" t="s">
        <v>40</v>
      </c>
      <c r="E44" s="28" t="s">
        <v>860</v>
      </c>
    </row>
    <row r="45" spans="1:5" ht="12.75">
      <c r="A45" s="29" t="s">
        <v>42</v>
      </c>
      <c r="E45" s="30" t="s">
        <v>892</v>
      </c>
    </row>
    <row r="46" spans="1:5" ht="63.75">
      <c r="A46" t="s">
        <v>43</v>
      </c>
      <c r="E46" s="28" t="s">
        <v>872</v>
      </c>
    </row>
    <row r="47" spans="1:16" ht="12.75">
      <c r="A47" s="19" t="s">
        <v>35</v>
      </c>
      <c s="23" t="s">
        <v>32</v>
      </c>
      <c s="23" t="s">
        <v>883</v>
      </c>
      <c s="19" t="s">
        <v>37</v>
      </c>
      <c s="24" t="s">
        <v>884</v>
      </c>
      <c s="25" t="s">
        <v>76</v>
      </c>
      <c s="26">
        <v>151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37</v>
      </c>
    </row>
    <row r="49" spans="1:5" ht="12.75">
      <c r="A49" s="29" t="s">
        <v>42</v>
      </c>
      <c r="E49" s="30" t="s">
        <v>892</v>
      </c>
    </row>
    <row r="50" spans="1:5" ht="25.5">
      <c r="A50" t="s">
        <v>43</v>
      </c>
      <c r="E50" s="28" t="s">
        <v>875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0+O8+O13+O22+O39+O52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917</v>
      </c>
      <c s="31">
        <f>0+I8+I13+I22+I39+I52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917</v>
      </c>
      <c s="5"/>
      <c s="14" t="s">
        <v>918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12</v>
      </c>
      <c s="15"/>
      <c s="21" t="s">
        <v>243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919</v>
      </c>
      <c s="19" t="s">
        <v>37</v>
      </c>
      <c s="24" t="s">
        <v>920</v>
      </c>
      <c s="25" t="s">
        <v>120</v>
      </c>
      <c s="26">
        <v>1.2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38.25">
      <c r="A10" s="27" t="s">
        <v>40</v>
      </c>
      <c r="E10" s="28" t="s">
        <v>921</v>
      </c>
    </row>
    <row r="11" spans="1:5" ht="12.75">
      <c r="A11" s="29" t="s">
        <v>42</v>
      </c>
      <c r="E11" s="30" t="s">
        <v>922</v>
      </c>
    </row>
    <row r="12" spans="1:5" ht="63.75">
      <c r="A12" t="s">
        <v>43</v>
      </c>
      <c r="E12" s="28" t="s">
        <v>923</v>
      </c>
    </row>
    <row r="13" spans="1:18" ht="12.75" customHeight="1">
      <c r="A13" s="5" t="s">
        <v>33</v>
      </c>
      <c s="5"/>
      <c s="34" t="s">
        <v>23</v>
      </c>
      <c s="5"/>
      <c s="21" t="s">
        <v>250</v>
      </c>
      <c s="5"/>
      <c s="5"/>
      <c s="5"/>
      <c s="35">
        <f>0+Q13</f>
      </c>
      <c r="O13">
        <f>0+R13</f>
      </c>
      <c r="Q13">
        <f>0+I14+I18</f>
      </c>
      <c>
        <f>0+O14+O18</f>
      </c>
    </row>
    <row r="14" spans="1:16" ht="12.75">
      <c r="A14" s="19" t="s">
        <v>35</v>
      </c>
      <c s="23" t="s">
        <v>12</v>
      </c>
      <c s="23" t="s">
        <v>924</v>
      </c>
      <c s="19" t="s">
        <v>46</v>
      </c>
      <c s="24" t="s">
        <v>925</v>
      </c>
      <c s="25" t="s">
        <v>926</v>
      </c>
      <c s="26">
        <v>22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25.5">
      <c r="A15" s="27" t="s">
        <v>40</v>
      </c>
      <c r="E15" s="28" t="s">
        <v>927</v>
      </c>
    </row>
    <row r="16" spans="1:5" ht="12.75">
      <c r="A16" s="29" t="s">
        <v>42</v>
      </c>
      <c r="E16" s="30" t="s">
        <v>928</v>
      </c>
    </row>
    <row r="17" spans="1:5" ht="38.25">
      <c r="A17" t="s">
        <v>43</v>
      </c>
      <c r="E17" s="28" t="s">
        <v>929</v>
      </c>
    </row>
    <row r="18" spans="1:16" ht="12.75">
      <c r="A18" s="19" t="s">
        <v>35</v>
      </c>
      <c s="23" t="s">
        <v>13</v>
      </c>
      <c s="23" t="s">
        <v>930</v>
      </c>
      <c s="19" t="s">
        <v>37</v>
      </c>
      <c s="24" t="s">
        <v>931</v>
      </c>
      <c s="25" t="s">
        <v>111</v>
      </c>
      <c s="26">
        <v>7.2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932</v>
      </c>
    </row>
    <row r="20" spans="1:5" ht="38.25">
      <c r="A20" s="29" t="s">
        <v>42</v>
      </c>
      <c r="E20" s="30" t="s">
        <v>933</v>
      </c>
    </row>
    <row r="21" spans="1:5" ht="102">
      <c r="A21" t="s">
        <v>43</v>
      </c>
      <c r="E21" s="28" t="s">
        <v>934</v>
      </c>
    </row>
    <row r="22" spans="1:18" ht="12.75" customHeight="1">
      <c r="A22" s="5" t="s">
        <v>33</v>
      </c>
      <c s="5"/>
      <c s="34" t="s">
        <v>25</v>
      </c>
      <c s="5"/>
      <c s="21" t="s">
        <v>263</v>
      </c>
      <c s="5"/>
      <c s="5"/>
      <c s="5"/>
      <c s="35">
        <f>0+Q22</f>
      </c>
      <c r="O22">
        <f>0+R22</f>
      </c>
      <c r="Q22">
        <f>0+I23+I27+I31+I35</f>
      </c>
      <c>
        <f>0+O23+O27+O31+O35</f>
      </c>
    </row>
    <row r="23" spans="1:16" ht="12.75">
      <c r="A23" s="19" t="s">
        <v>35</v>
      </c>
      <c s="23" t="s">
        <v>23</v>
      </c>
      <c s="23" t="s">
        <v>302</v>
      </c>
      <c s="19" t="s">
        <v>37</v>
      </c>
      <c s="24" t="s">
        <v>303</v>
      </c>
      <c s="25" t="s">
        <v>202</v>
      </c>
      <c s="26">
        <v>482.63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37</v>
      </c>
    </row>
    <row r="25" spans="1:5" ht="12.75">
      <c r="A25" s="29" t="s">
        <v>42</v>
      </c>
      <c r="E25" s="30" t="s">
        <v>935</v>
      </c>
    </row>
    <row r="26" spans="1:5" ht="51">
      <c r="A26" t="s">
        <v>43</v>
      </c>
      <c r="E26" s="28" t="s">
        <v>300</v>
      </c>
    </row>
    <row r="27" spans="1:16" ht="12.75">
      <c r="A27" s="19" t="s">
        <v>35</v>
      </c>
      <c s="23" t="s">
        <v>25</v>
      </c>
      <c s="23" t="s">
        <v>306</v>
      </c>
      <c s="19" t="s">
        <v>37</v>
      </c>
      <c s="24" t="s">
        <v>307</v>
      </c>
      <c s="25" t="s">
        <v>202</v>
      </c>
      <c s="26">
        <v>160.88</v>
      </c>
      <c s="26">
        <v>0</v>
      </c>
      <c s="26">
        <f>ROUND(ROUND(H27,2)*ROUND(G27,2),2)</f>
      </c>
      <c r="O27">
        <f>(I27*21)/100</f>
      </c>
      <c t="s">
        <v>12</v>
      </c>
    </row>
    <row r="28" spans="1:5" ht="12.75">
      <c r="A28" s="27" t="s">
        <v>40</v>
      </c>
      <c r="E28" s="28" t="s">
        <v>37</v>
      </c>
    </row>
    <row r="29" spans="1:5" ht="12.75">
      <c r="A29" s="29" t="s">
        <v>42</v>
      </c>
      <c r="E29" s="30" t="s">
        <v>936</v>
      </c>
    </row>
    <row r="30" spans="1:5" ht="140.25">
      <c r="A30" t="s">
        <v>43</v>
      </c>
      <c r="E30" s="28" t="s">
        <v>309</v>
      </c>
    </row>
    <row r="31" spans="1:16" ht="12.75">
      <c r="A31" s="19" t="s">
        <v>35</v>
      </c>
      <c s="23" t="s">
        <v>27</v>
      </c>
      <c s="23" t="s">
        <v>311</v>
      </c>
      <c s="19" t="s">
        <v>37</v>
      </c>
      <c s="24" t="s">
        <v>312</v>
      </c>
      <c s="25" t="s">
        <v>202</v>
      </c>
      <c s="26">
        <v>160.88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12.75">
      <c r="A32" s="27" t="s">
        <v>40</v>
      </c>
      <c r="E32" s="28" t="s">
        <v>37</v>
      </c>
    </row>
    <row r="33" spans="1:5" ht="12.75">
      <c r="A33" s="29" t="s">
        <v>42</v>
      </c>
      <c r="E33" s="30" t="s">
        <v>936</v>
      </c>
    </row>
    <row r="34" spans="1:5" ht="140.25">
      <c r="A34" t="s">
        <v>43</v>
      </c>
      <c r="E34" s="28" t="s">
        <v>309</v>
      </c>
    </row>
    <row r="35" spans="1:16" ht="12.75">
      <c r="A35" s="19" t="s">
        <v>35</v>
      </c>
      <c s="23" t="s">
        <v>61</v>
      </c>
      <c s="23" t="s">
        <v>315</v>
      </c>
      <c s="19" t="s">
        <v>37</v>
      </c>
      <c s="24" t="s">
        <v>316</v>
      </c>
      <c s="25" t="s">
        <v>202</v>
      </c>
      <c s="26">
        <v>160.88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12.75">
      <c r="A36" s="27" t="s">
        <v>40</v>
      </c>
      <c r="E36" s="28" t="s">
        <v>37</v>
      </c>
    </row>
    <row r="37" spans="1:5" ht="12.75">
      <c r="A37" s="29" t="s">
        <v>42</v>
      </c>
      <c r="E37" s="30" t="s">
        <v>936</v>
      </c>
    </row>
    <row r="38" spans="1:5" ht="140.25">
      <c r="A38" t="s">
        <v>43</v>
      </c>
      <c r="E38" s="28" t="s">
        <v>309</v>
      </c>
    </row>
    <row r="39" spans="1:18" ht="12.75" customHeight="1">
      <c r="A39" s="5" t="s">
        <v>33</v>
      </c>
      <c s="5"/>
      <c s="34" t="s">
        <v>61</v>
      </c>
      <c s="5"/>
      <c s="21" t="s">
        <v>655</v>
      </c>
      <c s="5"/>
      <c s="5"/>
      <c s="5"/>
      <c s="35">
        <f>0+Q39</f>
      </c>
      <c r="O39">
        <f>0+R39</f>
      </c>
      <c r="Q39">
        <f>0+I40+I44+I48</f>
      </c>
      <c>
        <f>0+O40+O44+O48</f>
      </c>
    </row>
    <row r="40" spans="1:16" ht="12.75">
      <c r="A40" s="19" t="s">
        <v>35</v>
      </c>
      <c s="23" t="s">
        <v>66</v>
      </c>
      <c s="23" t="s">
        <v>937</v>
      </c>
      <c s="19" t="s">
        <v>37</v>
      </c>
      <c s="24" t="s">
        <v>938</v>
      </c>
      <c s="25" t="s">
        <v>202</v>
      </c>
      <c s="26">
        <v>16.56</v>
      </c>
      <c s="26">
        <v>0</v>
      </c>
      <c s="26">
        <f>ROUND(ROUND(H40,2)*ROUND(G40,2),2)</f>
      </c>
      <c r="O40">
        <f>(I40*21)/100</f>
      </c>
      <c t="s">
        <v>12</v>
      </c>
    </row>
    <row r="41" spans="1:5" ht="63.75">
      <c r="A41" s="27" t="s">
        <v>40</v>
      </c>
      <c r="E41" s="28" t="s">
        <v>939</v>
      </c>
    </row>
    <row r="42" spans="1:5" ht="63.75">
      <c r="A42" s="29" t="s">
        <v>42</v>
      </c>
      <c r="E42" s="30" t="s">
        <v>940</v>
      </c>
    </row>
    <row r="43" spans="1:5" ht="51">
      <c r="A43" t="s">
        <v>43</v>
      </c>
      <c r="E43" s="28" t="s">
        <v>669</v>
      </c>
    </row>
    <row r="44" spans="1:16" ht="12.75">
      <c r="A44" s="19" t="s">
        <v>35</v>
      </c>
      <c s="23" t="s">
        <v>30</v>
      </c>
      <c s="23" t="s">
        <v>941</v>
      </c>
      <c s="19" t="s">
        <v>37</v>
      </c>
      <c s="24" t="s">
        <v>942</v>
      </c>
      <c s="25" t="s">
        <v>202</v>
      </c>
      <c s="26">
        <v>8.6</v>
      </c>
      <c s="26">
        <v>0</v>
      </c>
      <c s="26">
        <f>ROUND(ROUND(H44,2)*ROUND(G44,2),2)</f>
      </c>
      <c r="O44">
        <f>(I44*21)/100</f>
      </c>
      <c t="s">
        <v>12</v>
      </c>
    </row>
    <row r="45" spans="1:5" ht="76.5">
      <c r="A45" s="27" t="s">
        <v>40</v>
      </c>
      <c r="E45" s="28" t="s">
        <v>943</v>
      </c>
    </row>
    <row r="46" spans="1:5" ht="63.75">
      <c r="A46" s="29" t="s">
        <v>42</v>
      </c>
      <c r="E46" s="30" t="s">
        <v>944</v>
      </c>
    </row>
    <row r="47" spans="1:5" ht="51">
      <c r="A47" t="s">
        <v>43</v>
      </c>
      <c r="E47" s="28" t="s">
        <v>669</v>
      </c>
    </row>
    <row r="48" spans="1:16" ht="12.75">
      <c r="A48" s="19" t="s">
        <v>35</v>
      </c>
      <c s="23" t="s">
        <v>32</v>
      </c>
      <c s="23" t="s">
        <v>665</v>
      </c>
      <c s="19" t="s">
        <v>37</v>
      </c>
      <c s="24" t="s">
        <v>666</v>
      </c>
      <c s="25" t="s">
        <v>202</v>
      </c>
      <c s="26">
        <v>80.19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12.75">
      <c r="A49" s="27" t="s">
        <v>40</v>
      </c>
      <c r="E49" s="28" t="s">
        <v>945</v>
      </c>
    </row>
    <row r="50" spans="1:5" ht="38.25">
      <c r="A50" s="29" t="s">
        <v>42</v>
      </c>
      <c r="E50" s="30" t="s">
        <v>946</v>
      </c>
    </row>
    <row r="51" spans="1:5" ht="51">
      <c r="A51" t="s">
        <v>43</v>
      </c>
      <c r="E51" s="28" t="s">
        <v>947</v>
      </c>
    </row>
    <row r="52" spans="1:18" ht="12.75" customHeight="1">
      <c r="A52" s="5" t="s">
        <v>33</v>
      </c>
      <c s="5"/>
      <c s="34" t="s">
        <v>30</v>
      </c>
      <c s="5"/>
      <c s="21" t="s">
        <v>346</v>
      </c>
      <c s="5"/>
      <c s="5"/>
      <c s="5"/>
      <c s="35">
        <f>0+Q52</f>
      </c>
      <c r="O52">
        <f>0+R52</f>
      </c>
      <c r="Q52">
        <f>0+I53+I57+I61+I65+I69+I73</f>
      </c>
      <c>
        <f>0+O53+O57+O61+O65+O69+O73</f>
      </c>
    </row>
    <row r="53" spans="1:16" ht="12.75">
      <c r="A53" s="19" t="s">
        <v>35</v>
      </c>
      <c s="23" t="s">
        <v>79</v>
      </c>
      <c s="23" t="s">
        <v>948</v>
      </c>
      <c s="19" t="s">
        <v>37</v>
      </c>
      <c s="24" t="s">
        <v>949</v>
      </c>
      <c s="25" t="s">
        <v>120</v>
      </c>
      <c s="26">
        <v>2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.75">
      <c r="A54" s="27" t="s">
        <v>40</v>
      </c>
      <c r="E54" s="28" t="s">
        <v>950</v>
      </c>
    </row>
    <row r="55" spans="1:5" ht="12.75">
      <c r="A55" s="29" t="s">
        <v>42</v>
      </c>
      <c r="E55" s="30" t="s">
        <v>951</v>
      </c>
    </row>
    <row r="56" spans="1:5" ht="114.75">
      <c r="A56" t="s">
        <v>43</v>
      </c>
      <c r="E56" s="28" t="s">
        <v>952</v>
      </c>
    </row>
    <row r="57" spans="1:16" ht="25.5">
      <c r="A57" s="19" t="s">
        <v>35</v>
      </c>
      <c s="23" t="s">
        <v>83</v>
      </c>
      <c s="23" t="s">
        <v>953</v>
      </c>
      <c s="19" t="s">
        <v>37</v>
      </c>
      <c s="24" t="s">
        <v>954</v>
      </c>
      <c s="25" t="s">
        <v>120</v>
      </c>
      <c s="26">
        <v>6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12.75">
      <c r="A58" s="27" t="s">
        <v>40</v>
      </c>
      <c r="E58" s="28" t="s">
        <v>955</v>
      </c>
    </row>
    <row r="59" spans="1:5" ht="25.5">
      <c r="A59" s="29" t="s">
        <v>42</v>
      </c>
      <c r="E59" s="30" t="s">
        <v>956</v>
      </c>
    </row>
    <row r="60" spans="1:5" ht="76.5">
      <c r="A60" t="s">
        <v>43</v>
      </c>
      <c r="E60" s="28" t="s">
        <v>957</v>
      </c>
    </row>
    <row r="61" spans="1:16" ht="12.75">
      <c r="A61" s="19" t="s">
        <v>35</v>
      </c>
      <c s="23" t="s">
        <v>142</v>
      </c>
      <c s="23" t="s">
        <v>958</v>
      </c>
      <c s="19" t="s">
        <v>37</v>
      </c>
      <c s="24" t="s">
        <v>959</v>
      </c>
      <c s="25" t="s">
        <v>120</v>
      </c>
      <c s="26">
        <v>6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12.75">
      <c r="A62" s="27" t="s">
        <v>40</v>
      </c>
      <c r="E62" s="28" t="s">
        <v>960</v>
      </c>
    </row>
    <row r="63" spans="1:5" ht="25.5">
      <c r="A63" s="29" t="s">
        <v>42</v>
      </c>
      <c r="E63" s="30" t="s">
        <v>961</v>
      </c>
    </row>
    <row r="64" spans="1:5" ht="38.25">
      <c r="A64" t="s">
        <v>43</v>
      </c>
      <c r="E64" s="28" t="s">
        <v>357</v>
      </c>
    </row>
    <row r="65" spans="1:16" ht="12.75">
      <c r="A65" s="19" t="s">
        <v>35</v>
      </c>
      <c s="23" t="s">
        <v>148</v>
      </c>
      <c s="23" t="s">
        <v>454</v>
      </c>
      <c s="19" t="s">
        <v>37</v>
      </c>
      <c s="24" t="s">
        <v>455</v>
      </c>
      <c s="25" t="s">
        <v>120</v>
      </c>
      <c s="26">
        <v>63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12.75">
      <c r="A66" s="27" t="s">
        <v>40</v>
      </c>
      <c r="E66" s="28" t="s">
        <v>37</v>
      </c>
    </row>
    <row r="67" spans="1:5" ht="12.75">
      <c r="A67" s="29" t="s">
        <v>42</v>
      </c>
      <c r="E67" s="30" t="s">
        <v>962</v>
      </c>
    </row>
    <row r="68" spans="1:5" ht="38.25">
      <c r="A68" t="s">
        <v>43</v>
      </c>
      <c r="E68" s="28" t="s">
        <v>458</v>
      </c>
    </row>
    <row r="69" spans="1:16" ht="25.5">
      <c r="A69" s="19" t="s">
        <v>35</v>
      </c>
      <c s="23" t="s">
        <v>153</v>
      </c>
      <c s="23" t="s">
        <v>963</v>
      </c>
      <c s="19" t="s">
        <v>37</v>
      </c>
      <c s="24" t="s">
        <v>964</v>
      </c>
      <c s="25" t="s">
        <v>120</v>
      </c>
      <c s="26">
        <v>9.6</v>
      </c>
      <c s="26">
        <v>0</v>
      </c>
      <c s="26">
        <f>ROUND(ROUND(H69,2)*ROUND(G69,2),2)</f>
      </c>
      <c r="O69">
        <f>(I69*21)/100</f>
      </c>
      <c t="s">
        <v>12</v>
      </c>
    </row>
    <row r="70" spans="1:5" ht="12.75">
      <c r="A70" s="27" t="s">
        <v>40</v>
      </c>
      <c r="E70" s="28" t="s">
        <v>965</v>
      </c>
    </row>
    <row r="71" spans="1:5" ht="12.75">
      <c r="A71" s="29" t="s">
        <v>42</v>
      </c>
      <c r="E71" s="30" t="s">
        <v>966</v>
      </c>
    </row>
    <row r="72" spans="1:5" ht="38.25">
      <c r="A72" t="s">
        <v>43</v>
      </c>
      <c r="E72" s="28" t="s">
        <v>458</v>
      </c>
    </row>
    <row r="73" spans="1:16" ht="12.75">
      <c r="A73" s="19" t="s">
        <v>35</v>
      </c>
      <c s="23" t="s">
        <v>159</v>
      </c>
      <c s="23" t="s">
        <v>967</v>
      </c>
      <c s="19" t="s">
        <v>37</v>
      </c>
      <c s="24" t="s">
        <v>968</v>
      </c>
      <c s="25" t="s">
        <v>202</v>
      </c>
      <c s="26">
        <v>80.19</v>
      </c>
      <c s="26">
        <v>0</v>
      </c>
      <c s="26">
        <f>ROUND(ROUND(H73,2)*ROUND(G73,2),2)</f>
      </c>
      <c r="O73">
        <f>(I73*21)/100</f>
      </c>
      <c t="s">
        <v>12</v>
      </c>
    </row>
    <row r="74" spans="1:5" ht="12.75">
      <c r="A74" s="27" t="s">
        <v>40</v>
      </c>
      <c r="E74" s="28" t="s">
        <v>969</v>
      </c>
    </row>
    <row r="75" spans="1:5" ht="12.75">
      <c r="A75" s="29" t="s">
        <v>42</v>
      </c>
      <c r="E75" s="30" t="s">
        <v>970</v>
      </c>
    </row>
    <row r="76" spans="1:5" ht="25.5">
      <c r="A76" t="s">
        <v>43</v>
      </c>
      <c r="E76" s="28" t="s">
        <v>971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0+O8+O17+O54+O79+O96+O109+O114+O123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972</v>
      </c>
      <c s="31">
        <f>0+I8+I17+I54+I79+I96+I109+I114+I123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972</v>
      </c>
      <c s="5"/>
      <c s="14" t="s">
        <v>973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96</v>
      </c>
      <c s="19" t="s">
        <v>37</v>
      </c>
      <c s="24" t="s">
        <v>97</v>
      </c>
      <c s="25" t="s">
        <v>92</v>
      </c>
      <c s="26">
        <v>323.9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528</v>
      </c>
    </row>
    <row r="11" spans="1:5" ht="38.25">
      <c r="A11" s="29" t="s">
        <v>42</v>
      </c>
      <c r="E11" s="30" t="s">
        <v>974</v>
      </c>
    </row>
    <row r="12" spans="1:5" ht="25.5">
      <c r="A12" t="s">
        <v>43</v>
      </c>
      <c r="E12" s="28" t="s">
        <v>95</v>
      </c>
    </row>
    <row r="13" spans="1:16" ht="12.75">
      <c r="A13" s="19" t="s">
        <v>35</v>
      </c>
      <c s="23" t="s">
        <v>12</v>
      </c>
      <c s="23" t="s">
        <v>530</v>
      </c>
      <c s="19" t="s">
        <v>37</v>
      </c>
      <c s="24" t="s">
        <v>531</v>
      </c>
      <c s="25" t="s">
        <v>92</v>
      </c>
      <c s="26">
        <v>557.76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532</v>
      </c>
    </row>
    <row r="15" spans="1:5" ht="12.75">
      <c r="A15" s="29" t="s">
        <v>42</v>
      </c>
      <c r="E15" s="30" t="s">
        <v>975</v>
      </c>
    </row>
    <row r="16" spans="1:5" ht="25.5">
      <c r="A16" t="s">
        <v>43</v>
      </c>
      <c r="E16" s="28" t="s">
        <v>95</v>
      </c>
    </row>
    <row r="17" spans="1:18" ht="12.75" customHeight="1">
      <c r="A17" s="5" t="s">
        <v>33</v>
      </c>
      <c s="5"/>
      <c s="34" t="s">
        <v>19</v>
      </c>
      <c s="5"/>
      <c s="21" t="s">
        <v>104</v>
      </c>
      <c s="5"/>
      <c s="5"/>
      <c s="5"/>
      <c s="35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35</v>
      </c>
      <c s="23" t="s">
        <v>13</v>
      </c>
      <c s="23" t="s">
        <v>131</v>
      </c>
      <c s="19" t="s">
        <v>37</v>
      </c>
      <c s="24" t="s">
        <v>132</v>
      </c>
      <c s="25" t="s">
        <v>111</v>
      </c>
      <c s="26">
        <v>16.8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976</v>
      </c>
    </row>
    <row r="20" spans="1:5" ht="12.75">
      <c r="A20" s="29" t="s">
        <v>42</v>
      </c>
      <c r="E20" s="30" t="s">
        <v>977</v>
      </c>
    </row>
    <row r="21" spans="1:5" ht="38.25">
      <c r="A21" t="s">
        <v>43</v>
      </c>
      <c r="E21" s="28" t="s">
        <v>135</v>
      </c>
    </row>
    <row r="22" spans="1:16" ht="12.75">
      <c r="A22" s="19" t="s">
        <v>35</v>
      </c>
      <c s="23" t="s">
        <v>23</v>
      </c>
      <c s="23" t="s">
        <v>143</v>
      </c>
      <c s="19" t="s">
        <v>37</v>
      </c>
      <c s="24" t="s">
        <v>144</v>
      </c>
      <c s="25" t="s">
        <v>111</v>
      </c>
      <c s="26">
        <v>16.8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550</v>
      </c>
    </row>
    <row r="24" spans="1:5" ht="12.75">
      <c r="A24" s="29" t="s">
        <v>42</v>
      </c>
      <c r="E24" s="30" t="s">
        <v>978</v>
      </c>
    </row>
    <row r="25" spans="1:5" ht="306">
      <c r="A25" t="s">
        <v>43</v>
      </c>
      <c r="E25" s="28" t="s">
        <v>552</v>
      </c>
    </row>
    <row r="26" spans="1:16" ht="12.75">
      <c r="A26" s="19" t="s">
        <v>35</v>
      </c>
      <c s="23" t="s">
        <v>25</v>
      </c>
      <c s="23" t="s">
        <v>557</v>
      </c>
      <c s="19" t="s">
        <v>37</v>
      </c>
      <c s="24" t="s">
        <v>558</v>
      </c>
      <c s="25" t="s">
        <v>111</v>
      </c>
      <c s="26">
        <v>278.88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979</v>
      </c>
    </row>
    <row r="28" spans="1:5" ht="38.25">
      <c r="A28" s="29" t="s">
        <v>42</v>
      </c>
      <c r="E28" s="30" t="s">
        <v>980</v>
      </c>
    </row>
    <row r="29" spans="1:5" ht="318.75">
      <c r="A29" t="s">
        <v>43</v>
      </c>
      <c r="E29" s="28" t="s">
        <v>163</v>
      </c>
    </row>
    <row r="30" spans="1:16" ht="12.75">
      <c r="A30" s="19" t="s">
        <v>35</v>
      </c>
      <c s="23" t="s">
        <v>27</v>
      </c>
      <c s="23" t="s">
        <v>165</v>
      </c>
      <c s="19" t="s">
        <v>37</v>
      </c>
      <c s="24" t="s">
        <v>166</v>
      </c>
      <c s="25" t="s">
        <v>111</v>
      </c>
      <c s="26">
        <v>16.8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981</v>
      </c>
    </row>
    <row r="32" spans="1:5" ht="12.75">
      <c r="A32" s="29" t="s">
        <v>42</v>
      </c>
      <c r="E32" s="30" t="s">
        <v>982</v>
      </c>
    </row>
    <row r="33" spans="1:5" ht="191.25">
      <c r="A33" t="s">
        <v>43</v>
      </c>
      <c r="E33" s="28" t="s">
        <v>168</v>
      </c>
    </row>
    <row r="34" spans="1:16" ht="12.75">
      <c r="A34" s="19" t="s">
        <v>35</v>
      </c>
      <c s="23" t="s">
        <v>61</v>
      </c>
      <c s="23" t="s">
        <v>206</v>
      </c>
      <c s="19" t="s">
        <v>37</v>
      </c>
      <c s="24" t="s">
        <v>207</v>
      </c>
      <c s="25" t="s">
        <v>202</v>
      </c>
      <c s="26">
        <v>112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567</v>
      </c>
    </row>
    <row r="36" spans="1:5" ht="12.75">
      <c r="A36" s="29" t="s">
        <v>42</v>
      </c>
      <c r="E36" s="30" t="s">
        <v>983</v>
      </c>
    </row>
    <row r="37" spans="1:5" ht="38.25">
      <c r="A37" t="s">
        <v>43</v>
      </c>
      <c r="E37" s="28" t="s">
        <v>210</v>
      </c>
    </row>
    <row r="38" spans="1:16" ht="12.75">
      <c r="A38" s="19" t="s">
        <v>35</v>
      </c>
      <c s="23" t="s">
        <v>66</v>
      </c>
      <c s="23" t="s">
        <v>212</v>
      </c>
      <c s="19" t="s">
        <v>37</v>
      </c>
      <c s="24" t="s">
        <v>213</v>
      </c>
      <c s="25" t="s">
        <v>202</v>
      </c>
      <c s="26">
        <v>112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37</v>
      </c>
    </row>
    <row r="40" spans="1:5" ht="12.75">
      <c r="A40" s="29" t="s">
        <v>42</v>
      </c>
      <c r="E40" s="30" t="s">
        <v>984</v>
      </c>
    </row>
    <row r="41" spans="1:5" ht="38.25">
      <c r="A41" t="s">
        <v>43</v>
      </c>
      <c r="E41" s="28" t="s">
        <v>570</v>
      </c>
    </row>
    <row r="42" spans="1:16" ht="12.75">
      <c r="A42" s="19" t="s">
        <v>35</v>
      </c>
      <c s="23" t="s">
        <v>30</v>
      </c>
      <c s="23" t="s">
        <v>223</v>
      </c>
      <c s="19" t="s">
        <v>37</v>
      </c>
      <c s="24" t="s">
        <v>224</v>
      </c>
      <c s="25" t="s">
        <v>202</v>
      </c>
      <c s="26">
        <v>112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37</v>
      </c>
    </row>
    <row r="44" spans="1:5" ht="12.75">
      <c r="A44" s="29" t="s">
        <v>42</v>
      </c>
      <c r="E44" s="30" t="s">
        <v>984</v>
      </c>
    </row>
    <row r="45" spans="1:5" ht="25.5">
      <c r="A45" t="s">
        <v>43</v>
      </c>
      <c r="E45" s="28" t="s">
        <v>571</v>
      </c>
    </row>
    <row r="46" spans="1:16" ht="12.75">
      <c r="A46" s="19" t="s">
        <v>35</v>
      </c>
      <c s="23" t="s">
        <v>32</v>
      </c>
      <c s="23" t="s">
        <v>985</v>
      </c>
      <c s="19" t="s">
        <v>37</v>
      </c>
      <c s="24" t="s">
        <v>986</v>
      </c>
      <c s="25" t="s">
        <v>202</v>
      </c>
      <c s="26">
        <v>32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987</v>
      </c>
    </row>
    <row r="48" spans="1:5" ht="25.5">
      <c r="A48" s="29" t="s">
        <v>42</v>
      </c>
      <c r="E48" s="30" t="s">
        <v>988</v>
      </c>
    </row>
    <row r="49" spans="1:5" ht="38.25">
      <c r="A49" t="s">
        <v>43</v>
      </c>
      <c r="E49" s="28" t="s">
        <v>989</v>
      </c>
    </row>
    <row r="50" spans="1:16" ht="12.75">
      <c r="A50" s="19" t="s">
        <v>35</v>
      </c>
      <c s="23" t="s">
        <v>79</v>
      </c>
      <c s="23" t="s">
        <v>572</v>
      </c>
      <c s="19" t="s">
        <v>37</v>
      </c>
      <c s="24" t="s">
        <v>573</v>
      </c>
      <c s="25" t="s">
        <v>111</v>
      </c>
      <c s="26">
        <v>1.68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574</v>
      </c>
    </row>
    <row r="52" spans="1:5" ht="25.5">
      <c r="A52" s="29" t="s">
        <v>42</v>
      </c>
      <c r="E52" s="30" t="s">
        <v>990</v>
      </c>
    </row>
    <row r="53" spans="1:5" ht="38.25">
      <c r="A53" t="s">
        <v>43</v>
      </c>
      <c r="E53" s="28" t="s">
        <v>576</v>
      </c>
    </row>
    <row r="54" spans="1:18" ht="12.75" customHeight="1">
      <c r="A54" s="5" t="s">
        <v>33</v>
      </c>
      <c s="5"/>
      <c s="34" t="s">
        <v>12</v>
      </c>
      <c s="5"/>
      <c s="21" t="s">
        <v>243</v>
      </c>
      <c s="5"/>
      <c s="5"/>
      <c s="5"/>
      <c s="35">
        <f>0+Q54</f>
      </c>
      <c r="O54">
        <f>0+R54</f>
      </c>
      <c r="Q54">
        <f>0+I55+I59+I63+I67+I71+I75</f>
      </c>
      <c>
        <f>0+O55+O59+O63+O67+O71+O75</f>
      </c>
    </row>
    <row r="55" spans="1:16" ht="12.75">
      <c r="A55" s="19" t="s">
        <v>35</v>
      </c>
      <c s="23" t="s">
        <v>83</v>
      </c>
      <c s="23" t="s">
        <v>577</v>
      </c>
      <c s="19" t="s">
        <v>37</v>
      </c>
      <c s="24" t="s">
        <v>578</v>
      </c>
      <c s="25" t="s">
        <v>111</v>
      </c>
      <c s="26">
        <v>5.04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991</v>
      </c>
    </row>
    <row r="57" spans="1:5" ht="12.75">
      <c r="A57" s="29" t="s">
        <v>42</v>
      </c>
      <c r="E57" s="30" t="s">
        <v>992</v>
      </c>
    </row>
    <row r="58" spans="1:5" ht="51">
      <c r="A58" t="s">
        <v>43</v>
      </c>
      <c r="E58" s="28" t="s">
        <v>581</v>
      </c>
    </row>
    <row r="59" spans="1:16" ht="12.75">
      <c r="A59" s="19" t="s">
        <v>35</v>
      </c>
      <c s="23" t="s">
        <v>142</v>
      </c>
      <c s="23" t="s">
        <v>993</v>
      </c>
      <c s="19" t="s">
        <v>37</v>
      </c>
      <c s="24" t="s">
        <v>994</v>
      </c>
      <c s="25" t="s">
        <v>92</v>
      </c>
      <c s="26">
        <v>14.31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25.5">
      <c r="A60" s="27" t="s">
        <v>40</v>
      </c>
      <c r="E60" s="28" t="s">
        <v>995</v>
      </c>
    </row>
    <row r="61" spans="1:5" ht="51">
      <c r="A61" s="29" t="s">
        <v>42</v>
      </c>
      <c r="E61" s="30" t="s">
        <v>996</v>
      </c>
    </row>
    <row r="62" spans="1:5" ht="38.25">
      <c r="A62" t="s">
        <v>43</v>
      </c>
      <c r="E62" s="28" t="s">
        <v>997</v>
      </c>
    </row>
    <row r="63" spans="1:16" ht="12.75">
      <c r="A63" s="19" t="s">
        <v>35</v>
      </c>
      <c s="23" t="s">
        <v>148</v>
      </c>
      <c s="23" t="s">
        <v>998</v>
      </c>
      <c s="19" t="s">
        <v>37</v>
      </c>
      <c s="24" t="s">
        <v>999</v>
      </c>
      <c s="25" t="s">
        <v>202</v>
      </c>
      <c s="26">
        <v>168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12.75">
      <c r="A64" s="27" t="s">
        <v>40</v>
      </c>
      <c r="E64" s="28" t="s">
        <v>1000</v>
      </c>
    </row>
    <row r="65" spans="1:5" ht="12.75">
      <c r="A65" s="29" t="s">
        <v>42</v>
      </c>
      <c r="E65" s="30" t="s">
        <v>1001</v>
      </c>
    </row>
    <row r="66" spans="1:5" ht="25.5">
      <c r="A66" t="s">
        <v>43</v>
      </c>
      <c r="E66" s="28" t="s">
        <v>1002</v>
      </c>
    </row>
    <row r="67" spans="1:16" ht="25.5">
      <c r="A67" s="19" t="s">
        <v>35</v>
      </c>
      <c s="23" t="s">
        <v>153</v>
      </c>
      <c s="23" t="s">
        <v>1003</v>
      </c>
      <c s="19" t="s">
        <v>37</v>
      </c>
      <c s="24" t="s">
        <v>1004</v>
      </c>
      <c s="25" t="s">
        <v>120</v>
      </c>
      <c s="26">
        <v>342</v>
      </c>
      <c s="26">
        <v>0</v>
      </c>
      <c s="26">
        <f>ROUND(ROUND(H67,2)*ROUND(G67,2),2)</f>
      </c>
      <c r="O67">
        <f>(I67*21)/100</f>
      </c>
      <c t="s">
        <v>12</v>
      </c>
    </row>
    <row r="68" spans="1:5" ht="12.75">
      <c r="A68" s="27" t="s">
        <v>40</v>
      </c>
      <c r="E68" s="28" t="s">
        <v>37</v>
      </c>
    </row>
    <row r="69" spans="1:5" ht="12.75">
      <c r="A69" s="29" t="s">
        <v>42</v>
      </c>
      <c r="E69" s="30" t="s">
        <v>1005</v>
      </c>
    </row>
    <row r="70" spans="1:5" ht="63.75">
      <c r="A70" t="s">
        <v>43</v>
      </c>
      <c r="E70" s="28" t="s">
        <v>923</v>
      </c>
    </row>
    <row r="71" spans="1:16" ht="12.75">
      <c r="A71" s="19" t="s">
        <v>35</v>
      </c>
      <c s="23" t="s">
        <v>159</v>
      </c>
      <c s="23" t="s">
        <v>582</v>
      </c>
      <c s="19" t="s">
        <v>37</v>
      </c>
      <c s="24" t="s">
        <v>583</v>
      </c>
      <c s="25" t="s">
        <v>111</v>
      </c>
      <c s="26">
        <v>63.6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12.75">
      <c r="A72" s="27" t="s">
        <v>40</v>
      </c>
      <c r="E72" s="28" t="s">
        <v>1006</v>
      </c>
    </row>
    <row r="73" spans="1:5" ht="12.75">
      <c r="A73" s="29" t="s">
        <v>42</v>
      </c>
      <c r="E73" s="30" t="s">
        <v>1007</v>
      </c>
    </row>
    <row r="74" spans="1:5" ht="369.75">
      <c r="A74" t="s">
        <v>43</v>
      </c>
      <c r="E74" s="28" t="s">
        <v>586</v>
      </c>
    </row>
    <row r="75" spans="1:16" ht="12.75">
      <c r="A75" s="19" t="s">
        <v>35</v>
      </c>
      <c s="23" t="s">
        <v>164</v>
      </c>
      <c s="23" t="s">
        <v>587</v>
      </c>
      <c s="19" t="s">
        <v>37</v>
      </c>
      <c s="24" t="s">
        <v>1008</v>
      </c>
      <c s="25" t="s">
        <v>92</v>
      </c>
      <c s="26">
        <v>3.18</v>
      </c>
      <c s="26">
        <v>0</v>
      </c>
      <c s="26">
        <f>ROUND(ROUND(H75,2)*ROUND(G75,2),2)</f>
      </c>
      <c r="O75">
        <f>(I75*21)/100</f>
      </c>
      <c t="s">
        <v>12</v>
      </c>
    </row>
    <row r="76" spans="1:5" ht="12.75">
      <c r="A76" s="27" t="s">
        <v>40</v>
      </c>
      <c r="E76" s="28" t="s">
        <v>37</v>
      </c>
    </row>
    <row r="77" spans="1:5" ht="25.5">
      <c r="A77" s="29" t="s">
        <v>42</v>
      </c>
      <c r="E77" s="30" t="s">
        <v>1009</v>
      </c>
    </row>
    <row r="78" spans="1:5" ht="267.75">
      <c r="A78" t="s">
        <v>43</v>
      </c>
      <c r="E78" s="28" t="s">
        <v>617</v>
      </c>
    </row>
    <row r="79" spans="1:18" ht="12.75" customHeight="1">
      <c r="A79" s="5" t="s">
        <v>33</v>
      </c>
      <c s="5"/>
      <c s="34" t="s">
        <v>13</v>
      </c>
      <c s="5"/>
      <c s="21" t="s">
        <v>592</v>
      </c>
      <c s="5"/>
      <c s="5"/>
      <c s="5"/>
      <c s="35">
        <f>0+Q79</f>
      </c>
      <c r="O79">
        <f>0+R79</f>
      </c>
      <c r="Q79">
        <f>0+I80+I84+I88+I92</f>
      </c>
      <c>
        <f>0+O80+O84+O88+O92</f>
      </c>
    </row>
    <row r="80" spans="1:16" ht="12.75">
      <c r="A80" s="19" t="s">
        <v>35</v>
      </c>
      <c s="23" t="s">
        <v>169</v>
      </c>
      <c s="23" t="s">
        <v>593</v>
      </c>
      <c s="19" t="s">
        <v>37</v>
      </c>
      <c s="24" t="s">
        <v>594</v>
      </c>
      <c s="25" t="s">
        <v>111</v>
      </c>
      <c s="26">
        <v>11.13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595</v>
      </c>
    </row>
    <row r="82" spans="1:5" ht="12.75">
      <c r="A82" s="29" t="s">
        <v>42</v>
      </c>
      <c r="E82" s="30" t="s">
        <v>1010</v>
      </c>
    </row>
    <row r="83" spans="1:5" ht="382.5">
      <c r="A83" t="s">
        <v>43</v>
      </c>
      <c r="E83" s="28" t="s">
        <v>597</v>
      </c>
    </row>
    <row r="84" spans="1:16" ht="12.75">
      <c r="A84" s="19" t="s">
        <v>35</v>
      </c>
      <c s="23" t="s">
        <v>175</v>
      </c>
      <c s="23" t="s">
        <v>598</v>
      </c>
      <c s="19" t="s">
        <v>37</v>
      </c>
      <c s="24" t="s">
        <v>1011</v>
      </c>
      <c s="25" t="s">
        <v>92</v>
      </c>
      <c s="26">
        <v>1.67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25.5">
      <c r="A85" s="27" t="s">
        <v>40</v>
      </c>
      <c r="E85" s="28" t="s">
        <v>1012</v>
      </c>
    </row>
    <row r="86" spans="1:5" ht="12.75">
      <c r="A86" s="29" t="s">
        <v>42</v>
      </c>
      <c r="E86" s="30" t="s">
        <v>1013</v>
      </c>
    </row>
    <row r="87" spans="1:5" ht="242.25">
      <c r="A87" t="s">
        <v>43</v>
      </c>
      <c r="E87" s="28" t="s">
        <v>602</v>
      </c>
    </row>
    <row r="88" spans="1:16" ht="12.75">
      <c r="A88" s="19" t="s">
        <v>35</v>
      </c>
      <c s="23" t="s">
        <v>181</v>
      </c>
      <c s="23" t="s">
        <v>1014</v>
      </c>
      <c s="19" t="s">
        <v>37</v>
      </c>
      <c s="24" t="s">
        <v>1015</v>
      </c>
      <c s="25" t="s">
        <v>111</v>
      </c>
      <c s="26">
        <v>68.9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1016</v>
      </c>
    </row>
    <row r="90" spans="1:5" ht="12.75">
      <c r="A90" s="29" t="s">
        <v>42</v>
      </c>
      <c r="E90" s="30" t="s">
        <v>1017</v>
      </c>
    </row>
    <row r="91" spans="1:5" ht="369.75">
      <c r="A91" t="s">
        <v>43</v>
      </c>
      <c r="E91" s="28" t="s">
        <v>340</v>
      </c>
    </row>
    <row r="92" spans="1:16" ht="12.75">
      <c r="A92" s="19" t="s">
        <v>35</v>
      </c>
      <c s="23" t="s">
        <v>187</v>
      </c>
      <c s="23" t="s">
        <v>1018</v>
      </c>
      <c s="19" t="s">
        <v>37</v>
      </c>
      <c s="24" t="s">
        <v>1019</v>
      </c>
      <c s="25" t="s">
        <v>92</v>
      </c>
      <c s="26">
        <v>6.89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1020</v>
      </c>
    </row>
    <row r="94" spans="1:5" ht="25.5">
      <c r="A94" s="29" t="s">
        <v>42</v>
      </c>
      <c r="E94" s="30" t="s">
        <v>1021</v>
      </c>
    </row>
    <row r="95" spans="1:5" ht="267.75">
      <c r="A95" t="s">
        <v>43</v>
      </c>
      <c r="E95" s="28" t="s">
        <v>617</v>
      </c>
    </row>
    <row r="96" spans="1:18" ht="12.75" customHeight="1">
      <c r="A96" s="5" t="s">
        <v>33</v>
      </c>
      <c s="5"/>
      <c s="34" t="s">
        <v>23</v>
      </c>
      <c s="5"/>
      <c s="21" t="s">
        <v>250</v>
      </c>
      <c s="5"/>
      <c s="5"/>
      <c s="5"/>
      <c s="35">
        <f>0+Q96</f>
      </c>
      <c r="O96">
        <f>0+R96</f>
      </c>
      <c r="Q96">
        <f>0+I97+I101+I105</f>
      </c>
      <c>
        <f>0+O97+O101+O105</f>
      </c>
    </row>
    <row r="97" spans="1:16" ht="12.75">
      <c r="A97" s="19" t="s">
        <v>35</v>
      </c>
      <c s="23" t="s">
        <v>193</v>
      </c>
      <c s="23" t="s">
        <v>1022</v>
      </c>
      <c s="19" t="s">
        <v>37</v>
      </c>
      <c s="24" t="s">
        <v>1023</v>
      </c>
      <c s="25" t="s">
        <v>111</v>
      </c>
      <c s="26">
        <v>145.6</v>
      </c>
      <c s="26">
        <v>0</v>
      </c>
      <c s="26">
        <f>ROUND(ROUND(H97,2)*ROUND(G97,2),2)</f>
      </c>
      <c r="O97">
        <f>(I97*21)/100</f>
      </c>
      <c t="s">
        <v>12</v>
      </c>
    </row>
    <row r="98" spans="1:5" ht="12.75">
      <c r="A98" s="27" t="s">
        <v>40</v>
      </c>
      <c r="E98" s="28" t="s">
        <v>1024</v>
      </c>
    </row>
    <row r="99" spans="1:5" ht="12.75">
      <c r="A99" s="29" t="s">
        <v>42</v>
      </c>
      <c r="E99" s="30" t="s">
        <v>1025</v>
      </c>
    </row>
    <row r="100" spans="1:5" ht="38.25">
      <c r="A100" t="s">
        <v>43</v>
      </c>
      <c r="E100" s="28" t="s">
        <v>256</v>
      </c>
    </row>
    <row r="101" spans="1:16" ht="12.75">
      <c r="A101" s="19" t="s">
        <v>35</v>
      </c>
      <c s="23" t="s">
        <v>199</v>
      </c>
      <c s="23" t="s">
        <v>630</v>
      </c>
      <c s="19" t="s">
        <v>37</v>
      </c>
      <c s="24" t="s">
        <v>631</v>
      </c>
      <c s="25" t="s">
        <v>111</v>
      </c>
      <c s="26">
        <v>10.08</v>
      </c>
      <c s="26">
        <v>0</v>
      </c>
      <c s="26">
        <f>ROUND(ROUND(H101,2)*ROUND(G101,2),2)</f>
      </c>
      <c r="O101">
        <f>(I101*21)/100</f>
      </c>
      <c t="s">
        <v>12</v>
      </c>
    </row>
    <row r="102" spans="1:5" ht="12.75">
      <c r="A102" s="27" t="s">
        <v>40</v>
      </c>
      <c r="E102" s="28" t="s">
        <v>1026</v>
      </c>
    </row>
    <row r="103" spans="1:5" ht="12.75">
      <c r="A103" s="29" t="s">
        <v>42</v>
      </c>
      <c r="E103" s="30" t="s">
        <v>1027</v>
      </c>
    </row>
    <row r="104" spans="1:5" ht="369.75">
      <c r="A104" t="s">
        <v>43</v>
      </c>
      <c r="E104" s="28" t="s">
        <v>340</v>
      </c>
    </row>
    <row r="105" spans="1:16" ht="25.5">
      <c r="A105" s="19" t="s">
        <v>35</v>
      </c>
      <c s="23" t="s">
        <v>205</v>
      </c>
      <c s="23" t="s">
        <v>639</v>
      </c>
      <c s="19" t="s">
        <v>37</v>
      </c>
      <c s="24" t="s">
        <v>640</v>
      </c>
      <c s="25" t="s">
        <v>111</v>
      </c>
      <c s="26">
        <v>80.64</v>
      </c>
      <c s="26">
        <v>0</v>
      </c>
      <c s="26">
        <f>ROUND(ROUND(H105,2)*ROUND(G105,2),2)</f>
      </c>
      <c r="O105">
        <f>(I105*21)/100</f>
      </c>
      <c t="s">
        <v>12</v>
      </c>
    </row>
    <row r="106" spans="1:5" ht="12.75">
      <c r="A106" s="27" t="s">
        <v>40</v>
      </c>
      <c r="E106" s="28" t="s">
        <v>1028</v>
      </c>
    </row>
    <row r="107" spans="1:5" ht="12.75">
      <c r="A107" s="29" t="s">
        <v>42</v>
      </c>
      <c r="E107" s="30" t="s">
        <v>1029</v>
      </c>
    </row>
    <row r="108" spans="1:5" ht="38.25">
      <c r="A108" t="s">
        <v>43</v>
      </c>
      <c r="E108" s="28" t="s">
        <v>256</v>
      </c>
    </row>
    <row r="109" spans="1:18" ht="12.75" customHeight="1">
      <c r="A109" s="5" t="s">
        <v>33</v>
      </c>
      <c s="5"/>
      <c s="34" t="s">
        <v>61</v>
      </c>
      <c s="5"/>
      <c s="21" t="s">
        <v>655</v>
      </c>
      <c s="5"/>
      <c s="5"/>
      <c s="5"/>
      <c s="35">
        <f>0+Q109</f>
      </c>
      <c r="O109">
        <f>0+R109</f>
      </c>
      <c r="Q109">
        <f>0+I110</f>
      </c>
      <c>
        <f>0+O110</f>
      </c>
    </row>
    <row r="110" spans="1:16" ht="12.75">
      <c r="A110" s="19" t="s">
        <v>35</v>
      </c>
      <c s="23" t="s">
        <v>211</v>
      </c>
      <c s="23" t="s">
        <v>1030</v>
      </c>
      <c s="19" t="s">
        <v>37</v>
      </c>
      <c s="24" t="s">
        <v>1031</v>
      </c>
      <c s="25" t="s">
        <v>202</v>
      </c>
      <c s="26">
        <v>54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63.75">
      <c r="A111" s="27" t="s">
        <v>40</v>
      </c>
      <c r="E111" s="28" t="s">
        <v>1032</v>
      </c>
    </row>
    <row r="112" spans="1:5" ht="12.75">
      <c r="A112" s="29" t="s">
        <v>42</v>
      </c>
      <c r="E112" s="30" t="s">
        <v>1033</v>
      </c>
    </row>
    <row r="113" spans="1:5" ht="38.25">
      <c r="A113" t="s">
        <v>43</v>
      </c>
      <c r="E113" s="28" t="s">
        <v>1034</v>
      </c>
    </row>
    <row r="114" spans="1:18" ht="12.75" customHeight="1">
      <c r="A114" s="5" t="s">
        <v>33</v>
      </c>
      <c s="5"/>
      <c s="34" t="s">
        <v>66</v>
      </c>
      <c s="5"/>
      <c s="21" t="s">
        <v>318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9" t="s">
        <v>35</v>
      </c>
      <c s="23" t="s">
        <v>216</v>
      </c>
      <c s="23" t="s">
        <v>1035</v>
      </c>
      <c s="19" t="s">
        <v>37</v>
      </c>
      <c s="24" t="s">
        <v>1036</v>
      </c>
      <c s="25" t="s">
        <v>120</v>
      </c>
      <c s="26">
        <v>58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1037</v>
      </c>
    </row>
    <row r="117" spans="1:5" ht="12.75">
      <c r="A117" s="29" t="s">
        <v>42</v>
      </c>
      <c r="E117" s="30" t="s">
        <v>1038</v>
      </c>
    </row>
    <row r="118" spans="1:5" ht="242.25">
      <c r="A118" t="s">
        <v>43</v>
      </c>
      <c r="E118" s="28" t="s">
        <v>674</v>
      </c>
    </row>
    <row r="119" spans="1:16" ht="12.75">
      <c r="A119" s="19" t="s">
        <v>35</v>
      </c>
      <c s="23" t="s">
        <v>222</v>
      </c>
      <c s="23" t="s">
        <v>1039</v>
      </c>
      <c s="19" t="s">
        <v>37</v>
      </c>
      <c s="24" t="s">
        <v>1040</v>
      </c>
      <c s="25" t="s">
        <v>76</v>
      </c>
      <c s="26">
        <v>4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40</v>
      </c>
      <c r="E120" s="28" t="s">
        <v>1041</v>
      </c>
    </row>
    <row r="121" spans="1:5" ht="12.75">
      <c r="A121" s="29" t="s">
        <v>42</v>
      </c>
      <c r="E121" s="30" t="s">
        <v>497</v>
      </c>
    </row>
    <row r="122" spans="1:5" ht="89.25">
      <c r="A122" t="s">
        <v>43</v>
      </c>
      <c r="E122" s="28" t="s">
        <v>1042</v>
      </c>
    </row>
    <row r="123" spans="1:18" ht="12.75" customHeight="1">
      <c r="A123" s="5" t="s">
        <v>33</v>
      </c>
      <c s="5"/>
      <c s="34" t="s">
        <v>30</v>
      </c>
      <c s="5"/>
      <c s="21" t="s">
        <v>346</v>
      </c>
      <c s="5"/>
      <c s="5"/>
      <c s="5"/>
      <c s="35">
        <f>0+Q123</f>
      </c>
      <c r="O123">
        <f>0+R123</f>
      </c>
      <c r="Q123">
        <f>0+I124+I128+I132+I136</f>
      </c>
      <c>
        <f>0+O124+O128+O132+O136</f>
      </c>
    </row>
    <row r="124" spans="1:16" ht="12.75">
      <c r="A124" s="19" t="s">
        <v>35</v>
      </c>
      <c s="23" t="s">
        <v>227</v>
      </c>
      <c s="23" t="s">
        <v>1043</v>
      </c>
      <c s="19" t="s">
        <v>37</v>
      </c>
      <c s="24" t="s">
        <v>1044</v>
      </c>
      <c s="25" t="s">
        <v>120</v>
      </c>
      <c s="26">
        <v>54</v>
      </c>
      <c s="26">
        <v>0</v>
      </c>
      <c s="26">
        <f>ROUND(ROUND(H124,2)*ROUND(G124,2),2)</f>
      </c>
      <c r="O124">
        <f>(I124*21)/100</f>
      </c>
      <c t="s">
        <v>12</v>
      </c>
    </row>
    <row r="125" spans="1:5" ht="12.75">
      <c r="A125" s="27" t="s">
        <v>40</v>
      </c>
      <c r="E125" s="28" t="s">
        <v>1045</v>
      </c>
    </row>
    <row r="126" spans="1:5" ht="12.75">
      <c r="A126" s="29" t="s">
        <v>42</v>
      </c>
      <c r="E126" s="30" t="s">
        <v>1046</v>
      </c>
    </row>
    <row r="127" spans="1:5" ht="63.75">
      <c r="A127" t="s">
        <v>43</v>
      </c>
      <c r="E127" s="28" t="s">
        <v>1047</v>
      </c>
    </row>
    <row r="128" spans="1:16" ht="12.75">
      <c r="A128" s="19" t="s">
        <v>35</v>
      </c>
      <c s="23" t="s">
        <v>232</v>
      </c>
      <c s="23" t="s">
        <v>471</v>
      </c>
      <c s="19" t="s">
        <v>37</v>
      </c>
      <c s="24" t="s">
        <v>472</v>
      </c>
      <c s="25" t="s">
        <v>111</v>
      </c>
      <c s="26">
        <v>127.2</v>
      </c>
      <c s="26">
        <v>0</v>
      </c>
      <c s="26">
        <f>ROUND(ROUND(H128,2)*ROUND(G128,2),2)</f>
      </c>
      <c r="O128">
        <f>(I128*21)/100</f>
      </c>
      <c t="s">
        <v>12</v>
      </c>
    </row>
    <row r="129" spans="1:5" ht="12.75">
      <c r="A129" s="27" t="s">
        <v>40</v>
      </c>
      <c r="E129" s="28" t="s">
        <v>1048</v>
      </c>
    </row>
    <row r="130" spans="1:5" ht="12.75">
      <c r="A130" s="29" t="s">
        <v>42</v>
      </c>
      <c r="E130" s="30" t="s">
        <v>1049</v>
      </c>
    </row>
    <row r="131" spans="1:5" ht="102">
      <c r="A131" t="s">
        <v>43</v>
      </c>
      <c r="E131" s="28" t="s">
        <v>475</v>
      </c>
    </row>
    <row r="132" spans="1:16" ht="12.75">
      <c r="A132" s="19" t="s">
        <v>35</v>
      </c>
      <c s="23" t="s">
        <v>237</v>
      </c>
      <c s="23" t="s">
        <v>704</v>
      </c>
      <c s="19" t="s">
        <v>37</v>
      </c>
      <c s="24" t="s">
        <v>705</v>
      </c>
      <c s="25" t="s">
        <v>111</v>
      </c>
      <c s="26">
        <v>7.96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479</v>
      </c>
    </row>
    <row r="134" spans="1:5" ht="51">
      <c r="A134" s="29" t="s">
        <v>42</v>
      </c>
      <c r="E134" s="30" t="s">
        <v>1050</v>
      </c>
    </row>
    <row r="135" spans="1:5" ht="102">
      <c r="A135" t="s">
        <v>43</v>
      </c>
      <c r="E135" s="28" t="s">
        <v>475</v>
      </c>
    </row>
    <row r="136" spans="1:16" ht="12.75">
      <c r="A136" s="19" t="s">
        <v>35</v>
      </c>
      <c s="23" t="s">
        <v>244</v>
      </c>
      <c s="23" t="s">
        <v>1051</v>
      </c>
      <c s="19" t="s">
        <v>37</v>
      </c>
      <c s="24" t="s">
        <v>1052</v>
      </c>
      <c s="25" t="s">
        <v>48</v>
      </c>
      <c s="26">
        <v>1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51">
      <c r="A137" s="27" t="s">
        <v>40</v>
      </c>
      <c r="E137" s="28" t="s">
        <v>1053</v>
      </c>
    </row>
    <row r="138" spans="1:5" ht="153">
      <c r="A138" s="29" t="s">
        <v>42</v>
      </c>
      <c r="E138" s="30" t="s">
        <v>1054</v>
      </c>
    </row>
    <row r="139" spans="1:5" ht="12.75">
      <c r="A139" t="s">
        <v>43</v>
      </c>
      <c r="E139" s="28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0+O8+O21+O130+O135+O144+O189+O210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</v>
      </c>
      <c s="31">
        <f>0+I8+I21+I130+I135+I144+I189+I210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88</v>
      </c>
      <c s="5"/>
      <c s="14" t="s">
        <v>89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90</v>
      </c>
      <c s="19" t="s">
        <v>37</v>
      </c>
      <c s="24" t="s">
        <v>91</v>
      </c>
      <c s="25" t="s">
        <v>92</v>
      </c>
      <c s="26">
        <v>10503.08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93</v>
      </c>
    </row>
    <row r="11" spans="1:5" ht="140.25">
      <c r="A11" s="29" t="s">
        <v>42</v>
      </c>
      <c r="E11" s="30" t="s">
        <v>94</v>
      </c>
    </row>
    <row r="12" spans="1:5" ht="25.5">
      <c r="A12" t="s">
        <v>43</v>
      </c>
      <c r="E12" s="28" t="s">
        <v>95</v>
      </c>
    </row>
    <row r="13" spans="1:16" ht="12.75">
      <c r="A13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92</v>
      </c>
      <c s="26">
        <v>2100.93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25.5">
      <c r="A14" s="27" t="s">
        <v>40</v>
      </c>
      <c r="E14" s="28" t="s">
        <v>98</v>
      </c>
    </row>
    <row r="15" spans="1:5" ht="165.75">
      <c r="A15" s="29" t="s">
        <v>42</v>
      </c>
      <c r="E15" s="30" t="s">
        <v>99</v>
      </c>
    </row>
    <row r="16" spans="1:5" ht="25.5">
      <c r="A16" t="s">
        <v>43</v>
      </c>
      <c r="E16" s="28" t="s">
        <v>95</v>
      </c>
    </row>
    <row r="17" spans="1:16" ht="12.75">
      <c r="A17" s="19" t="s">
        <v>35</v>
      </c>
      <c s="23" t="s">
        <v>13</v>
      </c>
      <c s="23" t="s">
        <v>100</v>
      </c>
      <c s="19" t="s">
        <v>37</v>
      </c>
      <c s="24" t="s">
        <v>101</v>
      </c>
      <c s="25" t="s">
        <v>92</v>
      </c>
      <c s="26">
        <v>500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102</v>
      </c>
    </row>
    <row r="19" spans="1:5" ht="12.75">
      <c r="A19" s="29" t="s">
        <v>42</v>
      </c>
      <c r="E19" s="30" t="s">
        <v>103</v>
      </c>
    </row>
    <row r="20" spans="1:5" ht="25.5">
      <c r="A20" t="s">
        <v>43</v>
      </c>
      <c r="E20" s="28" t="s">
        <v>95</v>
      </c>
    </row>
    <row r="21" spans="1:18" ht="12.75" customHeight="1">
      <c r="A21" s="5" t="s">
        <v>33</v>
      </c>
      <c s="5"/>
      <c s="34" t="s">
        <v>19</v>
      </c>
      <c s="5"/>
      <c s="21" t="s">
        <v>104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0+I22+I26+I30+I34+I38+I42+I46+I50+I54+I58+I62+I66+I70+I74+I78+I82+I86+I90+I94+I98+I102+I106+I110+I114+I118+I122+I126</f>
      </c>
      <c>
        <f>0+O22+O26+O30+O34+O38+O42+O46+O50+O54+O58+O62+O66+O70+O74+O78+O82+O86+O90+O94+O98+O102+O106+O110+O114+O118+O122+O126</f>
      </c>
    </row>
    <row r="22" spans="1:16" ht="12.75">
      <c r="A22" s="19" t="s">
        <v>35</v>
      </c>
      <c s="23" t="s">
        <v>23</v>
      </c>
      <c s="23" t="s">
        <v>105</v>
      </c>
      <c s="19" t="s">
        <v>37</v>
      </c>
      <c s="24" t="s">
        <v>106</v>
      </c>
      <c s="25" t="s">
        <v>76</v>
      </c>
      <c s="26">
        <v>51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37</v>
      </c>
    </row>
    <row r="24" spans="1:5" ht="25.5">
      <c r="A24" s="29" t="s">
        <v>42</v>
      </c>
      <c r="E24" s="30" t="s">
        <v>107</v>
      </c>
    </row>
    <row r="25" spans="1:5" ht="165.75">
      <c r="A25" t="s">
        <v>43</v>
      </c>
      <c r="E25" s="28" t="s">
        <v>108</v>
      </c>
    </row>
    <row r="26" spans="1:16" ht="25.5">
      <c r="A26" s="19" t="s">
        <v>35</v>
      </c>
      <c s="23" t="s">
        <v>25</v>
      </c>
      <c s="23" t="s">
        <v>109</v>
      </c>
      <c s="19" t="s">
        <v>37</v>
      </c>
      <c s="24" t="s">
        <v>110</v>
      </c>
      <c s="25" t="s">
        <v>111</v>
      </c>
      <c s="26">
        <v>1539.99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112</v>
      </c>
    </row>
    <row r="28" spans="1:5" ht="25.5">
      <c r="A28" s="29" t="s">
        <v>42</v>
      </c>
      <c r="E28" s="30" t="s">
        <v>113</v>
      </c>
    </row>
    <row r="29" spans="1:5" ht="63.75">
      <c r="A29" t="s">
        <v>43</v>
      </c>
      <c r="E29" s="28" t="s">
        <v>114</v>
      </c>
    </row>
    <row r="30" spans="1:16" ht="12.75">
      <c r="A30" s="19" t="s">
        <v>35</v>
      </c>
      <c s="23" t="s">
        <v>27</v>
      </c>
      <c s="23" t="s">
        <v>115</v>
      </c>
      <c s="19" t="s">
        <v>37</v>
      </c>
      <c s="24" t="s">
        <v>116</v>
      </c>
      <c s="25" t="s">
        <v>111</v>
      </c>
      <c s="26">
        <v>256.67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25.5">
      <c r="A31" s="27" t="s">
        <v>40</v>
      </c>
      <c r="E31" s="28" t="s">
        <v>112</v>
      </c>
    </row>
    <row r="32" spans="1:5" ht="25.5">
      <c r="A32" s="29" t="s">
        <v>42</v>
      </c>
      <c r="E32" s="30" t="s">
        <v>117</v>
      </c>
    </row>
    <row r="33" spans="1:5" ht="63.75">
      <c r="A33" t="s">
        <v>43</v>
      </c>
      <c r="E33" s="28" t="s">
        <v>114</v>
      </c>
    </row>
    <row r="34" spans="1:16" ht="12.75">
      <c r="A34" s="19" t="s">
        <v>35</v>
      </c>
      <c s="23" t="s">
        <v>61</v>
      </c>
      <c s="23" t="s">
        <v>118</v>
      </c>
      <c s="19" t="s">
        <v>37</v>
      </c>
      <c s="24" t="s">
        <v>119</v>
      </c>
      <c s="25" t="s">
        <v>120</v>
      </c>
      <c s="26">
        <v>185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121</v>
      </c>
    </row>
    <row r="36" spans="1:5" ht="25.5">
      <c r="A36" s="29" t="s">
        <v>42</v>
      </c>
      <c r="E36" s="30" t="s">
        <v>122</v>
      </c>
    </row>
    <row r="37" spans="1:5" ht="63.75">
      <c r="A37" t="s">
        <v>43</v>
      </c>
      <c r="E37" s="28" t="s">
        <v>114</v>
      </c>
    </row>
    <row r="38" spans="1:16" ht="12.75">
      <c r="A38" s="19" t="s">
        <v>35</v>
      </c>
      <c s="23" t="s">
        <v>66</v>
      </c>
      <c s="23" t="s">
        <v>123</v>
      </c>
      <c s="19" t="s">
        <v>37</v>
      </c>
      <c s="24" t="s">
        <v>124</v>
      </c>
      <c s="25" t="s">
        <v>111</v>
      </c>
      <c s="26">
        <v>4662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25.5">
      <c r="A39" s="27" t="s">
        <v>40</v>
      </c>
      <c r="E39" s="28" t="s">
        <v>125</v>
      </c>
    </row>
    <row r="40" spans="1:5" ht="25.5">
      <c r="A40" s="29" t="s">
        <v>42</v>
      </c>
      <c r="E40" s="30" t="s">
        <v>126</v>
      </c>
    </row>
    <row r="41" spans="1:5" ht="25.5">
      <c r="A41" t="s">
        <v>43</v>
      </c>
      <c r="E41" s="28" t="s">
        <v>127</v>
      </c>
    </row>
    <row r="42" spans="1:16" ht="12.75">
      <c r="A42" s="19" t="s">
        <v>35</v>
      </c>
      <c s="23" t="s">
        <v>30</v>
      </c>
      <c s="23" t="s">
        <v>128</v>
      </c>
      <c s="19" t="s">
        <v>37</v>
      </c>
      <c s="24" t="s">
        <v>129</v>
      </c>
      <c s="25" t="s">
        <v>120</v>
      </c>
      <c s="26">
        <v>506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37</v>
      </c>
    </row>
    <row r="44" spans="1:5" ht="12.75">
      <c r="A44" s="29" t="s">
        <v>42</v>
      </c>
      <c r="E44" s="30" t="s">
        <v>130</v>
      </c>
    </row>
    <row r="45" spans="1:5" ht="25.5">
      <c r="A45" t="s">
        <v>43</v>
      </c>
      <c r="E45" s="28" t="s">
        <v>127</v>
      </c>
    </row>
    <row r="46" spans="1:16" ht="12.75">
      <c r="A46" s="19" t="s">
        <v>35</v>
      </c>
      <c s="23" t="s">
        <v>32</v>
      </c>
      <c s="23" t="s">
        <v>131</v>
      </c>
      <c s="19" t="s">
        <v>37</v>
      </c>
      <c s="24" t="s">
        <v>132</v>
      </c>
      <c s="25" t="s">
        <v>111</v>
      </c>
      <c s="26">
        <v>195.81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25.5">
      <c r="A47" s="27" t="s">
        <v>40</v>
      </c>
      <c r="E47" s="28" t="s">
        <v>133</v>
      </c>
    </row>
    <row r="48" spans="1:5" ht="38.25">
      <c r="A48" s="29" t="s">
        <v>42</v>
      </c>
      <c r="E48" s="30" t="s">
        <v>134</v>
      </c>
    </row>
    <row r="49" spans="1:5" ht="38.25">
      <c r="A49" t="s">
        <v>43</v>
      </c>
      <c r="E49" s="28" t="s">
        <v>135</v>
      </c>
    </row>
    <row r="50" spans="1:16" ht="12.75">
      <c r="A50" s="19" t="s">
        <v>35</v>
      </c>
      <c s="23" t="s">
        <v>79</v>
      </c>
      <c s="23" t="s">
        <v>136</v>
      </c>
      <c s="19" t="s">
        <v>37</v>
      </c>
      <c s="24" t="s">
        <v>137</v>
      </c>
      <c s="25" t="s">
        <v>111</v>
      </c>
      <c s="26">
        <v>1881.5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121</v>
      </c>
    </row>
    <row r="52" spans="1:5" ht="63.75">
      <c r="A52" s="29" t="s">
        <v>42</v>
      </c>
      <c r="E52" s="30" t="s">
        <v>138</v>
      </c>
    </row>
    <row r="53" spans="1:5" ht="369.75">
      <c r="A53" t="s">
        <v>43</v>
      </c>
      <c r="E53" s="28" t="s">
        <v>139</v>
      </c>
    </row>
    <row r="54" spans="1:16" ht="12.75">
      <c r="A54" s="19" t="s">
        <v>35</v>
      </c>
      <c s="23" t="s">
        <v>83</v>
      </c>
      <c s="23" t="s">
        <v>136</v>
      </c>
      <c s="19" t="s">
        <v>46</v>
      </c>
      <c s="24" t="s">
        <v>137</v>
      </c>
      <c s="25" t="s">
        <v>111</v>
      </c>
      <c s="26">
        <v>2141.23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25.5">
      <c r="A55" s="27" t="s">
        <v>40</v>
      </c>
      <c r="E55" s="28" t="s">
        <v>140</v>
      </c>
    </row>
    <row r="56" spans="1:5" ht="25.5">
      <c r="A56" s="29" t="s">
        <v>42</v>
      </c>
      <c r="E56" s="30" t="s">
        <v>141</v>
      </c>
    </row>
    <row r="57" spans="1:5" ht="369.75">
      <c r="A57" t="s">
        <v>43</v>
      </c>
      <c r="E57" s="28" t="s">
        <v>139</v>
      </c>
    </row>
    <row r="58" spans="1:16" ht="12.75">
      <c r="A58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111</v>
      </c>
      <c s="26">
        <v>195.81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145</v>
      </c>
    </row>
    <row r="60" spans="1:5" ht="12.75">
      <c r="A60" s="29" t="s">
        <v>42</v>
      </c>
      <c r="E60" s="30" t="s">
        <v>146</v>
      </c>
    </row>
    <row r="61" spans="1:5" ht="318.75">
      <c r="A61" t="s">
        <v>43</v>
      </c>
      <c r="E61" s="28" t="s">
        <v>147</v>
      </c>
    </row>
    <row r="62" spans="1:16" ht="12.75">
      <c r="A62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111</v>
      </c>
      <c s="26">
        <v>2039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121</v>
      </c>
    </row>
    <row r="64" spans="1:5" ht="25.5">
      <c r="A64" s="29" t="s">
        <v>42</v>
      </c>
      <c r="E64" s="30" t="s">
        <v>151</v>
      </c>
    </row>
    <row r="65" spans="1:5" ht="25.5">
      <c r="A65" t="s">
        <v>43</v>
      </c>
      <c r="E65" s="28" t="s">
        <v>152</v>
      </c>
    </row>
    <row r="66" spans="1:16" ht="12.75">
      <c r="A66" s="19" t="s">
        <v>35</v>
      </c>
      <c s="23" t="s">
        <v>153</v>
      </c>
      <c s="23" t="s">
        <v>154</v>
      </c>
      <c s="19" t="s">
        <v>37</v>
      </c>
      <c s="24" t="s">
        <v>155</v>
      </c>
      <c s="25" t="s">
        <v>120</v>
      </c>
      <c s="26">
        <v>105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25.5">
      <c r="A67" s="27" t="s">
        <v>40</v>
      </c>
      <c r="E67" s="28" t="s">
        <v>156</v>
      </c>
    </row>
    <row r="68" spans="1:5" ht="12.75">
      <c r="A68" s="29" t="s">
        <v>42</v>
      </c>
      <c r="E68" s="30" t="s">
        <v>157</v>
      </c>
    </row>
    <row r="69" spans="1:5" ht="63.75">
      <c r="A69" t="s">
        <v>43</v>
      </c>
      <c r="E69" s="28" t="s">
        <v>158</v>
      </c>
    </row>
    <row r="70" spans="1:16" ht="12.75">
      <c r="A70" s="19" t="s">
        <v>35</v>
      </c>
      <c s="23" t="s">
        <v>159</v>
      </c>
      <c s="23" t="s">
        <v>160</v>
      </c>
      <c s="19" t="s">
        <v>37</v>
      </c>
      <c s="24" t="s">
        <v>161</v>
      </c>
      <c s="25" t="s">
        <v>111</v>
      </c>
      <c s="26">
        <v>351.6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121</v>
      </c>
    </row>
    <row r="72" spans="1:5" ht="38.25">
      <c r="A72" s="29" t="s">
        <v>42</v>
      </c>
      <c r="E72" s="30" t="s">
        <v>162</v>
      </c>
    </row>
    <row r="73" spans="1:5" ht="318.75">
      <c r="A73" t="s">
        <v>43</v>
      </c>
      <c r="E73" s="28" t="s">
        <v>163</v>
      </c>
    </row>
    <row r="74" spans="1:16" ht="12.75">
      <c r="A74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111</v>
      </c>
      <c s="26">
        <v>195.81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37</v>
      </c>
    </row>
    <row r="76" spans="1:5" ht="25.5">
      <c r="A76" s="29" t="s">
        <v>42</v>
      </c>
      <c r="E76" s="30" t="s">
        <v>167</v>
      </c>
    </row>
    <row r="77" spans="1:5" ht="191.25">
      <c r="A77" t="s">
        <v>43</v>
      </c>
      <c r="E77" s="28" t="s">
        <v>168</v>
      </c>
    </row>
    <row r="78" spans="1:16" ht="12.75">
      <c r="A78" s="19" t="s">
        <v>35</v>
      </c>
      <c s="23" t="s">
        <v>169</v>
      </c>
      <c s="23" t="s">
        <v>170</v>
      </c>
      <c s="19" t="s">
        <v>37</v>
      </c>
      <c s="24" t="s">
        <v>171</v>
      </c>
      <c s="25" t="s">
        <v>111</v>
      </c>
      <c s="26">
        <v>2811.05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38.25">
      <c r="A79" s="27" t="s">
        <v>40</v>
      </c>
      <c r="E79" s="28" t="s">
        <v>172</v>
      </c>
    </row>
    <row r="80" spans="1:5" ht="38.25">
      <c r="A80" s="29" t="s">
        <v>42</v>
      </c>
      <c r="E80" s="30" t="s">
        <v>173</v>
      </c>
    </row>
    <row r="81" spans="1:5" ht="280.5">
      <c r="A81" t="s">
        <v>43</v>
      </c>
      <c r="E81" s="28" t="s">
        <v>174</v>
      </c>
    </row>
    <row r="82" spans="1:16" ht="12.75">
      <c r="A82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111</v>
      </c>
      <c s="26">
        <v>523.86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12.75">
      <c r="A83" s="27" t="s">
        <v>40</v>
      </c>
      <c r="E83" s="28" t="s">
        <v>178</v>
      </c>
    </row>
    <row r="84" spans="1:5" ht="38.25">
      <c r="A84" s="29" t="s">
        <v>42</v>
      </c>
      <c r="E84" s="30" t="s">
        <v>179</v>
      </c>
    </row>
    <row r="85" spans="1:5" ht="242.25">
      <c r="A85" t="s">
        <v>43</v>
      </c>
      <c r="E85" s="28" t="s">
        <v>180</v>
      </c>
    </row>
    <row r="86" spans="1:16" ht="12.75">
      <c r="A86" s="19" t="s">
        <v>35</v>
      </c>
      <c s="23" t="s">
        <v>181</v>
      </c>
      <c s="23" t="s">
        <v>182</v>
      </c>
      <c s="19" t="s">
        <v>37</v>
      </c>
      <c s="24" t="s">
        <v>183</v>
      </c>
      <c s="25" t="s">
        <v>111</v>
      </c>
      <c s="26">
        <v>270.78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12.75">
      <c r="A87" s="27" t="s">
        <v>40</v>
      </c>
      <c r="E87" s="28" t="s">
        <v>184</v>
      </c>
    </row>
    <row r="88" spans="1:5" ht="25.5">
      <c r="A88" s="29" t="s">
        <v>42</v>
      </c>
      <c r="E88" s="30" t="s">
        <v>185</v>
      </c>
    </row>
    <row r="89" spans="1:5" ht="229.5">
      <c r="A89" t="s">
        <v>43</v>
      </c>
      <c r="E89" s="28" t="s">
        <v>186</v>
      </c>
    </row>
    <row r="90" spans="1:16" ht="12.75">
      <c r="A90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111</v>
      </c>
      <c s="26">
        <v>80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12.75">
      <c r="A91" s="27" t="s">
        <v>40</v>
      </c>
      <c r="E91" s="28" t="s">
        <v>190</v>
      </c>
    </row>
    <row r="92" spans="1:5" ht="38.25">
      <c r="A92" s="29" t="s">
        <v>42</v>
      </c>
      <c r="E92" s="30" t="s">
        <v>191</v>
      </c>
    </row>
    <row r="93" spans="1:5" ht="280.5">
      <c r="A93" t="s">
        <v>43</v>
      </c>
      <c r="E93" s="28" t="s">
        <v>192</v>
      </c>
    </row>
    <row r="94" spans="1:16" ht="12.75">
      <c r="A94" s="19" t="s">
        <v>35</v>
      </c>
      <c s="23" t="s">
        <v>193</v>
      </c>
      <c s="23" t="s">
        <v>194</v>
      </c>
      <c s="19" t="s">
        <v>37</v>
      </c>
      <c s="24" t="s">
        <v>195</v>
      </c>
      <c s="25" t="s">
        <v>111</v>
      </c>
      <c s="26">
        <v>372.4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38.25">
      <c r="A95" s="27" t="s">
        <v>40</v>
      </c>
      <c r="E95" s="28" t="s">
        <v>196</v>
      </c>
    </row>
    <row r="96" spans="1:5" ht="12.75">
      <c r="A96" s="29" t="s">
        <v>42</v>
      </c>
      <c r="E96" s="30" t="s">
        <v>197</v>
      </c>
    </row>
    <row r="97" spans="1:5" ht="280.5">
      <c r="A97" t="s">
        <v>43</v>
      </c>
      <c r="E97" s="28" t="s">
        <v>198</v>
      </c>
    </row>
    <row r="98" spans="1:16" ht="12.75">
      <c r="A98" s="19" t="s">
        <v>35</v>
      </c>
      <c s="23" t="s">
        <v>199</v>
      </c>
      <c s="23" t="s">
        <v>200</v>
      </c>
      <c s="19" t="s">
        <v>37</v>
      </c>
      <c s="24" t="s">
        <v>201</v>
      </c>
      <c s="25" t="s">
        <v>202</v>
      </c>
      <c s="26">
        <v>7027.63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37</v>
      </c>
    </row>
    <row r="100" spans="1:5" ht="38.25">
      <c r="A100" s="29" t="s">
        <v>42</v>
      </c>
      <c r="E100" s="30" t="s">
        <v>203</v>
      </c>
    </row>
    <row r="101" spans="1:5" ht="25.5">
      <c r="A101" t="s">
        <v>43</v>
      </c>
      <c r="E101" s="28" t="s">
        <v>204</v>
      </c>
    </row>
    <row r="102" spans="1:16" ht="12.75">
      <c r="A102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202</v>
      </c>
      <c s="26">
        <v>1337.63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208</v>
      </c>
    </row>
    <row r="104" spans="1:5" ht="38.25">
      <c r="A104" s="29" t="s">
        <v>42</v>
      </c>
      <c r="E104" s="30" t="s">
        <v>209</v>
      </c>
    </row>
    <row r="105" spans="1:5" ht="38.25">
      <c r="A105" t="s">
        <v>43</v>
      </c>
      <c r="E105" s="28" t="s">
        <v>210</v>
      </c>
    </row>
    <row r="106" spans="1:16" ht="12.75">
      <c r="A106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202</v>
      </c>
      <c s="26">
        <v>1337.6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37</v>
      </c>
    </row>
    <row r="108" spans="1:5" ht="25.5">
      <c r="A108" s="29" t="s">
        <v>42</v>
      </c>
      <c r="E108" s="30" t="s">
        <v>214</v>
      </c>
    </row>
    <row r="109" spans="1:5" ht="25.5">
      <c r="A109" t="s">
        <v>43</v>
      </c>
      <c r="E109" s="28" t="s">
        <v>215</v>
      </c>
    </row>
    <row r="110" spans="1:16" ht="12.75">
      <c r="A110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202</v>
      </c>
      <c s="26">
        <v>332.5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12.75">
      <c r="A111" s="27" t="s">
        <v>40</v>
      </c>
      <c r="E111" s="28" t="s">
        <v>219</v>
      </c>
    </row>
    <row r="112" spans="1:5" ht="12.75">
      <c r="A112" s="29" t="s">
        <v>42</v>
      </c>
      <c r="E112" s="30" t="s">
        <v>220</v>
      </c>
    </row>
    <row r="113" spans="1:5" ht="25.5">
      <c r="A113" t="s">
        <v>43</v>
      </c>
      <c r="E113" s="28" t="s">
        <v>221</v>
      </c>
    </row>
    <row r="114" spans="1:16" ht="12.75">
      <c r="A114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202</v>
      </c>
      <c s="26">
        <v>1670.1</v>
      </c>
      <c s="26">
        <v>0</v>
      </c>
      <c s="26">
        <f>ROUND(ROUND(H114,2)*ROUND(G114,2),2)</f>
      </c>
      <c r="O114">
        <f>(I114*21)/100</f>
      </c>
      <c t="s">
        <v>12</v>
      </c>
    </row>
    <row r="115" spans="1:5" ht="12.75">
      <c r="A115" s="27" t="s">
        <v>40</v>
      </c>
      <c r="E115" s="28" t="s">
        <v>37</v>
      </c>
    </row>
    <row r="116" spans="1:5" ht="25.5">
      <c r="A116" s="29" t="s">
        <v>42</v>
      </c>
      <c r="E116" s="30" t="s">
        <v>225</v>
      </c>
    </row>
    <row r="117" spans="1:5" ht="38.25">
      <c r="A117" t="s">
        <v>43</v>
      </c>
      <c r="E117" s="28" t="s">
        <v>226</v>
      </c>
    </row>
    <row r="118" spans="1:16" ht="12.75">
      <c r="A118" s="19" t="s">
        <v>35</v>
      </c>
      <c s="23" t="s">
        <v>227</v>
      </c>
      <c s="23" t="s">
        <v>228</v>
      </c>
      <c s="19" t="s">
        <v>37</v>
      </c>
      <c s="24" t="s">
        <v>229</v>
      </c>
      <c s="25" t="s">
        <v>76</v>
      </c>
      <c s="26">
        <v>31</v>
      </c>
      <c s="26">
        <v>0</v>
      </c>
      <c s="26">
        <f>ROUND(ROUND(H118,2)*ROUND(G118,2),2)</f>
      </c>
      <c r="O118">
        <f>(I118*21)/100</f>
      </c>
      <c t="s">
        <v>12</v>
      </c>
    </row>
    <row r="119" spans="1:5" ht="12.75">
      <c r="A119" s="27" t="s">
        <v>40</v>
      </c>
      <c r="E119" s="28" t="s">
        <v>37</v>
      </c>
    </row>
    <row r="120" spans="1:5" ht="12.75">
      <c r="A120" s="29" t="s">
        <v>42</v>
      </c>
      <c r="E120" s="30" t="s">
        <v>230</v>
      </c>
    </row>
    <row r="121" spans="1:5" ht="38.25">
      <c r="A121" t="s">
        <v>43</v>
      </c>
      <c r="E121" s="28" t="s">
        <v>231</v>
      </c>
    </row>
    <row r="122" spans="1:16" ht="12.75">
      <c r="A122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76</v>
      </c>
      <c s="26">
        <v>133</v>
      </c>
      <c s="26">
        <v>0</v>
      </c>
      <c s="26">
        <f>ROUND(ROUND(H122,2)*ROUND(G122,2),2)</f>
      </c>
      <c r="O122">
        <f>(I122*21)/100</f>
      </c>
      <c t="s">
        <v>12</v>
      </c>
    </row>
    <row r="123" spans="1:5" ht="12.75">
      <c r="A123" s="27" t="s">
        <v>40</v>
      </c>
      <c r="E123" s="28" t="s">
        <v>37</v>
      </c>
    </row>
    <row r="124" spans="1:5" ht="12.75">
      <c r="A124" s="29" t="s">
        <v>42</v>
      </c>
      <c r="E124" s="30" t="s">
        <v>235</v>
      </c>
    </row>
    <row r="125" spans="1:5" ht="76.5">
      <c r="A125" t="s">
        <v>43</v>
      </c>
      <c r="E125" s="28" t="s">
        <v>236</v>
      </c>
    </row>
    <row r="126" spans="1:16" ht="25.5">
      <c r="A126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76</v>
      </c>
      <c s="26">
        <v>31</v>
      </c>
      <c s="26">
        <v>0</v>
      </c>
      <c s="26">
        <f>ROUND(ROUND(H126,2)*ROUND(G126,2),2)</f>
      </c>
      <c r="O126">
        <f>(I126*21)/100</f>
      </c>
      <c t="s">
        <v>12</v>
      </c>
    </row>
    <row r="127" spans="1:5" ht="12.75">
      <c r="A127" s="27" t="s">
        <v>40</v>
      </c>
      <c r="E127" s="28" t="s">
        <v>240</v>
      </c>
    </row>
    <row r="128" spans="1:5" ht="12.75">
      <c r="A128" s="29" t="s">
        <v>42</v>
      </c>
      <c r="E128" s="30" t="s">
        <v>241</v>
      </c>
    </row>
    <row r="129" spans="1:5" ht="102">
      <c r="A129" t="s">
        <v>43</v>
      </c>
      <c r="E129" s="28" t="s">
        <v>242</v>
      </c>
    </row>
    <row r="130" spans="1:18" ht="12.75" customHeight="1">
      <c r="A130" s="5" t="s">
        <v>33</v>
      </c>
      <c s="5"/>
      <c s="34" t="s">
        <v>12</v>
      </c>
      <c s="5"/>
      <c s="21" t="s">
        <v>243</v>
      </c>
      <c s="5"/>
      <c s="5"/>
      <c s="5"/>
      <c s="35">
        <f>0+Q130</f>
      </c>
      <c r="O130">
        <f>0+R130</f>
      </c>
      <c r="Q130">
        <f>0+I131</f>
      </c>
      <c>
        <f>0+O131</f>
      </c>
    </row>
    <row r="131" spans="1:16" ht="12.75">
      <c r="A131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202</v>
      </c>
      <c s="26">
        <v>1729</v>
      </c>
      <c s="26">
        <v>0</v>
      </c>
      <c s="26">
        <f>ROUND(ROUND(H131,2)*ROUND(G131,2),2)</f>
      </c>
      <c r="O131">
        <f>(I131*21)/100</f>
      </c>
      <c t="s">
        <v>12</v>
      </c>
    </row>
    <row r="132" spans="1:5" ht="25.5">
      <c r="A132" s="27" t="s">
        <v>40</v>
      </c>
      <c r="E132" s="28" t="s">
        <v>247</v>
      </c>
    </row>
    <row r="133" spans="1:5" ht="12.75">
      <c r="A133" s="29" t="s">
        <v>42</v>
      </c>
      <c r="E133" s="30" t="s">
        <v>248</v>
      </c>
    </row>
    <row r="134" spans="1:5" ht="89.25">
      <c r="A134" t="s">
        <v>43</v>
      </c>
      <c r="E134" s="28" t="s">
        <v>249</v>
      </c>
    </row>
    <row r="135" spans="1:18" ht="12.75" customHeight="1">
      <c r="A135" s="5" t="s">
        <v>33</v>
      </c>
      <c s="5"/>
      <c s="34" t="s">
        <v>23</v>
      </c>
      <c s="5"/>
      <c s="21" t="s">
        <v>250</v>
      </c>
      <c s="5"/>
      <c s="5"/>
      <c s="5"/>
      <c s="35">
        <f>0+Q135</f>
      </c>
      <c r="O135">
        <f>0+R135</f>
      </c>
      <c r="Q135">
        <f>0+I136+I140</f>
      </c>
      <c>
        <f>0+O136+O140</f>
      </c>
    </row>
    <row r="136" spans="1:16" ht="12.75">
      <c r="A136" s="19" t="s">
        <v>35</v>
      </c>
      <c s="23" t="s">
        <v>251</v>
      </c>
      <c s="23" t="s">
        <v>252</v>
      </c>
      <c s="19" t="s">
        <v>37</v>
      </c>
      <c s="24" t="s">
        <v>253</v>
      </c>
      <c s="25" t="s">
        <v>111</v>
      </c>
      <c s="26">
        <v>2.16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12.75">
      <c r="A137" s="27" t="s">
        <v>40</v>
      </c>
      <c r="E137" s="28" t="s">
        <v>254</v>
      </c>
    </row>
    <row r="138" spans="1:5" ht="25.5">
      <c r="A138" s="29" t="s">
        <v>42</v>
      </c>
      <c r="E138" s="30" t="s">
        <v>255</v>
      </c>
    </row>
    <row r="139" spans="1:5" ht="38.25">
      <c r="A139" t="s">
        <v>43</v>
      </c>
      <c r="E139" s="28" t="s">
        <v>256</v>
      </c>
    </row>
    <row r="140" spans="1:16" ht="12.75">
      <c r="A140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111</v>
      </c>
      <c s="26">
        <v>11.85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260</v>
      </c>
    </row>
    <row r="142" spans="1:5" ht="38.25">
      <c r="A142" s="29" t="s">
        <v>42</v>
      </c>
      <c r="E142" s="30" t="s">
        <v>261</v>
      </c>
    </row>
    <row r="143" spans="1:5" ht="102">
      <c r="A143" t="s">
        <v>43</v>
      </c>
      <c r="E143" s="28" t="s">
        <v>262</v>
      </c>
    </row>
    <row r="144" spans="1:18" ht="12.75" customHeight="1">
      <c r="A144" s="5" t="s">
        <v>33</v>
      </c>
      <c s="5"/>
      <c s="34" t="s">
        <v>25</v>
      </c>
      <c s="5"/>
      <c s="21" t="s">
        <v>263</v>
      </c>
      <c s="5"/>
      <c s="5"/>
      <c s="5"/>
      <c s="35">
        <f>0+Q144</f>
      </c>
      <c r="O144">
        <f>0+R144</f>
      </c>
      <c r="Q144">
        <f>0+I145+I149+I153+I157+I161+I165+I169+I173+I177+I181+I185</f>
      </c>
      <c>
        <f>0+O145+O149+O153+O157+O161+O165+O169+O173+O177+O181+O185</f>
      </c>
    </row>
    <row r="145" spans="1:16" ht="12.75">
      <c r="A145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111</v>
      </c>
      <c s="26">
        <v>2.82</v>
      </c>
      <c s="26">
        <v>0</v>
      </c>
      <c s="26">
        <f>ROUND(ROUND(H145,2)*ROUND(G145,2),2)</f>
      </c>
      <c r="O145">
        <f>(I145*21)/100</f>
      </c>
      <c t="s">
        <v>12</v>
      </c>
    </row>
    <row r="146" spans="1:5" ht="12.75">
      <c r="A146" s="27" t="s">
        <v>40</v>
      </c>
      <c r="E146" s="28" t="s">
        <v>37</v>
      </c>
    </row>
    <row r="147" spans="1:5" ht="25.5">
      <c r="A147" s="29" t="s">
        <v>42</v>
      </c>
      <c r="E147" s="30" t="s">
        <v>267</v>
      </c>
    </row>
    <row r="148" spans="1:5" ht="127.5">
      <c r="A148" t="s">
        <v>43</v>
      </c>
      <c r="E148" s="28" t="s">
        <v>268</v>
      </c>
    </row>
    <row r="149" spans="1:16" ht="12.75">
      <c r="A149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202</v>
      </c>
      <c s="26">
        <v>233.7</v>
      </c>
      <c s="26">
        <v>0</v>
      </c>
      <c s="26">
        <f>ROUND(ROUND(H149,2)*ROUND(G149,2),2)</f>
      </c>
      <c r="O149">
        <f>(I149*21)/100</f>
      </c>
      <c t="s">
        <v>12</v>
      </c>
    </row>
    <row r="150" spans="1:5" ht="12.75">
      <c r="A150" s="27" t="s">
        <v>40</v>
      </c>
      <c r="E150" s="28" t="s">
        <v>272</v>
      </c>
    </row>
    <row r="151" spans="1:5" ht="25.5">
      <c r="A151" s="29" t="s">
        <v>42</v>
      </c>
      <c r="E151" s="30" t="s">
        <v>273</v>
      </c>
    </row>
    <row r="152" spans="1:5" ht="127.5">
      <c r="A152" t="s">
        <v>43</v>
      </c>
      <c r="E152" s="28" t="s">
        <v>268</v>
      </c>
    </row>
    <row r="153" spans="1:16" ht="12.75">
      <c r="A153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202</v>
      </c>
      <c s="26">
        <v>5133.25</v>
      </c>
      <c s="26">
        <v>0</v>
      </c>
      <c s="26">
        <f>ROUND(ROUND(H153,2)*ROUND(G153,2),2)</f>
      </c>
      <c r="O153">
        <f>(I153*21)/100</f>
      </c>
      <c t="s">
        <v>12</v>
      </c>
    </row>
    <row r="154" spans="1:5" ht="12.75">
      <c r="A154" s="27" t="s">
        <v>40</v>
      </c>
      <c r="E154" s="28" t="s">
        <v>277</v>
      </c>
    </row>
    <row r="155" spans="1:5" ht="25.5">
      <c r="A155" s="29" t="s">
        <v>42</v>
      </c>
      <c r="E155" s="30" t="s">
        <v>278</v>
      </c>
    </row>
    <row r="156" spans="1:5" ht="51">
      <c r="A156" t="s">
        <v>43</v>
      </c>
      <c r="E156" s="28" t="s">
        <v>279</v>
      </c>
    </row>
    <row r="157" spans="1:16" ht="12.75">
      <c r="A157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111</v>
      </c>
      <c s="26">
        <v>753.5</v>
      </c>
      <c s="26">
        <v>0</v>
      </c>
      <c s="26">
        <f>ROUND(ROUND(H157,2)*ROUND(G157,2),2)</f>
      </c>
      <c r="O157">
        <f>(I157*21)/100</f>
      </c>
      <c t="s">
        <v>12</v>
      </c>
    </row>
    <row r="158" spans="1:5" ht="12.75">
      <c r="A158" s="27" t="s">
        <v>40</v>
      </c>
      <c r="E158" s="28" t="s">
        <v>37</v>
      </c>
    </row>
    <row r="159" spans="1:5" ht="63.75">
      <c r="A159" s="29" t="s">
        <v>42</v>
      </c>
      <c r="E159" s="30" t="s">
        <v>283</v>
      </c>
    </row>
    <row r="160" spans="1:5" ht="102">
      <c r="A160" t="s">
        <v>43</v>
      </c>
      <c r="E160" s="28" t="s">
        <v>284</v>
      </c>
    </row>
    <row r="161" spans="1:16" ht="12.75">
      <c r="A161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202</v>
      </c>
      <c s="26">
        <v>37481</v>
      </c>
      <c s="26">
        <v>0</v>
      </c>
      <c s="26">
        <f>ROUND(ROUND(H161,2)*ROUND(G161,2),2)</f>
      </c>
      <c r="O161">
        <f>(I161*21)/100</f>
      </c>
      <c t="s">
        <v>12</v>
      </c>
    </row>
    <row r="162" spans="1:5" ht="76.5">
      <c r="A162" s="27" t="s">
        <v>40</v>
      </c>
      <c r="E162" s="28" t="s">
        <v>288</v>
      </c>
    </row>
    <row r="163" spans="1:5" ht="25.5">
      <c r="A163" s="29" t="s">
        <v>42</v>
      </c>
      <c r="E163" s="30" t="s">
        <v>289</v>
      </c>
    </row>
    <row r="164" spans="1:5" ht="76.5">
      <c r="A164" t="s">
        <v>43</v>
      </c>
      <c r="E164" s="28" t="s">
        <v>290</v>
      </c>
    </row>
    <row r="165" spans="1:16" ht="12.75">
      <c r="A165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202</v>
      </c>
      <c s="26">
        <v>10445</v>
      </c>
      <c s="26">
        <v>0</v>
      </c>
      <c s="26">
        <f>ROUND(ROUND(H165,2)*ROUND(G165,2),2)</f>
      </c>
      <c r="O165">
        <f>(I165*21)/100</f>
      </c>
      <c t="s">
        <v>12</v>
      </c>
    </row>
    <row r="166" spans="1:5" ht="12.75">
      <c r="A166" s="27" t="s">
        <v>40</v>
      </c>
      <c r="E166" s="28" t="s">
        <v>294</v>
      </c>
    </row>
    <row r="167" spans="1:5" ht="25.5">
      <c r="A167" s="29" t="s">
        <v>42</v>
      </c>
      <c r="E167" s="30" t="s">
        <v>295</v>
      </c>
    </row>
    <row r="168" spans="1:5" ht="102">
      <c r="A168" t="s">
        <v>43</v>
      </c>
      <c r="E168" s="28" t="s">
        <v>284</v>
      </c>
    </row>
    <row r="169" spans="1:16" ht="12.75">
      <c r="A169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202</v>
      </c>
      <c s="26">
        <v>36123.15</v>
      </c>
      <c s="26">
        <v>0</v>
      </c>
      <c s="26">
        <f>ROUND(ROUND(H169,2)*ROUND(G169,2),2)</f>
      </c>
      <c r="O169">
        <f>(I169*21)/100</f>
      </c>
      <c t="s">
        <v>12</v>
      </c>
    </row>
    <row r="170" spans="1:5" ht="12.75">
      <c r="A170" s="27" t="s">
        <v>40</v>
      </c>
      <c r="E170" s="28" t="s">
        <v>37</v>
      </c>
    </row>
    <row r="171" spans="1:5" ht="25.5">
      <c r="A171" s="29" t="s">
        <v>42</v>
      </c>
      <c r="E171" s="30" t="s">
        <v>299</v>
      </c>
    </row>
    <row r="172" spans="1:5" ht="51">
      <c r="A172" t="s">
        <v>43</v>
      </c>
      <c r="E172" s="28" t="s">
        <v>300</v>
      </c>
    </row>
    <row r="173" spans="1:16" ht="12.75">
      <c r="A173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202</v>
      </c>
      <c s="26">
        <v>69364.45</v>
      </c>
      <c s="26">
        <v>0</v>
      </c>
      <c s="26">
        <f>ROUND(ROUND(H173,2)*ROUND(G173,2),2)</f>
      </c>
      <c r="O173">
        <f>(I173*21)/100</f>
      </c>
      <c t="s">
        <v>12</v>
      </c>
    </row>
    <row r="174" spans="1:5" ht="12.75">
      <c r="A174" s="27" t="s">
        <v>40</v>
      </c>
      <c r="E174" s="28" t="s">
        <v>37</v>
      </c>
    </row>
    <row r="175" spans="1:5" ht="51">
      <c r="A175" s="29" t="s">
        <v>42</v>
      </c>
      <c r="E175" s="30" t="s">
        <v>304</v>
      </c>
    </row>
    <row r="176" spans="1:5" ht="51">
      <c r="A176" t="s">
        <v>43</v>
      </c>
      <c r="E176" s="28" t="s">
        <v>300</v>
      </c>
    </row>
    <row r="177" spans="1:16" ht="12.75">
      <c r="A177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202</v>
      </c>
      <c s="26">
        <v>33794.4</v>
      </c>
      <c s="26">
        <v>0</v>
      </c>
      <c s="26">
        <f>ROUND(ROUND(H177,2)*ROUND(G177,2),2)</f>
      </c>
      <c r="O177">
        <f>(I177*21)/100</f>
      </c>
      <c t="s">
        <v>12</v>
      </c>
    </row>
    <row r="178" spans="1:5" ht="12.75">
      <c r="A178" s="27" t="s">
        <v>40</v>
      </c>
      <c r="E178" s="28" t="s">
        <v>37</v>
      </c>
    </row>
    <row r="179" spans="1:5" ht="25.5">
      <c r="A179" s="29" t="s">
        <v>42</v>
      </c>
      <c r="E179" s="30" t="s">
        <v>308</v>
      </c>
    </row>
    <row r="180" spans="1:5" ht="140.25">
      <c r="A180" t="s">
        <v>43</v>
      </c>
      <c r="E180" s="28" t="s">
        <v>309</v>
      </c>
    </row>
    <row r="181" spans="1:16" ht="12.75">
      <c r="A181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202</v>
      </c>
      <c s="26">
        <v>34838.9</v>
      </c>
      <c s="26">
        <v>0</v>
      </c>
      <c s="26">
        <f>ROUND(ROUND(H181,2)*ROUND(G181,2),2)</f>
      </c>
      <c r="O181">
        <f>(I181*21)/100</f>
      </c>
      <c t="s">
        <v>12</v>
      </c>
    </row>
    <row r="182" spans="1:5" ht="12.75">
      <c r="A182" s="27" t="s">
        <v>40</v>
      </c>
      <c r="E182" s="28" t="s">
        <v>37</v>
      </c>
    </row>
    <row r="183" spans="1:5" ht="25.5">
      <c r="A183" s="29" t="s">
        <v>42</v>
      </c>
      <c r="E183" s="30" t="s">
        <v>313</v>
      </c>
    </row>
    <row r="184" spans="1:5" ht="140.25">
      <c r="A184" t="s">
        <v>43</v>
      </c>
      <c r="E184" s="28" t="s">
        <v>309</v>
      </c>
    </row>
    <row r="185" spans="1:16" ht="12.75">
      <c r="A185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202</v>
      </c>
      <c s="26">
        <v>35600.9</v>
      </c>
      <c s="26">
        <v>0</v>
      </c>
      <c s="26">
        <f>ROUND(ROUND(H185,2)*ROUND(G185,2),2)</f>
      </c>
      <c r="O185">
        <f>(I185*21)/100</f>
      </c>
      <c t="s">
        <v>12</v>
      </c>
    </row>
    <row r="186" spans="1:5" ht="12.75">
      <c r="A186" s="27" t="s">
        <v>40</v>
      </c>
      <c r="E186" s="28" t="s">
        <v>37</v>
      </c>
    </row>
    <row r="187" spans="1:5" ht="25.5">
      <c r="A187" s="29" t="s">
        <v>42</v>
      </c>
      <c r="E187" s="30" t="s">
        <v>317</v>
      </c>
    </row>
    <row r="188" spans="1:5" ht="140.25">
      <c r="A188" t="s">
        <v>43</v>
      </c>
      <c r="E188" s="28" t="s">
        <v>309</v>
      </c>
    </row>
    <row r="189" spans="1:18" ht="12.75" customHeight="1">
      <c r="A189" s="5" t="s">
        <v>33</v>
      </c>
      <c s="5"/>
      <c s="34" t="s">
        <v>66</v>
      </c>
      <c s="5"/>
      <c s="21" t="s">
        <v>318</v>
      </c>
      <c s="5"/>
      <c s="5"/>
      <c s="5"/>
      <c s="35">
        <f>0+Q189</f>
      </c>
      <c r="O189">
        <f>0+R189</f>
      </c>
      <c r="Q189">
        <f>0+I190+I194+I198+I202+I206</f>
      </c>
      <c>
        <f>0+O190+O194+O198+O202+O206</f>
      </c>
    </row>
    <row r="190" spans="1:16" ht="12.75">
      <c r="A190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120</v>
      </c>
      <c s="26">
        <v>18</v>
      </c>
      <c s="26">
        <v>0</v>
      </c>
      <c s="26">
        <f>ROUND(ROUND(H190,2)*ROUND(G190,2),2)</f>
      </c>
      <c r="O190">
        <f>(I190*21)/100</f>
      </c>
      <c t="s">
        <v>12</v>
      </c>
    </row>
    <row r="191" spans="1:5" ht="12.75">
      <c r="A191" s="27" t="s">
        <v>40</v>
      </c>
      <c r="E191" s="28" t="s">
        <v>37</v>
      </c>
    </row>
    <row r="192" spans="1:5" ht="25.5">
      <c r="A192" s="29" t="s">
        <v>42</v>
      </c>
      <c r="E192" s="30" t="s">
        <v>322</v>
      </c>
    </row>
    <row r="193" spans="1:5" ht="255">
      <c r="A193" t="s">
        <v>43</v>
      </c>
      <c r="E193" s="28" t="s">
        <v>323</v>
      </c>
    </row>
    <row r="194" spans="1:16" ht="12.75">
      <c r="A194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120</v>
      </c>
      <c s="26">
        <v>128.5</v>
      </c>
      <c s="26">
        <v>0</v>
      </c>
      <c s="26">
        <f>ROUND(ROUND(H194,2)*ROUND(G194,2),2)</f>
      </c>
      <c r="O194">
        <f>(I194*21)/100</f>
      </c>
      <c t="s">
        <v>12</v>
      </c>
    </row>
    <row r="195" spans="1:5" ht="12.75">
      <c r="A195" s="27" t="s">
        <v>40</v>
      </c>
      <c r="E195" s="28" t="s">
        <v>327</v>
      </c>
    </row>
    <row r="196" spans="1:5" ht="25.5">
      <c r="A196" s="29" t="s">
        <v>42</v>
      </c>
      <c r="E196" s="30" t="s">
        <v>328</v>
      </c>
    </row>
    <row r="197" spans="1:5" ht="242.25">
      <c r="A197" t="s">
        <v>43</v>
      </c>
      <c r="E197" s="28" t="s">
        <v>329</v>
      </c>
    </row>
    <row r="198" spans="1:16" ht="12.75">
      <c r="A198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76</v>
      </c>
      <c s="26">
        <v>5</v>
      </c>
      <c s="26">
        <v>0</v>
      </c>
      <c s="26">
        <f>ROUND(ROUND(H198,2)*ROUND(G198,2),2)</f>
      </c>
      <c r="O198">
        <f>(I198*21)/100</f>
      </c>
      <c t="s">
        <v>12</v>
      </c>
    </row>
    <row r="199" spans="1:5" ht="12.75">
      <c r="A199" s="27" t="s">
        <v>40</v>
      </c>
      <c r="E199" s="28" t="s">
        <v>37</v>
      </c>
    </row>
    <row r="200" spans="1:5" ht="25.5">
      <c r="A200" s="29" t="s">
        <v>42</v>
      </c>
      <c r="E200" s="30" t="s">
        <v>333</v>
      </c>
    </row>
    <row r="201" spans="1:5" ht="76.5">
      <c r="A201" t="s">
        <v>43</v>
      </c>
      <c r="E201" s="28" t="s">
        <v>334</v>
      </c>
    </row>
    <row r="202" spans="1:16" ht="12.75">
      <c r="A202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111</v>
      </c>
      <c s="26">
        <v>3.55</v>
      </c>
      <c s="26">
        <v>0</v>
      </c>
      <c s="26">
        <f>ROUND(ROUND(H202,2)*ROUND(G202,2),2)</f>
      </c>
      <c r="O202">
        <f>(I202*21)/100</f>
      </c>
      <c t="s">
        <v>12</v>
      </c>
    </row>
    <row r="203" spans="1:5" ht="12.75">
      <c r="A203" s="27" t="s">
        <v>40</v>
      </c>
      <c r="E203" s="28" t="s">
        <v>338</v>
      </c>
    </row>
    <row r="204" spans="1:5" ht="25.5">
      <c r="A204" s="29" t="s">
        <v>42</v>
      </c>
      <c r="E204" s="30" t="s">
        <v>339</v>
      </c>
    </row>
    <row r="205" spans="1:5" ht="369.75">
      <c r="A205" t="s">
        <v>43</v>
      </c>
      <c r="E205" s="28" t="s">
        <v>340</v>
      </c>
    </row>
    <row r="206" spans="1:16" ht="12.75">
      <c r="A206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76</v>
      </c>
      <c s="26">
        <v>5</v>
      </c>
      <c s="26">
        <v>0</v>
      </c>
      <c s="26">
        <f>ROUND(ROUND(H206,2)*ROUND(G206,2),2)</f>
      </c>
      <c r="O206">
        <f>(I206*21)/100</f>
      </c>
      <c t="s">
        <v>12</v>
      </c>
    </row>
    <row r="207" spans="1:5" ht="12.75">
      <c r="A207" s="27" t="s">
        <v>40</v>
      </c>
      <c r="E207" s="28" t="s">
        <v>37</v>
      </c>
    </row>
    <row r="208" spans="1:5" ht="12.75">
      <c r="A208" s="29" t="s">
        <v>42</v>
      </c>
      <c r="E208" s="30" t="s">
        <v>344</v>
      </c>
    </row>
    <row r="209" spans="1:5" ht="12.75">
      <c r="A209" t="s">
        <v>43</v>
      </c>
      <c r="E209" s="28" t="s">
        <v>345</v>
      </c>
    </row>
    <row r="210" spans="1:18" ht="12.75" customHeight="1">
      <c r="A210" s="5" t="s">
        <v>33</v>
      </c>
      <c s="5"/>
      <c s="34" t="s">
        <v>30</v>
      </c>
      <c s="5"/>
      <c s="21" t="s">
        <v>346</v>
      </c>
      <c s="5"/>
      <c s="5"/>
      <c s="5"/>
      <c s="35">
        <f>0+Q210</f>
      </c>
      <c r="O210">
        <f>0+R210</f>
      </c>
      <c r="Q210">
        <f>0+I211+I215+I219+I223+I227+I231+I235+I239+I243+I247+I251+I255+I259+I263+I267+I271+I275+I279+I283+I287+I291+I295+I299+I303+I307+I311+I315+I319+I323+I327+I331</f>
      </c>
      <c>
        <f>0+O211+O215+O219+O223+O227+O231+O235+O239+O243+O247+O251+O255+O259+O263+O267+O271+O275+O279+O283+O287+O291+O295+O299+O303+O307+O311+O315+O319+O323+O327+O331</f>
      </c>
    </row>
    <row r="211" spans="1:16" ht="25.5">
      <c r="A211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120</v>
      </c>
      <c s="26">
        <v>94</v>
      </c>
      <c s="26">
        <v>0</v>
      </c>
      <c s="26">
        <f>ROUND(ROUND(H211,2)*ROUND(G211,2),2)</f>
      </c>
      <c r="O211">
        <f>(I211*21)/100</f>
      </c>
      <c t="s">
        <v>12</v>
      </c>
    </row>
    <row r="212" spans="1:5" ht="12.75">
      <c r="A212" s="27" t="s">
        <v>40</v>
      </c>
      <c r="E212" s="28" t="s">
        <v>37</v>
      </c>
    </row>
    <row r="213" spans="1:5" ht="25.5">
      <c r="A213" s="29" t="s">
        <v>42</v>
      </c>
      <c r="E213" s="30" t="s">
        <v>350</v>
      </c>
    </row>
    <row r="214" spans="1:5" ht="127.5">
      <c r="A214" t="s">
        <v>43</v>
      </c>
      <c r="E214" s="28" t="s">
        <v>351</v>
      </c>
    </row>
    <row r="215" spans="1:16" ht="25.5">
      <c r="A215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120</v>
      </c>
      <c s="26">
        <v>30</v>
      </c>
      <c s="26">
        <v>0</v>
      </c>
      <c s="26">
        <f>ROUND(ROUND(H215,2)*ROUND(G215,2),2)</f>
      </c>
      <c r="O215">
        <f>(I215*21)/100</f>
      </c>
      <c t="s">
        <v>12</v>
      </c>
    </row>
    <row r="216" spans="1:5" ht="12.75">
      <c r="A216" s="27" t="s">
        <v>40</v>
      </c>
      <c r="E216" s="28" t="s">
        <v>355</v>
      </c>
    </row>
    <row r="217" spans="1:5" ht="25.5">
      <c r="A217" s="29" t="s">
        <v>42</v>
      </c>
      <c r="E217" s="30" t="s">
        <v>356</v>
      </c>
    </row>
    <row r="218" spans="1:5" ht="38.25">
      <c r="A218" t="s">
        <v>43</v>
      </c>
      <c r="E218" s="28" t="s">
        <v>357</v>
      </c>
    </row>
    <row r="219" spans="1:16" ht="25.5">
      <c r="A219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120</v>
      </c>
      <c s="26">
        <v>176</v>
      </c>
      <c s="26">
        <v>0</v>
      </c>
      <c s="26">
        <f>ROUND(ROUND(H219,2)*ROUND(G219,2),2)</f>
      </c>
      <c r="O219">
        <f>(I219*21)/100</f>
      </c>
      <c t="s">
        <v>12</v>
      </c>
    </row>
    <row r="220" spans="1:5" ht="12.75">
      <c r="A220" s="27" t="s">
        <v>40</v>
      </c>
      <c r="E220" s="28" t="s">
        <v>37</v>
      </c>
    </row>
    <row r="221" spans="1:5" ht="25.5">
      <c r="A221" s="29" t="s">
        <v>42</v>
      </c>
      <c r="E221" s="30" t="s">
        <v>361</v>
      </c>
    </row>
    <row r="222" spans="1:5" ht="127.5">
      <c r="A222" t="s">
        <v>43</v>
      </c>
      <c r="E222" s="28" t="s">
        <v>351</v>
      </c>
    </row>
    <row r="223" spans="1:16" ht="12.75">
      <c r="A223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120</v>
      </c>
      <c s="26">
        <v>40</v>
      </c>
      <c s="26">
        <v>0</v>
      </c>
      <c s="26">
        <f>ROUND(ROUND(H223,2)*ROUND(G223,2),2)</f>
      </c>
      <c r="O223">
        <f>(I223*21)/100</f>
      </c>
      <c t="s">
        <v>12</v>
      </c>
    </row>
    <row r="224" spans="1:5" ht="12.75">
      <c r="A224" s="27" t="s">
        <v>40</v>
      </c>
      <c r="E224" s="28" t="s">
        <v>365</v>
      </c>
    </row>
    <row r="225" spans="1:5" ht="25.5">
      <c r="A225" s="29" t="s">
        <v>42</v>
      </c>
      <c r="E225" s="30" t="s">
        <v>366</v>
      </c>
    </row>
    <row r="226" spans="1:5" ht="76.5">
      <c r="A226" t="s">
        <v>43</v>
      </c>
      <c r="E226" s="28" t="s">
        <v>367</v>
      </c>
    </row>
    <row r="227" spans="1:16" ht="12.75">
      <c r="A227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76</v>
      </c>
      <c s="26">
        <v>343</v>
      </c>
      <c s="26">
        <v>0</v>
      </c>
      <c s="26">
        <f>ROUND(ROUND(H227,2)*ROUND(G227,2),2)</f>
      </c>
      <c r="O227">
        <f>(I227*21)/100</f>
      </c>
      <c t="s">
        <v>12</v>
      </c>
    </row>
    <row r="228" spans="1:5" ht="12.75">
      <c r="A228" s="27" t="s">
        <v>40</v>
      </c>
      <c r="E228" s="28" t="s">
        <v>37</v>
      </c>
    </row>
    <row r="229" spans="1:5" ht="38.25">
      <c r="A229" s="29" t="s">
        <v>42</v>
      </c>
      <c r="E229" s="30" t="s">
        <v>371</v>
      </c>
    </row>
    <row r="230" spans="1:5" ht="51">
      <c r="A230" t="s">
        <v>43</v>
      </c>
      <c r="E230" s="28" t="s">
        <v>372</v>
      </c>
    </row>
    <row r="231" spans="1:16" ht="12.75">
      <c r="A231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76</v>
      </c>
      <c s="26">
        <v>255</v>
      </c>
      <c s="26">
        <v>0</v>
      </c>
      <c s="26">
        <f>ROUND(ROUND(H231,2)*ROUND(G231,2),2)</f>
      </c>
      <c r="O231">
        <f>(I231*21)/100</f>
      </c>
      <c t="s">
        <v>12</v>
      </c>
    </row>
    <row r="232" spans="1:5" ht="12.75">
      <c r="A232" s="27" t="s">
        <v>40</v>
      </c>
      <c r="E232" s="28" t="s">
        <v>355</v>
      </c>
    </row>
    <row r="233" spans="1:5" ht="12.75">
      <c r="A233" s="29" t="s">
        <v>42</v>
      </c>
      <c r="E233" s="30" t="s">
        <v>376</v>
      </c>
    </row>
    <row r="234" spans="1:5" ht="25.5">
      <c r="A234" t="s">
        <v>43</v>
      </c>
      <c r="E234" s="28" t="s">
        <v>377</v>
      </c>
    </row>
    <row r="235" spans="1:16" ht="25.5">
      <c r="A235" s="19" t="s">
        <v>35</v>
      </c>
      <c s="23" t="s">
        <v>378</v>
      </c>
      <c s="23" t="s">
        <v>379</v>
      </c>
      <c s="19" t="s">
        <v>37</v>
      </c>
      <c s="24" t="s">
        <v>380</v>
      </c>
      <c s="25" t="s">
        <v>76</v>
      </c>
      <c s="26">
        <v>25</v>
      </c>
      <c s="26">
        <v>0</v>
      </c>
      <c s="26">
        <f>ROUND(ROUND(H235,2)*ROUND(G235,2),2)</f>
      </c>
      <c r="O235">
        <f>(I235*21)/100</f>
      </c>
      <c t="s">
        <v>12</v>
      </c>
    </row>
    <row r="236" spans="1:5" ht="12.75">
      <c r="A236" s="27" t="s">
        <v>40</v>
      </c>
      <c r="E236" s="28" t="s">
        <v>37</v>
      </c>
    </row>
    <row r="237" spans="1:5" ht="25.5">
      <c r="A237" s="29" t="s">
        <v>42</v>
      </c>
      <c r="E237" s="30" t="s">
        <v>381</v>
      </c>
    </row>
    <row r="238" spans="1:5" ht="51">
      <c r="A238" t="s">
        <v>43</v>
      </c>
      <c r="E238" s="28" t="s">
        <v>372</v>
      </c>
    </row>
    <row r="239" spans="1:16" ht="12.75">
      <c r="A239" s="19" t="s">
        <v>35</v>
      </c>
      <c s="23" t="s">
        <v>382</v>
      </c>
      <c s="23" t="s">
        <v>383</v>
      </c>
      <c s="19" t="s">
        <v>37</v>
      </c>
      <c s="24" t="s">
        <v>384</v>
      </c>
      <c s="25" t="s">
        <v>76</v>
      </c>
      <c s="26">
        <v>1</v>
      </c>
      <c s="26">
        <v>0</v>
      </c>
      <c s="26">
        <f>ROUND(ROUND(H239,2)*ROUND(G239,2),2)</f>
      </c>
      <c r="O239">
        <f>(I239*21)/100</f>
      </c>
      <c t="s">
        <v>12</v>
      </c>
    </row>
    <row r="240" spans="1:5" ht="12.75">
      <c r="A240" s="27" t="s">
        <v>40</v>
      </c>
      <c r="E240" s="28" t="s">
        <v>37</v>
      </c>
    </row>
    <row r="241" spans="1:5" ht="12.75">
      <c r="A241" s="29" t="s">
        <v>42</v>
      </c>
      <c r="E241" s="30" t="s">
        <v>385</v>
      </c>
    </row>
    <row r="242" spans="1:5" ht="63.75">
      <c r="A242" t="s">
        <v>43</v>
      </c>
      <c r="E242" s="28" t="s">
        <v>386</v>
      </c>
    </row>
    <row r="243" spans="1:16" ht="25.5">
      <c r="A243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76</v>
      </c>
      <c s="26">
        <v>92</v>
      </c>
      <c s="26">
        <v>0</v>
      </c>
      <c s="26">
        <f>ROUND(ROUND(H243,2)*ROUND(G243,2),2)</f>
      </c>
      <c r="O243">
        <f>(I243*21)/100</f>
      </c>
      <c t="s">
        <v>12</v>
      </c>
    </row>
    <row r="244" spans="1:5" ht="12.75">
      <c r="A244" s="27" t="s">
        <v>40</v>
      </c>
      <c r="E244" s="28" t="s">
        <v>37</v>
      </c>
    </row>
    <row r="245" spans="1:5" ht="409.5">
      <c r="A245" s="29" t="s">
        <v>42</v>
      </c>
      <c r="E245" s="30" t="s">
        <v>390</v>
      </c>
    </row>
    <row r="246" spans="1:5" ht="51">
      <c r="A246" t="s">
        <v>43</v>
      </c>
      <c r="E246" s="28" t="s">
        <v>391</v>
      </c>
    </row>
    <row r="247" spans="1:16" ht="12.75">
      <c r="A247" s="19" t="s">
        <v>35</v>
      </c>
      <c s="23" t="s">
        <v>392</v>
      </c>
      <c s="23" t="s">
        <v>393</v>
      </c>
      <c s="19" t="s">
        <v>37</v>
      </c>
      <c s="24" t="s">
        <v>394</v>
      </c>
      <c s="25" t="s">
        <v>76</v>
      </c>
      <c s="26">
        <v>74</v>
      </c>
      <c s="26">
        <v>0</v>
      </c>
      <c s="26">
        <f>ROUND(ROUND(H247,2)*ROUND(G247,2),2)</f>
      </c>
      <c r="O247">
        <f>(I247*21)/100</f>
      </c>
      <c t="s">
        <v>12</v>
      </c>
    </row>
    <row r="248" spans="1:5" ht="12.75">
      <c r="A248" s="27" t="s">
        <v>40</v>
      </c>
      <c r="E248" s="28" t="s">
        <v>355</v>
      </c>
    </row>
    <row r="249" spans="1:5" ht="409.5">
      <c r="A249" s="29" t="s">
        <v>42</v>
      </c>
      <c r="E249" s="30" t="s">
        <v>395</v>
      </c>
    </row>
    <row r="250" spans="1:5" ht="25.5">
      <c r="A250" t="s">
        <v>43</v>
      </c>
      <c r="E250" s="28" t="s">
        <v>396</v>
      </c>
    </row>
    <row r="251" spans="1:16" ht="12.75">
      <c r="A251" s="19" t="s">
        <v>35</v>
      </c>
      <c s="23" t="s">
        <v>397</v>
      </c>
      <c s="23" t="s">
        <v>398</v>
      </c>
      <c s="19" t="s">
        <v>37</v>
      </c>
      <c s="24" t="s">
        <v>399</v>
      </c>
      <c s="25" t="s">
        <v>76</v>
      </c>
      <c s="26">
        <v>5</v>
      </c>
      <c s="26">
        <v>0</v>
      </c>
      <c s="26">
        <f>ROUND(ROUND(H251,2)*ROUND(G251,2),2)</f>
      </c>
      <c r="O251">
        <f>(I251*21)/100</f>
      </c>
      <c t="s">
        <v>12</v>
      </c>
    </row>
    <row r="252" spans="1:5" ht="12.75">
      <c r="A252" s="27" t="s">
        <v>40</v>
      </c>
      <c r="E252" s="28" t="s">
        <v>37</v>
      </c>
    </row>
    <row r="253" spans="1:5" ht="12.75">
      <c r="A253" s="29" t="s">
        <v>42</v>
      </c>
      <c r="E253" s="30" t="s">
        <v>400</v>
      </c>
    </row>
    <row r="254" spans="1:5" ht="25.5">
      <c r="A254" t="s">
        <v>43</v>
      </c>
      <c r="E254" s="28" t="s">
        <v>401</v>
      </c>
    </row>
    <row r="255" spans="1:16" ht="25.5">
      <c r="A255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76</v>
      </c>
      <c s="26">
        <v>58</v>
      </c>
      <c s="26">
        <v>0</v>
      </c>
      <c s="26">
        <f>ROUND(ROUND(H255,2)*ROUND(G255,2),2)</f>
      </c>
      <c r="O255">
        <f>(I255*21)/100</f>
      </c>
      <c t="s">
        <v>12</v>
      </c>
    </row>
    <row r="256" spans="1:5" ht="12.75">
      <c r="A256" s="27" t="s">
        <v>40</v>
      </c>
      <c r="E256" s="28" t="s">
        <v>37</v>
      </c>
    </row>
    <row r="257" spans="1:5" ht="25.5">
      <c r="A257" s="29" t="s">
        <v>42</v>
      </c>
      <c r="E257" s="30" t="s">
        <v>405</v>
      </c>
    </row>
    <row r="258" spans="1:5" ht="51">
      <c r="A258" t="s">
        <v>43</v>
      </c>
      <c r="E258" s="28" t="s">
        <v>406</v>
      </c>
    </row>
    <row r="259" spans="1:16" ht="25.5">
      <c r="A259" s="19" t="s">
        <v>35</v>
      </c>
      <c s="23" t="s">
        <v>407</v>
      </c>
      <c s="23" t="s">
        <v>408</v>
      </c>
      <c s="19" t="s">
        <v>37</v>
      </c>
      <c s="24" t="s">
        <v>409</v>
      </c>
      <c s="25" t="s">
        <v>202</v>
      </c>
      <c s="26">
        <v>1964.5</v>
      </c>
      <c s="26">
        <v>0</v>
      </c>
      <c s="26">
        <f>ROUND(ROUND(H259,2)*ROUND(G259,2),2)</f>
      </c>
      <c r="O259">
        <f>(I259*21)/100</f>
      </c>
      <c t="s">
        <v>12</v>
      </c>
    </row>
    <row r="260" spans="1:5" ht="12.75">
      <c r="A260" s="27" t="s">
        <v>40</v>
      </c>
      <c r="E260" s="28" t="s">
        <v>37</v>
      </c>
    </row>
    <row r="261" spans="1:5" ht="127.5">
      <c r="A261" s="29" t="s">
        <v>42</v>
      </c>
      <c r="E261" s="30" t="s">
        <v>410</v>
      </c>
    </row>
    <row r="262" spans="1:5" ht="38.25">
      <c r="A262" t="s">
        <v>43</v>
      </c>
      <c r="E262" s="28" t="s">
        <v>411</v>
      </c>
    </row>
    <row r="263" spans="1:16" ht="25.5">
      <c r="A263" s="19" t="s">
        <v>35</v>
      </c>
      <c s="23" t="s">
        <v>412</v>
      </c>
      <c s="23" t="s">
        <v>413</v>
      </c>
      <c s="19" t="s">
        <v>37</v>
      </c>
      <c s="24" t="s">
        <v>414</v>
      </c>
      <c s="25" t="s">
        <v>202</v>
      </c>
      <c s="26">
        <v>1964.5</v>
      </c>
      <c s="26">
        <v>0</v>
      </c>
      <c s="26">
        <f>ROUND(ROUND(H263,2)*ROUND(G263,2),2)</f>
      </c>
      <c r="O263">
        <f>(I263*21)/100</f>
      </c>
      <c t="s">
        <v>12</v>
      </c>
    </row>
    <row r="264" spans="1:5" ht="12.75">
      <c r="A264" s="27" t="s">
        <v>40</v>
      </c>
      <c r="E264" s="28" t="s">
        <v>37</v>
      </c>
    </row>
    <row r="265" spans="1:5" ht="127.5">
      <c r="A265" s="29" t="s">
        <v>42</v>
      </c>
      <c r="E265" s="30" t="s">
        <v>410</v>
      </c>
    </row>
    <row r="266" spans="1:5" ht="38.25">
      <c r="A266" t="s">
        <v>43</v>
      </c>
      <c r="E266" s="28" t="s">
        <v>411</v>
      </c>
    </row>
    <row r="267" spans="1:16" ht="12.75">
      <c r="A267" s="19" t="s">
        <v>35</v>
      </c>
      <c s="23" t="s">
        <v>415</v>
      </c>
      <c s="23" t="s">
        <v>416</v>
      </c>
      <c s="19" t="s">
        <v>37</v>
      </c>
      <c s="24" t="s">
        <v>417</v>
      </c>
      <c s="25" t="s">
        <v>120</v>
      </c>
      <c s="26">
        <v>185</v>
      </c>
      <c s="26">
        <v>0</v>
      </c>
      <c s="26">
        <f>ROUND(ROUND(H267,2)*ROUND(G267,2),2)</f>
      </c>
      <c r="O267">
        <f>(I267*21)/100</f>
      </c>
      <c t="s">
        <v>12</v>
      </c>
    </row>
    <row r="268" spans="1:5" ht="12.75">
      <c r="A268" s="27" t="s">
        <v>40</v>
      </c>
      <c r="E268" s="28" t="s">
        <v>418</v>
      </c>
    </row>
    <row r="269" spans="1:5" ht="25.5">
      <c r="A269" s="29" t="s">
        <v>42</v>
      </c>
      <c r="E269" s="30" t="s">
        <v>419</v>
      </c>
    </row>
    <row r="270" spans="1:5" ht="51">
      <c r="A270" t="s">
        <v>43</v>
      </c>
      <c r="E270" s="28" t="s">
        <v>420</v>
      </c>
    </row>
    <row r="271" spans="1:16" ht="12.75">
      <c r="A271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120</v>
      </c>
      <c s="26">
        <v>142.8</v>
      </c>
      <c s="26">
        <v>0</v>
      </c>
      <c s="26">
        <f>ROUND(ROUND(H271,2)*ROUND(G271,2),2)</f>
      </c>
      <c r="O271">
        <f>(I271*21)/100</f>
      </c>
      <c t="s">
        <v>12</v>
      </c>
    </row>
    <row r="272" spans="1:5" ht="25.5">
      <c r="A272" s="27" t="s">
        <v>40</v>
      </c>
      <c r="E272" s="28" t="s">
        <v>424</v>
      </c>
    </row>
    <row r="273" spans="1:5" ht="38.25">
      <c r="A273" s="29" t="s">
        <v>42</v>
      </c>
      <c r="E273" s="30" t="s">
        <v>425</v>
      </c>
    </row>
    <row r="274" spans="1:5" ht="63.75">
      <c r="A274" t="s">
        <v>43</v>
      </c>
      <c r="E274" s="28" t="s">
        <v>426</v>
      </c>
    </row>
    <row r="275" spans="1:16" ht="12.75">
      <c r="A275" s="19" t="s">
        <v>35</v>
      </c>
      <c s="23" t="s">
        <v>427</v>
      </c>
      <c s="23" t="s">
        <v>428</v>
      </c>
      <c s="19" t="s">
        <v>37</v>
      </c>
      <c s="24" t="s">
        <v>429</v>
      </c>
      <c s="25" t="s">
        <v>120</v>
      </c>
      <c s="26">
        <v>9</v>
      </c>
      <c s="26">
        <v>0</v>
      </c>
      <c s="26">
        <f>ROUND(ROUND(H275,2)*ROUND(G275,2),2)</f>
      </c>
      <c r="O275">
        <f>(I275*21)/100</f>
      </c>
      <c t="s">
        <v>12</v>
      </c>
    </row>
    <row r="276" spans="1:5" ht="12.75">
      <c r="A276" s="27" t="s">
        <v>40</v>
      </c>
      <c r="E276" s="28" t="s">
        <v>37</v>
      </c>
    </row>
    <row r="277" spans="1:5" ht="12.75">
      <c r="A277" s="29" t="s">
        <v>42</v>
      </c>
      <c r="E277" s="30" t="s">
        <v>430</v>
      </c>
    </row>
    <row r="278" spans="1:5" ht="63.75">
      <c r="A278" t="s">
        <v>43</v>
      </c>
      <c r="E278" s="28" t="s">
        <v>426</v>
      </c>
    </row>
    <row r="279" spans="1:16" ht="12.75">
      <c r="A279" s="19" t="s">
        <v>35</v>
      </c>
      <c s="23" t="s">
        <v>431</v>
      </c>
      <c s="23" t="s">
        <v>428</v>
      </c>
      <c s="19" t="s">
        <v>46</v>
      </c>
      <c s="24" t="s">
        <v>429</v>
      </c>
      <c s="25" t="s">
        <v>120</v>
      </c>
      <c s="26">
        <v>32</v>
      </c>
      <c s="26">
        <v>0</v>
      </c>
      <c s="26">
        <f>ROUND(ROUND(H279,2)*ROUND(G279,2),2)</f>
      </c>
      <c r="O279">
        <f>(I279*21)/100</f>
      </c>
      <c t="s">
        <v>12</v>
      </c>
    </row>
    <row r="280" spans="1:5" ht="25.5">
      <c r="A280" s="27" t="s">
        <v>40</v>
      </c>
      <c r="E280" s="28" t="s">
        <v>432</v>
      </c>
    </row>
    <row r="281" spans="1:5" ht="12.75">
      <c r="A281" s="29" t="s">
        <v>42</v>
      </c>
      <c r="E281" s="30" t="s">
        <v>433</v>
      </c>
    </row>
    <row r="282" spans="1:5" ht="63.75">
      <c r="A282" t="s">
        <v>43</v>
      </c>
      <c r="E282" s="28" t="s">
        <v>426</v>
      </c>
    </row>
    <row r="283" spans="1:16" ht="12.75">
      <c r="A283" s="19" t="s">
        <v>35</v>
      </c>
      <c s="23" t="s">
        <v>434</v>
      </c>
      <c s="23" t="s">
        <v>435</v>
      </c>
      <c s="19" t="s">
        <v>37</v>
      </c>
      <c s="24" t="s">
        <v>436</v>
      </c>
      <c s="25" t="s">
        <v>120</v>
      </c>
      <c s="26">
        <v>21</v>
      </c>
      <c s="26">
        <v>0</v>
      </c>
      <c s="26">
        <f>ROUND(ROUND(H283,2)*ROUND(G283,2),2)</f>
      </c>
      <c r="O283">
        <f>(I283*21)/100</f>
      </c>
      <c t="s">
        <v>12</v>
      </c>
    </row>
    <row r="284" spans="1:5" ht="12.75">
      <c r="A284" s="27" t="s">
        <v>40</v>
      </c>
      <c r="E284" s="28" t="s">
        <v>37</v>
      </c>
    </row>
    <row r="285" spans="1:5" ht="25.5">
      <c r="A285" s="29" t="s">
        <v>42</v>
      </c>
      <c r="E285" s="30" t="s">
        <v>437</v>
      </c>
    </row>
    <row r="286" spans="1:5" ht="63.75">
      <c r="A286" t="s">
        <v>43</v>
      </c>
      <c r="E286" s="28" t="s">
        <v>426</v>
      </c>
    </row>
    <row r="287" spans="1:16" ht="12.75">
      <c r="A287" s="19" t="s">
        <v>35</v>
      </c>
      <c s="23" t="s">
        <v>438</v>
      </c>
      <c s="23" t="s">
        <v>439</v>
      </c>
      <c s="19" t="s">
        <v>37</v>
      </c>
      <c s="24" t="s">
        <v>440</v>
      </c>
      <c s="25" t="s">
        <v>76</v>
      </c>
      <c s="26">
        <v>2</v>
      </c>
      <c s="26">
        <v>0</v>
      </c>
      <c s="26">
        <f>ROUND(ROUND(H287,2)*ROUND(G287,2),2)</f>
      </c>
      <c r="O287">
        <f>(I287*21)/100</f>
      </c>
      <c t="s">
        <v>12</v>
      </c>
    </row>
    <row r="288" spans="1:5" ht="12.75">
      <c r="A288" s="27" t="s">
        <v>40</v>
      </c>
      <c r="E288" s="28" t="s">
        <v>37</v>
      </c>
    </row>
    <row r="289" spans="1:5" ht="25.5">
      <c r="A289" s="29" t="s">
        <v>42</v>
      </c>
      <c r="E289" s="30" t="s">
        <v>441</v>
      </c>
    </row>
    <row r="290" spans="1:5" ht="63.75">
      <c r="A290" t="s">
        <v>43</v>
      </c>
      <c r="E290" s="28" t="s">
        <v>442</v>
      </c>
    </row>
    <row r="291" spans="1:16" ht="12.75">
      <c r="A291" s="19" t="s">
        <v>35</v>
      </c>
      <c s="23" t="s">
        <v>443</v>
      </c>
      <c s="23" t="s">
        <v>444</v>
      </c>
      <c s="19" t="s">
        <v>37</v>
      </c>
      <c s="24" t="s">
        <v>445</v>
      </c>
      <c s="25" t="s">
        <v>76</v>
      </c>
      <c s="26">
        <v>4</v>
      </c>
      <c s="26">
        <v>0</v>
      </c>
      <c s="26">
        <f>ROUND(ROUND(H291,2)*ROUND(G291,2),2)</f>
      </c>
      <c r="O291">
        <f>(I291*21)/100</f>
      </c>
      <c t="s">
        <v>12</v>
      </c>
    </row>
    <row r="292" spans="1:5" ht="12.75">
      <c r="A292" s="27" t="s">
        <v>40</v>
      </c>
      <c r="E292" s="28" t="s">
        <v>37</v>
      </c>
    </row>
    <row r="293" spans="1:5" ht="25.5">
      <c r="A293" s="29" t="s">
        <v>42</v>
      </c>
      <c r="E293" s="30" t="s">
        <v>446</v>
      </c>
    </row>
    <row r="294" spans="1:5" ht="63.75">
      <c r="A294" t="s">
        <v>43</v>
      </c>
      <c r="E294" s="28" t="s">
        <v>442</v>
      </c>
    </row>
    <row r="295" spans="1:16" ht="12.75">
      <c r="A295" s="19" t="s">
        <v>35</v>
      </c>
      <c s="23" t="s">
        <v>447</v>
      </c>
      <c s="23" t="s">
        <v>448</v>
      </c>
      <c s="19" t="s">
        <v>37</v>
      </c>
      <c s="24" t="s">
        <v>449</v>
      </c>
      <c s="25" t="s">
        <v>120</v>
      </c>
      <c s="26">
        <v>256</v>
      </c>
      <c s="26">
        <v>0</v>
      </c>
      <c s="26">
        <f>ROUND(ROUND(H295,2)*ROUND(G295,2),2)</f>
      </c>
      <c r="O295">
        <f>(I295*21)/100</f>
      </c>
      <c t="s">
        <v>12</v>
      </c>
    </row>
    <row r="296" spans="1:5" ht="12.75">
      <c r="A296" s="27" t="s">
        <v>40</v>
      </c>
      <c r="E296" s="28" t="s">
        <v>450</v>
      </c>
    </row>
    <row r="297" spans="1:5" ht="25.5">
      <c r="A297" s="29" t="s">
        <v>42</v>
      </c>
      <c r="E297" s="30" t="s">
        <v>451</v>
      </c>
    </row>
    <row r="298" spans="1:5" ht="25.5">
      <c r="A298" t="s">
        <v>43</v>
      </c>
      <c r="E298" s="28" t="s">
        <v>452</v>
      </c>
    </row>
    <row r="299" spans="1:16" ht="12.75">
      <c r="A299" s="19" t="s">
        <v>35</v>
      </c>
      <c s="23" t="s">
        <v>453</v>
      </c>
      <c s="23" t="s">
        <v>454</v>
      </c>
      <c s="19" t="s">
        <v>37</v>
      </c>
      <c s="24" t="s">
        <v>455</v>
      </c>
      <c s="25" t="s">
        <v>120</v>
      </c>
      <c s="26">
        <v>506</v>
      </c>
      <c s="26">
        <v>0</v>
      </c>
      <c s="26">
        <f>ROUND(ROUND(H299,2)*ROUND(G299,2),2)</f>
      </c>
      <c r="O299">
        <f>(I299*21)/100</f>
      </c>
      <c t="s">
        <v>12</v>
      </c>
    </row>
    <row r="300" spans="1:5" ht="12.75">
      <c r="A300" s="27" t="s">
        <v>40</v>
      </c>
      <c r="E300" s="28" t="s">
        <v>456</v>
      </c>
    </row>
    <row r="301" spans="1:5" ht="12.75">
      <c r="A301" s="29" t="s">
        <v>42</v>
      </c>
      <c r="E301" s="30" t="s">
        <v>457</v>
      </c>
    </row>
    <row r="302" spans="1:5" ht="38.25">
      <c r="A302" t="s">
        <v>43</v>
      </c>
      <c r="E302" s="28" t="s">
        <v>458</v>
      </c>
    </row>
    <row r="303" spans="1:16" ht="12.75">
      <c r="A303" s="19" t="s">
        <v>35</v>
      </c>
      <c s="23" t="s">
        <v>459</v>
      </c>
      <c s="23" t="s">
        <v>460</v>
      </c>
      <c s="19" t="s">
        <v>37</v>
      </c>
      <c s="24" t="s">
        <v>461</v>
      </c>
      <c s="25" t="s">
        <v>202</v>
      </c>
      <c s="26">
        <v>127</v>
      </c>
      <c s="26">
        <v>0</v>
      </c>
      <c s="26">
        <f>ROUND(ROUND(H303,2)*ROUND(G303,2),2)</f>
      </c>
      <c r="O303">
        <f>(I303*21)/100</f>
      </c>
      <c t="s">
        <v>12</v>
      </c>
    </row>
    <row r="304" spans="1:5" ht="12.75">
      <c r="A304" s="27" t="s">
        <v>40</v>
      </c>
      <c r="E304" s="28" t="s">
        <v>462</v>
      </c>
    </row>
    <row r="305" spans="1:5" ht="25.5">
      <c r="A305" s="29" t="s">
        <v>42</v>
      </c>
      <c r="E305" s="30" t="s">
        <v>463</v>
      </c>
    </row>
    <row r="306" spans="1:5" ht="102">
      <c r="A306" t="s">
        <v>43</v>
      </c>
      <c r="E306" s="28" t="s">
        <v>464</v>
      </c>
    </row>
    <row r="307" spans="1:16" ht="12.75">
      <c r="A307" s="19" t="s">
        <v>35</v>
      </c>
      <c s="23" t="s">
        <v>465</v>
      </c>
      <c s="23" t="s">
        <v>466</v>
      </c>
      <c s="19" t="s">
        <v>37</v>
      </c>
      <c s="24" t="s">
        <v>467</v>
      </c>
      <c s="25" t="s">
        <v>76</v>
      </c>
      <c s="26">
        <v>1</v>
      </c>
      <c s="26">
        <v>0</v>
      </c>
      <c s="26">
        <f>ROUND(ROUND(H307,2)*ROUND(G307,2),2)</f>
      </c>
      <c r="O307">
        <f>(I307*21)/100</f>
      </c>
      <c t="s">
        <v>12</v>
      </c>
    </row>
    <row r="308" spans="1:5" ht="38.25">
      <c r="A308" s="27" t="s">
        <v>40</v>
      </c>
      <c r="E308" s="28" t="s">
        <v>468</v>
      </c>
    </row>
    <row r="309" spans="1:5" ht="12.75">
      <c r="A309" s="29" t="s">
        <v>42</v>
      </c>
      <c r="E309" s="30" t="s">
        <v>37</v>
      </c>
    </row>
    <row r="310" spans="1:5" ht="38.25">
      <c r="A310" t="s">
        <v>43</v>
      </c>
      <c r="E310" s="28" t="s">
        <v>469</v>
      </c>
    </row>
    <row r="311" spans="1:16" ht="12.75">
      <c r="A311" s="19" t="s">
        <v>35</v>
      </c>
      <c s="23" t="s">
        <v>470</v>
      </c>
      <c s="23" t="s">
        <v>471</v>
      </c>
      <c s="19" t="s">
        <v>37</v>
      </c>
      <c s="24" t="s">
        <v>472</v>
      </c>
      <c s="25" t="s">
        <v>111</v>
      </c>
      <c s="26">
        <v>12.6</v>
      </c>
      <c s="26">
        <v>0</v>
      </c>
      <c s="26">
        <f>ROUND(ROUND(H311,2)*ROUND(G311,2),2)</f>
      </c>
      <c r="O311">
        <f>(I311*21)/100</f>
      </c>
      <c t="s">
        <v>12</v>
      </c>
    </row>
    <row r="312" spans="1:5" ht="12.75">
      <c r="A312" s="27" t="s">
        <v>40</v>
      </c>
      <c r="E312" s="28" t="s">
        <v>473</v>
      </c>
    </row>
    <row r="313" spans="1:5" ht="12.75">
      <c r="A313" s="29" t="s">
        <v>42</v>
      </c>
      <c r="E313" s="30" t="s">
        <v>474</v>
      </c>
    </row>
    <row r="314" spans="1:5" ht="102">
      <c r="A314" t="s">
        <v>43</v>
      </c>
      <c r="E314" s="28" t="s">
        <v>475</v>
      </c>
    </row>
    <row r="315" spans="1:16" ht="12.75">
      <c r="A315" s="19" t="s">
        <v>35</v>
      </c>
      <c s="23" t="s">
        <v>476</v>
      </c>
      <c s="23" t="s">
        <v>477</v>
      </c>
      <c s="19" t="s">
        <v>37</v>
      </c>
      <c s="24" t="s">
        <v>478</v>
      </c>
      <c s="25" t="s">
        <v>111</v>
      </c>
      <c s="26">
        <v>1.65</v>
      </c>
      <c s="26">
        <v>0</v>
      </c>
      <c s="26">
        <f>ROUND(ROUND(H315,2)*ROUND(G315,2),2)</f>
      </c>
      <c r="O315">
        <f>(I315*21)/100</f>
      </c>
      <c t="s">
        <v>12</v>
      </c>
    </row>
    <row r="316" spans="1:5" ht="12.75">
      <c r="A316" s="27" t="s">
        <v>40</v>
      </c>
      <c r="E316" s="28" t="s">
        <v>479</v>
      </c>
    </row>
    <row r="317" spans="1:5" ht="25.5">
      <c r="A317" s="29" t="s">
        <v>42</v>
      </c>
      <c r="E317" s="30" t="s">
        <v>480</v>
      </c>
    </row>
    <row r="318" spans="1:5" ht="102">
      <c r="A318" t="s">
        <v>43</v>
      </c>
      <c r="E318" s="28" t="s">
        <v>475</v>
      </c>
    </row>
    <row r="319" spans="1:16" ht="12.75">
      <c r="A319" s="19" t="s">
        <v>35</v>
      </c>
      <c s="23" t="s">
        <v>481</v>
      </c>
      <c s="23" t="s">
        <v>482</v>
      </c>
      <c s="19" t="s">
        <v>37</v>
      </c>
      <c s="24" t="s">
        <v>483</v>
      </c>
      <c s="25" t="s">
        <v>120</v>
      </c>
      <c s="26">
        <v>87</v>
      </c>
      <c s="26">
        <v>0</v>
      </c>
      <c s="26">
        <f>ROUND(ROUND(H319,2)*ROUND(G319,2),2)</f>
      </c>
      <c r="O319">
        <f>(I319*21)/100</f>
      </c>
      <c t="s">
        <v>12</v>
      </c>
    </row>
    <row r="320" spans="1:5" ht="12.75">
      <c r="A320" s="27" t="s">
        <v>40</v>
      </c>
      <c r="E320" s="28" t="s">
        <v>479</v>
      </c>
    </row>
    <row r="321" spans="1:5" ht="25.5">
      <c r="A321" s="29" t="s">
        <v>42</v>
      </c>
      <c r="E321" s="30" t="s">
        <v>484</v>
      </c>
    </row>
    <row r="322" spans="1:5" ht="114.75">
      <c r="A322" t="s">
        <v>43</v>
      </c>
      <c r="E322" s="28" t="s">
        <v>485</v>
      </c>
    </row>
    <row r="323" spans="1:16" ht="12.75">
      <c r="A323" s="19" t="s">
        <v>35</v>
      </c>
      <c s="23" t="s">
        <v>486</v>
      </c>
      <c s="23" t="s">
        <v>487</v>
      </c>
      <c s="19" t="s">
        <v>37</v>
      </c>
      <c s="24" t="s">
        <v>488</v>
      </c>
      <c s="25" t="s">
        <v>120</v>
      </c>
      <c s="26">
        <v>9</v>
      </c>
      <c s="26">
        <v>0</v>
      </c>
      <c s="26">
        <f>ROUND(ROUND(H323,2)*ROUND(G323,2),2)</f>
      </c>
      <c r="O323">
        <f>(I323*21)/100</f>
      </c>
      <c t="s">
        <v>12</v>
      </c>
    </row>
    <row r="324" spans="1:5" ht="12.75">
      <c r="A324" s="27" t="s">
        <v>40</v>
      </c>
      <c r="E324" s="28" t="s">
        <v>479</v>
      </c>
    </row>
    <row r="325" spans="1:5" ht="25.5">
      <c r="A325" s="29" t="s">
        <v>42</v>
      </c>
      <c r="E325" s="30" t="s">
        <v>489</v>
      </c>
    </row>
    <row r="326" spans="1:5" ht="114.75">
      <c r="A326" t="s">
        <v>43</v>
      </c>
      <c r="E326" s="28" t="s">
        <v>485</v>
      </c>
    </row>
    <row r="327" spans="1:16" ht="12.75">
      <c r="A327" s="19" t="s">
        <v>35</v>
      </c>
      <c s="23" t="s">
        <v>490</v>
      </c>
      <c s="23" t="s">
        <v>491</v>
      </c>
      <c s="19" t="s">
        <v>37</v>
      </c>
      <c s="24" t="s">
        <v>492</v>
      </c>
      <c s="25" t="s">
        <v>120</v>
      </c>
      <c s="26">
        <v>21</v>
      </c>
      <c s="26">
        <v>0</v>
      </c>
      <c s="26">
        <f>ROUND(ROUND(H327,2)*ROUND(G327,2),2)</f>
      </c>
      <c r="O327">
        <f>(I327*21)/100</f>
      </c>
      <c t="s">
        <v>12</v>
      </c>
    </row>
    <row r="328" spans="1:5" ht="12.75">
      <c r="A328" s="27" t="s">
        <v>40</v>
      </c>
      <c r="E328" s="28" t="s">
        <v>479</v>
      </c>
    </row>
    <row r="329" spans="1:5" ht="25.5">
      <c r="A329" s="29" t="s">
        <v>42</v>
      </c>
      <c r="E329" s="30" t="s">
        <v>493</v>
      </c>
    </row>
    <row r="330" spans="1:5" ht="114.75">
      <c r="A330" t="s">
        <v>43</v>
      </c>
      <c r="E330" s="28" t="s">
        <v>485</v>
      </c>
    </row>
    <row r="331" spans="1:16" ht="12.75">
      <c r="A331" s="19" t="s">
        <v>35</v>
      </c>
      <c s="23" t="s">
        <v>494</v>
      </c>
      <c s="23" t="s">
        <v>495</v>
      </c>
      <c s="19" t="s">
        <v>37</v>
      </c>
      <c s="24" t="s">
        <v>496</v>
      </c>
      <c s="25" t="s">
        <v>76</v>
      </c>
      <c s="26">
        <v>4</v>
      </c>
      <c s="26">
        <v>0</v>
      </c>
      <c s="26">
        <f>ROUND(ROUND(H331,2)*ROUND(G331,2),2)</f>
      </c>
      <c r="O331">
        <f>(I331*21)/100</f>
      </c>
      <c t="s">
        <v>12</v>
      </c>
    </row>
    <row r="332" spans="1:5" ht="12.75">
      <c r="A332" s="27" t="s">
        <v>40</v>
      </c>
      <c r="E332" s="28" t="s">
        <v>479</v>
      </c>
    </row>
    <row r="333" spans="1:5" ht="12.75">
      <c r="A333" s="29" t="s">
        <v>42</v>
      </c>
      <c r="E333" s="30" t="s">
        <v>497</v>
      </c>
    </row>
    <row r="334" spans="1:5" ht="76.5">
      <c r="A334" t="s">
        <v>43</v>
      </c>
      <c r="E334" s="28" t="s">
        <v>498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0+O8+O13+O26+O59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499</v>
      </c>
      <c s="31">
        <f>0+I8+I13+I26+I59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499</v>
      </c>
      <c s="5"/>
      <c s="14" t="s">
        <v>89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96</v>
      </c>
      <c s="19" t="s">
        <v>37</v>
      </c>
      <c s="24" t="s">
        <v>97</v>
      </c>
      <c s="25" t="s">
        <v>92</v>
      </c>
      <c s="26">
        <v>3.36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98</v>
      </c>
    </row>
    <row r="11" spans="1:5" ht="25.5">
      <c r="A11" s="29" t="s">
        <v>42</v>
      </c>
      <c r="E11" s="30" t="s">
        <v>500</v>
      </c>
    </row>
    <row r="12" spans="1:5" ht="25.5">
      <c r="A12" t="s">
        <v>43</v>
      </c>
      <c r="E12" s="28" t="s">
        <v>95</v>
      </c>
    </row>
    <row r="13" spans="1:18" ht="12.75" customHeight="1">
      <c r="A13" s="5" t="s">
        <v>33</v>
      </c>
      <c s="5"/>
      <c s="34" t="s">
        <v>19</v>
      </c>
      <c s="5"/>
      <c s="21" t="s">
        <v>104</v>
      </c>
      <c s="5"/>
      <c s="5"/>
      <c s="5"/>
      <c s="35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35</v>
      </c>
      <c s="23" t="s">
        <v>12</v>
      </c>
      <c s="23" t="s">
        <v>501</v>
      </c>
      <c s="19" t="s">
        <v>37</v>
      </c>
      <c s="24" t="s">
        <v>502</v>
      </c>
      <c s="25" t="s">
        <v>111</v>
      </c>
      <c s="26">
        <v>1.4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12.75">
      <c r="A15" s="27" t="s">
        <v>40</v>
      </c>
      <c r="E15" s="28" t="s">
        <v>37</v>
      </c>
    </row>
    <row r="16" spans="1:5" ht="38.25">
      <c r="A16" s="29" t="s">
        <v>42</v>
      </c>
      <c r="E16" s="30" t="s">
        <v>503</v>
      </c>
    </row>
    <row r="17" spans="1:5" ht="63.75">
      <c r="A17" t="s">
        <v>43</v>
      </c>
      <c r="E17" s="28" t="s">
        <v>114</v>
      </c>
    </row>
    <row r="18" spans="1:16" ht="12.75">
      <c r="A18" s="19" t="s">
        <v>35</v>
      </c>
      <c s="23" t="s">
        <v>13</v>
      </c>
      <c s="23" t="s">
        <v>123</v>
      </c>
      <c s="19" t="s">
        <v>37</v>
      </c>
      <c s="24" t="s">
        <v>124</v>
      </c>
      <c s="25" t="s">
        <v>111</v>
      </c>
      <c s="26">
        <v>19.8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25.5">
      <c r="A19" s="27" t="s">
        <v>40</v>
      </c>
      <c r="E19" s="28" t="s">
        <v>125</v>
      </c>
    </row>
    <row r="20" spans="1:5" ht="25.5">
      <c r="A20" s="29" t="s">
        <v>42</v>
      </c>
      <c r="E20" s="30" t="s">
        <v>504</v>
      </c>
    </row>
    <row r="21" spans="1:5" ht="25.5">
      <c r="A21" t="s">
        <v>43</v>
      </c>
      <c r="E21" s="28" t="s">
        <v>127</v>
      </c>
    </row>
    <row r="22" spans="1:16" ht="12.75">
      <c r="A22" s="19" t="s">
        <v>35</v>
      </c>
      <c s="23" t="s">
        <v>23</v>
      </c>
      <c s="23" t="s">
        <v>128</v>
      </c>
      <c s="19" t="s">
        <v>37</v>
      </c>
      <c s="24" t="s">
        <v>129</v>
      </c>
      <c s="25" t="s">
        <v>120</v>
      </c>
      <c s="26">
        <v>88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37</v>
      </c>
    </row>
    <row r="24" spans="1:5" ht="12.75">
      <c r="A24" s="29" t="s">
        <v>42</v>
      </c>
      <c r="E24" s="30" t="s">
        <v>505</v>
      </c>
    </row>
    <row r="25" spans="1:5" ht="25.5">
      <c r="A25" t="s">
        <v>43</v>
      </c>
      <c r="E25" s="28" t="s">
        <v>127</v>
      </c>
    </row>
    <row r="26" spans="1:18" ht="12.75" customHeight="1">
      <c r="A26" s="5" t="s">
        <v>33</v>
      </c>
      <c s="5"/>
      <c s="34" t="s">
        <v>25</v>
      </c>
      <c s="5"/>
      <c s="21" t="s">
        <v>263</v>
      </c>
      <c s="5"/>
      <c s="5"/>
      <c s="5"/>
      <c s="35">
        <f>0+Q26</f>
      </c>
      <c r="O26">
        <f>0+R26</f>
      </c>
      <c r="Q26">
        <f>0+I27+I31+I35+I39+I43+I47+I51+I55</f>
      </c>
      <c>
        <f>0+O27+O31+O35+O39+O43+O47+O51+O55</f>
      </c>
    </row>
    <row r="27" spans="1:16" ht="12.75">
      <c r="A27" s="19" t="s">
        <v>35</v>
      </c>
      <c s="23" t="s">
        <v>25</v>
      </c>
      <c s="23" t="s">
        <v>506</v>
      </c>
      <c s="19" t="s">
        <v>37</v>
      </c>
      <c s="24" t="s">
        <v>507</v>
      </c>
      <c s="25" t="s">
        <v>202</v>
      </c>
      <c s="26">
        <v>65.5</v>
      </c>
      <c s="26">
        <v>0</v>
      </c>
      <c s="26">
        <f>ROUND(ROUND(H27,2)*ROUND(G27,2),2)</f>
      </c>
      <c r="O27">
        <f>(I27*21)/100</f>
      </c>
      <c t="s">
        <v>12</v>
      </c>
    </row>
    <row r="28" spans="1:5" ht="12.75">
      <c r="A28" s="27" t="s">
        <v>40</v>
      </c>
      <c r="E28" s="28" t="s">
        <v>277</v>
      </c>
    </row>
    <row r="29" spans="1:5" ht="25.5">
      <c r="A29" s="29" t="s">
        <v>42</v>
      </c>
      <c r="E29" s="30" t="s">
        <v>508</v>
      </c>
    </row>
    <row r="30" spans="1:5" ht="51">
      <c r="A30" t="s">
        <v>43</v>
      </c>
      <c r="E30" s="28" t="s">
        <v>279</v>
      </c>
    </row>
    <row r="31" spans="1:16" ht="12.75">
      <c r="A31" s="19" t="s">
        <v>35</v>
      </c>
      <c s="23" t="s">
        <v>27</v>
      </c>
      <c s="23" t="s">
        <v>302</v>
      </c>
      <c s="19" t="s">
        <v>37</v>
      </c>
      <c s="24" t="s">
        <v>303</v>
      </c>
      <c s="25" t="s">
        <v>202</v>
      </c>
      <c s="26">
        <v>440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12.75">
      <c r="A32" s="27" t="s">
        <v>40</v>
      </c>
      <c r="E32" s="28" t="s">
        <v>37</v>
      </c>
    </row>
    <row r="33" spans="1:5" ht="12.75">
      <c r="A33" s="29" t="s">
        <v>42</v>
      </c>
      <c r="E33" s="30" t="s">
        <v>509</v>
      </c>
    </row>
    <row r="34" spans="1:5" ht="51">
      <c r="A34" t="s">
        <v>43</v>
      </c>
      <c r="E34" s="28" t="s">
        <v>300</v>
      </c>
    </row>
    <row r="35" spans="1:16" ht="12.75">
      <c r="A35" s="19" t="s">
        <v>35</v>
      </c>
      <c s="23" t="s">
        <v>61</v>
      </c>
      <c s="23" t="s">
        <v>306</v>
      </c>
      <c s="19" t="s">
        <v>37</v>
      </c>
      <c s="24" t="s">
        <v>307</v>
      </c>
      <c s="25" t="s">
        <v>202</v>
      </c>
      <c s="26">
        <v>220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12.75">
      <c r="A36" s="27" t="s">
        <v>40</v>
      </c>
      <c r="E36" s="28" t="s">
        <v>37</v>
      </c>
    </row>
    <row r="37" spans="1:5" ht="25.5">
      <c r="A37" s="29" t="s">
        <v>42</v>
      </c>
      <c r="E37" s="30" t="s">
        <v>510</v>
      </c>
    </row>
    <row r="38" spans="1:5" ht="140.25">
      <c r="A38" t="s">
        <v>43</v>
      </c>
      <c r="E38" s="28" t="s">
        <v>309</v>
      </c>
    </row>
    <row r="39" spans="1:16" ht="12.75">
      <c r="A39" s="19" t="s">
        <v>35</v>
      </c>
      <c s="23" t="s">
        <v>66</v>
      </c>
      <c s="23" t="s">
        <v>311</v>
      </c>
      <c s="19" t="s">
        <v>37</v>
      </c>
      <c s="24" t="s">
        <v>312</v>
      </c>
      <c s="25" t="s">
        <v>202</v>
      </c>
      <c s="26">
        <v>220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25.5">
      <c r="A41" s="29" t="s">
        <v>42</v>
      </c>
      <c r="E41" s="30" t="s">
        <v>510</v>
      </c>
    </row>
    <row r="42" spans="1:5" ht="140.25">
      <c r="A42" t="s">
        <v>43</v>
      </c>
      <c r="E42" s="28" t="s">
        <v>309</v>
      </c>
    </row>
    <row r="43" spans="1:16" ht="12.75">
      <c r="A43" s="19" t="s">
        <v>35</v>
      </c>
      <c s="23" t="s">
        <v>30</v>
      </c>
      <c s="23" t="s">
        <v>315</v>
      </c>
      <c s="19" t="s">
        <v>37</v>
      </c>
      <c s="24" t="s">
        <v>316</v>
      </c>
      <c s="25" t="s">
        <v>202</v>
      </c>
      <c s="26">
        <v>220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12.75">
      <c r="A44" s="27" t="s">
        <v>40</v>
      </c>
      <c r="E44" s="28" t="s">
        <v>37</v>
      </c>
    </row>
    <row r="45" spans="1:5" ht="25.5">
      <c r="A45" s="29" t="s">
        <v>42</v>
      </c>
      <c r="E45" s="30" t="s">
        <v>510</v>
      </c>
    </row>
    <row r="46" spans="1:5" ht="140.25">
      <c r="A46" t="s">
        <v>43</v>
      </c>
      <c r="E46" s="28" t="s">
        <v>309</v>
      </c>
    </row>
    <row r="47" spans="1:16" ht="12.75">
      <c r="A47" s="19" t="s">
        <v>35</v>
      </c>
      <c s="23" t="s">
        <v>32</v>
      </c>
      <c s="23" t="s">
        <v>511</v>
      </c>
      <c s="19" t="s">
        <v>37</v>
      </c>
      <c s="24" t="s">
        <v>512</v>
      </c>
      <c s="25" t="s">
        <v>202</v>
      </c>
      <c s="26">
        <v>3.5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513</v>
      </c>
    </row>
    <row r="49" spans="1:5" ht="25.5">
      <c r="A49" s="29" t="s">
        <v>42</v>
      </c>
      <c r="E49" s="30" t="s">
        <v>514</v>
      </c>
    </row>
    <row r="50" spans="1:5" ht="140.25">
      <c r="A50" t="s">
        <v>43</v>
      </c>
      <c r="E50" s="28" t="s">
        <v>515</v>
      </c>
    </row>
    <row r="51" spans="1:16" ht="25.5">
      <c r="A51" s="19" t="s">
        <v>35</v>
      </c>
      <c s="23" t="s">
        <v>79</v>
      </c>
      <c s="23" t="s">
        <v>516</v>
      </c>
      <c s="19" t="s">
        <v>37</v>
      </c>
      <c s="24" t="s">
        <v>517</v>
      </c>
      <c s="25" t="s">
        <v>202</v>
      </c>
      <c s="26">
        <v>10.5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12.75">
      <c r="A52" s="27" t="s">
        <v>40</v>
      </c>
      <c r="E52" s="28" t="s">
        <v>518</v>
      </c>
    </row>
    <row r="53" spans="1:5" ht="25.5">
      <c r="A53" s="29" t="s">
        <v>42</v>
      </c>
      <c r="E53" s="30" t="s">
        <v>519</v>
      </c>
    </row>
    <row r="54" spans="1:5" ht="153">
      <c r="A54" t="s">
        <v>43</v>
      </c>
      <c r="E54" s="28" t="s">
        <v>520</v>
      </c>
    </row>
    <row r="55" spans="1:16" ht="12.75">
      <c r="A55" s="19" t="s">
        <v>35</v>
      </c>
      <c s="23" t="s">
        <v>83</v>
      </c>
      <c s="23" t="s">
        <v>521</v>
      </c>
      <c s="19" t="s">
        <v>37</v>
      </c>
      <c s="24" t="s">
        <v>522</v>
      </c>
      <c s="25" t="s">
        <v>202</v>
      </c>
      <c s="26">
        <v>51.5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513</v>
      </c>
    </row>
    <row r="57" spans="1:5" ht="25.5">
      <c r="A57" s="29" t="s">
        <v>42</v>
      </c>
      <c r="E57" s="30" t="s">
        <v>523</v>
      </c>
    </row>
    <row r="58" spans="1:5" ht="89.25">
      <c r="A58" t="s">
        <v>43</v>
      </c>
      <c r="E58" s="28" t="s">
        <v>524</v>
      </c>
    </row>
    <row r="59" spans="1:18" ht="12.75" customHeight="1">
      <c r="A59" s="5" t="s">
        <v>33</v>
      </c>
      <c s="5"/>
      <c s="34" t="s">
        <v>30</v>
      </c>
      <c s="5"/>
      <c s="21" t="s">
        <v>346</v>
      </c>
      <c s="5"/>
      <c s="5"/>
      <c s="5"/>
      <c s="35">
        <f>0+Q59</f>
      </c>
      <c r="O59">
        <f>0+R59</f>
      </c>
      <c r="Q59">
        <f>0+I60+I64</f>
      </c>
      <c>
        <f>0+O60+O64</f>
      </c>
    </row>
    <row r="60" spans="1:16" ht="12.75">
      <c r="A60" s="19" t="s">
        <v>35</v>
      </c>
      <c s="23" t="s">
        <v>142</v>
      </c>
      <c s="23" t="s">
        <v>448</v>
      </c>
      <c s="19" t="s">
        <v>37</v>
      </c>
      <c s="24" t="s">
        <v>449</v>
      </c>
      <c s="25" t="s">
        <v>120</v>
      </c>
      <c s="26">
        <v>88</v>
      </c>
      <c s="26">
        <v>0</v>
      </c>
      <c s="26">
        <f>ROUND(ROUND(H60,2)*ROUND(G60,2),2)</f>
      </c>
      <c r="O60">
        <f>(I60*21)/100</f>
      </c>
      <c t="s">
        <v>12</v>
      </c>
    </row>
    <row r="61" spans="1:5" ht="12.75">
      <c r="A61" s="27" t="s">
        <v>40</v>
      </c>
      <c r="E61" s="28" t="s">
        <v>37</v>
      </c>
    </row>
    <row r="62" spans="1:5" ht="12.75">
      <c r="A62" s="29" t="s">
        <v>42</v>
      </c>
      <c r="E62" s="30" t="s">
        <v>525</v>
      </c>
    </row>
    <row r="63" spans="1:5" ht="25.5">
      <c r="A63" t="s">
        <v>43</v>
      </c>
      <c r="E63" s="28" t="s">
        <v>452</v>
      </c>
    </row>
    <row r="64" spans="1:16" ht="12.75">
      <c r="A64" s="19" t="s">
        <v>35</v>
      </c>
      <c s="23" t="s">
        <v>148</v>
      </c>
      <c s="23" t="s">
        <v>454</v>
      </c>
      <c s="19" t="s">
        <v>37</v>
      </c>
      <c s="24" t="s">
        <v>455</v>
      </c>
      <c s="25" t="s">
        <v>120</v>
      </c>
      <c s="26">
        <v>88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12.75">
      <c r="A65" s="27" t="s">
        <v>40</v>
      </c>
      <c r="E65" s="28" t="s">
        <v>37</v>
      </c>
    </row>
    <row r="66" spans="1:5" ht="12.75">
      <c r="A66" s="29" t="s">
        <v>42</v>
      </c>
      <c r="E66" s="30" t="s">
        <v>505</v>
      </c>
    </row>
    <row r="67" spans="1:5" ht="38.25">
      <c r="A67" t="s">
        <v>43</v>
      </c>
      <c r="E67" s="28" t="s">
        <v>458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0+O8+O17+O70+O83+O108+O145+O158+O171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526</v>
      </c>
      <c s="31">
        <f>0+I8+I17+I70+I83+I108+I145+I158+I171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526</v>
      </c>
      <c s="5"/>
      <c s="14" t="s">
        <v>527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96</v>
      </c>
      <c s="19" t="s">
        <v>37</v>
      </c>
      <c s="24" t="s">
        <v>97</v>
      </c>
      <c s="25" t="s">
        <v>92</v>
      </c>
      <c s="26">
        <v>237.63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528</v>
      </c>
    </row>
    <row r="11" spans="1:5" ht="51">
      <c r="A11" s="29" t="s">
        <v>42</v>
      </c>
      <c r="E11" s="30" t="s">
        <v>529</v>
      </c>
    </row>
    <row r="12" spans="1:5" ht="25.5">
      <c r="A12" t="s">
        <v>43</v>
      </c>
      <c r="E12" s="28" t="s">
        <v>95</v>
      </c>
    </row>
    <row r="13" spans="1:16" ht="12.75">
      <c r="A13" s="19" t="s">
        <v>35</v>
      </c>
      <c s="23" t="s">
        <v>12</v>
      </c>
      <c s="23" t="s">
        <v>530</v>
      </c>
      <c s="19" t="s">
        <v>37</v>
      </c>
      <c s="24" t="s">
        <v>531</v>
      </c>
      <c s="25" t="s">
        <v>92</v>
      </c>
      <c s="26">
        <v>880.66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532</v>
      </c>
    </row>
    <row r="15" spans="1:5" ht="51">
      <c r="A15" s="29" t="s">
        <v>42</v>
      </c>
      <c r="E15" s="30" t="s">
        <v>533</v>
      </c>
    </row>
    <row r="16" spans="1:5" ht="25.5">
      <c r="A16" t="s">
        <v>43</v>
      </c>
      <c r="E16" s="28" t="s">
        <v>95</v>
      </c>
    </row>
    <row r="17" spans="1:18" ht="12.75" customHeight="1">
      <c r="A17" s="5" t="s">
        <v>33</v>
      </c>
      <c s="5"/>
      <c s="34" t="s">
        <v>19</v>
      </c>
      <c s="5"/>
      <c s="21" t="s">
        <v>104</v>
      </c>
      <c s="5"/>
      <c s="5"/>
      <c s="5"/>
      <c s="35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9" t="s">
        <v>35</v>
      </c>
      <c s="23" t="s">
        <v>13</v>
      </c>
      <c s="23" t="s">
        <v>534</v>
      </c>
      <c s="19" t="s">
        <v>37</v>
      </c>
      <c s="24" t="s">
        <v>535</v>
      </c>
      <c s="25" t="s">
        <v>202</v>
      </c>
      <c s="26">
        <v>40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536</v>
      </c>
    </row>
    <row r="20" spans="1:5" ht="12.75">
      <c r="A20" s="29" t="s">
        <v>42</v>
      </c>
      <c r="E20" s="30" t="s">
        <v>537</v>
      </c>
    </row>
    <row r="21" spans="1:5" ht="38.25">
      <c r="A21" t="s">
        <v>43</v>
      </c>
      <c r="E21" s="28" t="s">
        <v>538</v>
      </c>
    </row>
    <row r="22" spans="1:16" ht="12.75">
      <c r="A22" s="19" t="s">
        <v>35</v>
      </c>
      <c s="23" t="s">
        <v>23</v>
      </c>
      <c s="23" t="s">
        <v>539</v>
      </c>
      <c s="19" t="s">
        <v>37</v>
      </c>
      <c s="24" t="s">
        <v>540</v>
      </c>
      <c s="25" t="s">
        <v>120</v>
      </c>
      <c s="26">
        <v>26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541</v>
      </c>
    </row>
    <row r="24" spans="1:5" ht="12.75">
      <c r="A24" s="29" t="s">
        <v>42</v>
      </c>
      <c r="E24" s="30" t="s">
        <v>542</v>
      </c>
    </row>
    <row r="25" spans="1:5" ht="38.25">
      <c r="A25" t="s">
        <v>43</v>
      </c>
      <c r="E25" s="28" t="s">
        <v>543</v>
      </c>
    </row>
    <row r="26" spans="1:16" ht="12.75">
      <c r="A26" s="19" t="s">
        <v>35</v>
      </c>
      <c s="23" t="s">
        <v>25</v>
      </c>
      <c s="23" t="s">
        <v>131</v>
      </c>
      <c s="19" t="s">
        <v>37</v>
      </c>
      <c s="24" t="s">
        <v>132</v>
      </c>
      <c s="25" t="s">
        <v>111</v>
      </c>
      <c s="26">
        <v>35.13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544</v>
      </c>
    </row>
    <row r="28" spans="1:5" ht="51">
      <c r="A28" s="29" t="s">
        <v>42</v>
      </c>
      <c r="E28" s="30" t="s">
        <v>545</v>
      </c>
    </row>
    <row r="29" spans="1:5" ht="38.25">
      <c r="A29" t="s">
        <v>43</v>
      </c>
      <c r="E29" s="28" t="s">
        <v>135</v>
      </c>
    </row>
    <row r="30" spans="1:16" ht="12.75">
      <c r="A30" s="19" t="s">
        <v>35</v>
      </c>
      <c s="23" t="s">
        <v>27</v>
      </c>
      <c s="23" t="s">
        <v>546</v>
      </c>
      <c s="19" t="s">
        <v>37</v>
      </c>
      <c s="24" t="s">
        <v>547</v>
      </c>
      <c s="25" t="s">
        <v>111</v>
      </c>
      <c s="26">
        <v>8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548</v>
      </c>
    </row>
    <row r="32" spans="1:5" ht="12.75">
      <c r="A32" s="29" t="s">
        <v>42</v>
      </c>
      <c r="E32" s="30" t="s">
        <v>549</v>
      </c>
    </row>
    <row r="33" spans="1:5" ht="369.75">
      <c r="A33" t="s">
        <v>43</v>
      </c>
      <c r="E33" s="28" t="s">
        <v>139</v>
      </c>
    </row>
    <row r="34" spans="1:16" ht="12.75">
      <c r="A34" s="19" t="s">
        <v>35</v>
      </c>
      <c s="23" t="s">
        <v>61</v>
      </c>
      <c s="23" t="s">
        <v>143</v>
      </c>
      <c s="19" t="s">
        <v>37</v>
      </c>
      <c s="24" t="s">
        <v>144</v>
      </c>
      <c s="25" t="s">
        <v>111</v>
      </c>
      <c s="26">
        <v>35.13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550</v>
      </c>
    </row>
    <row r="36" spans="1:5" ht="25.5">
      <c r="A36" s="29" t="s">
        <v>42</v>
      </c>
      <c r="E36" s="30" t="s">
        <v>551</v>
      </c>
    </row>
    <row r="37" spans="1:5" ht="306">
      <c r="A37" t="s">
        <v>43</v>
      </c>
      <c r="E37" s="28" t="s">
        <v>552</v>
      </c>
    </row>
    <row r="38" spans="1:16" ht="12.75">
      <c r="A38" s="19" t="s">
        <v>35</v>
      </c>
      <c s="23" t="s">
        <v>66</v>
      </c>
      <c s="23" t="s">
        <v>553</v>
      </c>
      <c s="19" t="s">
        <v>37</v>
      </c>
      <c s="24" t="s">
        <v>554</v>
      </c>
      <c s="25" t="s">
        <v>111</v>
      </c>
      <c s="26">
        <v>9.96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555</v>
      </c>
    </row>
    <row r="40" spans="1:5" ht="12.75">
      <c r="A40" s="29" t="s">
        <v>42</v>
      </c>
      <c r="E40" s="30" t="s">
        <v>556</v>
      </c>
    </row>
    <row r="41" spans="1:5" ht="25.5">
      <c r="A41" t="s">
        <v>43</v>
      </c>
      <c r="E41" s="28" t="s">
        <v>152</v>
      </c>
    </row>
    <row r="42" spans="1:16" ht="12.75">
      <c r="A42" s="19" t="s">
        <v>35</v>
      </c>
      <c s="23" t="s">
        <v>30</v>
      </c>
      <c s="23" t="s">
        <v>557</v>
      </c>
      <c s="19" t="s">
        <v>37</v>
      </c>
      <c s="24" t="s">
        <v>558</v>
      </c>
      <c s="25" t="s">
        <v>111</v>
      </c>
      <c s="26">
        <v>422.37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559</v>
      </c>
    </row>
    <row r="44" spans="1:5" ht="51">
      <c r="A44" s="29" t="s">
        <v>42</v>
      </c>
      <c r="E44" s="30" t="s">
        <v>560</v>
      </c>
    </row>
    <row r="45" spans="1:5" ht="318.75">
      <c r="A45" t="s">
        <v>43</v>
      </c>
      <c r="E45" s="28" t="s">
        <v>163</v>
      </c>
    </row>
    <row r="46" spans="1:16" ht="12.75">
      <c r="A46" s="19" t="s">
        <v>35</v>
      </c>
      <c s="23" t="s">
        <v>32</v>
      </c>
      <c s="23" t="s">
        <v>165</v>
      </c>
      <c s="19" t="s">
        <v>37</v>
      </c>
      <c s="24" t="s">
        <v>166</v>
      </c>
      <c s="25" t="s">
        <v>111</v>
      </c>
      <c s="26">
        <v>35.13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561</v>
      </c>
    </row>
    <row r="48" spans="1:5" ht="12.75">
      <c r="A48" s="29" t="s">
        <v>42</v>
      </c>
      <c r="E48" s="30" t="s">
        <v>562</v>
      </c>
    </row>
    <row r="49" spans="1:5" ht="191.25">
      <c r="A49" t="s">
        <v>43</v>
      </c>
      <c r="E49" s="28" t="s">
        <v>168</v>
      </c>
    </row>
    <row r="50" spans="1:16" ht="12.75">
      <c r="A50" s="19" t="s">
        <v>35</v>
      </c>
      <c s="23" t="s">
        <v>79</v>
      </c>
      <c s="23" t="s">
        <v>563</v>
      </c>
      <c s="19" t="s">
        <v>37</v>
      </c>
      <c s="24" t="s">
        <v>564</v>
      </c>
      <c s="25" t="s">
        <v>111</v>
      </c>
      <c s="26">
        <v>8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565</v>
      </c>
    </row>
    <row r="52" spans="1:5" ht="12.75">
      <c r="A52" s="29" t="s">
        <v>42</v>
      </c>
      <c r="E52" s="30" t="s">
        <v>549</v>
      </c>
    </row>
    <row r="53" spans="1:5" ht="267.75">
      <c r="A53" t="s">
        <v>43</v>
      </c>
      <c r="E53" s="28" t="s">
        <v>566</v>
      </c>
    </row>
    <row r="54" spans="1:16" ht="12.75">
      <c r="A54" s="19" t="s">
        <v>35</v>
      </c>
      <c s="23" t="s">
        <v>83</v>
      </c>
      <c s="23" t="s">
        <v>206</v>
      </c>
      <c s="19" t="s">
        <v>37</v>
      </c>
      <c s="24" t="s">
        <v>207</v>
      </c>
      <c s="25" t="s">
        <v>202</v>
      </c>
      <c s="26">
        <v>234.21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567</v>
      </c>
    </row>
    <row r="56" spans="1:5" ht="25.5">
      <c r="A56" s="29" t="s">
        <v>42</v>
      </c>
      <c r="E56" s="30" t="s">
        <v>568</v>
      </c>
    </row>
    <row r="57" spans="1:5" ht="38.25">
      <c r="A57" t="s">
        <v>43</v>
      </c>
      <c r="E57" s="28" t="s">
        <v>210</v>
      </c>
    </row>
    <row r="58" spans="1:16" ht="12.75">
      <c r="A58" s="19" t="s">
        <v>35</v>
      </c>
      <c s="23" t="s">
        <v>142</v>
      </c>
      <c s="23" t="s">
        <v>212</v>
      </c>
      <c s="19" t="s">
        <v>37</v>
      </c>
      <c s="24" t="s">
        <v>213</v>
      </c>
      <c s="25" t="s">
        <v>202</v>
      </c>
      <c s="26">
        <v>234.21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37</v>
      </c>
    </row>
    <row r="60" spans="1:5" ht="12.75">
      <c r="A60" s="29" t="s">
        <v>42</v>
      </c>
      <c r="E60" s="30" t="s">
        <v>569</v>
      </c>
    </row>
    <row r="61" spans="1:5" ht="38.25">
      <c r="A61" t="s">
        <v>43</v>
      </c>
      <c r="E61" s="28" t="s">
        <v>570</v>
      </c>
    </row>
    <row r="62" spans="1:16" ht="12.75">
      <c r="A62" s="19" t="s">
        <v>35</v>
      </c>
      <c s="23" t="s">
        <v>148</v>
      </c>
      <c s="23" t="s">
        <v>223</v>
      </c>
      <c s="19" t="s">
        <v>37</v>
      </c>
      <c s="24" t="s">
        <v>224</v>
      </c>
      <c s="25" t="s">
        <v>202</v>
      </c>
      <c s="26">
        <v>234.21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37</v>
      </c>
    </row>
    <row r="64" spans="1:5" ht="12.75">
      <c r="A64" s="29" t="s">
        <v>42</v>
      </c>
      <c r="E64" s="30" t="s">
        <v>569</v>
      </c>
    </row>
    <row r="65" spans="1:5" ht="25.5">
      <c r="A65" t="s">
        <v>43</v>
      </c>
      <c r="E65" s="28" t="s">
        <v>571</v>
      </c>
    </row>
    <row r="66" spans="1:16" ht="12.75">
      <c r="A66" s="19" t="s">
        <v>35</v>
      </c>
      <c s="23" t="s">
        <v>153</v>
      </c>
      <c s="23" t="s">
        <v>572</v>
      </c>
      <c s="19" t="s">
        <v>37</v>
      </c>
      <c s="24" t="s">
        <v>573</v>
      </c>
      <c s="25" t="s">
        <v>111</v>
      </c>
      <c s="26">
        <v>3.51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574</v>
      </c>
    </row>
    <row r="68" spans="1:5" ht="38.25">
      <c r="A68" s="29" t="s">
        <v>42</v>
      </c>
      <c r="E68" s="30" t="s">
        <v>575</v>
      </c>
    </row>
    <row r="69" spans="1:5" ht="38.25">
      <c r="A69" t="s">
        <v>43</v>
      </c>
      <c r="E69" s="28" t="s">
        <v>576</v>
      </c>
    </row>
    <row r="70" spans="1:18" ht="12.75" customHeight="1">
      <c r="A70" s="5" t="s">
        <v>33</v>
      </c>
      <c s="5"/>
      <c s="34" t="s">
        <v>12</v>
      </c>
      <c s="5"/>
      <c s="21" t="s">
        <v>243</v>
      </c>
      <c s="5"/>
      <c s="5"/>
      <c s="5"/>
      <c s="35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35</v>
      </c>
      <c s="23" t="s">
        <v>159</v>
      </c>
      <c s="23" t="s">
        <v>577</v>
      </c>
      <c s="19" t="s">
        <v>37</v>
      </c>
      <c s="24" t="s">
        <v>578</v>
      </c>
      <c s="25" t="s">
        <v>111</v>
      </c>
      <c s="26">
        <v>3.79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12.75">
      <c r="A72" s="27" t="s">
        <v>40</v>
      </c>
      <c r="E72" s="28" t="s">
        <v>579</v>
      </c>
    </row>
    <row r="73" spans="1:5" ht="25.5">
      <c r="A73" s="29" t="s">
        <v>42</v>
      </c>
      <c r="E73" s="30" t="s">
        <v>580</v>
      </c>
    </row>
    <row r="74" spans="1:5" ht="51">
      <c r="A74" t="s">
        <v>43</v>
      </c>
      <c r="E74" s="28" t="s">
        <v>581</v>
      </c>
    </row>
    <row r="75" spans="1:16" ht="12.75">
      <c r="A75" s="19" t="s">
        <v>35</v>
      </c>
      <c s="23" t="s">
        <v>164</v>
      </c>
      <c s="23" t="s">
        <v>582</v>
      </c>
      <c s="19" t="s">
        <v>37</v>
      </c>
      <c s="24" t="s">
        <v>583</v>
      </c>
      <c s="25" t="s">
        <v>111</v>
      </c>
      <c s="26">
        <v>18.13</v>
      </c>
      <c s="26">
        <v>0</v>
      </c>
      <c s="26">
        <f>ROUND(ROUND(H75,2)*ROUND(G75,2),2)</f>
      </c>
      <c r="O75">
        <f>(I75*21)/100</f>
      </c>
      <c t="s">
        <v>12</v>
      </c>
    </row>
    <row r="76" spans="1:5" ht="12.75">
      <c r="A76" s="27" t="s">
        <v>40</v>
      </c>
      <c r="E76" s="28" t="s">
        <v>584</v>
      </c>
    </row>
    <row r="77" spans="1:5" ht="12.75">
      <c r="A77" s="29" t="s">
        <v>42</v>
      </c>
      <c r="E77" s="30" t="s">
        <v>585</v>
      </c>
    </row>
    <row r="78" spans="1:5" ht="369.75">
      <c r="A78" t="s">
        <v>43</v>
      </c>
      <c r="E78" s="28" t="s">
        <v>586</v>
      </c>
    </row>
    <row r="79" spans="1:16" ht="12.75">
      <c r="A79" s="19" t="s">
        <v>35</v>
      </c>
      <c s="23" t="s">
        <v>169</v>
      </c>
      <c s="23" t="s">
        <v>587</v>
      </c>
      <c s="19" t="s">
        <v>37</v>
      </c>
      <c s="24" t="s">
        <v>588</v>
      </c>
      <c s="25" t="s">
        <v>92</v>
      </c>
      <c s="26">
        <v>2.72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25.5">
      <c r="A80" s="27" t="s">
        <v>40</v>
      </c>
      <c r="E80" s="28" t="s">
        <v>589</v>
      </c>
    </row>
    <row r="81" spans="1:5" ht="25.5">
      <c r="A81" s="29" t="s">
        <v>42</v>
      </c>
      <c r="E81" s="30" t="s">
        <v>590</v>
      </c>
    </row>
    <row r="82" spans="1:5" ht="267.75">
      <c r="A82" t="s">
        <v>43</v>
      </c>
      <c r="E82" s="28" t="s">
        <v>591</v>
      </c>
    </row>
    <row r="83" spans="1:18" ht="12.75" customHeight="1">
      <c r="A83" s="5" t="s">
        <v>33</v>
      </c>
      <c s="5"/>
      <c s="34" t="s">
        <v>13</v>
      </c>
      <c s="5"/>
      <c s="21" t="s">
        <v>592</v>
      </c>
      <c s="5"/>
      <c s="5"/>
      <c s="5"/>
      <c s="35">
        <f>0+Q83</f>
      </c>
      <c r="O83">
        <f>0+R83</f>
      </c>
      <c r="Q83">
        <f>0+I84+I88+I92+I96+I100+I104</f>
      </c>
      <c>
        <f>0+O84+O88+O92+O96+O100+O104</f>
      </c>
    </row>
    <row r="84" spans="1:16" ht="12.75">
      <c r="A84" s="19" t="s">
        <v>35</v>
      </c>
      <c s="23" t="s">
        <v>175</v>
      </c>
      <c s="23" t="s">
        <v>593</v>
      </c>
      <c s="19" t="s">
        <v>37</v>
      </c>
      <c s="24" t="s">
        <v>594</v>
      </c>
      <c s="25" t="s">
        <v>111</v>
      </c>
      <c s="26">
        <v>2.15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595</v>
      </c>
    </row>
    <row r="86" spans="1:5" ht="12.75">
      <c r="A86" s="29" t="s">
        <v>42</v>
      </c>
      <c r="E86" s="30" t="s">
        <v>596</v>
      </c>
    </row>
    <row r="87" spans="1:5" ht="382.5">
      <c r="A87" t="s">
        <v>43</v>
      </c>
      <c r="E87" s="28" t="s">
        <v>597</v>
      </c>
    </row>
    <row r="88" spans="1:16" ht="12.75">
      <c r="A88" s="19" t="s">
        <v>35</v>
      </c>
      <c s="23" t="s">
        <v>181</v>
      </c>
      <c s="23" t="s">
        <v>598</v>
      </c>
      <c s="19" t="s">
        <v>37</v>
      </c>
      <c s="24" t="s">
        <v>599</v>
      </c>
      <c s="25" t="s">
        <v>92</v>
      </c>
      <c s="26">
        <v>0.43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25.5">
      <c r="A89" s="27" t="s">
        <v>40</v>
      </c>
      <c r="E89" s="28" t="s">
        <v>600</v>
      </c>
    </row>
    <row r="90" spans="1:5" ht="25.5">
      <c r="A90" s="29" t="s">
        <v>42</v>
      </c>
      <c r="E90" s="30" t="s">
        <v>601</v>
      </c>
    </row>
    <row r="91" spans="1:5" ht="242.25">
      <c r="A91" t="s">
        <v>43</v>
      </c>
      <c r="E91" s="28" t="s">
        <v>602</v>
      </c>
    </row>
    <row r="92" spans="1:16" ht="12.75">
      <c r="A92" s="19" t="s">
        <v>35</v>
      </c>
      <c s="23" t="s">
        <v>187</v>
      </c>
      <c s="23" t="s">
        <v>603</v>
      </c>
      <c s="19" t="s">
        <v>37</v>
      </c>
      <c s="24" t="s">
        <v>604</v>
      </c>
      <c s="25" t="s">
        <v>111</v>
      </c>
      <c s="26">
        <v>9.13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605</v>
      </c>
    </row>
    <row r="94" spans="1:5" ht="76.5">
      <c r="A94" s="29" t="s">
        <v>42</v>
      </c>
      <c r="E94" s="30" t="s">
        <v>606</v>
      </c>
    </row>
    <row r="95" spans="1:5" ht="369.75">
      <c r="A95" t="s">
        <v>43</v>
      </c>
      <c r="E95" s="28" t="s">
        <v>340</v>
      </c>
    </row>
    <row r="96" spans="1:16" ht="12.75">
      <c r="A96" s="19" t="s">
        <v>35</v>
      </c>
      <c s="23" t="s">
        <v>193</v>
      </c>
      <c s="23" t="s">
        <v>607</v>
      </c>
      <c s="19" t="s">
        <v>37</v>
      </c>
      <c s="24" t="s">
        <v>608</v>
      </c>
      <c s="25" t="s">
        <v>92</v>
      </c>
      <c s="26">
        <v>1.83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25.5">
      <c r="A97" s="27" t="s">
        <v>40</v>
      </c>
      <c r="E97" s="28" t="s">
        <v>600</v>
      </c>
    </row>
    <row r="98" spans="1:5" ht="25.5">
      <c r="A98" s="29" t="s">
        <v>42</v>
      </c>
      <c r="E98" s="30" t="s">
        <v>609</v>
      </c>
    </row>
    <row r="99" spans="1:5" ht="267.75">
      <c r="A99" t="s">
        <v>43</v>
      </c>
      <c r="E99" s="28" t="s">
        <v>591</v>
      </c>
    </row>
    <row r="100" spans="1:16" ht="12.75">
      <c r="A100" s="19" t="s">
        <v>35</v>
      </c>
      <c s="23" t="s">
        <v>199</v>
      </c>
      <c s="23" t="s">
        <v>610</v>
      </c>
      <c s="19" t="s">
        <v>37</v>
      </c>
      <c s="24" t="s">
        <v>611</v>
      </c>
      <c s="25" t="s">
        <v>111</v>
      </c>
      <c s="26">
        <v>26.92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37</v>
      </c>
    </row>
    <row r="102" spans="1:5" ht="25.5">
      <c r="A102" s="29" t="s">
        <v>42</v>
      </c>
      <c r="E102" s="30" t="s">
        <v>612</v>
      </c>
    </row>
    <row r="103" spans="1:5" ht="369.75">
      <c r="A103" t="s">
        <v>43</v>
      </c>
      <c r="E103" s="28" t="s">
        <v>340</v>
      </c>
    </row>
    <row r="104" spans="1:16" ht="12.75">
      <c r="A104" s="19" t="s">
        <v>35</v>
      </c>
      <c s="23" t="s">
        <v>205</v>
      </c>
      <c s="23" t="s">
        <v>613</v>
      </c>
      <c s="19" t="s">
        <v>37</v>
      </c>
      <c s="24" t="s">
        <v>614</v>
      </c>
      <c s="25" t="s">
        <v>92</v>
      </c>
      <c s="26">
        <v>5.38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615</v>
      </c>
    </row>
    <row r="106" spans="1:5" ht="25.5">
      <c r="A106" s="29" t="s">
        <v>42</v>
      </c>
      <c r="E106" s="30" t="s">
        <v>616</v>
      </c>
    </row>
    <row r="107" spans="1:5" ht="267.75">
      <c r="A107" t="s">
        <v>43</v>
      </c>
      <c r="E107" s="28" t="s">
        <v>617</v>
      </c>
    </row>
    <row r="108" spans="1:18" ht="12.75" customHeight="1">
      <c r="A108" s="5" t="s">
        <v>33</v>
      </c>
      <c s="5"/>
      <c s="34" t="s">
        <v>23</v>
      </c>
      <c s="5"/>
      <c s="21" t="s">
        <v>250</v>
      </c>
      <c s="5"/>
      <c s="5"/>
      <c s="5"/>
      <c s="35">
        <f>0+Q108</f>
      </c>
      <c r="O108">
        <f>0+R108</f>
      </c>
      <c r="Q108">
        <f>0+I109+I113+I117+I121+I125+I129+I133+I137+I141</f>
      </c>
      <c>
        <f>0+O109+O113+O117+O121+O125+O129+O133+O137+O141</f>
      </c>
    </row>
    <row r="109" spans="1:16" ht="12.75">
      <c r="A109" s="19" t="s">
        <v>35</v>
      </c>
      <c s="23" t="s">
        <v>211</v>
      </c>
      <c s="23" t="s">
        <v>618</v>
      </c>
      <c s="19" t="s">
        <v>37</v>
      </c>
      <c s="24" t="s">
        <v>619</v>
      </c>
      <c s="25" t="s">
        <v>111</v>
      </c>
      <c s="26">
        <v>5.46</v>
      </c>
      <c s="26">
        <v>0</v>
      </c>
      <c s="26">
        <f>ROUND(ROUND(H109,2)*ROUND(G109,2),2)</f>
      </c>
      <c r="O109">
        <f>(I109*21)/100</f>
      </c>
      <c t="s">
        <v>12</v>
      </c>
    </row>
    <row r="110" spans="1:5" ht="12.75">
      <c r="A110" s="27" t="s">
        <v>40</v>
      </c>
      <c r="E110" s="28" t="s">
        <v>620</v>
      </c>
    </row>
    <row r="111" spans="1:5" ht="25.5">
      <c r="A111" s="29" t="s">
        <v>42</v>
      </c>
      <c r="E111" s="30" t="s">
        <v>621</v>
      </c>
    </row>
    <row r="112" spans="1:5" ht="369.75">
      <c r="A112" t="s">
        <v>43</v>
      </c>
      <c r="E112" s="28" t="s">
        <v>340</v>
      </c>
    </row>
    <row r="113" spans="1:16" ht="12.75">
      <c r="A113" s="19" t="s">
        <v>35</v>
      </c>
      <c s="23" t="s">
        <v>216</v>
      </c>
      <c s="23" t="s">
        <v>622</v>
      </c>
      <c s="19" t="s">
        <v>37</v>
      </c>
      <c s="24" t="s">
        <v>623</v>
      </c>
      <c s="25" t="s">
        <v>111</v>
      </c>
      <c s="26">
        <v>9.41</v>
      </c>
      <c s="26">
        <v>0</v>
      </c>
      <c s="26">
        <f>ROUND(ROUND(H113,2)*ROUND(G113,2),2)</f>
      </c>
      <c r="O113">
        <f>(I113*21)/100</f>
      </c>
      <c t="s">
        <v>12</v>
      </c>
    </row>
    <row r="114" spans="1:5" ht="12.75">
      <c r="A114" s="27" t="s">
        <v>40</v>
      </c>
      <c r="E114" s="28" t="s">
        <v>624</v>
      </c>
    </row>
    <row r="115" spans="1:5" ht="12.75">
      <c r="A115" s="29" t="s">
        <v>42</v>
      </c>
      <c r="E115" s="30" t="s">
        <v>625</v>
      </c>
    </row>
    <row r="116" spans="1:5" ht="369.75">
      <c r="A116" t="s">
        <v>43</v>
      </c>
      <c r="E116" s="28" t="s">
        <v>340</v>
      </c>
    </row>
    <row r="117" spans="1:16" ht="12.75">
      <c r="A117" s="19" t="s">
        <v>35</v>
      </c>
      <c s="23" t="s">
        <v>222</v>
      </c>
      <c s="23" t="s">
        <v>626</v>
      </c>
      <c s="19" t="s">
        <v>37</v>
      </c>
      <c s="24" t="s">
        <v>627</v>
      </c>
      <c s="25" t="s">
        <v>111</v>
      </c>
      <c s="26">
        <v>7.56</v>
      </c>
      <c s="26">
        <v>0</v>
      </c>
      <c s="26">
        <f>ROUND(ROUND(H117,2)*ROUND(G117,2),2)</f>
      </c>
      <c r="O117">
        <f>(I117*21)/100</f>
      </c>
      <c t="s">
        <v>12</v>
      </c>
    </row>
    <row r="118" spans="1:5" ht="12.75">
      <c r="A118" s="27" t="s">
        <v>40</v>
      </c>
      <c r="E118" s="28" t="s">
        <v>628</v>
      </c>
    </row>
    <row r="119" spans="1:5" ht="102">
      <c r="A119" s="29" t="s">
        <v>42</v>
      </c>
      <c r="E119" s="30" t="s">
        <v>629</v>
      </c>
    </row>
    <row r="120" spans="1:5" ht="369.75">
      <c r="A120" t="s">
        <v>43</v>
      </c>
      <c r="E120" s="28" t="s">
        <v>340</v>
      </c>
    </row>
    <row r="121" spans="1:16" ht="12.75">
      <c r="A121" s="19" t="s">
        <v>35</v>
      </c>
      <c s="23" t="s">
        <v>227</v>
      </c>
      <c s="23" t="s">
        <v>630</v>
      </c>
      <c s="19" t="s">
        <v>37</v>
      </c>
      <c s="24" t="s">
        <v>631</v>
      </c>
      <c s="25" t="s">
        <v>111</v>
      </c>
      <c s="26">
        <v>8.42</v>
      </c>
      <c s="26">
        <v>0</v>
      </c>
      <c s="26">
        <f>ROUND(ROUND(H121,2)*ROUND(G121,2),2)</f>
      </c>
      <c r="O121">
        <f>(I121*21)/100</f>
      </c>
      <c t="s">
        <v>12</v>
      </c>
    </row>
    <row r="122" spans="1:5" ht="12.75">
      <c r="A122" s="27" t="s">
        <v>40</v>
      </c>
      <c r="E122" s="28" t="s">
        <v>632</v>
      </c>
    </row>
    <row r="123" spans="1:5" ht="25.5">
      <c r="A123" s="29" t="s">
        <v>42</v>
      </c>
      <c r="E123" s="30" t="s">
        <v>633</v>
      </c>
    </row>
    <row r="124" spans="1:5" ht="369.75">
      <c r="A124" t="s">
        <v>43</v>
      </c>
      <c r="E124" s="28" t="s">
        <v>340</v>
      </c>
    </row>
    <row r="125" spans="1:16" ht="12.75">
      <c r="A125" s="19" t="s">
        <v>35</v>
      </c>
      <c s="23" t="s">
        <v>232</v>
      </c>
      <c s="23" t="s">
        <v>634</v>
      </c>
      <c s="19" t="s">
        <v>37</v>
      </c>
      <c s="24" t="s">
        <v>635</v>
      </c>
      <c s="25" t="s">
        <v>111</v>
      </c>
      <c s="26">
        <v>156.34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12.75">
      <c r="A126" s="27" t="s">
        <v>40</v>
      </c>
      <c r="E126" s="28" t="s">
        <v>636</v>
      </c>
    </row>
    <row r="127" spans="1:5" ht="102">
      <c r="A127" s="29" t="s">
        <v>42</v>
      </c>
      <c r="E127" s="30" t="s">
        <v>637</v>
      </c>
    </row>
    <row r="128" spans="1:5" ht="38.25">
      <c r="A128" t="s">
        <v>43</v>
      </c>
      <c r="E128" s="28" t="s">
        <v>638</v>
      </c>
    </row>
    <row r="129" spans="1:16" ht="25.5">
      <c r="A129" s="19" t="s">
        <v>35</v>
      </c>
      <c s="23" t="s">
        <v>237</v>
      </c>
      <c s="23" t="s">
        <v>639</v>
      </c>
      <c s="19" t="s">
        <v>37</v>
      </c>
      <c s="24" t="s">
        <v>640</v>
      </c>
      <c s="25" t="s">
        <v>111</v>
      </c>
      <c s="26">
        <v>116.85</v>
      </c>
      <c s="26">
        <v>0</v>
      </c>
      <c s="26">
        <f>ROUND(ROUND(H129,2)*ROUND(G129,2),2)</f>
      </c>
      <c r="O129">
        <f>(I129*21)/100</f>
      </c>
      <c t="s">
        <v>12</v>
      </c>
    </row>
    <row r="130" spans="1:5" ht="25.5">
      <c r="A130" s="27" t="s">
        <v>40</v>
      </c>
      <c r="E130" s="28" t="s">
        <v>641</v>
      </c>
    </row>
    <row r="131" spans="1:5" ht="25.5">
      <c r="A131" s="29" t="s">
        <v>42</v>
      </c>
      <c r="E131" s="30" t="s">
        <v>642</v>
      </c>
    </row>
    <row r="132" spans="1:5" ht="38.25">
      <c r="A132" t="s">
        <v>43</v>
      </c>
      <c r="E132" s="28" t="s">
        <v>638</v>
      </c>
    </row>
    <row r="133" spans="1:16" ht="25.5">
      <c r="A133" s="19" t="s">
        <v>35</v>
      </c>
      <c s="23" t="s">
        <v>244</v>
      </c>
      <c s="23" t="s">
        <v>643</v>
      </c>
      <c s="19" t="s">
        <v>37</v>
      </c>
      <c s="24" t="s">
        <v>644</v>
      </c>
      <c s="25" t="s">
        <v>111</v>
      </c>
      <c s="26">
        <v>198.26</v>
      </c>
      <c s="26">
        <v>0</v>
      </c>
      <c s="26">
        <f>ROUND(ROUND(H133,2)*ROUND(G133,2),2)</f>
      </c>
      <c r="O133">
        <f>(I133*21)/100</f>
      </c>
      <c t="s">
        <v>12</v>
      </c>
    </row>
    <row r="134" spans="1:5" ht="25.5">
      <c r="A134" s="27" t="s">
        <v>40</v>
      </c>
      <c r="E134" s="28" t="s">
        <v>645</v>
      </c>
    </row>
    <row r="135" spans="1:5" ht="51">
      <c r="A135" s="29" t="s">
        <v>42</v>
      </c>
      <c r="E135" s="30" t="s">
        <v>646</v>
      </c>
    </row>
    <row r="136" spans="1:5" ht="38.25">
      <c r="A136" t="s">
        <v>43</v>
      </c>
      <c r="E136" s="28" t="s">
        <v>647</v>
      </c>
    </row>
    <row r="137" spans="1:16" ht="12.75">
      <c r="A137" s="19" t="s">
        <v>35</v>
      </c>
      <c s="23" t="s">
        <v>251</v>
      </c>
      <c s="23" t="s">
        <v>258</v>
      </c>
      <c s="19" t="s">
        <v>37</v>
      </c>
      <c s="24" t="s">
        <v>259</v>
      </c>
      <c s="25" t="s">
        <v>111</v>
      </c>
      <c s="26">
        <v>11.14</v>
      </c>
      <c s="26">
        <v>0</v>
      </c>
      <c s="26">
        <f>ROUND(ROUND(H137,2)*ROUND(G137,2),2)</f>
      </c>
      <c r="O137">
        <f>(I137*21)/100</f>
      </c>
      <c t="s">
        <v>12</v>
      </c>
    </row>
    <row r="138" spans="1:5" ht="25.5">
      <c r="A138" s="27" t="s">
        <v>40</v>
      </c>
      <c r="E138" s="28" t="s">
        <v>648</v>
      </c>
    </row>
    <row r="139" spans="1:5" ht="76.5">
      <c r="A139" s="29" t="s">
        <v>42</v>
      </c>
      <c r="E139" s="30" t="s">
        <v>649</v>
      </c>
    </row>
    <row r="140" spans="1:5" ht="102">
      <c r="A140" t="s">
        <v>43</v>
      </c>
      <c r="E140" s="28" t="s">
        <v>262</v>
      </c>
    </row>
    <row r="141" spans="1:16" ht="12.75">
      <c r="A141" s="19" t="s">
        <v>35</v>
      </c>
      <c s="23" t="s">
        <v>257</v>
      </c>
      <c s="23" t="s">
        <v>650</v>
      </c>
      <c s="19" t="s">
        <v>37</v>
      </c>
      <c s="24" t="s">
        <v>651</v>
      </c>
      <c s="25" t="s">
        <v>111</v>
      </c>
      <c s="26">
        <v>6</v>
      </c>
      <c s="26">
        <v>0</v>
      </c>
      <c s="26">
        <f>ROUND(ROUND(H141,2)*ROUND(G141,2),2)</f>
      </c>
      <c r="O141">
        <f>(I141*21)/100</f>
      </c>
      <c t="s">
        <v>12</v>
      </c>
    </row>
    <row r="142" spans="1:5" ht="12.75">
      <c r="A142" s="27" t="s">
        <v>40</v>
      </c>
      <c r="E142" s="28" t="s">
        <v>652</v>
      </c>
    </row>
    <row r="143" spans="1:5" ht="63.75">
      <c r="A143" s="29" t="s">
        <v>42</v>
      </c>
      <c r="E143" s="30" t="s">
        <v>653</v>
      </c>
    </row>
    <row r="144" spans="1:5" ht="357">
      <c r="A144" t="s">
        <v>43</v>
      </c>
      <c r="E144" s="28" t="s">
        <v>654</v>
      </c>
    </row>
    <row r="145" spans="1:18" ht="12.75" customHeight="1">
      <c r="A145" s="5" t="s">
        <v>33</v>
      </c>
      <c s="5"/>
      <c s="34" t="s">
        <v>61</v>
      </c>
      <c s="5"/>
      <c s="21" t="s">
        <v>655</v>
      </c>
      <c s="5"/>
      <c s="5"/>
      <c s="5"/>
      <c s="35">
        <f>0+Q145</f>
      </c>
      <c r="O145">
        <f>0+R145</f>
      </c>
      <c r="Q145">
        <f>0+I146+I150+I154</f>
      </c>
      <c>
        <f>0+O146+O150+O154</f>
      </c>
    </row>
    <row r="146" spans="1:16" ht="12.75">
      <c r="A146" s="19" t="s">
        <v>35</v>
      </c>
      <c s="23" t="s">
        <v>264</v>
      </c>
      <c s="23" t="s">
        <v>656</v>
      </c>
      <c s="19" t="s">
        <v>37</v>
      </c>
      <c s="24" t="s">
        <v>657</v>
      </c>
      <c s="25" t="s">
        <v>202</v>
      </c>
      <c s="26">
        <v>77.3</v>
      </c>
      <c s="26">
        <v>0</v>
      </c>
      <c s="26">
        <f>ROUND(ROUND(H146,2)*ROUND(G146,2),2)</f>
      </c>
      <c r="O146">
        <f>(I146*21)/100</f>
      </c>
      <c t="s">
        <v>12</v>
      </c>
    </row>
    <row r="147" spans="1:5" ht="12.75">
      <c r="A147" s="27" t="s">
        <v>40</v>
      </c>
      <c r="E147" s="28" t="s">
        <v>658</v>
      </c>
    </row>
    <row r="148" spans="1:5" ht="89.25">
      <c r="A148" s="29" t="s">
        <v>42</v>
      </c>
      <c r="E148" s="30" t="s">
        <v>659</v>
      </c>
    </row>
    <row r="149" spans="1:5" ht="204">
      <c r="A149" t="s">
        <v>43</v>
      </c>
      <c r="E149" s="28" t="s">
        <v>660</v>
      </c>
    </row>
    <row r="150" spans="1:16" ht="12.75">
      <c r="A150" s="19" t="s">
        <v>35</v>
      </c>
      <c s="23" t="s">
        <v>269</v>
      </c>
      <c s="23" t="s">
        <v>661</v>
      </c>
      <c s="19" t="s">
        <v>37</v>
      </c>
      <c s="24" t="s">
        <v>662</v>
      </c>
      <c s="25" t="s">
        <v>202</v>
      </c>
      <c s="26">
        <v>77.3</v>
      </c>
      <c s="26">
        <v>0</v>
      </c>
      <c s="26">
        <f>ROUND(ROUND(H150,2)*ROUND(G150,2),2)</f>
      </c>
      <c r="O150">
        <f>(I150*21)/100</f>
      </c>
      <c t="s">
        <v>12</v>
      </c>
    </row>
    <row r="151" spans="1:5" ht="25.5">
      <c r="A151" s="27" t="s">
        <v>40</v>
      </c>
      <c r="E151" s="28" t="s">
        <v>663</v>
      </c>
    </row>
    <row r="152" spans="1:5" ht="89.25">
      <c r="A152" s="29" t="s">
        <v>42</v>
      </c>
      <c r="E152" s="30" t="s">
        <v>659</v>
      </c>
    </row>
    <row r="153" spans="1:5" ht="38.25">
      <c r="A153" t="s">
        <v>43</v>
      </c>
      <c r="E153" s="28" t="s">
        <v>664</v>
      </c>
    </row>
    <row r="154" spans="1:16" ht="12.75">
      <c r="A154" s="19" t="s">
        <v>35</v>
      </c>
      <c s="23" t="s">
        <v>274</v>
      </c>
      <c s="23" t="s">
        <v>665</v>
      </c>
      <c s="19" t="s">
        <v>37</v>
      </c>
      <c s="24" t="s">
        <v>666</v>
      </c>
      <c s="25" t="s">
        <v>202</v>
      </c>
      <c s="26">
        <v>18.98</v>
      </c>
      <c s="26">
        <v>0</v>
      </c>
      <c s="26">
        <f>ROUND(ROUND(H154,2)*ROUND(G154,2),2)</f>
      </c>
      <c r="O154">
        <f>(I154*21)/100</f>
      </c>
      <c t="s">
        <v>12</v>
      </c>
    </row>
    <row r="155" spans="1:5" ht="12.75">
      <c r="A155" s="27" t="s">
        <v>40</v>
      </c>
      <c r="E155" s="28" t="s">
        <v>667</v>
      </c>
    </row>
    <row r="156" spans="1:5" ht="51">
      <c r="A156" s="29" t="s">
        <v>42</v>
      </c>
      <c r="E156" s="30" t="s">
        <v>668</v>
      </c>
    </row>
    <row r="157" spans="1:5" ht="51">
      <c r="A157" t="s">
        <v>43</v>
      </c>
      <c r="E157" s="28" t="s">
        <v>669</v>
      </c>
    </row>
    <row r="158" spans="1:18" ht="12.75" customHeight="1">
      <c r="A158" s="5" t="s">
        <v>33</v>
      </c>
      <c s="5"/>
      <c s="34" t="s">
        <v>66</v>
      </c>
      <c s="5"/>
      <c s="21" t="s">
        <v>318</v>
      </c>
      <c s="5"/>
      <c s="5"/>
      <c s="5"/>
      <c s="35">
        <f>0+Q158</f>
      </c>
      <c r="O158">
        <f>0+R158</f>
      </c>
      <c r="Q158">
        <f>0+I159+I163+I167</f>
      </c>
      <c>
        <f>0+O159+O163+O167</f>
      </c>
    </row>
    <row r="159" spans="1:16" ht="12.75">
      <c r="A159" s="19" t="s">
        <v>35</v>
      </c>
      <c s="23" t="s">
        <v>280</v>
      </c>
      <c s="23" t="s">
        <v>670</v>
      </c>
      <c s="19" t="s">
        <v>37</v>
      </c>
      <c s="24" t="s">
        <v>671</v>
      </c>
      <c s="25" t="s">
        <v>120</v>
      </c>
      <c s="26">
        <v>4</v>
      </c>
      <c s="26">
        <v>0</v>
      </c>
      <c s="26">
        <f>ROUND(ROUND(H159,2)*ROUND(G159,2),2)</f>
      </c>
      <c r="O159">
        <f>(I159*21)/100</f>
      </c>
      <c t="s">
        <v>12</v>
      </c>
    </row>
    <row r="160" spans="1:5" ht="12.75">
      <c r="A160" s="27" t="s">
        <v>40</v>
      </c>
      <c r="E160" s="28" t="s">
        <v>672</v>
      </c>
    </row>
    <row r="161" spans="1:5" ht="25.5">
      <c r="A161" s="29" t="s">
        <v>42</v>
      </c>
      <c r="E161" s="30" t="s">
        <v>673</v>
      </c>
    </row>
    <row r="162" spans="1:5" ht="242.25">
      <c r="A162" t="s">
        <v>43</v>
      </c>
      <c r="E162" s="28" t="s">
        <v>674</v>
      </c>
    </row>
    <row r="163" spans="1:16" ht="12.75">
      <c r="A163" s="19" t="s">
        <v>35</v>
      </c>
      <c s="23" t="s">
        <v>285</v>
      </c>
      <c s="23" t="s">
        <v>675</v>
      </c>
      <c s="19" t="s">
        <v>37</v>
      </c>
      <c s="24" t="s">
        <v>676</v>
      </c>
      <c s="25" t="s">
        <v>120</v>
      </c>
      <c s="26">
        <v>26</v>
      </c>
      <c s="26">
        <v>0</v>
      </c>
      <c s="26">
        <f>ROUND(ROUND(H163,2)*ROUND(G163,2),2)</f>
      </c>
      <c r="O163">
        <f>(I163*21)/100</f>
      </c>
      <c t="s">
        <v>12</v>
      </c>
    </row>
    <row r="164" spans="1:5" ht="12.75">
      <c r="A164" s="27" t="s">
        <v>40</v>
      </c>
      <c r="E164" s="28" t="s">
        <v>677</v>
      </c>
    </row>
    <row r="165" spans="1:5" ht="25.5">
      <c r="A165" s="29" t="s">
        <v>42</v>
      </c>
      <c r="E165" s="30" t="s">
        <v>678</v>
      </c>
    </row>
    <row r="166" spans="1:5" ht="242.25">
      <c r="A166" t="s">
        <v>43</v>
      </c>
      <c r="E166" s="28" t="s">
        <v>674</v>
      </c>
    </row>
    <row r="167" spans="1:16" ht="12.75">
      <c r="A167" s="19" t="s">
        <v>35</v>
      </c>
      <c s="23" t="s">
        <v>291</v>
      </c>
      <c s="23" t="s">
        <v>679</v>
      </c>
      <c s="19" t="s">
        <v>37</v>
      </c>
      <c s="24" t="s">
        <v>680</v>
      </c>
      <c s="25" t="s">
        <v>120</v>
      </c>
      <c s="26">
        <v>2.8</v>
      </c>
      <c s="26">
        <v>0</v>
      </c>
      <c s="26">
        <f>ROUND(ROUND(H167,2)*ROUND(G167,2),2)</f>
      </c>
      <c r="O167">
        <f>(I167*21)/100</f>
      </c>
      <c t="s">
        <v>12</v>
      </c>
    </row>
    <row r="168" spans="1:5" ht="12.75">
      <c r="A168" s="27" t="s">
        <v>40</v>
      </c>
      <c r="E168" s="28" t="s">
        <v>681</v>
      </c>
    </row>
    <row r="169" spans="1:5" ht="12.75">
      <c r="A169" s="29" t="s">
        <v>42</v>
      </c>
      <c r="E169" s="30" t="s">
        <v>682</v>
      </c>
    </row>
    <row r="170" spans="1:5" ht="242.25">
      <c r="A170" t="s">
        <v>43</v>
      </c>
      <c r="E170" s="28" t="s">
        <v>683</v>
      </c>
    </row>
    <row r="171" spans="1:18" ht="12.75" customHeight="1">
      <c r="A171" s="5" t="s">
        <v>33</v>
      </c>
      <c s="5"/>
      <c s="34" t="s">
        <v>30</v>
      </c>
      <c s="5"/>
      <c s="21" t="s">
        <v>346</v>
      </c>
      <c s="5"/>
      <c s="5"/>
      <c s="5"/>
      <c s="35">
        <f>0+Q171</f>
      </c>
      <c r="O171">
        <f>0+R171</f>
      </c>
      <c r="Q171">
        <f>0+I172+I176+I180+I184+I188+I192</f>
      </c>
      <c>
        <f>0+O172+O176+O180+O184+O188+O192</f>
      </c>
    </row>
    <row r="172" spans="1:16" ht="12.75">
      <c r="A172" s="19" t="s">
        <v>35</v>
      </c>
      <c s="23" t="s">
        <v>296</v>
      </c>
      <c s="23" t="s">
        <v>684</v>
      </c>
      <c s="19" t="s">
        <v>37</v>
      </c>
      <c s="24" t="s">
        <v>685</v>
      </c>
      <c s="25" t="s">
        <v>120</v>
      </c>
      <c s="26">
        <v>16.2</v>
      </c>
      <c s="26">
        <v>0</v>
      </c>
      <c s="26">
        <f>ROUND(ROUND(H172,2)*ROUND(G172,2),2)</f>
      </c>
      <c r="O172">
        <f>(I172*21)/100</f>
      </c>
      <c t="s">
        <v>12</v>
      </c>
    </row>
    <row r="173" spans="1:5" ht="12.75">
      <c r="A173" s="27" t="s">
        <v>40</v>
      </c>
      <c r="E173" s="28" t="s">
        <v>686</v>
      </c>
    </row>
    <row r="174" spans="1:5" ht="12.75">
      <c r="A174" s="29" t="s">
        <v>42</v>
      </c>
      <c r="E174" s="30" t="s">
        <v>687</v>
      </c>
    </row>
    <row r="175" spans="1:5" ht="51">
      <c r="A175" t="s">
        <v>43</v>
      </c>
      <c r="E175" s="28" t="s">
        <v>688</v>
      </c>
    </row>
    <row r="176" spans="1:16" ht="25.5">
      <c r="A176" s="19" t="s">
        <v>35</v>
      </c>
      <c s="23" t="s">
        <v>301</v>
      </c>
      <c s="23" t="s">
        <v>689</v>
      </c>
      <c s="19" t="s">
        <v>37</v>
      </c>
      <c s="24" t="s">
        <v>690</v>
      </c>
      <c s="25" t="s">
        <v>120</v>
      </c>
      <c s="26">
        <v>37.7</v>
      </c>
      <c s="26">
        <v>0</v>
      </c>
      <c s="26">
        <f>ROUND(ROUND(H176,2)*ROUND(G176,2),2)</f>
      </c>
      <c r="O176">
        <f>(I176*21)/100</f>
      </c>
      <c t="s">
        <v>12</v>
      </c>
    </row>
    <row r="177" spans="1:5" ht="25.5">
      <c r="A177" s="27" t="s">
        <v>40</v>
      </c>
      <c r="E177" s="28" t="s">
        <v>691</v>
      </c>
    </row>
    <row r="178" spans="1:5" ht="12.75">
      <c r="A178" s="29" t="s">
        <v>42</v>
      </c>
      <c r="E178" s="30" t="s">
        <v>692</v>
      </c>
    </row>
    <row r="179" spans="1:5" ht="38.25">
      <c r="A179" t="s">
        <v>43</v>
      </c>
      <c r="E179" s="28" t="s">
        <v>357</v>
      </c>
    </row>
    <row r="180" spans="1:16" ht="12.75">
      <c r="A180" s="19" t="s">
        <v>35</v>
      </c>
      <c s="23" t="s">
        <v>305</v>
      </c>
      <c s="23" t="s">
        <v>693</v>
      </c>
      <c s="19" t="s">
        <v>37</v>
      </c>
      <c s="24" t="s">
        <v>694</v>
      </c>
      <c s="25" t="s">
        <v>120</v>
      </c>
      <c s="26">
        <v>9</v>
      </c>
      <c s="26">
        <v>0</v>
      </c>
      <c s="26">
        <f>ROUND(ROUND(H180,2)*ROUND(G180,2),2)</f>
      </c>
      <c r="O180">
        <f>(I180*21)/100</f>
      </c>
      <c t="s">
        <v>12</v>
      </c>
    </row>
    <row r="181" spans="1:5" ht="12.75">
      <c r="A181" s="27" t="s">
        <v>40</v>
      </c>
      <c r="E181" s="28" t="s">
        <v>695</v>
      </c>
    </row>
    <row r="182" spans="1:5" ht="12.75">
      <c r="A182" s="29" t="s">
        <v>42</v>
      </c>
      <c r="E182" s="30" t="s">
        <v>696</v>
      </c>
    </row>
    <row r="183" spans="1:5" ht="89.25">
      <c r="A183" t="s">
        <v>43</v>
      </c>
      <c r="E183" s="28" t="s">
        <v>697</v>
      </c>
    </row>
    <row r="184" spans="1:16" ht="12.75">
      <c r="A184" s="19" t="s">
        <v>35</v>
      </c>
      <c s="23" t="s">
        <v>310</v>
      </c>
      <c s="23" t="s">
        <v>471</v>
      </c>
      <c s="19" t="s">
        <v>37</v>
      </c>
      <c s="24" t="s">
        <v>472</v>
      </c>
      <c s="25" t="s">
        <v>111</v>
      </c>
      <c s="26">
        <v>62.74</v>
      </c>
      <c s="26">
        <v>0</v>
      </c>
      <c s="26">
        <f>ROUND(ROUND(H184,2)*ROUND(G184,2),2)</f>
      </c>
      <c r="O184">
        <f>(I184*21)/100</f>
      </c>
      <c t="s">
        <v>12</v>
      </c>
    </row>
    <row r="185" spans="1:5" ht="25.5">
      <c r="A185" s="27" t="s">
        <v>40</v>
      </c>
      <c r="E185" s="28" t="s">
        <v>698</v>
      </c>
    </row>
    <row r="186" spans="1:5" ht="102">
      <c r="A186" s="29" t="s">
        <v>42</v>
      </c>
      <c r="E186" s="30" t="s">
        <v>699</v>
      </c>
    </row>
    <row r="187" spans="1:5" ht="102">
      <c r="A187" t="s">
        <v>43</v>
      </c>
      <c r="E187" s="28" t="s">
        <v>475</v>
      </c>
    </row>
    <row r="188" spans="1:16" ht="12.75">
      <c r="A188" s="19" t="s">
        <v>35</v>
      </c>
      <c s="23" t="s">
        <v>314</v>
      </c>
      <c s="23" t="s">
        <v>700</v>
      </c>
      <c s="19" t="s">
        <v>37</v>
      </c>
      <c s="24" t="s">
        <v>701</v>
      </c>
      <c s="25" t="s">
        <v>111</v>
      </c>
      <c s="26">
        <v>11.78</v>
      </c>
      <c s="26">
        <v>0</v>
      </c>
      <c s="26">
        <f>ROUND(ROUND(H188,2)*ROUND(G188,2),2)</f>
      </c>
      <c r="O188">
        <f>(I188*21)/100</f>
      </c>
      <c t="s">
        <v>12</v>
      </c>
    </row>
    <row r="189" spans="1:5" ht="25.5">
      <c r="A189" s="27" t="s">
        <v>40</v>
      </c>
      <c r="E189" s="28" t="s">
        <v>702</v>
      </c>
    </row>
    <row r="190" spans="1:5" ht="76.5">
      <c r="A190" s="29" t="s">
        <v>42</v>
      </c>
      <c r="E190" s="30" t="s">
        <v>703</v>
      </c>
    </row>
    <row r="191" spans="1:5" ht="102">
      <c r="A191" t="s">
        <v>43</v>
      </c>
      <c r="E191" s="28" t="s">
        <v>475</v>
      </c>
    </row>
    <row r="192" spans="1:16" ht="12.75">
      <c r="A192" s="19" t="s">
        <v>35</v>
      </c>
      <c s="23" t="s">
        <v>319</v>
      </c>
      <c s="23" t="s">
        <v>704</v>
      </c>
      <c s="19" t="s">
        <v>37</v>
      </c>
      <c s="24" t="s">
        <v>705</v>
      </c>
      <c s="25" t="s">
        <v>111</v>
      </c>
      <c s="26">
        <v>28.8</v>
      </c>
      <c s="26">
        <v>0</v>
      </c>
      <c s="26">
        <f>ROUND(ROUND(H192,2)*ROUND(G192,2),2)</f>
      </c>
      <c r="O192">
        <f>(I192*21)/100</f>
      </c>
      <c t="s">
        <v>12</v>
      </c>
    </row>
    <row r="193" spans="1:5" ht="25.5">
      <c r="A193" s="27" t="s">
        <v>40</v>
      </c>
      <c r="E193" s="28" t="s">
        <v>706</v>
      </c>
    </row>
    <row r="194" spans="1:5" ht="25.5">
      <c r="A194" s="29" t="s">
        <v>42</v>
      </c>
      <c r="E194" s="30" t="s">
        <v>707</v>
      </c>
    </row>
    <row r="195" spans="1:5" ht="102">
      <c r="A195" t="s">
        <v>43</v>
      </c>
      <c r="E195" s="28" t="s">
        <v>475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708</v>
      </c>
      <c s="31">
        <f>0+I8+I21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708</v>
      </c>
      <c s="5"/>
      <c s="14" t="s">
        <v>709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25</v>
      </c>
      <c s="15"/>
      <c s="21" t="s">
        <v>263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275</v>
      </c>
      <c s="19" t="s">
        <v>37</v>
      </c>
      <c s="24" t="s">
        <v>276</v>
      </c>
      <c s="25" t="s">
        <v>202</v>
      </c>
      <c s="26">
        <v>114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277</v>
      </c>
    </row>
    <row r="11" spans="1:5" ht="12.75">
      <c r="A11" s="29" t="s">
        <v>42</v>
      </c>
      <c r="E11" s="30" t="s">
        <v>710</v>
      </c>
    </row>
    <row r="12" spans="1:5" ht="51">
      <c r="A12" t="s">
        <v>43</v>
      </c>
      <c r="E12" s="28" t="s">
        <v>279</v>
      </c>
    </row>
    <row r="13" spans="1:16" ht="12.75">
      <c r="A13" s="19" t="s">
        <v>35</v>
      </c>
      <c s="23" t="s">
        <v>12</v>
      </c>
      <c s="23" t="s">
        <v>711</v>
      </c>
      <c s="19" t="s">
        <v>37</v>
      </c>
      <c s="24" t="s">
        <v>712</v>
      </c>
      <c s="25" t="s">
        <v>202</v>
      </c>
      <c s="26">
        <v>107.6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25.5">
      <c r="A15" s="29" t="s">
        <v>42</v>
      </c>
      <c r="E15" s="30" t="s">
        <v>713</v>
      </c>
    </row>
    <row r="16" spans="1:5" ht="153">
      <c r="A16" t="s">
        <v>43</v>
      </c>
      <c r="E16" s="28" t="s">
        <v>520</v>
      </c>
    </row>
    <row r="17" spans="1:16" ht="25.5">
      <c r="A17" s="19" t="s">
        <v>35</v>
      </c>
      <c s="23" t="s">
        <v>13</v>
      </c>
      <c s="23" t="s">
        <v>516</v>
      </c>
      <c s="19" t="s">
        <v>37</v>
      </c>
      <c s="24" t="s">
        <v>517</v>
      </c>
      <c s="25" t="s">
        <v>202</v>
      </c>
      <c s="26">
        <v>6.4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12.75">
      <c r="A19" s="29" t="s">
        <v>42</v>
      </c>
      <c r="E19" s="30" t="s">
        <v>714</v>
      </c>
    </row>
    <row r="20" spans="1:5" ht="153">
      <c r="A20" t="s">
        <v>43</v>
      </c>
      <c r="E20" s="28" t="s">
        <v>520</v>
      </c>
    </row>
    <row r="21" spans="1:18" ht="12.75" customHeight="1">
      <c r="A21" s="5" t="s">
        <v>33</v>
      </c>
      <c s="5"/>
      <c s="34" t="s">
        <v>30</v>
      </c>
      <c s="5"/>
      <c s="21" t="s">
        <v>346</v>
      </c>
      <c s="5"/>
      <c s="5"/>
      <c s="5"/>
      <c s="35">
        <f>0+Q21</f>
      </c>
      <c r="O21">
        <f>0+R21</f>
      </c>
      <c r="Q21">
        <f>0+I22+I26</f>
      </c>
      <c>
        <f>0+O22+O26</f>
      </c>
    </row>
    <row r="22" spans="1:16" ht="12.75">
      <c r="A22" s="19" t="s">
        <v>35</v>
      </c>
      <c s="23" t="s">
        <v>23</v>
      </c>
      <c s="23" t="s">
        <v>715</v>
      </c>
      <c s="19" t="s">
        <v>37</v>
      </c>
      <c s="24" t="s">
        <v>716</v>
      </c>
      <c s="25" t="s">
        <v>120</v>
      </c>
      <c s="26">
        <v>57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37</v>
      </c>
    </row>
    <row r="24" spans="1:5" ht="25.5">
      <c r="A24" s="29" t="s">
        <v>42</v>
      </c>
      <c r="E24" s="30" t="s">
        <v>717</v>
      </c>
    </row>
    <row r="25" spans="1:5" ht="51">
      <c r="A25" t="s">
        <v>43</v>
      </c>
      <c r="E25" s="28" t="s">
        <v>420</v>
      </c>
    </row>
    <row r="26" spans="1:16" ht="12.75">
      <c r="A26" s="19" t="s">
        <v>35</v>
      </c>
      <c s="23" t="s">
        <v>25</v>
      </c>
      <c s="23" t="s">
        <v>416</v>
      </c>
      <c s="19" t="s">
        <v>37</v>
      </c>
      <c s="24" t="s">
        <v>417</v>
      </c>
      <c s="25" t="s">
        <v>120</v>
      </c>
      <c s="26">
        <v>65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37</v>
      </c>
    </row>
    <row r="28" spans="1:5" ht="25.5">
      <c r="A28" s="29" t="s">
        <v>42</v>
      </c>
      <c r="E28" s="30" t="s">
        <v>718</v>
      </c>
    </row>
    <row r="29" spans="1:5" ht="51">
      <c r="A29" t="s">
        <v>43</v>
      </c>
      <c r="E29" s="28" t="s">
        <v>420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0+O8+O21+O122+O131+O172+O209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719</v>
      </c>
      <c s="31">
        <f>0+I8+I21+I122+I131+I172+I209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719</v>
      </c>
      <c s="5"/>
      <c s="14" t="s">
        <v>720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90</v>
      </c>
      <c s="19" t="s">
        <v>37</v>
      </c>
      <c s="24" t="s">
        <v>91</v>
      </c>
      <c s="25" t="s">
        <v>92</v>
      </c>
      <c s="26">
        <v>4862.92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93</v>
      </c>
    </row>
    <row r="11" spans="1:5" ht="114.75">
      <c r="A11" s="29" t="s">
        <v>42</v>
      </c>
      <c r="E11" s="30" t="s">
        <v>721</v>
      </c>
    </row>
    <row r="12" spans="1:5" ht="25.5">
      <c r="A12" t="s">
        <v>43</v>
      </c>
      <c r="E12" s="28" t="s">
        <v>95</v>
      </c>
    </row>
    <row r="13" spans="1:16" ht="12.75">
      <c r="A13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92</v>
      </c>
      <c s="26">
        <v>994.61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25.5">
      <c r="A14" s="27" t="s">
        <v>40</v>
      </c>
      <c r="E14" s="28" t="s">
        <v>98</v>
      </c>
    </row>
    <row r="15" spans="1:5" ht="140.25">
      <c r="A15" s="29" t="s">
        <v>42</v>
      </c>
      <c r="E15" s="30" t="s">
        <v>722</v>
      </c>
    </row>
    <row r="16" spans="1:5" ht="25.5">
      <c r="A16" t="s">
        <v>43</v>
      </c>
      <c r="E16" s="28" t="s">
        <v>95</v>
      </c>
    </row>
    <row r="17" spans="1:16" ht="12.75">
      <c r="A17" s="19" t="s">
        <v>35</v>
      </c>
      <c s="23" t="s">
        <v>13</v>
      </c>
      <c s="23" t="s">
        <v>100</v>
      </c>
      <c s="19" t="s">
        <v>37</v>
      </c>
      <c s="24" t="s">
        <v>101</v>
      </c>
      <c s="25" t="s">
        <v>92</v>
      </c>
      <c s="26">
        <v>200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102</v>
      </c>
    </row>
    <row r="19" spans="1:5" ht="12.75">
      <c r="A19" s="29" t="s">
        <v>42</v>
      </c>
      <c r="E19" s="30" t="s">
        <v>723</v>
      </c>
    </row>
    <row r="20" spans="1:5" ht="25.5">
      <c r="A20" t="s">
        <v>43</v>
      </c>
      <c r="E20" s="28" t="s">
        <v>95</v>
      </c>
    </row>
    <row r="21" spans="1:18" ht="12.75" customHeight="1">
      <c r="A21" s="5" t="s">
        <v>33</v>
      </c>
      <c s="5"/>
      <c s="34" t="s">
        <v>19</v>
      </c>
      <c s="5"/>
      <c s="21" t="s">
        <v>104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0+I22+I26+I30+I34+I38+I42+I46+I50+I54+I58+I62+I66+I70+I74+I78+I82+I86+I90+I94+I98+I102+I106+I110+I114+I118</f>
      </c>
      <c>
        <f>0+O22+O26+O30+O34+O38+O42+O46+O50+O54+O58+O62+O66+O70+O74+O78+O82+O86+O90+O94+O98+O102+O106+O110+O114+O118</f>
      </c>
    </row>
    <row r="22" spans="1:16" ht="12.75">
      <c r="A22" s="19" t="s">
        <v>35</v>
      </c>
      <c s="23" t="s">
        <v>23</v>
      </c>
      <c s="23" t="s">
        <v>534</v>
      </c>
      <c s="19" t="s">
        <v>37</v>
      </c>
      <c s="24" t="s">
        <v>535</v>
      </c>
      <c s="25" t="s">
        <v>202</v>
      </c>
      <c s="26">
        <v>80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37</v>
      </c>
    </row>
    <row r="24" spans="1:5" ht="25.5">
      <c r="A24" s="29" t="s">
        <v>42</v>
      </c>
      <c r="E24" s="30" t="s">
        <v>724</v>
      </c>
    </row>
    <row r="25" spans="1:5" ht="38.25">
      <c r="A25" t="s">
        <v>43</v>
      </c>
      <c r="E25" s="28" t="s">
        <v>538</v>
      </c>
    </row>
    <row r="26" spans="1:16" ht="12.75">
      <c r="A26" s="19" t="s">
        <v>35</v>
      </c>
      <c s="23" t="s">
        <v>25</v>
      </c>
      <c s="23" t="s">
        <v>105</v>
      </c>
      <c s="19" t="s">
        <v>37</v>
      </c>
      <c s="24" t="s">
        <v>106</v>
      </c>
      <c s="25" t="s">
        <v>76</v>
      </c>
      <c s="26">
        <v>15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37</v>
      </c>
    </row>
    <row r="28" spans="1:5" ht="25.5">
      <c r="A28" s="29" t="s">
        <v>42</v>
      </c>
      <c r="E28" s="30" t="s">
        <v>725</v>
      </c>
    </row>
    <row r="29" spans="1:5" ht="165.75">
      <c r="A29" t="s">
        <v>43</v>
      </c>
      <c r="E29" s="28" t="s">
        <v>108</v>
      </c>
    </row>
    <row r="30" spans="1:16" ht="25.5">
      <c r="A30" s="19" t="s">
        <v>35</v>
      </c>
      <c s="23" t="s">
        <v>27</v>
      </c>
      <c s="23" t="s">
        <v>109</v>
      </c>
      <c s="19" t="s">
        <v>37</v>
      </c>
      <c s="24" t="s">
        <v>110</v>
      </c>
      <c s="25" t="s">
        <v>111</v>
      </c>
      <c s="26">
        <v>591.06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121</v>
      </c>
    </row>
    <row r="32" spans="1:5" ht="38.25">
      <c r="A32" s="29" t="s">
        <v>42</v>
      </c>
      <c r="E32" s="30" t="s">
        <v>726</v>
      </c>
    </row>
    <row r="33" spans="1:5" ht="63.75">
      <c r="A33" t="s">
        <v>43</v>
      </c>
      <c r="E33" s="28" t="s">
        <v>114</v>
      </c>
    </row>
    <row r="34" spans="1:16" ht="12.75">
      <c r="A34" s="19" t="s">
        <v>35</v>
      </c>
      <c s="23" t="s">
        <v>61</v>
      </c>
      <c s="23" t="s">
        <v>115</v>
      </c>
      <c s="19" t="s">
        <v>37</v>
      </c>
      <c s="24" t="s">
        <v>116</v>
      </c>
      <c s="25" t="s">
        <v>111</v>
      </c>
      <c s="26">
        <v>98.51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121</v>
      </c>
    </row>
    <row r="36" spans="1:5" ht="38.25">
      <c r="A36" s="29" t="s">
        <v>42</v>
      </c>
      <c r="E36" s="30" t="s">
        <v>727</v>
      </c>
    </row>
    <row r="37" spans="1:5" ht="63.75">
      <c r="A37" t="s">
        <v>43</v>
      </c>
      <c r="E37" s="28" t="s">
        <v>114</v>
      </c>
    </row>
    <row r="38" spans="1:16" ht="12.75">
      <c r="A38" s="19" t="s">
        <v>35</v>
      </c>
      <c s="23" t="s">
        <v>66</v>
      </c>
      <c s="23" t="s">
        <v>118</v>
      </c>
      <c s="19" t="s">
        <v>37</v>
      </c>
      <c s="24" t="s">
        <v>119</v>
      </c>
      <c s="25" t="s">
        <v>120</v>
      </c>
      <c s="26">
        <v>1479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121</v>
      </c>
    </row>
    <row r="40" spans="1:5" ht="25.5">
      <c r="A40" s="29" t="s">
        <v>42</v>
      </c>
      <c r="E40" s="30" t="s">
        <v>728</v>
      </c>
    </row>
    <row r="41" spans="1:5" ht="63.75">
      <c r="A41" t="s">
        <v>43</v>
      </c>
      <c r="E41" s="28" t="s">
        <v>114</v>
      </c>
    </row>
    <row r="42" spans="1:16" ht="12.75">
      <c r="A42" s="19" t="s">
        <v>35</v>
      </c>
      <c s="23" t="s">
        <v>30</v>
      </c>
      <c s="23" t="s">
        <v>729</v>
      </c>
      <c s="19" t="s">
        <v>46</v>
      </c>
      <c s="24" t="s">
        <v>730</v>
      </c>
      <c s="25" t="s">
        <v>120</v>
      </c>
      <c s="26">
        <v>52.9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38.25">
      <c r="A43" s="27" t="s">
        <v>40</v>
      </c>
      <c r="E43" s="28" t="s">
        <v>731</v>
      </c>
    </row>
    <row r="44" spans="1:5" ht="25.5">
      <c r="A44" s="29" t="s">
        <v>42</v>
      </c>
      <c r="E44" s="30" t="s">
        <v>732</v>
      </c>
    </row>
    <row r="45" spans="1:5" ht="63.75">
      <c r="A45" t="s">
        <v>43</v>
      </c>
      <c r="E45" s="28" t="s">
        <v>114</v>
      </c>
    </row>
    <row r="46" spans="1:16" ht="12.75">
      <c r="A46" s="19" t="s">
        <v>35</v>
      </c>
      <c s="23" t="s">
        <v>32</v>
      </c>
      <c s="23" t="s">
        <v>123</v>
      </c>
      <c s="19" t="s">
        <v>37</v>
      </c>
      <c s="24" t="s">
        <v>124</v>
      </c>
      <c s="25" t="s">
        <v>111</v>
      </c>
      <c s="26">
        <v>2846.93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25.5">
      <c r="A47" s="27" t="s">
        <v>40</v>
      </c>
      <c r="E47" s="28" t="s">
        <v>125</v>
      </c>
    </row>
    <row r="48" spans="1:5" ht="51">
      <c r="A48" s="29" t="s">
        <v>42</v>
      </c>
      <c r="E48" s="30" t="s">
        <v>733</v>
      </c>
    </row>
    <row r="49" spans="1:5" ht="25.5">
      <c r="A49" t="s">
        <v>43</v>
      </c>
      <c r="E49" s="28" t="s">
        <v>127</v>
      </c>
    </row>
    <row r="50" spans="1:16" ht="12.75">
      <c r="A50" s="19" t="s">
        <v>35</v>
      </c>
      <c s="23" t="s">
        <v>79</v>
      </c>
      <c s="23" t="s">
        <v>128</v>
      </c>
      <c s="19" t="s">
        <v>37</v>
      </c>
      <c s="24" t="s">
        <v>129</v>
      </c>
      <c s="25" t="s">
        <v>120</v>
      </c>
      <c s="26">
        <v>1645.6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456</v>
      </c>
    </row>
    <row r="52" spans="1:5" ht="51">
      <c r="A52" s="29" t="s">
        <v>42</v>
      </c>
      <c r="E52" s="30" t="s">
        <v>734</v>
      </c>
    </row>
    <row r="53" spans="1:5" ht="25.5">
      <c r="A53" t="s">
        <v>43</v>
      </c>
      <c r="E53" s="28" t="s">
        <v>127</v>
      </c>
    </row>
    <row r="54" spans="1:16" ht="12.75">
      <c r="A54" s="19" t="s">
        <v>35</v>
      </c>
      <c s="23" t="s">
        <v>83</v>
      </c>
      <c s="23" t="s">
        <v>131</v>
      </c>
      <c s="19" t="s">
        <v>37</v>
      </c>
      <c s="24" t="s">
        <v>132</v>
      </c>
      <c s="25" t="s">
        <v>111</v>
      </c>
      <c s="26">
        <v>115.16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25.5">
      <c r="A55" s="27" t="s">
        <v>40</v>
      </c>
      <c r="E55" s="28" t="s">
        <v>735</v>
      </c>
    </row>
    <row r="56" spans="1:5" ht="38.25">
      <c r="A56" s="29" t="s">
        <v>42</v>
      </c>
      <c r="E56" s="30" t="s">
        <v>736</v>
      </c>
    </row>
    <row r="57" spans="1:5" ht="38.25">
      <c r="A57" t="s">
        <v>43</v>
      </c>
      <c r="E57" s="28" t="s">
        <v>135</v>
      </c>
    </row>
    <row r="58" spans="1:16" ht="12.75">
      <c r="A58" s="19" t="s">
        <v>35</v>
      </c>
      <c s="23" t="s">
        <v>142</v>
      </c>
      <c s="23" t="s">
        <v>136</v>
      </c>
      <c s="19" t="s">
        <v>37</v>
      </c>
      <c s="24" t="s">
        <v>137</v>
      </c>
      <c s="25" t="s">
        <v>111</v>
      </c>
      <c s="26">
        <v>1322.55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121</v>
      </c>
    </row>
    <row r="60" spans="1:5" ht="51">
      <c r="A60" s="29" t="s">
        <v>42</v>
      </c>
      <c r="E60" s="30" t="s">
        <v>737</v>
      </c>
    </row>
    <row r="61" spans="1:5" ht="369.75">
      <c r="A61" t="s">
        <v>43</v>
      </c>
      <c r="E61" s="28" t="s">
        <v>139</v>
      </c>
    </row>
    <row r="62" spans="1:16" ht="12.75">
      <c r="A62" s="19" t="s">
        <v>35</v>
      </c>
      <c s="23" t="s">
        <v>148</v>
      </c>
      <c s="23" t="s">
        <v>136</v>
      </c>
      <c s="19" t="s">
        <v>46</v>
      </c>
      <c s="24" t="s">
        <v>137</v>
      </c>
      <c s="25" t="s">
        <v>111</v>
      </c>
      <c s="26">
        <v>912.1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25.5">
      <c r="A63" s="27" t="s">
        <v>40</v>
      </c>
      <c r="E63" s="28" t="s">
        <v>140</v>
      </c>
    </row>
    <row r="64" spans="1:5" ht="12.75">
      <c r="A64" s="29" t="s">
        <v>42</v>
      </c>
      <c r="E64" s="30" t="s">
        <v>738</v>
      </c>
    </row>
    <row r="65" spans="1:5" ht="369.75">
      <c r="A65" t="s">
        <v>43</v>
      </c>
      <c r="E65" s="28" t="s">
        <v>139</v>
      </c>
    </row>
    <row r="66" spans="1:16" ht="12.75">
      <c r="A66" s="19" t="s">
        <v>35</v>
      </c>
      <c s="23" t="s">
        <v>153</v>
      </c>
      <c s="23" t="s">
        <v>143</v>
      </c>
      <c s="19" t="s">
        <v>37</v>
      </c>
      <c s="24" t="s">
        <v>144</v>
      </c>
      <c s="25" t="s">
        <v>111</v>
      </c>
      <c s="26">
        <v>291.1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145</v>
      </c>
    </row>
    <row r="68" spans="1:5" ht="12.75">
      <c r="A68" s="29" t="s">
        <v>42</v>
      </c>
      <c r="E68" s="30" t="s">
        <v>739</v>
      </c>
    </row>
    <row r="69" spans="1:5" ht="318.75">
      <c r="A69" t="s">
        <v>43</v>
      </c>
      <c r="E69" s="28" t="s">
        <v>147</v>
      </c>
    </row>
    <row r="70" spans="1:16" ht="12.75">
      <c r="A70" s="19" t="s">
        <v>35</v>
      </c>
      <c s="23" t="s">
        <v>159</v>
      </c>
      <c s="23" t="s">
        <v>149</v>
      </c>
      <c s="19" t="s">
        <v>37</v>
      </c>
      <c s="24" t="s">
        <v>150</v>
      </c>
      <c s="25" t="s">
        <v>111</v>
      </c>
      <c s="26">
        <v>912.1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740</v>
      </c>
    </row>
    <row r="72" spans="1:5" ht="25.5">
      <c r="A72" s="29" t="s">
        <v>42</v>
      </c>
      <c r="E72" s="30" t="s">
        <v>741</v>
      </c>
    </row>
    <row r="73" spans="1:5" ht="25.5">
      <c r="A73" t="s">
        <v>43</v>
      </c>
      <c r="E73" s="28" t="s">
        <v>152</v>
      </c>
    </row>
    <row r="74" spans="1:16" ht="12.75">
      <c r="A74" s="19" t="s">
        <v>35</v>
      </c>
      <c s="23" t="s">
        <v>164</v>
      </c>
      <c s="23" t="s">
        <v>160</v>
      </c>
      <c s="19" t="s">
        <v>37</v>
      </c>
      <c s="24" t="s">
        <v>161</v>
      </c>
      <c s="25" t="s">
        <v>111</v>
      </c>
      <c s="26">
        <v>322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121</v>
      </c>
    </row>
    <row r="76" spans="1:5" ht="51">
      <c r="A76" s="29" t="s">
        <v>42</v>
      </c>
      <c r="E76" s="30" t="s">
        <v>742</v>
      </c>
    </row>
    <row r="77" spans="1:5" ht="318.75">
      <c r="A77" t="s">
        <v>43</v>
      </c>
      <c r="E77" s="28" t="s">
        <v>163</v>
      </c>
    </row>
    <row r="78" spans="1:16" ht="12.75">
      <c r="A78" s="19" t="s">
        <v>35</v>
      </c>
      <c s="23" t="s">
        <v>169</v>
      </c>
      <c s="23" t="s">
        <v>165</v>
      </c>
      <c s="19" t="s">
        <v>37</v>
      </c>
      <c s="24" t="s">
        <v>166</v>
      </c>
      <c s="25" t="s">
        <v>111</v>
      </c>
      <c s="26">
        <v>291.1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12.75">
      <c r="A79" s="27" t="s">
        <v>40</v>
      </c>
      <c r="E79" s="28" t="s">
        <v>743</v>
      </c>
    </row>
    <row r="80" spans="1:5" ht="12.75">
      <c r="A80" s="29" t="s">
        <v>42</v>
      </c>
      <c r="E80" s="30" t="s">
        <v>739</v>
      </c>
    </row>
    <row r="81" spans="1:5" ht="191.25">
      <c r="A81" t="s">
        <v>43</v>
      </c>
      <c r="E81" s="28" t="s">
        <v>168</v>
      </c>
    </row>
    <row r="82" spans="1:16" ht="12.75">
      <c r="A82" s="19" t="s">
        <v>35</v>
      </c>
      <c s="23" t="s">
        <v>175</v>
      </c>
      <c s="23" t="s">
        <v>170</v>
      </c>
      <c s="19" t="s">
        <v>37</v>
      </c>
      <c s="24" t="s">
        <v>171</v>
      </c>
      <c s="25" t="s">
        <v>111</v>
      </c>
      <c s="26">
        <v>912.1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51">
      <c r="A83" s="27" t="s">
        <v>40</v>
      </c>
      <c r="E83" s="28" t="s">
        <v>744</v>
      </c>
    </row>
    <row r="84" spans="1:5" ht="25.5">
      <c r="A84" s="29" t="s">
        <v>42</v>
      </c>
      <c r="E84" s="30" t="s">
        <v>745</v>
      </c>
    </row>
    <row r="85" spans="1:5" ht="280.5">
      <c r="A85" t="s">
        <v>43</v>
      </c>
      <c r="E85" s="28" t="s">
        <v>174</v>
      </c>
    </row>
    <row r="86" spans="1:16" ht="12.75">
      <c r="A86" s="19" t="s">
        <v>35</v>
      </c>
      <c s="23" t="s">
        <v>181</v>
      </c>
      <c s="23" t="s">
        <v>176</v>
      </c>
      <c s="19" t="s">
        <v>37</v>
      </c>
      <c s="24" t="s">
        <v>177</v>
      </c>
      <c s="25" t="s">
        <v>111</v>
      </c>
      <c s="26">
        <v>684.08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12.75">
      <c r="A87" s="27" t="s">
        <v>40</v>
      </c>
      <c r="E87" s="28" t="s">
        <v>178</v>
      </c>
    </row>
    <row r="88" spans="1:5" ht="25.5">
      <c r="A88" s="29" t="s">
        <v>42</v>
      </c>
      <c r="E88" s="30" t="s">
        <v>746</v>
      </c>
    </row>
    <row r="89" spans="1:5" ht="242.25">
      <c r="A89" t="s">
        <v>43</v>
      </c>
      <c r="E89" s="28" t="s">
        <v>180</v>
      </c>
    </row>
    <row r="90" spans="1:16" ht="12.75">
      <c r="A90" s="19" t="s">
        <v>35</v>
      </c>
      <c s="23" t="s">
        <v>187</v>
      </c>
      <c s="23" t="s">
        <v>182</v>
      </c>
      <c s="19" t="s">
        <v>37</v>
      </c>
      <c s="24" t="s">
        <v>183</v>
      </c>
      <c s="25" t="s">
        <v>111</v>
      </c>
      <c s="26">
        <v>177.17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12.75">
      <c r="A91" s="27" t="s">
        <v>40</v>
      </c>
      <c r="E91" s="28" t="s">
        <v>37</v>
      </c>
    </row>
    <row r="92" spans="1:5" ht="51">
      <c r="A92" s="29" t="s">
        <v>42</v>
      </c>
      <c r="E92" s="30" t="s">
        <v>747</v>
      </c>
    </row>
    <row r="93" spans="1:5" ht="229.5">
      <c r="A93" t="s">
        <v>43</v>
      </c>
      <c r="E93" s="28" t="s">
        <v>186</v>
      </c>
    </row>
    <row r="94" spans="1:16" ht="12.75">
      <c r="A94" s="19" t="s">
        <v>35</v>
      </c>
      <c s="23" t="s">
        <v>193</v>
      </c>
      <c s="23" t="s">
        <v>188</v>
      </c>
      <c s="19" t="s">
        <v>37</v>
      </c>
      <c s="24" t="s">
        <v>189</v>
      </c>
      <c s="25" t="s">
        <v>111</v>
      </c>
      <c s="26">
        <v>126.38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2.75">
      <c r="A95" s="27" t="s">
        <v>40</v>
      </c>
      <c r="E95" s="28" t="s">
        <v>190</v>
      </c>
    </row>
    <row r="96" spans="1:5" ht="76.5">
      <c r="A96" s="29" t="s">
        <v>42</v>
      </c>
      <c r="E96" s="30" t="s">
        <v>748</v>
      </c>
    </row>
    <row r="97" spans="1:5" ht="280.5">
      <c r="A97" t="s">
        <v>43</v>
      </c>
      <c r="E97" s="28" t="s">
        <v>192</v>
      </c>
    </row>
    <row r="98" spans="1:16" ht="12.75">
      <c r="A98" s="19" t="s">
        <v>35</v>
      </c>
      <c s="23" t="s">
        <v>199</v>
      </c>
      <c s="23" t="s">
        <v>200</v>
      </c>
      <c s="19" t="s">
        <v>37</v>
      </c>
      <c s="24" t="s">
        <v>201</v>
      </c>
      <c s="25" t="s">
        <v>202</v>
      </c>
      <c s="26">
        <v>2337.26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37</v>
      </c>
    </row>
    <row r="100" spans="1:5" ht="25.5">
      <c r="A100" s="29" t="s">
        <v>42</v>
      </c>
      <c r="E100" s="30" t="s">
        <v>749</v>
      </c>
    </row>
    <row r="101" spans="1:5" ht="25.5">
      <c r="A101" t="s">
        <v>43</v>
      </c>
      <c r="E101" s="28" t="s">
        <v>204</v>
      </c>
    </row>
    <row r="102" spans="1:16" ht="12.75">
      <c r="A102" s="19" t="s">
        <v>35</v>
      </c>
      <c s="23" t="s">
        <v>205</v>
      </c>
      <c s="23" t="s">
        <v>750</v>
      </c>
      <c s="19" t="s">
        <v>37</v>
      </c>
      <c s="24" t="s">
        <v>751</v>
      </c>
      <c s="25" t="s">
        <v>111</v>
      </c>
      <c s="26">
        <v>291.1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208</v>
      </c>
    </row>
    <row r="104" spans="1:5" ht="38.25">
      <c r="A104" s="29" t="s">
        <v>42</v>
      </c>
      <c r="E104" s="30" t="s">
        <v>752</v>
      </c>
    </row>
    <row r="105" spans="1:5" ht="38.25">
      <c r="A105" t="s">
        <v>43</v>
      </c>
      <c r="E105" s="28" t="s">
        <v>753</v>
      </c>
    </row>
    <row r="106" spans="1:16" ht="12.75">
      <c r="A106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202</v>
      </c>
      <c s="26">
        <v>1940.7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37</v>
      </c>
    </row>
    <row r="108" spans="1:5" ht="12.75">
      <c r="A108" s="29" t="s">
        <v>42</v>
      </c>
      <c r="E108" s="30" t="s">
        <v>754</v>
      </c>
    </row>
    <row r="109" spans="1:5" ht="25.5">
      <c r="A109" t="s">
        <v>43</v>
      </c>
      <c r="E109" s="28" t="s">
        <v>215</v>
      </c>
    </row>
    <row r="110" spans="1:16" ht="12.75">
      <c r="A110" s="19" t="s">
        <v>35</v>
      </c>
      <c s="23" t="s">
        <v>216</v>
      </c>
      <c s="23" t="s">
        <v>228</v>
      </c>
      <c s="19" t="s">
        <v>37</v>
      </c>
      <c s="24" t="s">
        <v>229</v>
      </c>
      <c s="25" t="s">
        <v>76</v>
      </c>
      <c s="26">
        <v>27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12.75">
      <c r="A111" s="27" t="s">
        <v>40</v>
      </c>
      <c r="E111" s="28" t="s">
        <v>37</v>
      </c>
    </row>
    <row r="112" spans="1:5" ht="12.75">
      <c r="A112" s="29" t="s">
        <v>42</v>
      </c>
      <c r="E112" s="30" t="s">
        <v>755</v>
      </c>
    </row>
    <row r="113" spans="1:5" ht="38.25">
      <c r="A113" t="s">
        <v>43</v>
      </c>
      <c r="E113" s="28" t="s">
        <v>231</v>
      </c>
    </row>
    <row r="114" spans="1:16" ht="12.75">
      <c r="A114" s="19" t="s">
        <v>35</v>
      </c>
      <c s="23" t="s">
        <v>222</v>
      </c>
      <c s="23" t="s">
        <v>233</v>
      </c>
      <c s="19" t="s">
        <v>37</v>
      </c>
      <c s="24" t="s">
        <v>234</v>
      </c>
      <c s="25" t="s">
        <v>76</v>
      </c>
      <c s="26">
        <v>41</v>
      </c>
      <c s="26">
        <v>0</v>
      </c>
      <c s="26">
        <f>ROUND(ROUND(H114,2)*ROUND(G114,2),2)</f>
      </c>
      <c r="O114">
        <f>(I114*21)/100</f>
      </c>
      <c t="s">
        <v>12</v>
      </c>
    </row>
    <row r="115" spans="1:5" ht="12.75">
      <c r="A115" s="27" t="s">
        <v>40</v>
      </c>
      <c r="E115" s="28" t="s">
        <v>37</v>
      </c>
    </row>
    <row r="116" spans="1:5" ht="12.75">
      <c r="A116" s="29" t="s">
        <v>42</v>
      </c>
      <c r="E116" s="30" t="s">
        <v>756</v>
      </c>
    </row>
    <row r="117" spans="1:5" ht="76.5">
      <c r="A117" t="s">
        <v>43</v>
      </c>
      <c r="E117" s="28" t="s">
        <v>236</v>
      </c>
    </row>
    <row r="118" spans="1:16" ht="25.5">
      <c r="A118" s="19" t="s">
        <v>35</v>
      </c>
      <c s="23" t="s">
        <v>227</v>
      </c>
      <c s="23" t="s">
        <v>238</v>
      </c>
      <c s="19" t="s">
        <v>37</v>
      </c>
      <c s="24" t="s">
        <v>239</v>
      </c>
      <c s="25" t="s">
        <v>76</v>
      </c>
      <c s="26">
        <v>27</v>
      </c>
      <c s="26">
        <v>0</v>
      </c>
      <c s="26">
        <f>ROUND(ROUND(H118,2)*ROUND(G118,2),2)</f>
      </c>
      <c r="O118">
        <f>(I118*21)/100</f>
      </c>
      <c t="s">
        <v>12</v>
      </c>
    </row>
    <row r="119" spans="1:5" ht="12.75">
      <c r="A119" s="27" t="s">
        <v>40</v>
      </c>
      <c r="E119" s="28" t="s">
        <v>757</v>
      </c>
    </row>
    <row r="120" spans="1:5" ht="12.75">
      <c r="A120" s="29" t="s">
        <v>42</v>
      </c>
      <c r="E120" s="30" t="s">
        <v>758</v>
      </c>
    </row>
    <row r="121" spans="1:5" ht="102">
      <c r="A121" t="s">
        <v>43</v>
      </c>
      <c r="E121" s="28" t="s">
        <v>242</v>
      </c>
    </row>
    <row r="122" spans="1:18" ht="12.75" customHeight="1">
      <c r="A122" s="5" t="s">
        <v>33</v>
      </c>
      <c s="5"/>
      <c s="34" t="s">
        <v>23</v>
      </c>
      <c s="5"/>
      <c s="21" t="s">
        <v>250</v>
      </c>
      <c s="5"/>
      <c s="5"/>
      <c s="5"/>
      <c s="35">
        <f>0+Q122</f>
      </c>
      <c r="O122">
        <f>0+R122</f>
      </c>
      <c r="Q122">
        <f>0+I123+I127</f>
      </c>
      <c>
        <f>0+O123+O127</f>
      </c>
    </row>
    <row r="123" spans="1:16" ht="12.75">
      <c r="A123" s="19" t="s">
        <v>35</v>
      </c>
      <c s="23" t="s">
        <v>232</v>
      </c>
      <c s="23" t="s">
        <v>252</v>
      </c>
      <c s="19" t="s">
        <v>37</v>
      </c>
      <c s="24" t="s">
        <v>253</v>
      </c>
      <c s="25" t="s">
        <v>111</v>
      </c>
      <c s="26">
        <v>6.71</v>
      </c>
      <c s="26">
        <v>0</v>
      </c>
      <c s="26">
        <f>ROUND(ROUND(H123,2)*ROUND(G123,2),2)</f>
      </c>
      <c r="O123">
        <f>(I123*21)/100</f>
      </c>
      <c t="s">
        <v>12</v>
      </c>
    </row>
    <row r="124" spans="1:5" ht="25.5">
      <c r="A124" s="27" t="s">
        <v>40</v>
      </c>
      <c r="E124" s="28" t="s">
        <v>759</v>
      </c>
    </row>
    <row r="125" spans="1:5" ht="25.5">
      <c r="A125" s="29" t="s">
        <v>42</v>
      </c>
      <c r="E125" s="30" t="s">
        <v>760</v>
      </c>
    </row>
    <row r="126" spans="1:5" ht="38.25">
      <c r="A126" t="s">
        <v>43</v>
      </c>
      <c r="E126" s="28" t="s">
        <v>256</v>
      </c>
    </row>
    <row r="127" spans="1:16" ht="12.75">
      <c r="A127" s="19" t="s">
        <v>35</v>
      </c>
      <c s="23" t="s">
        <v>237</v>
      </c>
      <c s="23" t="s">
        <v>258</v>
      </c>
      <c s="19" t="s">
        <v>37</v>
      </c>
      <c s="24" t="s">
        <v>259</v>
      </c>
      <c s="25" t="s">
        <v>111</v>
      </c>
      <c s="26">
        <v>2.4</v>
      </c>
      <c s="26">
        <v>0</v>
      </c>
      <c s="26">
        <f>ROUND(ROUND(H127,2)*ROUND(G127,2),2)</f>
      </c>
      <c r="O127">
        <f>(I127*21)/100</f>
      </c>
      <c t="s">
        <v>12</v>
      </c>
    </row>
    <row r="128" spans="1:5" ht="25.5">
      <c r="A128" s="27" t="s">
        <v>40</v>
      </c>
      <c r="E128" s="28" t="s">
        <v>761</v>
      </c>
    </row>
    <row r="129" spans="1:5" ht="25.5">
      <c r="A129" s="29" t="s">
        <v>42</v>
      </c>
      <c r="E129" s="30" t="s">
        <v>762</v>
      </c>
    </row>
    <row r="130" spans="1:5" ht="102">
      <c r="A130" t="s">
        <v>43</v>
      </c>
      <c r="E130" s="28" t="s">
        <v>262</v>
      </c>
    </row>
    <row r="131" spans="1:18" ht="12.75" customHeight="1">
      <c r="A131" s="5" t="s">
        <v>33</v>
      </c>
      <c s="5"/>
      <c s="34" t="s">
        <v>25</v>
      </c>
      <c s="5"/>
      <c s="21" t="s">
        <v>263</v>
      </c>
      <c s="5"/>
      <c s="5"/>
      <c s="5"/>
      <c s="35">
        <f>0+Q131</f>
      </c>
      <c r="O131">
        <f>0+R131</f>
      </c>
      <c r="Q131">
        <f>0+I132+I136+I140+I144+I148+I152+I156+I160+I164+I168</f>
      </c>
      <c>
        <f>0+O132+O136+O140+O144+O148+O152+O156+O160+O164+O168</f>
      </c>
    </row>
    <row r="132" spans="1:16" ht="12.75">
      <c r="A132" s="19" t="s">
        <v>35</v>
      </c>
      <c s="23" t="s">
        <v>244</v>
      </c>
      <c s="23" t="s">
        <v>270</v>
      </c>
      <c s="19" t="s">
        <v>37</v>
      </c>
      <c s="24" t="s">
        <v>271</v>
      </c>
      <c s="25" t="s">
        <v>202</v>
      </c>
      <c s="26">
        <v>108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37</v>
      </c>
    </row>
    <row r="134" spans="1:5" ht="25.5">
      <c r="A134" s="29" t="s">
        <v>42</v>
      </c>
      <c r="E134" s="30" t="s">
        <v>763</v>
      </c>
    </row>
    <row r="135" spans="1:5" ht="127.5">
      <c r="A135" t="s">
        <v>43</v>
      </c>
      <c r="E135" s="28" t="s">
        <v>268</v>
      </c>
    </row>
    <row r="136" spans="1:16" ht="12.75">
      <c r="A136" s="19" t="s">
        <v>35</v>
      </c>
      <c s="23" t="s">
        <v>251</v>
      </c>
      <c s="23" t="s">
        <v>275</v>
      </c>
      <c s="19" t="s">
        <v>37</v>
      </c>
      <c s="24" t="s">
        <v>276</v>
      </c>
      <c s="25" t="s">
        <v>202</v>
      </c>
      <c s="26">
        <v>2017.72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12.75">
      <c r="A137" s="27" t="s">
        <v>40</v>
      </c>
      <c r="E137" s="28" t="s">
        <v>277</v>
      </c>
    </row>
    <row r="138" spans="1:5" ht="25.5">
      <c r="A138" s="29" t="s">
        <v>42</v>
      </c>
      <c r="E138" s="30" t="s">
        <v>764</v>
      </c>
    </row>
    <row r="139" spans="1:5" ht="51">
      <c r="A139" t="s">
        <v>43</v>
      </c>
      <c r="E139" s="28" t="s">
        <v>279</v>
      </c>
    </row>
    <row r="140" spans="1:16" ht="12.75">
      <c r="A140" s="19" t="s">
        <v>35</v>
      </c>
      <c s="23" t="s">
        <v>257</v>
      </c>
      <c s="23" t="s">
        <v>281</v>
      </c>
      <c s="19" t="s">
        <v>37</v>
      </c>
      <c s="24" t="s">
        <v>282</v>
      </c>
      <c s="25" t="s">
        <v>111</v>
      </c>
      <c s="26">
        <v>276.78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37</v>
      </c>
    </row>
    <row r="142" spans="1:5" ht="25.5">
      <c r="A142" s="29" t="s">
        <v>42</v>
      </c>
      <c r="E142" s="30" t="s">
        <v>765</v>
      </c>
    </row>
    <row r="143" spans="1:5" ht="102">
      <c r="A143" t="s">
        <v>43</v>
      </c>
      <c r="E143" s="28" t="s">
        <v>284</v>
      </c>
    </row>
    <row r="144" spans="1:16" ht="12.75">
      <c r="A144" s="19" t="s">
        <v>35</v>
      </c>
      <c s="23" t="s">
        <v>264</v>
      </c>
      <c s="23" t="s">
        <v>286</v>
      </c>
      <c s="19" t="s">
        <v>37</v>
      </c>
      <c s="24" t="s">
        <v>287</v>
      </c>
      <c s="25" t="s">
        <v>202</v>
      </c>
      <c s="26">
        <v>22674.8</v>
      </c>
      <c s="26">
        <v>0</v>
      </c>
      <c s="26">
        <f>ROUND(ROUND(H144,2)*ROUND(G144,2),2)</f>
      </c>
      <c r="O144">
        <f>(I144*21)/100</f>
      </c>
      <c t="s">
        <v>12</v>
      </c>
    </row>
    <row r="145" spans="1:5" ht="76.5">
      <c r="A145" s="27" t="s">
        <v>40</v>
      </c>
      <c r="E145" s="28" t="s">
        <v>288</v>
      </c>
    </row>
    <row r="146" spans="1:5" ht="25.5">
      <c r="A146" s="29" t="s">
        <v>42</v>
      </c>
      <c r="E146" s="30" t="s">
        <v>766</v>
      </c>
    </row>
    <row r="147" spans="1:5" ht="76.5">
      <c r="A147" t="s">
        <v>43</v>
      </c>
      <c r="E147" s="28" t="s">
        <v>290</v>
      </c>
    </row>
    <row r="148" spans="1:16" ht="12.75">
      <c r="A148" s="19" t="s">
        <v>35</v>
      </c>
      <c s="23" t="s">
        <v>269</v>
      </c>
      <c s="23" t="s">
        <v>292</v>
      </c>
      <c s="19" t="s">
        <v>37</v>
      </c>
      <c s="24" t="s">
        <v>293</v>
      </c>
      <c s="25" t="s">
        <v>202</v>
      </c>
      <c s="26">
        <v>2280.25</v>
      </c>
      <c s="26">
        <v>0</v>
      </c>
      <c s="26">
        <f>ROUND(ROUND(H148,2)*ROUND(G148,2),2)</f>
      </c>
      <c r="O148">
        <f>(I148*21)/100</f>
      </c>
      <c t="s">
        <v>12</v>
      </c>
    </row>
    <row r="149" spans="1:5" ht="12.75">
      <c r="A149" s="27" t="s">
        <v>40</v>
      </c>
      <c r="E149" s="28" t="s">
        <v>294</v>
      </c>
    </row>
    <row r="150" spans="1:5" ht="25.5">
      <c r="A150" s="29" t="s">
        <v>42</v>
      </c>
      <c r="E150" s="30" t="s">
        <v>767</v>
      </c>
    </row>
    <row r="151" spans="1:5" ht="102">
      <c r="A151" t="s">
        <v>43</v>
      </c>
      <c r="E151" s="28" t="s">
        <v>284</v>
      </c>
    </row>
    <row r="152" spans="1:16" ht="12.75">
      <c r="A152" s="19" t="s">
        <v>35</v>
      </c>
      <c s="23" t="s">
        <v>274</v>
      </c>
      <c s="23" t="s">
        <v>297</v>
      </c>
      <c s="19" t="s">
        <v>37</v>
      </c>
      <c s="24" t="s">
        <v>298</v>
      </c>
      <c s="25" t="s">
        <v>202</v>
      </c>
      <c s="26">
        <v>22081.94</v>
      </c>
      <c s="26">
        <v>0</v>
      </c>
      <c s="26">
        <f>ROUND(ROUND(H152,2)*ROUND(G152,2),2)</f>
      </c>
      <c r="O152">
        <f>(I152*21)/100</f>
      </c>
      <c t="s">
        <v>12</v>
      </c>
    </row>
    <row r="153" spans="1:5" ht="12.75">
      <c r="A153" s="27" t="s">
        <v>40</v>
      </c>
      <c r="E153" s="28" t="s">
        <v>37</v>
      </c>
    </row>
    <row r="154" spans="1:5" ht="25.5">
      <c r="A154" s="29" t="s">
        <v>42</v>
      </c>
      <c r="E154" s="30" t="s">
        <v>768</v>
      </c>
    </row>
    <row r="155" spans="1:5" ht="51">
      <c r="A155" t="s">
        <v>43</v>
      </c>
      <c r="E155" s="28" t="s">
        <v>300</v>
      </c>
    </row>
    <row r="156" spans="1:16" ht="12.75">
      <c r="A156" s="19" t="s">
        <v>35</v>
      </c>
      <c s="23" t="s">
        <v>280</v>
      </c>
      <c s="23" t="s">
        <v>302</v>
      </c>
      <c s="19" t="s">
        <v>37</v>
      </c>
      <c s="24" t="s">
        <v>303</v>
      </c>
      <c s="25" t="s">
        <v>202</v>
      </c>
      <c s="26">
        <v>42176.28</v>
      </c>
      <c s="26">
        <v>0</v>
      </c>
      <c s="26">
        <f>ROUND(ROUND(H156,2)*ROUND(G156,2),2)</f>
      </c>
      <c r="O156">
        <f>(I156*21)/100</f>
      </c>
      <c t="s">
        <v>12</v>
      </c>
    </row>
    <row r="157" spans="1:5" ht="12.75">
      <c r="A157" s="27" t="s">
        <v>40</v>
      </c>
      <c r="E157" s="28" t="s">
        <v>37</v>
      </c>
    </row>
    <row r="158" spans="1:5" ht="51">
      <c r="A158" s="29" t="s">
        <v>42</v>
      </c>
      <c r="E158" s="30" t="s">
        <v>769</v>
      </c>
    </row>
    <row r="159" spans="1:5" ht="51">
      <c r="A159" t="s">
        <v>43</v>
      </c>
      <c r="E159" s="28" t="s">
        <v>300</v>
      </c>
    </row>
    <row r="160" spans="1:16" ht="12.75">
      <c r="A160" s="19" t="s">
        <v>35</v>
      </c>
      <c s="23" t="s">
        <v>285</v>
      </c>
      <c s="23" t="s">
        <v>306</v>
      </c>
      <c s="19" t="s">
        <v>37</v>
      </c>
      <c s="24" t="s">
        <v>307</v>
      </c>
      <c s="25" t="s">
        <v>202</v>
      </c>
      <c s="26">
        <v>20780.93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37</v>
      </c>
    </row>
    <row r="162" spans="1:5" ht="51">
      <c r="A162" s="29" t="s">
        <v>42</v>
      </c>
      <c r="E162" s="30" t="s">
        <v>770</v>
      </c>
    </row>
    <row r="163" spans="1:5" ht="140.25">
      <c r="A163" t="s">
        <v>43</v>
      </c>
      <c r="E163" s="28" t="s">
        <v>309</v>
      </c>
    </row>
    <row r="164" spans="1:16" ht="12.75">
      <c r="A164" s="19" t="s">
        <v>35</v>
      </c>
      <c s="23" t="s">
        <v>291</v>
      </c>
      <c s="23" t="s">
        <v>311</v>
      </c>
      <c s="19" t="s">
        <v>37</v>
      </c>
      <c s="24" t="s">
        <v>312</v>
      </c>
      <c s="25" t="s">
        <v>202</v>
      </c>
      <c s="26">
        <v>21236.98</v>
      </c>
      <c s="26">
        <v>0</v>
      </c>
      <c s="26">
        <f>ROUND(ROUND(H164,2)*ROUND(G164,2),2)</f>
      </c>
      <c r="O164">
        <f>(I164*21)/100</f>
      </c>
      <c t="s">
        <v>12</v>
      </c>
    </row>
    <row r="165" spans="1:5" ht="12.75">
      <c r="A165" s="27" t="s">
        <v>40</v>
      </c>
      <c r="E165" s="28" t="s">
        <v>37</v>
      </c>
    </row>
    <row r="166" spans="1:5" ht="51">
      <c r="A166" s="29" t="s">
        <v>42</v>
      </c>
      <c r="E166" s="30" t="s">
        <v>771</v>
      </c>
    </row>
    <row r="167" spans="1:5" ht="140.25">
      <c r="A167" t="s">
        <v>43</v>
      </c>
      <c r="E167" s="28" t="s">
        <v>309</v>
      </c>
    </row>
    <row r="168" spans="1:16" ht="12.75">
      <c r="A168" s="19" t="s">
        <v>35</v>
      </c>
      <c s="23" t="s">
        <v>296</v>
      </c>
      <c s="23" t="s">
        <v>315</v>
      </c>
      <c s="19" t="s">
        <v>37</v>
      </c>
      <c s="24" t="s">
        <v>316</v>
      </c>
      <c s="25" t="s">
        <v>202</v>
      </c>
      <c s="26">
        <v>21693.03</v>
      </c>
      <c s="26">
        <v>0</v>
      </c>
      <c s="26">
        <f>ROUND(ROUND(H168,2)*ROUND(G168,2),2)</f>
      </c>
      <c r="O168">
        <f>(I168*21)/100</f>
      </c>
      <c t="s">
        <v>12</v>
      </c>
    </row>
    <row r="169" spans="1:5" ht="12.75">
      <c r="A169" s="27" t="s">
        <v>40</v>
      </c>
      <c r="E169" s="28" t="s">
        <v>37</v>
      </c>
    </row>
    <row r="170" spans="1:5" ht="51">
      <c r="A170" s="29" t="s">
        <v>42</v>
      </c>
      <c r="E170" s="30" t="s">
        <v>772</v>
      </c>
    </row>
    <row r="171" spans="1:5" ht="140.25">
      <c r="A171" t="s">
        <v>43</v>
      </c>
      <c r="E171" s="28" t="s">
        <v>309</v>
      </c>
    </row>
    <row r="172" spans="1:18" ht="12.75" customHeight="1">
      <c r="A172" s="5" t="s">
        <v>33</v>
      </c>
      <c s="5"/>
      <c s="34" t="s">
        <v>66</v>
      </c>
      <c s="5"/>
      <c s="21" t="s">
        <v>318</v>
      </c>
      <c s="5"/>
      <c s="5"/>
      <c s="5"/>
      <c s="35">
        <f>0+Q172</f>
      </c>
      <c r="O172">
        <f>0+R172</f>
      </c>
      <c r="Q172">
        <f>0+I173+I177+I181+I185+I189+I193+I197+I201+I205</f>
      </c>
      <c>
        <f>0+O173+O177+O181+O185+O189+O193+O197+O201+O205</f>
      </c>
    </row>
    <row r="173" spans="1:16" ht="12.75">
      <c r="A173" s="19" t="s">
        <v>35</v>
      </c>
      <c s="23" t="s">
        <v>301</v>
      </c>
      <c s="23" t="s">
        <v>320</v>
      </c>
      <c s="19" t="s">
        <v>37</v>
      </c>
      <c s="24" t="s">
        <v>321</v>
      </c>
      <c s="25" t="s">
        <v>120</v>
      </c>
      <c s="26">
        <v>55.9</v>
      </c>
      <c s="26">
        <v>0</v>
      </c>
      <c s="26">
        <f>ROUND(ROUND(H173,2)*ROUND(G173,2),2)</f>
      </c>
      <c r="O173">
        <f>(I173*21)/100</f>
      </c>
      <c t="s">
        <v>12</v>
      </c>
    </row>
    <row r="174" spans="1:5" ht="12.75">
      <c r="A174" s="27" t="s">
        <v>40</v>
      </c>
      <c r="E174" s="28" t="s">
        <v>773</v>
      </c>
    </row>
    <row r="175" spans="1:5" ht="25.5">
      <c r="A175" s="29" t="s">
        <v>42</v>
      </c>
      <c r="E175" s="30" t="s">
        <v>774</v>
      </c>
    </row>
    <row r="176" spans="1:5" ht="255">
      <c r="A176" t="s">
        <v>43</v>
      </c>
      <c r="E176" s="28" t="s">
        <v>323</v>
      </c>
    </row>
    <row r="177" spans="1:16" ht="12.75">
      <c r="A177" s="19" t="s">
        <v>35</v>
      </c>
      <c s="23" t="s">
        <v>305</v>
      </c>
      <c s="23" t="s">
        <v>775</v>
      </c>
      <c s="19" t="s">
        <v>37</v>
      </c>
      <c s="24" t="s">
        <v>776</v>
      </c>
      <c s="25" t="s">
        <v>120</v>
      </c>
      <c s="26">
        <v>48</v>
      </c>
      <c s="26">
        <v>0</v>
      </c>
      <c s="26">
        <f>ROUND(ROUND(H177,2)*ROUND(G177,2),2)</f>
      </c>
      <c r="O177">
        <f>(I177*21)/100</f>
      </c>
      <c t="s">
        <v>12</v>
      </c>
    </row>
    <row r="178" spans="1:5" ht="12.75">
      <c r="A178" s="27" t="s">
        <v>40</v>
      </c>
      <c r="E178" s="28" t="s">
        <v>777</v>
      </c>
    </row>
    <row r="179" spans="1:5" ht="25.5">
      <c r="A179" s="29" t="s">
        <v>42</v>
      </c>
      <c r="E179" s="30" t="s">
        <v>778</v>
      </c>
    </row>
    <row r="180" spans="1:5" ht="242.25">
      <c r="A180" t="s">
        <v>43</v>
      </c>
      <c r="E180" s="28" t="s">
        <v>683</v>
      </c>
    </row>
    <row r="181" spans="1:16" ht="12.75">
      <c r="A181" s="19" t="s">
        <v>35</v>
      </c>
      <c s="23" t="s">
        <v>310</v>
      </c>
      <c s="23" t="s">
        <v>325</v>
      </c>
      <c s="19" t="s">
        <v>37</v>
      </c>
      <c s="24" t="s">
        <v>326</v>
      </c>
      <c s="25" t="s">
        <v>120</v>
      </c>
      <c s="26">
        <v>88</v>
      </c>
      <c s="26">
        <v>0</v>
      </c>
      <c s="26">
        <f>ROUND(ROUND(H181,2)*ROUND(G181,2),2)</f>
      </c>
      <c r="O181">
        <f>(I181*21)/100</f>
      </c>
      <c t="s">
        <v>12</v>
      </c>
    </row>
    <row r="182" spans="1:5" ht="12.75">
      <c r="A182" s="27" t="s">
        <v>40</v>
      </c>
      <c r="E182" s="28" t="s">
        <v>779</v>
      </c>
    </row>
    <row r="183" spans="1:5" ht="25.5">
      <c r="A183" s="29" t="s">
        <v>42</v>
      </c>
      <c r="E183" s="30" t="s">
        <v>780</v>
      </c>
    </row>
    <row r="184" spans="1:5" ht="242.25">
      <c r="A184" t="s">
        <v>43</v>
      </c>
      <c r="E184" s="28" t="s">
        <v>329</v>
      </c>
    </row>
    <row r="185" spans="1:16" ht="12.75">
      <c r="A185" s="19" t="s">
        <v>35</v>
      </c>
      <c s="23" t="s">
        <v>314</v>
      </c>
      <c s="23" t="s">
        <v>331</v>
      </c>
      <c s="19" t="s">
        <v>37</v>
      </c>
      <c s="24" t="s">
        <v>332</v>
      </c>
      <c s="25" t="s">
        <v>76</v>
      </c>
      <c s="26">
        <v>20</v>
      </c>
      <c s="26">
        <v>0</v>
      </c>
      <c s="26">
        <f>ROUND(ROUND(H185,2)*ROUND(G185,2),2)</f>
      </c>
      <c r="O185">
        <f>(I185*21)/100</f>
      </c>
      <c t="s">
        <v>12</v>
      </c>
    </row>
    <row r="186" spans="1:5" ht="12.75">
      <c r="A186" s="27" t="s">
        <v>40</v>
      </c>
      <c r="E186" s="28" t="s">
        <v>37</v>
      </c>
    </row>
    <row r="187" spans="1:5" ht="25.5">
      <c r="A187" s="29" t="s">
        <v>42</v>
      </c>
      <c r="E187" s="30" t="s">
        <v>781</v>
      </c>
    </row>
    <row r="188" spans="1:5" ht="76.5">
      <c r="A188" t="s">
        <v>43</v>
      </c>
      <c r="E188" s="28" t="s">
        <v>334</v>
      </c>
    </row>
    <row r="189" spans="1:16" ht="12.75">
      <c r="A189" s="19" t="s">
        <v>35</v>
      </c>
      <c s="23" t="s">
        <v>319</v>
      </c>
      <c s="23" t="s">
        <v>782</v>
      </c>
      <c s="19" t="s">
        <v>37</v>
      </c>
      <c s="24" t="s">
        <v>783</v>
      </c>
      <c s="25" t="s">
        <v>76</v>
      </c>
      <c s="26">
        <v>18</v>
      </c>
      <c s="26">
        <v>0</v>
      </c>
      <c s="26">
        <f>ROUND(ROUND(H189,2)*ROUND(G189,2),2)</f>
      </c>
      <c r="O189">
        <f>(I189*21)/100</f>
      </c>
      <c t="s">
        <v>12</v>
      </c>
    </row>
    <row r="190" spans="1:5" ht="12.75">
      <c r="A190" s="27" t="s">
        <v>40</v>
      </c>
      <c r="E190" s="28" t="s">
        <v>37</v>
      </c>
    </row>
    <row r="191" spans="1:5" ht="25.5">
      <c r="A191" s="29" t="s">
        <v>42</v>
      </c>
      <c r="E191" s="30" t="s">
        <v>784</v>
      </c>
    </row>
    <row r="192" spans="1:5" ht="25.5">
      <c r="A192" t="s">
        <v>43</v>
      </c>
      <c r="E192" s="28" t="s">
        <v>785</v>
      </c>
    </row>
    <row r="193" spans="1:16" ht="12.75">
      <c r="A193" s="19" t="s">
        <v>35</v>
      </c>
      <c s="23" t="s">
        <v>324</v>
      </c>
      <c s="23" t="s">
        <v>786</v>
      </c>
      <c s="19" t="s">
        <v>37</v>
      </c>
      <c s="24" t="s">
        <v>787</v>
      </c>
      <c s="25" t="s">
        <v>76</v>
      </c>
      <c s="26">
        <v>5</v>
      </c>
      <c s="26">
        <v>0</v>
      </c>
      <c s="26">
        <f>ROUND(ROUND(H193,2)*ROUND(G193,2),2)</f>
      </c>
      <c r="O193">
        <f>(I193*21)/100</f>
      </c>
      <c t="s">
        <v>12</v>
      </c>
    </row>
    <row r="194" spans="1:5" ht="12.75">
      <c r="A194" s="27" t="s">
        <v>40</v>
      </c>
      <c r="E194" s="28" t="s">
        <v>788</v>
      </c>
    </row>
    <row r="195" spans="1:5" ht="25.5">
      <c r="A195" s="29" t="s">
        <v>42</v>
      </c>
      <c r="E195" s="30" t="s">
        <v>333</v>
      </c>
    </row>
    <row r="196" spans="1:5" ht="25.5">
      <c r="A196" t="s">
        <v>43</v>
      </c>
      <c r="E196" s="28" t="s">
        <v>785</v>
      </c>
    </row>
    <row r="197" spans="1:16" ht="12.75">
      <c r="A197" s="19" t="s">
        <v>35</v>
      </c>
      <c s="23" t="s">
        <v>330</v>
      </c>
      <c s="23" t="s">
        <v>789</v>
      </c>
      <c s="19" t="s">
        <v>37</v>
      </c>
      <c s="24" t="s">
        <v>790</v>
      </c>
      <c s="25" t="s">
        <v>76</v>
      </c>
      <c s="26">
        <v>1</v>
      </c>
      <c s="26">
        <v>0</v>
      </c>
      <c s="26">
        <f>ROUND(ROUND(H197,2)*ROUND(G197,2),2)</f>
      </c>
      <c r="O197">
        <f>(I197*21)/100</f>
      </c>
      <c t="s">
        <v>12</v>
      </c>
    </row>
    <row r="198" spans="1:5" ht="12.75">
      <c r="A198" s="27" t="s">
        <v>40</v>
      </c>
      <c r="E198" s="28" t="s">
        <v>791</v>
      </c>
    </row>
    <row r="199" spans="1:5" ht="12.75">
      <c r="A199" s="29" t="s">
        <v>42</v>
      </c>
      <c r="E199" s="30" t="s">
        <v>385</v>
      </c>
    </row>
    <row r="200" spans="1:5" ht="51">
      <c r="A200" t="s">
        <v>43</v>
      </c>
      <c r="E200" s="28" t="s">
        <v>792</v>
      </c>
    </row>
    <row r="201" spans="1:16" ht="12.75">
      <c r="A201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111</v>
      </c>
      <c s="26">
        <v>1.38</v>
      </c>
      <c s="26">
        <v>0</v>
      </c>
      <c s="26">
        <f>ROUND(ROUND(H201,2)*ROUND(G201,2),2)</f>
      </c>
      <c r="O201">
        <f>(I201*21)/100</f>
      </c>
      <c t="s">
        <v>12</v>
      </c>
    </row>
    <row r="202" spans="1:5" ht="12.75">
      <c r="A202" s="27" t="s">
        <v>40</v>
      </c>
      <c r="E202" s="28" t="s">
        <v>37</v>
      </c>
    </row>
    <row r="203" spans="1:5" ht="25.5">
      <c r="A203" s="29" t="s">
        <v>42</v>
      </c>
      <c r="E203" s="30" t="s">
        <v>793</v>
      </c>
    </row>
    <row r="204" spans="1:5" ht="369.75">
      <c r="A204" t="s">
        <v>43</v>
      </c>
      <c r="E204" s="28" t="s">
        <v>340</v>
      </c>
    </row>
    <row r="205" spans="1:16" ht="12.75">
      <c r="A205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76</v>
      </c>
      <c s="26">
        <v>20</v>
      </c>
      <c s="26">
        <v>0</v>
      </c>
      <c s="26">
        <f>ROUND(ROUND(H205,2)*ROUND(G205,2),2)</f>
      </c>
      <c r="O205">
        <f>(I205*21)/100</f>
      </c>
      <c t="s">
        <v>12</v>
      </c>
    </row>
    <row r="206" spans="1:5" ht="12.75">
      <c r="A206" s="27" t="s">
        <v>40</v>
      </c>
      <c r="E206" s="28" t="s">
        <v>37</v>
      </c>
    </row>
    <row r="207" spans="1:5" ht="12.75">
      <c r="A207" s="29" t="s">
        <v>42</v>
      </c>
      <c r="E207" s="30" t="s">
        <v>794</v>
      </c>
    </row>
    <row r="208" spans="1:5" ht="12.75">
      <c r="A208" t="s">
        <v>43</v>
      </c>
      <c r="E208" s="28" t="s">
        <v>345</v>
      </c>
    </row>
    <row r="209" spans="1:18" ht="12.75" customHeight="1">
      <c r="A209" s="5" t="s">
        <v>33</v>
      </c>
      <c s="5"/>
      <c s="34" t="s">
        <v>30</v>
      </c>
      <c s="5"/>
      <c s="21" t="s">
        <v>346</v>
      </c>
      <c s="5"/>
      <c s="5"/>
      <c s="5"/>
      <c s="35">
        <f>0+Q209</f>
      </c>
      <c r="O209">
        <f>0+R209</f>
      </c>
      <c r="Q209">
        <f>0+I210+I214+I218+I222+I226+I230+I234+I238+I242+I246+I250+I254+I258+I262+I266+I270+I274+I278+I282+I286+I290+I294+I298+I302</f>
      </c>
      <c>
        <f>0+O210+O214+O218+O222+O226+O230+O234+O238+O242+O246+O250+O254+O258+O262+O266+O270+O274+O278+O282+O286+O290+O294+O298+O302</f>
      </c>
    </row>
    <row r="210" spans="1:16" ht="25.5">
      <c r="A210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120</v>
      </c>
      <c s="26">
        <v>350</v>
      </c>
      <c s="26">
        <v>0</v>
      </c>
      <c s="26">
        <f>ROUND(ROUND(H210,2)*ROUND(G210,2),2)</f>
      </c>
      <c r="O210">
        <f>(I210*21)/100</f>
      </c>
      <c t="s">
        <v>12</v>
      </c>
    </row>
    <row r="211" spans="1:5" ht="12.75">
      <c r="A211" s="27" t="s">
        <v>40</v>
      </c>
      <c r="E211" s="28" t="s">
        <v>37</v>
      </c>
    </row>
    <row r="212" spans="1:5" ht="25.5">
      <c r="A212" s="29" t="s">
        <v>42</v>
      </c>
      <c r="E212" s="30" t="s">
        <v>795</v>
      </c>
    </row>
    <row r="213" spans="1:5" ht="127.5">
      <c r="A213" t="s">
        <v>43</v>
      </c>
      <c r="E213" s="28" t="s">
        <v>351</v>
      </c>
    </row>
    <row r="214" spans="1:16" ht="25.5">
      <c r="A214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120</v>
      </c>
      <c s="26">
        <v>220</v>
      </c>
      <c s="26">
        <v>0</v>
      </c>
      <c s="26">
        <f>ROUND(ROUND(H214,2)*ROUND(G214,2),2)</f>
      </c>
      <c r="O214">
        <f>(I214*21)/100</f>
      </c>
      <c t="s">
        <v>12</v>
      </c>
    </row>
    <row r="215" spans="1:5" ht="12.75">
      <c r="A215" s="27" t="s">
        <v>40</v>
      </c>
      <c r="E215" s="28" t="s">
        <v>355</v>
      </c>
    </row>
    <row r="216" spans="1:5" ht="25.5">
      <c r="A216" s="29" t="s">
        <v>42</v>
      </c>
      <c r="E216" s="30" t="s">
        <v>510</v>
      </c>
    </row>
    <row r="217" spans="1:5" ht="38.25">
      <c r="A217" t="s">
        <v>43</v>
      </c>
      <c r="E217" s="28" t="s">
        <v>357</v>
      </c>
    </row>
    <row r="218" spans="1:16" ht="12.75">
      <c r="A218" s="19" t="s">
        <v>35</v>
      </c>
      <c s="23" t="s">
        <v>358</v>
      </c>
      <c s="23" t="s">
        <v>369</v>
      </c>
      <c s="19" t="s">
        <v>37</v>
      </c>
      <c s="24" t="s">
        <v>370</v>
      </c>
      <c s="25" t="s">
        <v>76</v>
      </c>
      <c s="26">
        <v>61</v>
      </c>
      <c s="26">
        <v>0</v>
      </c>
      <c s="26">
        <f>ROUND(ROUND(H218,2)*ROUND(G218,2),2)</f>
      </c>
      <c r="O218">
        <f>(I218*21)/100</f>
      </c>
      <c t="s">
        <v>12</v>
      </c>
    </row>
    <row r="219" spans="1:5" ht="12.75">
      <c r="A219" s="27" t="s">
        <v>40</v>
      </c>
      <c r="E219" s="28" t="s">
        <v>37</v>
      </c>
    </row>
    <row r="220" spans="1:5" ht="38.25">
      <c r="A220" s="29" t="s">
        <v>42</v>
      </c>
      <c r="E220" s="30" t="s">
        <v>796</v>
      </c>
    </row>
    <row r="221" spans="1:5" ht="51">
      <c r="A221" t="s">
        <v>43</v>
      </c>
      <c r="E221" s="28" t="s">
        <v>372</v>
      </c>
    </row>
    <row r="222" spans="1:16" ht="12.75">
      <c r="A222" s="19" t="s">
        <v>35</v>
      </c>
      <c s="23" t="s">
        <v>362</v>
      </c>
      <c s="23" t="s">
        <v>374</v>
      </c>
      <c s="19" t="s">
        <v>37</v>
      </c>
      <c s="24" t="s">
        <v>375</v>
      </c>
      <c s="25" t="s">
        <v>76</v>
      </c>
      <c s="26">
        <v>49</v>
      </c>
      <c s="26">
        <v>0</v>
      </c>
      <c s="26">
        <f>ROUND(ROUND(H222,2)*ROUND(G222,2),2)</f>
      </c>
      <c r="O222">
        <f>(I222*21)/100</f>
      </c>
      <c t="s">
        <v>12</v>
      </c>
    </row>
    <row r="223" spans="1:5" ht="12.75">
      <c r="A223" s="27" t="s">
        <v>40</v>
      </c>
      <c r="E223" s="28" t="s">
        <v>355</v>
      </c>
    </row>
    <row r="224" spans="1:5" ht="12.75">
      <c r="A224" s="29" t="s">
        <v>42</v>
      </c>
      <c r="E224" s="30" t="s">
        <v>797</v>
      </c>
    </row>
    <row r="225" spans="1:5" ht="25.5">
      <c r="A225" t="s">
        <v>43</v>
      </c>
      <c r="E225" s="28" t="s">
        <v>377</v>
      </c>
    </row>
    <row r="226" spans="1:16" ht="25.5">
      <c r="A226" s="19" t="s">
        <v>35</v>
      </c>
      <c s="23" t="s">
        <v>368</v>
      </c>
      <c s="23" t="s">
        <v>379</v>
      </c>
      <c s="19" t="s">
        <v>37</v>
      </c>
      <c s="24" t="s">
        <v>380</v>
      </c>
      <c s="25" t="s">
        <v>76</v>
      </c>
      <c s="26">
        <v>33</v>
      </c>
      <c s="26">
        <v>0</v>
      </c>
      <c s="26">
        <f>ROUND(ROUND(H226,2)*ROUND(G226,2),2)</f>
      </c>
      <c r="O226">
        <f>(I226*21)/100</f>
      </c>
      <c t="s">
        <v>12</v>
      </c>
    </row>
    <row r="227" spans="1:5" ht="12.75">
      <c r="A227" s="27" t="s">
        <v>40</v>
      </c>
      <c r="E227" s="28" t="s">
        <v>37</v>
      </c>
    </row>
    <row r="228" spans="1:5" ht="12.75">
      <c r="A228" s="29" t="s">
        <v>42</v>
      </c>
      <c r="E228" s="30" t="s">
        <v>798</v>
      </c>
    </row>
    <row r="229" spans="1:5" ht="51">
      <c r="A229" t="s">
        <v>43</v>
      </c>
      <c r="E229" s="28" t="s">
        <v>372</v>
      </c>
    </row>
    <row r="230" spans="1:16" ht="12.75">
      <c r="A230" s="19" t="s">
        <v>35</v>
      </c>
      <c s="23" t="s">
        <v>373</v>
      </c>
      <c s="23" t="s">
        <v>383</v>
      </c>
      <c s="19" t="s">
        <v>37</v>
      </c>
      <c s="24" t="s">
        <v>384</v>
      </c>
      <c s="25" t="s">
        <v>76</v>
      </c>
      <c s="26">
        <v>5</v>
      </c>
      <c s="26">
        <v>0</v>
      </c>
      <c s="26">
        <f>ROUND(ROUND(H230,2)*ROUND(G230,2),2)</f>
      </c>
      <c r="O230">
        <f>(I230*21)/100</f>
      </c>
      <c t="s">
        <v>12</v>
      </c>
    </row>
    <row r="231" spans="1:5" ht="12.75">
      <c r="A231" s="27" t="s">
        <v>40</v>
      </c>
      <c r="E231" s="28" t="s">
        <v>799</v>
      </c>
    </row>
    <row r="232" spans="1:5" ht="12.75">
      <c r="A232" s="29" t="s">
        <v>42</v>
      </c>
      <c r="E232" s="30" t="s">
        <v>400</v>
      </c>
    </row>
    <row r="233" spans="1:5" ht="63.75">
      <c r="A233" t="s">
        <v>43</v>
      </c>
      <c r="E233" s="28" t="s">
        <v>386</v>
      </c>
    </row>
    <row r="234" spans="1:16" ht="25.5">
      <c r="A234" s="19" t="s">
        <v>35</v>
      </c>
      <c s="23" t="s">
        <v>378</v>
      </c>
      <c s="23" t="s">
        <v>388</v>
      </c>
      <c s="19" t="s">
        <v>37</v>
      </c>
      <c s="24" t="s">
        <v>389</v>
      </c>
      <c s="25" t="s">
        <v>76</v>
      </c>
      <c s="26">
        <v>90</v>
      </c>
      <c s="26">
        <v>0</v>
      </c>
      <c s="26">
        <f>ROUND(ROUND(H234,2)*ROUND(G234,2),2)</f>
      </c>
      <c r="O234">
        <f>(I234*21)/100</f>
      </c>
      <c t="s">
        <v>12</v>
      </c>
    </row>
    <row r="235" spans="1:5" ht="12.75">
      <c r="A235" s="27" t="s">
        <v>40</v>
      </c>
      <c r="E235" s="28" t="s">
        <v>37</v>
      </c>
    </row>
    <row r="236" spans="1:5" ht="408">
      <c r="A236" s="29" t="s">
        <v>42</v>
      </c>
      <c r="E236" s="30" t="s">
        <v>800</v>
      </c>
    </row>
    <row r="237" spans="1:5" ht="51">
      <c r="A237" t="s">
        <v>43</v>
      </c>
      <c r="E237" s="28" t="s">
        <v>391</v>
      </c>
    </row>
    <row r="238" spans="1:16" ht="12.75">
      <c r="A238" s="19" t="s">
        <v>35</v>
      </c>
      <c s="23" t="s">
        <v>382</v>
      </c>
      <c s="23" t="s">
        <v>393</v>
      </c>
      <c s="19" t="s">
        <v>37</v>
      </c>
      <c s="24" t="s">
        <v>394</v>
      </c>
      <c s="25" t="s">
        <v>76</v>
      </c>
      <c s="26">
        <v>87</v>
      </c>
      <c s="26">
        <v>0</v>
      </c>
      <c s="26">
        <f>ROUND(ROUND(H238,2)*ROUND(G238,2),2)</f>
      </c>
      <c r="O238">
        <f>(I238*21)/100</f>
      </c>
      <c t="s">
        <v>12</v>
      </c>
    </row>
    <row r="239" spans="1:5" ht="12.75">
      <c r="A239" s="27" t="s">
        <v>40</v>
      </c>
      <c r="E239" s="28" t="s">
        <v>355</v>
      </c>
    </row>
    <row r="240" spans="1:5" ht="395.25">
      <c r="A240" s="29" t="s">
        <v>42</v>
      </c>
      <c r="E240" s="30" t="s">
        <v>801</v>
      </c>
    </row>
    <row r="241" spans="1:5" ht="25.5">
      <c r="A241" t="s">
        <v>43</v>
      </c>
      <c r="E241" s="28" t="s">
        <v>396</v>
      </c>
    </row>
    <row r="242" spans="1:16" ht="12.75">
      <c r="A242" s="19" t="s">
        <v>35</v>
      </c>
      <c s="23" t="s">
        <v>387</v>
      </c>
      <c s="23" t="s">
        <v>802</v>
      </c>
      <c s="19" t="s">
        <v>37</v>
      </c>
      <c s="24" t="s">
        <v>803</v>
      </c>
      <c s="25" t="s">
        <v>76</v>
      </c>
      <c s="26">
        <v>7</v>
      </c>
      <c s="26">
        <v>0</v>
      </c>
      <c s="26">
        <f>ROUND(ROUND(H242,2)*ROUND(G242,2),2)</f>
      </c>
      <c r="O242">
        <f>(I242*21)/100</f>
      </c>
      <c t="s">
        <v>12</v>
      </c>
    </row>
    <row r="243" spans="1:5" ht="12.75">
      <c r="A243" s="27" t="s">
        <v>40</v>
      </c>
      <c r="E243" s="28" t="s">
        <v>37</v>
      </c>
    </row>
    <row r="244" spans="1:5" ht="38.25">
      <c r="A244" s="29" t="s">
        <v>42</v>
      </c>
      <c r="E244" s="30" t="s">
        <v>804</v>
      </c>
    </row>
    <row r="245" spans="1:5" ht="25.5">
      <c r="A245" t="s">
        <v>43</v>
      </c>
      <c r="E245" s="28" t="s">
        <v>401</v>
      </c>
    </row>
    <row r="246" spans="1:16" ht="25.5">
      <c r="A246" s="19" t="s">
        <v>35</v>
      </c>
      <c s="23" t="s">
        <v>392</v>
      </c>
      <c s="23" t="s">
        <v>403</v>
      </c>
      <c s="19" t="s">
        <v>37</v>
      </c>
      <c s="24" t="s">
        <v>404</v>
      </c>
      <c s="25" t="s">
        <v>76</v>
      </c>
      <c s="26">
        <v>68</v>
      </c>
      <c s="26">
        <v>0</v>
      </c>
      <c s="26">
        <f>ROUND(ROUND(H246,2)*ROUND(G246,2),2)</f>
      </c>
      <c r="O246">
        <f>(I246*21)/100</f>
      </c>
      <c t="s">
        <v>12</v>
      </c>
    </row>
    <row r="247" spans="1:5" ht="12.75">
      <c r="A247" s="27" t="s">
        <v>40</v>
      </c>
      <c r="E247" s="28" t="s">
        <v>37</v>
      </c>
    </row>
    <row r="248" spans="1:5" ht="25.5">
      <c r="A248" s="29" t="s">
        <v>42</v>
      </c>
      <c r="E248" s="30" t="s">
        <v>805</v>
      </c>
    </row>
    <row r="249" spans="1:5" ht="51">
      <c r="A249" t="s">
        <v>43</v>
      </c>
      <c r="E249" s="28" t="s">
        <v>406</v>
      </c>
    </row>
    <row r="250" spans="1:16" ht="12.75">
      <c r="A250" s="19" t="s">
        <v>35</v>
      </c>
      <c s="23" t="s">
        <v>397</v>
      </c>
      <c s="23" t="s">
        <v>806</v>
      </c>
      <c s="19" t="s">
        <v>37</v>
      </c>
      <c s="24" t="s">
        <v>807</v>
      </c>
      <c s="25" t="s">
        <v>76</v>
      </c>
      <c s="26">
        <v>63</v>
      </c>
      <c s="26">
        <v>0</v>
      </c>
      <c s="26">
        <f>ROUND(ROUND(H250,2)*ROUND(G250,2),2)</f>
      </c>
      <c r="O250">
        <f>(I250*21)/100</f>
      </c>
      <c t="s">
        <v>12</v>
      </c>
    </row>
    <row r="251" spans="1:5" ht="12.75">
      <c r="A251" s="27" t="s">
        <v>40</v>
      </c>
      <c r="E251" s="28" t="s">
        <v>355</v>
      </c>
    </row>
    <row r="252" spans="1:5" ht="12.75">
      <c r="A252" s="29" t="s">
        <v>42</v>
      </c>
      <c r="E252" s="30" t="s">
        <v>808</v>
      </c>
    </row>
    <row r="253" spans="1:5" ht="25.5">
      <c r="A253" t="s">
        <v>43</v>
      </c>
      <c r="E253" s="28" t="s">
        <v>396</v>
      </c>
    </row>
    <row r="254" spans="1:16" ht="25.5">
      <c r="A254" s="19" t="s">
        <v>35</v>
      </c>
      <c s="23" t="s">
        <v>402</v>
      </c>
      <c s="23" t="s">
        <v>408</v>
      </c>
      <c s="19" t="s">
        <v>37</v>
      </c>
      <c s="24" t="s">
        <v>409</v>
      </c>
      <c s="25" t="s">
        <v>202</v>
      </c>
      <c s="26">
        <v>1189.7</v>
      </c>
      <c s="26">
        <v>0</v>
      </c>
      <c s="26">
        <f>ROUND(ROUND(H254,2)*ROUND(G254,2),2)</f>
      </c>
      <c r="O254">
        <f>(I254*21)/100</f>
      </c>
      <c t="s">
        <v>12</v>
      </c>
    </row>
    <row r="255" spans="1:5" ht="12.75">
      <c r="A255" s="27" t="s">
        <v>40</v>
      </c>
      <c r="E255" s="28" t="s">
        <v>37</v>
      </c>
    </row>
    <row r="256" spans="1:5" ht="127.5">
      <c r="A256" s="29" t="s">
        <v>42</v>
      </c>
      <c r="E256" s="30" t="s">
        <v>809</v>
      </c>
    </row>
    <row r="257" spans="1:5" ht="38.25">
      <c r="A257" t="s">
        <v>43</v>
      </c>
      <c r="E257" s="28" t="s">
        <v>411</v>
      </c>
    </row>
    <row r="258" spans="1:16" ht="25.5">
      <c r="A258" s="19" t="s">
        <v>35</v>
      </c>
      <c s="23" t="s">
        <v>407</v>
      </c>
      <c s="23" t="s">
        <v>413</v>
      </c>
      <c s="19" t="s">
        <v>37</v>
      </c>
      <c s="24" t="s">
        <v>414</v>
      </c>
      <c s="25" t="s">
        <v>202</v>
      </c>
      <c s="26">
        <v>1189.7</v>
      </c>
      <c s="26">
        <v>0</v>
      </c>
      <c s="26">
        <f>ROUND(ROUND(H258,2)*ROUND(G258,2),2)</f>
      </c>
      <c r="O258">
        <f>(I258*21)/100</f>
      </c>
      <c t="s">
        <v>12</v>
      </c>
    </row>
    <row r="259" spans="1:5" ht="12.75">
      <c r="A259" s="27" t="s">
        <v>40</v>
      </c>
      <c r="E259" s="28" t="s">
        <v>37</v>
      </c>
    </row>
    <row r="260" spans="1:5" ht="127.5">
      <c r="A260" s="29" t="s">
        <v>42</v>
      </c>
      <c r="E260" s="30" t="s">
        <v>809</v>
      </c>
    </row>
    <row r="261" spans="1:5" ht="38.25">
      <c r="A261" t="s">
        <v>43</v>
      </c>
      <c r="E261" s="28" t="s">
        <v>411</v>
      </c>
    </row>
    <row r="262" spans="1:16" ht="12.75">
      <c r="A262" s="19" t="s">
        <v>35</v>
      </c>
      <c s="23" t="s">
        <v>412</v>
      </c>
      <c s="23" t="s">
        <v>416</v>
      </c>
      <c s="19" t="s">
        <v>37</v>
      </c>
      <c s="24" t="s">
        <v>417</v>
      </c>
      <c s="25" t="s">
        <v>120</v>
      </c>
      <c s="26">
        <v>1549</v>
      </c>
      <c s="26">
        <v>0</v>
      </c>
      <c s="26">
        <f>ROUND(ROUND(H262,2)*ROUND(G262,2),2)</f>
      </c>
      <c r="O262">
        <f>(I262*21)/100</f>
      </c>
      <c t="s">
        <v>12</v>
      </c>
    </row>
    <row r="263" spans="1:5" ht="12.75">
      <c r="A263" s="27" t="s">
        <v>40</v>
      </c>
      <c r="E263" s="28" t="s">
        <v>37</v>
      </c>
    </row>
    <row r="264" spans="1:5" ht="25.5">
      <c r="A264" s="29" t="s">
        <v>42</v>
      </c>
      <c r="E264" s="30" t="s">
        <v>810</v>
      </c>
    </row>
    <row r="265" spans="1:5" ht="51">
      <c r="A265" t="s">
        <v>43</v>
      </c>
      <c r="E265" s="28" t="s">
        <v>420</v>
      </c>
    </row>
    <row r="266" spans="1:16" ht="12.75">
      <c r="A266" s="19" t="s">
        <v>35</v>
      </c>
      <c s="23" t="s">
        <v>415</v>
      </c>
      <c s="23" t="s">
        <v>811</v>
      </c>
      <c s="19" t="s">
        <v>37</v>
      </c>
      <c s="24" t="s">
        <v>812</v>
      </c>
      <c s="25" t="s">
        <v>120</v>
      </c>
      <c s="26">
        <v>33.6</v>
      </c>
      <c s="26">
        <v>0</v>
      </c>
      <c s="26">
        <f>ROUND(ROUND(H266,2)*ROUND(G266,2),2)</f>
      </c>
      <c r="O266">
        <f>(I266*21)/100</f>
      </c>
      <c t="s">
        <v>12</v>
      </c>
    </row>
    <row r="267" spans="1:5" ht="12.75">
      <c r="A267" s="27" t="s">
        <v>40</v>
      </c>
      <c r="E267" s="28" t="s">
        <v>813</v>
      </c>
    </row>
    <row r="268" spans="1:5" ht="25.5">
      <c r="A268" s="29" t="s">
        <v>42</v>
      </c>
      <c r="E268" s="30" t="s">
        <v>814</v>
      </c>
    </row>
    <row r="269" spans="1:5" ht="51">
      <c r="A269" t="s">
        <v>43</v>
      </c>
      <c r="E269" s="28" t="s">
        <v>815</v>
      </c>
    </row>
    <row r="270" spans="1:16" ht="12.75">
      <c r="A270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120</v>
      </c>
      <c s="26">
        <v>41</v>
      </c>
      <c s="26">
        <v>0</v>
      </c>
      <c s="26">
        <f>ROUND(ROUND(H270,2)*ROUND(G270,2),2)</f>
      </c>
      <c r="O270">
        <f>(I270*21)/100</f>
      </c>
      <c t="s">
        <v>12</v>
      </c>
    </row>
    <row r="271" spans="1:5" ht="25.5">
      <c r="A271" s="27" t="s">
        <v>40</v>
      </c>
      <c r="E271" s="28" t="s">
        <v>424</v>
      </c>
    </row>
    <row r="272" spans="1:5" ht="12.75">
      <c r="A272" s="29" t="s">
        <v>42</v>
      </c>
      <c r="E272" s="30" t="s">
        <v>816</v>
      </c>
    </row>
    <row r="273" spans="1:5" ht="63.75">
      <c r="A273" t="s">
        <v>43</v>
      </c>
      <c r="E273" s="28" t="s">
        <v>426</v>
      </c>
    </row>
    <row r="274" spans="1:16" ht="12.75">
      <c r="A274" s="19" t="s">
        <v>35</v>
      </c>
      <c s="23" t="s">
        <v>427</v>
      </c>
      <c s="23" t="s">
        <v>428</v>
      </c>
      <c s="19" t="s">
        <v>37</v>
      </c>
      <c s="24" t="s">
        <v>429</v>
      </c>
      <c s="25" t="s">
        <v>120</v>
      </c>
      <c s="26">
        <v>36.5</v>
      </c>
      <c s="26">
        <v>0</v>
      </c>
      <c s="26">
        <f>ROUND(ROUND(H274,2)*ROUND(G274,2),2)</f>
      </c>
      <c r="O274">
        <f>(I274*21)/100</f>
      </c>
      <c t="s">
        <v>12</v>
      </c>
    </row>
    <row r="275" spans="1:5" ht="25.5">
      <c r="A275" s="27" t="s">
        <v>40</v>
      </c>
      <c r="E275" s="28" t="s">
        <v>817</v>
      </c>
    </row>
    <row r="276" spans="1:5" ht="12.75">
      <c r="A276" s="29" t="s">
        <v>42</v>
      </c>
      <c r="E276" s="30" t="s">
        <v>818</v>
      </c>
    </row>
    <row r="277" spans="1:5" ht="63.75">
      <c r="A277" t="s">
        <v>43</v>
      </c>
      <c r="E277" s="28" t="s">
        <v>426</v>
      </c>
    </row>
    <row r="278" spans="1:16" ht="12.75">
      <c r="A278" s="19" t="s">
        <v>35</v>
      </c>
      <c s="23" t="s">
        <v>431</v>
      </c>
      <c s="23" t="s">
        <v>819</v>
      </c>
      <c s="19" t="s">
        <v>37</v>
      </c>
      <c s="24" t="s">
        <v>440</v>
      </c>
      <c s="25" t="s">
        <v>76</v>
      </c>
      <c s="26">
        <v>2</v>
      </c>
      <c s="26">
        <v>0</v>
      </c>
      <c s="26">
        <f>ROUND(ROUND(H278,2)*ROUND(G278,2),2)</f>
      </c>
      <c r="O278">
        <f>(I278*21)/100</f>
      </c>
      <c t="s">
        <v>12</v>
      </c>
    </row>
    <row r="279" spans="1:5" ht="12.75">
      <c r="A279" s="27" t="s">
        <v>40</v>
      </c>
      <c r="E279" s="28" t="s">
        <v>37</v>
      </c>
    </row>
    <row r="280" spans="1:5" ht="12.75">
      <c r="A280" s="29" t="s">
        <v>42</v>
      </c>
      <c r="E280" s="30" t="s">
        <v>820</v>
      </c>
    </row>
    <row r="281" spans="1:5" ht="63.75">
      <c r="A281" t="s">
        <v>43</v>
      </c>
      <c r="E281" s="28" t="s">
        <v>442</v>
      </c>
    </row>
    <row r="282" spans="1:16" ht="12.75">
      <c r="A282" s="19" t="s">
        <v>35</v>
      </c>
      <c s="23" t="s">
        <v>434</v>
      </c>
      <c s="23" t="s">
        <v>448</v>
      </c>
      <c s="19" t="s">
        <v>37</v>
      </c>
      <c s="24" t="s">
        <v>449</v>
      </c>
      <c s="25" t="s">
        <v>120</v>
      </c>
      <c s="26">
        <v>583</v>
      </c>
      <c s="26">
        <v>0</v>
      </c>
      <c s="26">
        <f>ROUND(ROUND(H282,2)*ROUND(G282,2),2)</f>
      </c>
      <c r="O282">
        <f>(I282*21)/100</f>
      </c>
      <c t="s">
        <v>12</v>
      </c>
    </row>
    <row r="283" spans="1:5" ht="12.75">
      <c r="A283" s="27" t="s">
        <v>40</v>
      </c>
      <c r="E283" s="28" t="s">
        <v>450</v>
      </c>
    </row>
    <row r="284" spans="1:5" ht="51">
      <c r="A284" s="29" t="s">
        <v>42</v>
      </c>
      <c r="E284" s="30" t="s">
        <v>821</v>
      </c>
    </row>
    <row r="285" spans="1:5" ht="25.5">
      <c r="A285" t="s">
        <v>43</v>
      </c>
      <c r="E285" s="28" t="s">
        <v>452</v>
      </c>
    </row>
    <row r="286" spans="1:16" ht="12.75">
      <c r="A286" s="19" t="s">
        <v>35</v>
      </c>
      <c s="23" t="s">
        <v>438</v>
      </c>
      <c s="23" t="s">
        <v>454</v>
      </c>
      <c s="19" t="s">
        <v>37</v>
      </c>
      <c s="24" t="s">
        <v>455</v>
      </c>
      <c s="25" t="s">
        <v>120</v>
      </c>
      <c s="26">
        <v>1582.6</v>
      </c>
      <c s="26">
        <v>0</v>
      </c>
      <c s="26">
        <f>ROUND(ROUND(H286,2)*ROUND(G286,2),2)</f>
      </c>
      <c r="O286">
        <f>(I286*21)/100</f>
      </c>
      <c t="s">
        <v>12</v>
      </c>
    </row>
    <row r="287" spans="1:5" ht="12.75">
      <c r="A287" s="27" t="s">
        <v>40</v>
      </c>
      <c r="E287" s="28" t="s">
        <v>456</v>
      </c>
    </row>
    <row r="288" spans="1:5" ht="25.5">
      <c r="A288" s="29" t="s">
        <v>42</v>
      </c>
      <c r="E288" s="30" t="s">
        <v>822</v>
      </c>
    </row>
    <row r="289" spans="1:5" ht="38.25">
      <c r="A289" t="s">
        <v>43</v>
      </c>
      <c r="E289" s="28" t="s">
        <v>458</v>
      </c>
    </row>
    <row r="290" spans="1:16" ht="12.75">
      <c r="A290" s="19" t="s">
        <v>35</v>
      </c>
      <c s="23" t="s">
        <v>443</v>
      </c>
      <c s="23" t="s">
        <v>460</v>
      </c>
      <c s="19" t="s">
        <v>37</v>
      </c>
      <c s="24" t="s">
        <v>461</v>
      </c>
      <c s="25" t="s">
        <v>202</v>
      </c>
      <c s="26">
        <v>58.5</v>
      </c>
      <c s="26">
        <v>0</v>
      </c>
      <c s="26">
        <f>ROUND(ROUND(H290,2)*ROUND(G290,2),2)</f>
      </c>
      <c r="O290">
        <f>(I290*21)/100</f>
      </c>
      <c t="s">
        <v>12</v>
      </c>
    </row>
    <row r="291" spans="1:5" ht="12.75">
      <c r="A291" s="27" t="s">
        <v>40</v>
      </c>
      <c r="E291" s="28" t="s">
        <v>462</v>
      </c>
    </row>
    <row r="292" spans="1:5" ht="25.5">
      <c r="A292" s="29" t="s">
        <v>42</v>
      </c>
      <c r="E292" s="30" t="s">
        <v>823</v>
      </c>
    </row>
    <row r="293" spans="1:5" ht="102">
      <c r="A293" t="s">
        <v>43</v>
      </c>
      <c r="E293" s="28" t="s">
        <v>464</v>
      </c>
    </row>
    <row r="294" spans="1:16" ht="12.75">
      <c r="A294" s="19" t="s">
        <v>35</v>
      </c>
      <c s="23" t="s">
        <v>447</v>
      </c>
      <c s="23" t="s">
        <v>477</v>
      </c>
      <c s="19" t="s">
        <v>37</v>
      </c>
      <c s="24" t="s">
        <v>478</v>
      </c>
      <c s="25" t="s">
        <v>111</v>
      </c>
      <c s="26">
        <v>4.5</v>
      </c>
      <c s="26">
        <v>0</v>
      </c>
      <c s="26">
        <f>ROUND(ROUND(H294,2)*ROUND(G294,2),2)</f>
      </c>
      <c r="O294">
        <f>(I294*21)/100</f>
      </c>
      <c t="s">
        <v>12</v>
      </c>
    </row>
    <row r="295" spans="1:5" ht="12.75">
      <c r="A295" s="27" t="s">
        <v>40</v>
      </c>
      <c r="E295" s="28" t="s">
        <v>121</v>
      </c>
    </row>
    <row r="296" spans="1:5" ht="25.5">
      <c r="A296" s="29" t="s">
        <v>42</v>
      </c>
      <c r="E296" s="30" t="s">
        <v>824</v>
      </c>
    </row>
    <row r="297" spans="1:5" ht="102">
      <c r="A297" t="s">
        <v>43</v>
      </c>
      <c r="E297" s="28" t="s">
        <v>475</v>
      </c>
    </row>
    <row r="298" spans="1:16" ht="12.75">
      <c r="A298" s="19" t="s">
        <v>35</v>
      </c>
      <c s="23" t="s">
        <v>453</v>
      </c>
      <c s="23" t="s">
        <v>482</v>
      </c>
      <c s="19" t="s">
        <v>37</v>
      </c>
      <c s="24" t="s">
        <v>483</v>
      </c>
      <c s="25" t="s">
        <v>120</v>
      </c>
      <c s="26">
        <v>12.5</v>
      </c>
      <c s="26">
        <v>0</v>
      </c>
      <c s="26">
        <f>ROUND(ROUND(H298,2)*ROUND(G298,2),2)</f>
      </c>
      <c r="O298">
        <f>(I298*21)/100</f>
      </c>
      <c t="s">
        <v>12</v>
      </c>
    </row>
    <row r="299" spans="1:5" ht="12.75">
      <c r="A299" s="27" t="s">
        <v>40</v>
      </c>
      <c r="E299" s="28" t="s">
        <v>121</v>
      </c>
    </row>
    <row r="300" spans="1:5" ht="25.5">
      <c r="A300" s="29" t="s">
        <v>42</v>
      </c>
      <c r="E300" s="30" t="s">
        <v>825</v>
      </c>
    </row>
    <row r="301" spans="1:5" ht="114.75">
      <c r="A301" t="s">
        <v>43</v>
      </c>
      <c r="E301" s="28" t="s">
        <v>485</v>
      </c>
    </row>
    <row r="302" spans="1:16" ht="12.75">
      <c r="A302" s="19" t="s">
        <v>35</v>
      </c>
      <c s="23" t="s">
        <v>459</v>
      </c>
      <c s="23" t="s">
        <v>495</v>
      </c>
      <c s="19" t="s">
        <v>37</v>
      </c>
      <c s="24" t="s">
        <v>496</v>
      </c>
      <c s="25" t="s">
        <v>76</v>
      </c>
      <c s="26">
        <v>19</v>
      </c>
      <c s="26">
        <v>0</v>
      </c>
      <c s="26">
        <f>ROUND(ROUND(H302,2)*ROUND(G302,2),2)</f>
      </c>
      <c r="O302">
        <f>(I302*21)/100</f>
      </c>
      <c t="s">
        <v>12</v>
      </c>
    </row>
    <row r="303" spans="1:5" ht="12.75">
      <c r="A303" s="27" t="s">
        <v>40</v>
      </c>
      <c r="E303" s="28" t="s">
        <v>121</v>
      </c>
    </row>
    <row r="304" spans="1:5" ht="25.5">
      <c r="A304" s="29" t="s">
        <v>42</v>
      </c>
      <c r="E304" s="30" t="s">
        <v>826</v>
      </c>
    </row>
    <row r="305" spans="1:5" ht="76.5">
      <c r="A305" t="s">
        <v>43</v>
      </c>
      <c r="E305" s="28" t="s">
        <v>498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0+O8+O13+O30+O63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827</v>
      </c>
      <c s="31">
        <f>0+I8+I13+I30+I63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827</v>
      </c>
      <c s="5"/>
      <c s="14" t="s">
        <v>720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96</v>
      </c>
      <c s="19" t="s">
        <v>37</v>
      </c>
      <c s="24" t="s">
        <v>97</v>
      </c>
      <c s="25" t="s">
        <v>92</v>
      </c>
      <c s="26">
        <v>540.39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98</v>
      </c>
    </row>
    <row r="11" spans="1:5" ht="63.75">
      <c r="A11" s="29" t="s">
        <v>42</v>
      </c>
      <c r="E11" s="30" t="s">
        <v>828</v>
      </c>
    </row>
    <row r="12" spans="1:5" ht="25.5">
      <c r="A12" t="s">
        <v>43</v>
      </c>
      <c r="E12" s="28" t="s">
        <v>95</v>
      </c>
    </row>
    <row r="13" spans="1:18" ht="12.75" customHeight="1">
      <c r="A13" s="5" t="s">
        <v>33</v>
      </c>
      <c s="5"/>
      <c s="34" t="s">
        <v>19</v>
      </c>
      <c s="5"/>
      <c s="21" t="s">
        <v>104</v>
      </c>
      <c s="5"/>
      <c s="5"/>
      <c s="5"/>
      <c s="35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35</v>
      </c>
      <c s="23" t="s">
        <v>12</v>
      </c>
      <c s="23" t="s">
        <v>829</v>
      </c>
      <c s="19" t="s">
        <v>37</v>
      </c>
      <c s="24" t="s">
        <v>830</v>
      </c>
      <c s="25" t="s">
        <v>111</v>
      </c>
      <c s="26">
        <v>15.66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25.5">
      <c r="A15" s="27" t="s">
        <v>40</v>
      </c>
      <c r="E15" s="28" t="s">
        <v>831</v>
      </c>
    </row>
    <row r="16" spans="1:5" ht="25.5">
      <c r="A16" s="29" t="s">
        <v>42</v>
      </c>
      <c r="E16" s="30" t="s">
        <v>832</v>
      </c>
    </row>
    <row r="17" spans="1:5" ht="63.75">
      <c r="A17" t="s">
        <v>43</v>
      </c>
      <c r="E17" s="28" t="s">
        <v>114</v>
      </c>
    </row>
    <row r="18" spans="1:16" ht="12.75">
      <c r="A18" s="19" t="s">
        <v>35</v>
      </c>
      <c s="23" t="s">
        <v>13</v>
      </c>
      <c s="23" t="s">
        <v>833</v>
      </c>
      <c s="19" t="s">
        <v>37</v>
      </c>
      <c s="24" t="s">
        <v>834</v>
      </c>
      <c s="25" t="s">
        <v>111</v>
      </c>
      <c s="26">
        <v>216.94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37</v>
      </c>
    </row>
    <row r="20" spans="1:5" ht="25.5">
      <c r="A20" s="29" t="s">
        <v>42</v>
      </c>
      <c r="E20" s="30" t="s">
        <v>835</v>
      </c>
    </row>
    <row r="21" spans="1:5" ht="63.75">
      <c r="A21" t="s">
        <v>43</v>
      </c>
      <c r="E21" s="28" t="s">
        <v>114</v>
      </c>
    </row>
    <row r="22" spans="1:16" ht="12.75">
      <c r="A22" s="19" t="s">
        <v>35</v>
      </c>
      <c s="23" t="s">
        <v>23</v>
      </c>
      <c s="23" t="s">
        <v>123</v>
      </c>
      <c s="19" t="s">
        <v>37</v>
      </c>
      <c s="24" t="s">
        <v>124</v>
      </c>
      <c s="25" t="s">
        <v>111</v>
      </c>
      <c s="26">
        <v>88.34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25.5">
      <c r="A23" s="27" t="s">
        <v>40</v>
      </c>
      <c r="E23" s="28" t="s">
        <v>125</v>
      </c>
    </row>
    <row r="24" spans="1:5" ht="38.25">
      <c r="A24" s="29" t="s">
        <v>42</v>
      </c>
      <c r="E24" s="30" t="s">
        <v>836</v>
      </c>
    </row>
    <row r="25" spans="1:5" ht="25.5">
      <c r="A25" t="s">
        <v>43</v>
      </c>
      <c r="E25" s="28" t="s">
        <v>127</v>
      </c>
    </row>
    <row r="26" spans="1:16" ht="12.75">
      <c r="A26" s="19" t="s">
        <v>35</v>
      </c>
      <c s="23" t="s">
        <v>25</v>
      </c>
      <c s="23" t="s">
        <v>128</v>
      </c>
      <c s="19" t="s">
        <v>37</v>
      </c>
      <c s="24" t="s">
        <v>129</v>
      </c>
      <c s="25" t="s">
        <v>120</v>
      </c>
      <c s="26">
        <v>156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37</v>
      </c>
    </row>
    <row r="28" spans="1:5" ht="12.75">
      <c r="A28" s="29" t="s">
        <v>42</v>
      </c>
      <c r="E28" s="30" t="s">
        <v>837</v>
      </c>
    </row>
    <row r="29" spans="1:5" ht="25.5">
      <c r="A29" t="s">
        <v>43</v>
      </c>
      <c r="E29" s="28" t="s">
        <v>127</v>
      </c>
    </row>
    <row r="30" spans="1:18" ht="12.75" customHeight="1">
      <c r="A30" s="5" t="s">
        <v>33</v>
      </c>
      <c s="5"/>
      <c s="34" t="s">
        <v>25</v>
      </c>
      <c s="5"/>
      <c s="21" t="s">
        <v>263</v>
      </c>
      <c s="5"/>
      <c s="5"/>
      <c s="5"/>
      <c s="35">
        <f>0+Q30</f>
      </c>
      <c r="O30">
        <f>0+R30</f>
      </c>
      <c r="Q30">
        <f>0+I31+I35+I39+I43+I47+I51+I55+I59</f>
      </c>
      <c>
        <f>0+O31+O35+O39+O43+O47+O51+O55+O59</f>
      </c>
    </row>
    <row r="31" spans="1:16" ht="12.75">
      <c r="A31" s="19" t="s">
        <v>35</v>
      </c>
      <c s="23" t="s">
        <v>27</v>
      </c>
      <c s="23" t="s">
        <v>838</v>
      </c>
      <c s="19" t="s">
        <v>37</v>
      </c>
      <c s="24" t="s">
        <v>839</v>
      </c>
      <c s="25" t="s">
        <v>202</v>
      </c>
      <c s="26">
        <v>952.5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12.75">
      <c r="A32" s="27" t="s">
        <v>40</v>
      </c>
      <c r="E32" s="28" t="s">
        <v>277</v>
      </c>
    </row>
    <row r="33" spans="1:5" ht="25.5">
      <c r="A33" s="29" t="s">
        <v>42</v>
      </c>
      <c r="E33" s="30" t="s">
        <v>840</v>
      </c>
    </row>
    <row r="34" spans="1:5" ht="51">
      <c r="A34" t="s">
        <v>43</v>
      </c>
      <c r="E34" s="28" t="s">
        <v>279</v>
      </c>
    </row>
    <row r="35" spans="1:16" ht="12.75">
      <c r="A35" s="19" t="s">
        <v>35</v>
      </c>
      <c s="23" t="s">
        <v>61</v>
      </c>
      <c s="23" t="s">
        <v>281</v>
      </c>
      <c s="19" t="s">
        <v>37</v>
      </c>
      <c s="24" t="s">
        <v>282</v>
      </c>
      <c s="25" t="s">
        <v>111</v>
      </c>
      <c s="26">
        <v>52.5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12.75">
      <c r="A36" s="27" t="s">
        <v>40</v>
      </c>
      <c r="E36" s="28" t="s">
        <v>841</v>
      </c>
    </row>
    <row r="37" spans="1:5" ht="25.5">
      <c r="A37" s="29" t="s">
        <v>42</v>
      </c>
      <c r="E37" s="30" t="s">
        <v>842</v>
      </c>
    </row>
    <row r="38" spans="1:5" ht="102">
      <c r="A38" t="s">
        <v>43</v>
      </c>
      <c r="E38" s="28" t="s">
        <v>284</v>
      </c>
    </row>
    <row r="39" spans="1:16" ht="12.75">
      <c r="A39" s="19" t="s">
        <v>35</v>
      </c>
      <c s="23" t="s">
        <v>66</v>
      </c>
      <c s="23" t="s">
        <v>302</v>
      </c>
      <c s="19" t="s">
        <v>37</v>
      </c>
      <c s="24" t="s">
        <v>303</v>
      </c>
      <c s="25" t="s">
        <v>202</v>
      </c>
      <c s="26">
        <v>1262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12.75">
      <c r="A41" s="29" t="s">
        <v>42</v>
      </c>
      <c r="E41" s="30" t="s">
        <v>843</v>
      </c>
    </row>
    <row r="42" spans="1:5" ht="51">
      <c r="A42" t="s">
        <v>43</v>
      </c>
      <c r="E42" s="28" t="s">
        <v>300</v>
      </c>
    </row>
    <row r="43" spans="1:16" ht="12.75">
      <c r="A43" s="19" t="s">
        <v>35</v>
      </c>
      <c s="23" t="s">
        <v>30</v>
      </c>
      <c s="23" t="s">
        <v>306</v>
      </c>
      <c s="19" t="s">
        <v>37</v>
      </c>
      <c s="24" t="s">
        <v>307</v>
      </c>
      <c s="25" t="s">
        <v>202</v>
      </c>
      <c s="26">
        <v>631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12.75">
      <c r="A44" s="27" t="s">
        <v>40</v>
      </c>
      <c r="E44" s="28" t="s">
        <v>37</v>
      </c>
    </row>
    <row r="45" spans="1:5" ht="25.5">
      <c r="A45" s="29" t="s">
        <v>42</v>
      </c>
      <c r="E45" s="30" t="s">
        <v>844</v>
      </c>
    </row>
    <row r="46" spans="1:5" ht="140.25">
      <c r="A46" t="s">
        <v>43</v>
      </c>
      <c r="E46" s="28" t="s">
        <v>309</v>
      </c>
    </row>
    <row r="47" spans="1:16" ht="12.75">
      <c r="A47" s="19" t="s">
        <v>35</v>
      </c>
      <c s="23" t="s">
        <v>32</v>
      </c>
      <c s="23" t="s">
        <v>311</v>
      </c>
      <c s="19" t="s">
        <v>37</v>
      </c>
      <c s="24" t="s">
        <v>312</v>
      </c>
      <c s="25" t="s">
        <v>202</v>
      </c>
      <c s="26">
        <v>631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37</v>
      </c>
    </row>
    <row r="49" spans="1:5" ht="25.5">
      <c r="A49" s="29" t="s">
        <v>42</v>
      </c>
      <c r="E49" s="30" t="s">
        <v>844</v>
      </c>
    </row>
    <row r="50" spans="1:5" ht="140.25">
      <c r="A50" t="s">
        <v>43</v>
      </c>
      <c r="E50" s="28" t="s">
        <v>309</v>
      </c>
    </row>
    <row r="51" spans="1:16" ht="12.75">
      <c r="A51" s="19" t="s">
        <v>35</v>
      </c>
      <c s="23" t="s">
        <v>79</v>
      </c>
      <c s="23" t="s">
        <v>315</v>
      </c>
      <c s="19" t="s">
        <v>37</v>
      </c>
      <c s="24" t="s">
        <v>316</v>
      </c>
      <c s="25" t="s">
        <v>202</v>
      </c>
      <c s="26">
        <v>631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12.75">
      <c r="A52" s="27" t="s">
        <v>40</v>
      </c>
      <c r="E52" s="28" t="s">
        <v>37</v>
      </c>
    </row>
    <row r="53" spans="1:5" ht="25.5">
      <c r="A53" s="29" t="s">
        <v>42</v>
      </c>
      <c r="E53" s="30" t="s">
        <v>844</v>
      </c>
    </row>
    <row r="54" spans="1:5" ht="140.25">
      <c r="A54" t="s">
        <v>43</v>
      </c>
      <c r="E54" s="28" t="s">
        <v>309</v>
      </c>
    </row>
    <row r="55" spans="1:16" ht="12.75">
      <c r="A55" s="19" t="s">
        <v>35</v>
      </c>
      <c s="23" t="s">
        <v>83</v>
      </c>
      <c s="23" t="s">
        <v>711</v>
      </c>
      <c s="19" t="s">
        <v>37</v>
      </c>
      <c s="24" t="s">
        <v>712</v>
      </c>
      <c s="25" t="s">
        <v>202</v>
      </c>
      <c s="26">
        <v>853.5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513</v>
      </c>
    </row>
    <row r="57" spans="1:5" ht="63.75">
      <c r="A57" s="29" t="s">
        <v>42</v>
      </c>
      <c r="E57" s="30" t="s">
        <v>845</v>
      </c>
    </row>
    <row r="58" spans="1:5" ht="153">
      <c r="A58" t="s">
        <v>43</v>
      </c>
      <c r="E58" s="28" t="s">
        <v>520</v>
      </c>
    </row>
    <row r="59" spans="1:16" ht="25.5">
      <c r="A59" s="19" t="s">
        <v>35</v>
      </c>
      <c s="23" t="s">
        <v>142</v>
      </c>
      <c s="23" t="s">
        <v>516</v>
      </c>
      <c s="19" t="s">
        <v>37</v>
      </c>
      <c s="24" t="s">
        <v>517</v>
      </c>
      <c s="25" t="s">
        <v>202</v>
      </c>
      <c s="26">
        <v>99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12.75">
      <c r="A60" s="27" t="s">
        <v>40</v>
      </c>
      <c r="E60" s="28" t="s">
        <v>518</v>
      </c>
    </row>
    <row r="61" spans="1:5" ht="25.5">
      <c r="A61" s="29" t="s">
        <v>42</v>
      </c>
      <c r="E61" s="30" t="s">
        <v>846</v>
      </c>
    </row>
    <row r="62" spans="1:5" ht="153">
      <c r="A62" t="s">
        <v>43</v>
      </c>
      <c r="E62" s="28" t="s">
        <v>520</v>
      </c>
    </row>
    <row r="63" spans="1:18" ht="12.75" customHeight="1">
      <c r="A63" s="5" t="s">
        <v>33</v>
      </c>
      <c s="5"/>
      <c s="34" t="s">
        <v>30</v>
      </c>
      <c s="5"/>
      <c s="21" t="s">
        <v>346</v>
      </c>
      <c s="5"/>
      <c s="5"/>
      <c s="5"/>
      <c s="35">
        <f>0+Q63</f>
      </c>
      <c r="O63">
        <f>0+R63</f>
      </c>
      <c r="Q63">
        <f>0+I64+I68</f>
      </c>
      <c>
        <f>0+O64+O68</f>
      </c>
    </row>
    <row r="64" spans="1:16" ht="12.75">
      <c r="A64" s="19" t="s">
        <v>35</v>
      </c>
      <c s="23" t="s">
        <v>148</v>
      </c>
      <c s="23" t="s">
        <v>448</v>
      </c>
      <c s="19" t="s">
        <v>37</v>
      </c>
      <c s="24" t="s">
        <v>449</v>
      </c>
      <c s="25" t="s">
        <v>120</v>
      </c>
      <c s="26">
        <v>156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12.75">
      <c r="A65" s="27" t="s">
        <v>40</v>
      </c>
      <c r="E65" s="28" t="s">
        <v>37</v>
      </c>
    </row>
    <row r="66" spans="1:5" ht="12.75">
      <c r="A66" s="29" t="s">
        <v>42</v>
      </c>
      <c r="E66" s="30" t="s">
        <v>837</v>
      </c>
    </row>
    <row r="67" spans="1:5" ht="25.5">
      <c r="A67" t="s">
        <v>43</v>
      </c>
      <c r="E67" s="28" t="s">
        <v>452</v>
      </c>
    </row>
    <row r="68" spans="1:16" ht="12.75">
      <c r="A68" s="19" t="s">
        <v>35</v>
      </c>
      <c s="23" t="s">
        <v>153</v>
      </c>
      <c s="23" t="s">
        <v>454</v>
      </c>
      <c s="19" t="s">
        <v>37</v>
      </c>
      <c s="24" t="s">
        <v>455</v>
      </c>
      <c s="25" t="s">
        <v>120</v>
      </c>
      <c s="26">
        <v>156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12.75">
      <c r="A69" s="27" t="s">
        <v>40</v>
      </c>
      <c r="E69" s="28" t="s">
        <v>37</v>
      </c>
    </row>
    <row r="70" spans="1:5" ht="12.75">
      <c r="A70" s="29" t="s">
        <v>42</v>
      </c>
      <c r="E70" s="30" t="s">
        <v>837</v>
      </c>
    </row>
    <row r="71" spans="1:5" ht="38.25">
      <c r="A71" t="s">
        <v>43</v>
      </c>
      <c r="E71" s="28" t="s">
        <v>458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851</v>
      </c>
      <c s="31">
        <f>0+I9+I14</f>
      </c>
      <c r="O3" t="s">
        <v>9</v>
      </c>
      <c t="s">
        <v>12</v>
      </c>
    </row>
    <row r="4" spans="1:16" ht="15" customHeight="1">
      <c r="A4" t="s">
        <v>7</v>
      </c>
      <c s="8" t="s">
        <v>847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12</v>
      </c>
    </row>
    <row r="5" spans="1:16" ht="12.75" customHeight="1">
      <c r="A5" t="s">
        <v>850</v>
      </c>
      <c s="12" t="s">
        <v>8</v>
      </c>
      <c s="13" t="s">
        <v>851</v>
      </c>
      <c s="5"/>
      <c s="14" t="s">
        <v>849</v>
      </c>
      <c s="5"/>
      <c s="5"/>
      <c s="5"/>
      <c s="5"/>
      <c r="O5" t="s">
        <v>11</v>
      </c>
      <c t="s">
        <v>12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852</v>
      </c>
      <c s="19" t="s">
        <v>37</v>
      </c>
      <c s="24" t="s">
        <v>853</v>
      </c>
      <c s="25" t="s">
        <v>48</v>
      </c>
      <c s="26">
        <v>1</v>
      </c>
      <c s="26">
        <v>0</v>
      </c>
      <c s="26">
        <f>ROUND(ROUND(H10,2)*ROUND(G10,2),2)</f>
      </c>
      <c r="O10">
        <f>(I10*21)/100</f>
      </c>
      <c t="s">
        <v>12</v>
      </c>
    </row>
    <row r="11" spans="1:5" ht="12.75">
      <c r="A11" s="27" t="s">
        <v>40</v>
      </c>
      <c r="E11" s="28" t="s">
        <v>854</v>
      </c>
    </row>
    <row r="12" spans="1:5" ht="12.75">
      <c r="A12" s="29" t="s">
        <v>42</v>
      </c>
      <c r="E12" s="30" t="s">
        <v>37</v>
      </c>
    </row>
    <row r="13" spans="1:5" ht="12.75">
      <c r="A13" t="s">
        <v>43</v>
      </c>
      <c r="E13" s="28" t="s">
        <v>44</v>
      </c>
    </row>
    <row r="14" spans="1:18" ht="12.75" customHeight="1">
      <c r="A14" s="5" t="s">
        <v>33</v>
      </c>
      <c s="5"/>
      <c s="34" t="s">
        <v>30</v>
      </c>
      <c s="5"/>
      <c s="21" t="s">
        <v>346</v>
      </c>
      <c s="5"/>
      <c s="5"/>
      <c s="5"/>
      <c s="35">
        <f>0+Q14</f>
      </c>
      <c r="O14">
        <f>0+R14</f>
      </c>
      <c r="Q14">
        <f>0+I15+I19+I23+I27+I31+I35+I39+I43+I47+I51+I55</f>
      </c>
      <c>
        <f>0+O15+O19+O23+O27+O31+O35+O39+O43+O47+O51+O55</f>
      </c>
    </row>
    <row r="15" spans="1:16" ht="12.75">
      <c r="A15" s="19" t="s">
        <v>35</v>
      </c>
      <c s="23" t="s">
        <v>12</v>
      </c>
      <c s="23" t="s">
        <v>855</v>
      </c>
      <c s="19" t="s">
        <v>37</v>
      </c>
      <c s="24" t="s">
        <v>856</v>
      </c>
      <c s="25" t="s">
        <v>76</v>
      </c>
      <c s="26">
        <v>20</v>
      </c>
      <c s="26">
        <v>0</v>
      </c>
      <c s="26">
        <f>ROUND(ROUND(H15,2)*ROUND(G15,2),2)</f>
      </c>
      <c r="O15">
        <f>(I15*21)/100</f>
      </c>
      <c t="s">
        <v>12</v>
      </c>
    </row>
    <row r="16" spans="1:5" ht="12.75">
      <c r="A16" s="27" t="s">
        <v>40</v>
      </c>
      <c r="E16" s="28" t="s">
        <v>37</v>
      </c>
    </row>
    <row r="17" spans="1:5" ht="12.75">
      <c r="A17" s="29" t="s">
        <v>42</v>
      </c>
      <c r="E17" s="30" t="s">
        <v>37</v>
      </c>
    </row>
    <row r="18" spans="1:5" ht="38.25">
      <c r="A18" t="s">
        <v>43</v>
      </c>
      <c r="E18" s="28" t="s">
        <v>857</v>
      </c>
    </row>
    <row r="19" spans="1:16" ht="25.5">
      <c r="A19" s="19" t="s">
        <v>35</v>
      </c>
      <c s="23" t="s">
        <v>13</v>
      </c>
      <c s="23" t="s">
        <v>858</v>
      </c>
      <c s="19" t="s">
        <v>46</v>
      </c>
      <c s="24" t="s">
        <v>859</v>
      </c>
      <c s="25" t="s">
        <v>76</v>
      </c>
      <c s="26">
        <v>49</v>
      </c>
      <c s="26">
        <v>0</v>
      </c>
      <c s="26">
        <f>ROUND(ROUND(H19,2)*ROUND(G19,2),2)</f>
      </c>
      <c r="O19">
        <f>(I19*21)/100</f>
      </c>
      <c t="s">
        <v>12</v>
      </c>
    </row>
    <row r="20" spans="1:5" ht="25.5">
      <c r="A20" s="27" t="s">
        <v>40</v>
      </c>
      <c r="E20" s="28" t="s">
        <v>860</v>
      </c>
    </row>
    <row r="21" spans="1:5" ht="114.75">
      <c r="A21" s="29" t="s">
        <v>42</v>
      </c>
      <c r="E21" s="30" t="s">
        <v>861</v>
      </c>
    </row>
    <row r="22" spans="1:5" ht="63.75">
      <c r="A22" t="s">
        <v>43</v>
      </c>
      <c r="E22" s="28" t="s">
        <v>862</v>
      </c>
    </row>
    <row r="23" spans="1:16" ht="12.75">
      <c r="A23" s="19" t="s">
        <v>35</v>
      </c>
      <c s="23" t="s">
        <v>23</v>
      </c>
      <c s="23" t="s">
        <v>863</v>
      </c>
      <c s="19" t="s">
        <v>37</v>
      </c>
      <c s="24" t="s">
        <v>864</v>
      </c>
      <c s="25" t="s">
        <v>76</v>
      </c>
      <c s="26">
        <v>49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37</v>
      </c>
    </row>
    <row r="25" spans="1:5" ht="114.75">
      <c r="A25" s="29" t="s">
        <v>42</v>
      </c>
      <c r="E25" s="30" t="s">
        <v>861</v>
      </c>
    </row>
    <row r="26" spans="1:5" ht="25.5">
      <c r="A26" t="s">
        <v>43</v>
      </c>
      <c r="E26" s="28" t="s">
        <v>396</v>
      </c>
    </row>
    <row r="27" spans="1:16" ht="25.5">
      <c r="A27" s="19" t="s">
        <v>35</v>
      </c>
      <c s="23" t="s">
        <v>25</v>
      </c>
      <c s="23" t="s">
        <v>865</v>
      </c>
      <c s="19" t="s">
        <v>46</v>
      </c>
      <c s="24" t="s">
        <v>866</v>
      </c>
      <c s="25" t="s">
        <v>76</v>
      </c>
      <c s="26">
        <v>9</v>
      </c>
      <c s="26">
        <v>0</v>
      </c>
      <c s="26">
        <f>ROUND(ROUND(H27,2)*ROUND(G27,2),2)</f>
      </c>
      <c r="O27">
        <f>(I27*21)/100</f>
      </c>
      <c t="s">
        <v>12</v>
      </c>
    </row>
    <row r="28" spans="1:5" ht="25.5">
      <c r="A28" s="27" t="s">
        <v>40</v>
      </c>
      <c r="E28" s="28" t="s">
        <v>860</v>
      </c>
    </row>
    <row r="29" spans="1:5" ht="12.75">
      <c r="A29" s="29" t="s">
        <v>42</v>
      </c>
      <c r="E29" s="30" t="s">
        <v>867</v>
      </c>
    </row>
    <row r="30" spans="1:5" ht="63.75">
      <c r="A30" t="s">
        <v>43</v>
      </c>
      <c r="E30" s="28" t="s">
        <v>862</v>
      </c>
    </row>
    <row r="31" spans="1:16" ht="12.75">
      <c r="A31" s="19" t="s">
        <v>35</v>
      </c>
      <c s="23" t="s">
        <v>27</v>
      </c>
      <c s="23" t="s">
        <v>868</v>
      </c>
      <c s="19" t="s">
        <v>37</v>
      </c>
      <c s="24" t="s">
        <v>869</v>
      </c>
      <c s="25" t="s">
        <v>76</v>
      </c>
      <c s="26">
        <v>9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12.75">
      <c r="A32" s="27" t="s">
        <v>40</v>
      </c>
      <c r="E32" s="28" t="s">
        <v>37</v>
      </c>
    </row>
    <row r="33" spans="1:5" ht="12.75">
      <c r="A33" s="29" t="s">
        <v>42</v>
      </c>
      <c r="E33" s="30" t="s">
        <v>867</v>
      </c>
    </row>
    <row r="34" spans="1:5" ht="25.5">
      <c r="A34" t="s">
        <v>43</v>
      </c>
      <c r="E34" s="28" t="s">
        <v>396</v>
      </c>
    </row>
    <row r="35" spans="1:16" ht="12.75">
      <c r="A35" s="19" t="s">
        <v>35</v>
      </c>
      <c s="23" t="s">
        <v>61</v>
      </c>
      <c s="23" t="s">
        <v>870</v>
      </c>
      <c s="19" t="s">
        <v>46</v>
      </c>
      <c s="24" t="s">
        <v>871</v>
      </c>
      <c s="25" t="s">
        <v>76</v>
      </c>
      <c s="26">
        <v>2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25.5">
      <c r="A36" s="27" t="s">
        <v>40</v>
      </c>
      <c r="E36" s="28" t="s">
        <v>860</v>
      </c>
    </row>
    <row r="37" spans="1:5" ht="12.75">
      <c r="A37" s="29" t="s">
        <v>42</v>
      </c>
      <c r="E37" s="30" t="s">
        <v>820</v>
      </c>
    </row>
    <row r="38" spans="1:5" ht="63.75">
      <c r="A38" t="s">
        <v>43</v>
      </c>
      <c r="E38" s="28" t="s">
        <v>872</v>
      </c>
    </row>
    <row r="39" spans="1:16" ht="12.75">
      <c r="A39" s="19" t="s">
        <v>35</v>
      </c>
      <c s="23" t="s">
        <v>66</v>
      </c>
      <c s="23" t="s">
        <v>873</v>
      </c>
      <c s="19" t="s">
        <v>37</v>
      </c>
      <c s="24" t="s">
        <v>874</v>
      </c>
      <c s="25" t="s">
        <v>76</v>
      </c>
      <c s="26">
        <v>2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12.75">
      <c r="A41" s="29" t="s">
        <v>42</v>
      </c>
      <c r="E41" s="30" t="s">
        <v>820</v>
      </c>
    </row>
    <row r="42" spans="1:5" ht="25.5">
      <c r="A42" t="s">
        <v>43</v>
      </c>
      <c r="E42" s="28" t="s">
        <v>875</v>
      </c>
    </row>
    <row r="43" spans="1:16" ht="25.5">
      <c r="A43" s="19" t="s">
        <v>35</v>
      </c>
      <c s="23" t="s">
        <v>30</v>
      </c>
      <c s="23" t="s">
        <v>876</v>
      </c>
      <c s="19" t="s">
        <v>46</v>
      </c>
      <c s="24" t="s">
        <v>877</v>
      </c>
      <c s="25" t="s">
        <v>76</v>
      </c>
      <c s="26">
        <v>63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25.5">
      <c r="A44" s="27" t="s">
        <v>40</v>
      </c>
      <c r="E44" s="28" t="s">
        <v>860</v>
      </c>
    </row>
    <row r="45" spans="1:5" ht="12.75">
      <c r="A45" s="29" t="s">
        <v>42</v>
      </c>
      <c r="E45" s="30" t="s">
        <v>878</v>
      </c>
    </row>
    <row r="46" spans="1:5" ht="63.75">
      <c r="A46" t="s">
        <v>43</v>
      </c>
      <c r="E46" s="28" t="s">
        <v>872</v>
      </c>
    </row>
    <row r="47" spans="1:16" ht="12.75">
      <c r="A47" s="19" t="s">
        <v>35</v>
      </c>
      <c s="23" t="s">
        <v>32</v>
      </c>
      <c s="23" t="s">
        <v>879</v>
      </c>
      <c s="19" t="s">
        <v>37</v>
      </c>
      <c s="24" t="s">
        <v>880</v>
      </c>
      <c s="25" t="s">
        <v>76</v>
      </c>
      <c s="26">
        <v>63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37</v>
      </c>
    </row>
    <row r="49" spans="1:5" ht="12.75">
      <c r="A49" s="29" t="s">
        <v>42</v>
      </c>
      <c r="E49" s="30" t="s">
        <v>878</v>
      </c>
    </row>
    <row r="50" spans="1:5" ht="25.5">
      <c r="A50" t="s">
        <v>43</v>
      </c>
      <c r="E50" s="28" t="s">
        <v>875</v>
      </c>
    </row>
    <row r="51" spans="1:16" ht="12.75">
      <c r="A51" s="19" t="s">
        <v>35</v>
      </c>
      <c s="23" t="s">
        <v>79</v>
      </c>
      <c s="23" t="s">
        <v>881</v>
      </c>
      <c s="19" t="s">
        <v>46</v>
      </c>
      <c s="24" t="s">
        <v>882</v>
      </c>
      <c s="25" t="s">
        <v>76</v>
      </c>
      <c s="26">
        <v>63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25.5">
      <c r="A52" s="27" t="s">
        <v>40</v>
      </c>
      <c r="E52" s="28" t="s">
        <v>860</v>
      </c>
    </row>
    <row r="53" spans="1:5" ht="12.75">
      <c r="A53" s="29" t="s">
        <v>42</v>
      </c>
      <c r="E53" s="30" t="s">
        <v>878</v>
      </c>
    </row>
    <row r="54" spans="1:5" ht="63.75">
      <c r="A54" t="s">
        <v>43</v>
      </c>
      <c r="E54" s="28" t="s">
        <v>872</v>
      </c>
    </row>
    <row r="55" spans="1:16" ht="12.75">
      <c r="A55" s="19" t="s">
        <v>35</v>
      </c>
      <c s="23" t="s">
        <v>83</v>
      </c>
      <c s="23" t="s">
        <v>883</v>
      </c>
      <c s="19" t="s">
        <v>37</v>
      </c>
      <c s="24" t="s">
        <v>884</v>
      </c>
      <c s="25" t="s">
        <v>76</v>
      </c>
      <c s="26">
        <v>63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37</v>
      </c>
    </row>
    <row r="57" spans="1:5" ht="12.75">
      <c r="A57" s="29" t="s">
        <v>42</v>
      </c>
      <c r="E57" s="30" t="s">
        <v>878</v>
      </c>
    </row>
    <row r="58" spans="1:5" ht="25.5">
      <c r="A58" t="s">
        <v>43</v>
      </c>
      <c r="E58" s="28" t="s">
        <v>875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885</v>
      </c>
      <c s="31">
        <f>0+I9+I14</f>
      </c>
      <c r="O3" t="s">
        <v>9</v>
      </c>
      <c t="s">
        <v>12</v>
      </c>
    </row>
    <row r="4" spans="1:16" ht="15" customHeight="1">
      <c r="A4" t="s">
        <v>7</v>
      </c>
      <c s="8" t="s">
        <v>847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12</v>
      </c>
    </row>
    <row r="5" spans="1:16" ht="12.75" customHeight="1">
      <c r="A5" t="s">
        <v>850</v>
      </c>
      <c s="12" t="s">
        <v>8</v>
      </c>
      <c s="13" t="s">
        <v>885</v>
      </c>
      <c s="5"/>
      <c s="14" t="s">
        <v>886</v>
      </c>
      <c s="5"/>
      <c s="5"/>
      <c s="5"/>
      <c s="5"/>
      <c r="O5" t="s">
        <v>11</v>
      </c>
      <c t="s">
        <v>12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852</v>
      </c>
      <c s="19" t="s">
        <v>37</v>
      </c>
      <c s="24" t="s">
        <v>853</v>
      </c>
      <c s="25" t="s">
        <v>48</v>
      </c>
      <c s="26">
        <v>1</v>
      </c>
      <c s="26">
        <v>0</v>
      </c>
      <c s="26">
        <f>ROUND(ROUND(H10,2)*ROUND(G10,2),2)</f>
      </c>
      <c r="O10">
        <f>(I10*21)/100</f>
      </c>
      <c t="s">
        <v>12</v>
      </c>
    </row>
    <row r="11" spans="1:5" ht="12.75">
      <c r="A11" s="27" t="s">
        <v>40</v>
      </c>
      <c r="E11" s="28" t="s">
        <v>854</v>
      </c>
    </row>
    <row r="12" spans="1:5" ht="12.75">
      <c r="A12" s="29" t="s">
        <v>42</v>
      </c>
      <c r="E12" s="30" t="s">
        <v>37</v>
      </c>
    </row>
    <row r="13" spans="1:5" ht="12.75">
      <c r="A13" t="s">
        <v>43</v>
      </c>
      <c r="E13" s="28" t="s">
        <v>44</v>
      </c>
    </row>
    <row r="14" spans="1:18" ht="12.75" customHeight="1">
      <c r="A14" s="5" t="s">
        <v>33</v>
      </c>
      <c s="5"/>
      <c s="34" t="s">
        <v>30</v>
      </c>
      <c s="5"/>
      <c s="21" t="s">
        <v>346</v>
      </c>
      <c s="5"/>
      <c s="5"/>
      <c s="5"/>
      <c s="35">
        <f>0+Q14</f>
      </c>
      <c r="O14">
        <f>0+R14</f>
      </c>
      <c r="Q14">
        <f>0+I15+I19+I23+I27+I31+I35+I39+I43+I47</f>
      </c>
      <c>
        <f>0+O15+O19+O23+O27+O31+O35+O39+O43+O47</f>
      </c>
    </row>
    <row r="15" spans="1:16" ht="12.75">
      <c r="A15" s="19" t="s">
        <v>35</v>
      </c>
      <c s="23" t="s">
        <v>12</v>
      </c>
      <c s="23" t="s">
        <v>855</v>
      </c>
      <c s="19" t="s">
        <v>37</v>
      </c>
      <c s="24" t="s">
        <v>856</v>
      </c>
      <c s="25" t="s">
        <v>76</v>
      </c>
      <c s="26">
        <v>25</v>
      </c>
      <c s="26">
        <v>0</v>
      </c>
      <c s="26">
        <f>ROUND(ROUND(H15,2)*ROUND(G15,2),2)</f>
      </c>
      <c r="O15">
        <f>(I15*21)/100</f>
      </c>
      <c t="s">
        <v>12</v>
      </c>
    </row>
    <row r="16" spans="1:5" ht="12.75">
      <c r="A16" s="27" t="s">
        <v>40</v>
      </c>
      <c r="E16" s="28" t="s">
        <v>37</v>
      </c>
    </row>
    <row r="17" spans="1:5" ht="12.75">
      <c r="A17" s="29" t="s">
        <v>42</v>
      </c>
      <c r="E17" s="30" t="s">
        <v>887</v>
      </c>
    </row>
    <row r="18" spans="1:5" ht="38.25">
      <c r="A18" t="s">
        <v>43</v>
      </c>
      <c r="E18" s="28" t="s">
        <v>857</v>
      </c>
    </row>
    <row r="19" spans="1:16" ht="25.5">
      <c r="A19" s="19" t="s">
        <v>35</v>
      </c>
      <c s="23" t="s">
        <v>13</v>
      </c>
      <c s="23" t="s">
        <v>858</v>
      </c>
      <c s="19" t="s">
        <v>46</v>
      </c>
      <c s="24" t="s">
        <v>859</v>
      </c>
      <c s="25" t="s">
        <v>76</v>
      </c>
      <c s="26">
        <v>139</v>
      </c>
      <c s="26">
        <v>0</v>
      </c>
      <c s="26">
        <f>ROUND(ROUND(H19,2)*ROUND(G19,2),2)</f>
      </c>
      <c r="O19">
        <f>(I19*21)/100</f>
      </c>
      <c t="s">
        <v>12</v>
      </c>
    </row>
    <row r="20" spans="1:5" ht="25.5">
      <c r="A20" s="27" t="s">
        <v>40</v>
      </c>
      <c r="E20" s="28" t="s">
        <v>860</v>
      </c>
    </row>
    <row r="21" spans="1:5" ht="114.75">
      <c r="A21" s="29" t="s">
        <v>42</v>
      </c>
      <c r="E21" s="30" t="s">
        <v>888</v>
      </c>
    </row>
    <row r="22" spans="1:5" ht="63.75">
      <c r="A22" t="s">
        <v>43</v>
      </c>
      <c r="E22" s="28" t="s">
        <v>862</v>
      </c>
    </row>
    <row r="23" spans="1:16" ht="12.75">
      <c r="A23" s="19" t="s">
        <v>35</v>
      </c>
      <c s="23" t="s">
        <v>23</v>
      </c>
      <c s="23" t="s">
        <v>863</v>
      </c>
      <c s="19" t="s">
        <v>37</v>
      </c>
      <c s="24" t="s">
        <v>864</v>
      </c>
      <c s="25" t="s">
        <v>76</v>
      </c>
      <c s="26">
        <v>139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12.75">
      <c r="A24" s="27" t="s">
        <v>40</v>
      </c>
      <c r="E24" s="28" t="s">
        <v>37</v>
      </c>
    </row>
    <row r="25" spans="1:5" ht="114.75">
      <c r="A25" s="29" t="s">
        <v>42</v>
      </c>
      <c r="E25" s="30" t="s">
        <v>888</v>
      </c>
    </row>
    <row r="26" spans="1:5" ht="25.5">
      <c r="A26" t="s">
        <v>43</v>
      </c>
      <c r="E26" s="28" t="s">
        <v>396</v>
      </c>
    </row>
    <row r="27" spans="1:16" ht="25.5">
      <c r="A27" s="19" t="s">
        <v>35</v>
      </c>
      <c s="23" t="s">
        <v>25</v>
      </c>
      <c s="23" t="s">
        <v>865</v>
      </c>
      <c s="19" t="s">
        <v>46</v>
      </c>
      <c s="24" t="s">
        <v>866</v>
      </c>
      <c s="25" t="s">
        <v>76</v>
      </c>
      <c s="26">
        <v>20</v>
      </c>
      <c s="26">
        <v>0</v>
      </c>
      <c s="26">
        <f>ROUND(ROUND(H27,2)*ROUND(G27,2),2)</f>
      </c>
      <c r="O27">
        <f>(I27*21)/100</f>
      </c>
      <c t="s">
        <v>12</v>
      </c>
    </row>
    <row r="28" spans="1:5" ht="25.5">
      <c r="A28" s="27" t="s">
        <v>40</v>
      </c>
      <c r="E28" s="28" t="s">
        <v>860</v>
      </c>
    </row>
    <row r="29" spans="1:5" ht="12.75">
      <c r="A29" s="29" t="s">
        <v>42</v>
      </c>
      <c r="E29" s="30" t="s">
        <v>889</v>
      </c>
    </row>
    <row r="30" spans="1:5" ht="63.75">
      <c r="A30" t="s">
        <v>43</v>
      </c>
      <c r="E30" s="28" t="s">
        <v>862</v>
      </c>
    </row>
    <row r="31" spans="1:16" ht="12.75">
      <c r="A31" s="19" t="s">
        <v>35</v>
      </c>
      <c s="23" t="s">
        <v>27</v>
      </c>
      <c s="23" t="s">
        <v>890</v>
      </c>
      <c s="19" t="s">
        <v>37</v>
      </c>
      <c s="24" t="s">
        <v>891</v>
      </c>
      <c s="25" t="s">
        <v>76</v>
      </c>
      <c s="26">
        <v>20</v>
      </c>
      <c s="26">
        <v>0</v>
      </c>
      <c s="26">
        <f>ROUND(ROUND(H31,2)*ROUND(G31,2),2)</f>
      </c>
      <c r="O31">
        <f>(I31*21)/100</f>
      </c>
      <c t="s">
        <v>12</v>
      </c>
    </row>
    <row r="32" spans="1:5" ht="12.75">
      <c r="A32" s="27" t="s">
        <v>40</v>
      </c>
      <c r="E32" s="28" t="s">
        <v>37</v>
      </c>
    </row>
    <row r="33" spans="1:5" ht="12.75">
      <c r="A33" s="29" t="s">
        <v>42</v>
      </c>
      <c r="E33" s="30" t="s">
        <v>889</v>
      </c>
    </row>
    <row r="34" spans="1:5" ht="25.5">
      <c r="A34" t="s">
        <v>43</v>
      </c>
      <c r="E34" s="28" t="s">
        <v>396</v>
      </c>
    </row>
    <row r="35" spans="1:16" ht="25.5">
      <c r="A35" s="19" t="s">
        <v>35</v>
      </c>
      <c s="23" t="s">
        <v>61</v>
      </c>
      <c s="23" t="s">
        <v>876</v>
      </c>
      <c s="19" t="s">
        <v>46</v>
      </c>
      <c s="24" t="s">
        <v>877</v>
      </c>
      <c s="25" t="s">
        <v>76</v>
      </c>
      <c s="26">
        <v>151</v>
      </c>
      <c s="26">
        <v>0</v>
      </c>
      <c s="26">
        <f>ROUND(ROUND(H35,2)*ROUND(G35,2),2)</f>
      </c>
      <c r="O35">
        <f>(I35*21)/100</f>
      </c>
      <c t="s">
        <v>12</v>
      </c>
    </row>
    <row r="36" spans="1:5" ht="25.5">
      <c r="A36" s="27" t="s">
        <v>40</v>
      </c>
      <c r="E36" s="28" t="s">
        <v>860</v>
      </c>
    </row>
    <row r="37" spans="1:5" ht="12.75">
      <c r="A37" s="29" t="s">
        <v>42</v>
      </c>
      <c r="E37" s="30" t="s">
        <v>892</v>
      </c>
    </row>
    <row r="38" spans="1:5" ht="63.75">
      <c r="A38" t="s">
        <v>43</v>
      </c>
      <c r="E38" s="28" t="s">
        <v>872</v>
      </c>
    </row>
    <row r="39" spans="1:16" ht="12.75">
      <c r="A39" s="19" t="s">
        <v>35</v>
      </c>
      <c s="23" t="s">
        <v>66</v>
      </c>
      <c s="23" t="s">
        <v>879</v>
      </c>
      <c s="19" t="s">
        <v>37</v>
      </c>
      <c s="24" t="s">
        <v>880</v>
      </c>
      <c s="25" t="s">
        <v>76</v>
      </c>
      <c s="26">
        <v>151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37</v>
      </c>
    </row>
    <row r="41" spans="1:5" ht="12.75">
      <c r="A41" s="29" t="s">
        <v>42</v>
      </c>
      <c r="E41" s="30" t="s">
        <v>892</v>
      </c>
    </row>
    <row r="42" spans="1:5" ht="25.5">
      <c r="A42" t="s">
        <v>43</v>
      </c>
      <c r="E42" s="28" t="s">
        <v>875</v>
      </c>
    </row>
    <row r="43" spans="1:16" ht="12.75">
      <c r="A43" s="19" t="s">
        <v>35</v>
      </c>
      <c s="23" t="s">
        <v>30</v>
      </c>
      <c s="23" t="s">
        <v>881</v>
      </c>
      <c s="19" t="s">
        <v>46</v>
      </c>
      <c s="24" t="s">
        <v>882</v>
      </c>
      <c s="25" t="s">
        <v>76</v>
      </c>
      <c s="26">
        <v>151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25.5">
      <c r="A44" s="27" t="s">
        <v>40</v>
      </c>
      <c r="E44" s="28" t="s">
        <v>860</v>
      </c>
    </row>
    <row r="45" spans="1:5" ht="12.75">
      <c r="A45" s="29" t="s">
        <v>42</v>
      </c>
      <c r="E45" s="30" t="s">
        <v>892</v>
      </c>
    </row>
    <row r="46" spans="1:5" ht="63.75">
      <c r="A46" t="s">
        <v>43</v>
      </c>
      <c r="E46" s="28" t="s">
        <v>872</v>
      </c>
    </row>
    <row r="47" spans="1:16" ht="12.75">
      <c r="A47" s="19" t="s">
        <v>35</v>
      </c>
      <c s="23" t="s">
        <v>32</v>
      </c>
      <c s="23" t="s">
        <v>883</v>
      </c>
      <c s="19" t="s">
        <v>37</v>
      </c>
      <c s="24" t="s">
        <v>884</v>
      </c>
      <c s="25" t="s">
        <v>76</v>
      </c>
      <c s="26">
        <v>151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37</v>
      </c>
    </row>
    <row r="49" spans="1:5" ht="12.75">
      <c r="A49" s="29" t="s">
        <v>42</v>
      </c>
      <c r="E49" s="30" t="s">
        <v>892</v>
      </c>
    </row>
    <row r="50" spans="1:5" ht="25.5">
      <c r="A50" t="s">
        <v>43</v>
      </c>
      <c r="E50" s="28" t="s">
        <v>875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