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854" activeTab="0"/>
  </bookViews>
  <sheets>
    <sheet name="Krycí list" sheetId="1" r:id="rId1"/>
    <sheet name="SO 001" sheetId="2" r:id="rId2"/>
    <sheet name="SO 100" sheetId="3" r:id="rId3"/>
    <sheet name="SO 101a1" sheetId="4" r:id="rId4"/>
    <sheet name="SO 101a2" sheetId="5" r:id="rId5"/>
    <sheet name="SO 101b" sheetId="6" r:id="rId6"/>
    <sheet name="SO 102" sheetId="7" r:id="rId7"/>
    <sheet name="SO 104" sheetId="8" r:id="rId8"/>
    <sheet name="SO 105" sheetId="9" r:id="rId9"/>
    <sheet name="SO 106" sheetId="10" r:id="rId10"/>
  </sheets>
  <definedNames>
    <definedName name="_xlnm.Print_Titles" localSheetId="1">'SO 001'!$7:$9</definedName>
    <definedName name="_xlnm.Print_Titles" localSheetId="2">'SO 100'!$7:$9</definedName>
    <definedName name="_xlnm.Print_Titles" localSheetId="3">'SO 101a1'!$7:$9</definedName>
    <definedName name="_xlnm.Print_Titles" localSheetId="4">'SO 101a2'!$7:$9</definedName>
    <definedName name="_xlnm.Print_Titles" localSheetId="5">'SO 101b'!$7:$9</definedName>
    <definedName name="_xlnm.Print_Titles" localSheetId="6">'SO 102'!$7:$9</definedName>
    <definedName name="_xlnm.Print_Titles" localSheetId="7">'SO 104'!$7:$9</definedName>
    <definedName name="_xlnm.Print_Titles" localSheetId="8">'SO 105'!$7:$9</definedName>
    <definedName name="_xlnm.Print_Titles" localSheetId="9">'SO 106'!$7:$9</definedName>
    <definedName name="_xlnm.Print_Area" localSheetId="5">'SO 101b'!$A$1:$H$31</definedName>
  </definedNames>
  <calcPr fullCalcOnLoad="1"/>
</workbook>
</file>

<file path=xl/sharedStrings.xml><?xml version="1.0" encoding="utf-8"?>
<sst xmlns="http://schemas.openxmlformats.org/spreadsheetml/2006/main" count="1434" uniqueCount="582">
  <si>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</si>
  <si>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</si>
  <si>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</si>
  <si>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</si>
  <si>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</si>
  <si>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</si>
  <si>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Varianta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</si>
  <si>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</si>
  <si>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</si>
  <si>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</si>
  <si>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</si>
  <si>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</si>
  <si>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</si>
  <si>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</si>
  <si>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</si>
  <si>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</si>
  <si>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</si>
  <si>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</si>
  <si>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</si>
  <si>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</si>
  <si>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</si>
  <si>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</si>
  <si>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</si>
  <si>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8</t>
  </si>
  <si>
    <t/>
  </si>
  <si>
    <t xml:space="preserve">KPL       </t>
  </si>
  <si>
    <t xml:space="preserve">M2        </t>
  </si>
  <si>
    <t>C e l k e m</t>
  </si>
  <si>
    <t>SO 001 - Příprava staveniště</t>
  </si>
  <si>
    <t>Komunikace</t>
  </si>
  <si>
    <t>58303AB</t>
  </si>
  <si>
    <t>SO 100 - Komunikace</t>
  </si>
  <si>
    <t xml:space="preserve">M3        </t>
  </si>
  <si>
    <t>Zemní práce</t>
  </si>
  <si>
    <t>11120B</t>
  </si>
  <si>
    <t>11222B</t>
  </si>
  <si>
    <t xml:space="preserve">KUS       </t>
  </si>
  <si>
    <t>11317A</t>
  </si>
  <si>
    <t>11332A</t>
  </si>
  <si>
    <t>11352B</t>
  </si>
  <si>
    <t xml:space="preserve">M         </t>
  </si>
  <si>
    <t>11372A</t>
  </si>
  <si>
    <t>11372B</t>
  </si>
  <si>
    <t>12110A</t>
  </si>
  <si>
    <t>12922A</t>
  </si>
  <si>
    <t>12932A</t>
  </si>
  <si>
    <t>12980</t>
  </si>
  <si>
    <t>12993</t>
  </si>
  <si>
    <t>17110A</t>
  </si>
  <si>
    <t>17310A</t>
  </si>
  <si>
    <t>17461A</t>
  </si>
  <si>
    <t>17660A</t>
  </si>
  <si>
    <t>18110</t>
  </si>
  <si>
    <t>18130</t>
  </si>
  <si>
    <t>ÚPRAVA PLÁNĚ BEZ ZHUT
- úprava zelených pásů, terénu podél stavby (za chodníky atd.) 600 x 1,5 = 900 m2</t>
  </si>
  <si>
    <t>18221A</t>
  </si>
  <si>
    <t>18230A</t>
  </si>
  <si>
    <t>18241</t>
  </si>
  <si>
    <t>Základy</t>
  </si>
  <si>
    <t>214663</t>
  </si>
  <si>
    <t>272313</t>
  </si>
  <si>
    <t>28997</t>
  </si>
  <si>
    <t>Svislé a kompletní konstrukce</t>
  </si>
  <si>
    <t>31811</t>
  </si>
  <si>
    <t>318222</t>
  </si>
  <si>
    <t>34894</t>
  </si>
  <si>
    <t xml:space="preserve">T         </t>
  </si>
  <si>
    <t>Vodorovné konstrukce</t>
  </si>
  <si>
    <t>43119</t>
  </si>
  <si>
    <t>56140</t>
  </si>
  <si>
    <t>56330</t>
  </si>
  <si>
    <t>572111</t>
  </si>
  <si>
    <t>572213</t>
  </si>
  <si>
    <t>574101</t>
  </si>
  <si>
    <t>574201</t>
  </si>
  <si>
    <t>574601</t>
  </si>
  <si>
    <t>57822</t>
  </si>
  <si>
    <t>58221</t>
  </si>
  <si>
    <t>58222</t>
  </si>
  <si>
    <t>582611</t>
  </si>
  <si>
    <t>582614</t>
  </si>
  <si>
    <t>58910</t>
  </si>
  <si>
    <t>VÝPLŇ SPAR ASFALTEM
- spáry podél starých obrubníků, Horka 2,350 ~ 2,579 = 229m + napojení 150 = 379 - stálepružná zálivka</t>
  </si>
  <si>
    <t>Přidružená stavební výroba</t>
  </si>
  <si>
    <t>76796</t>
  </si>
  <si>
    <t>Potrubí</t>
  </si>
  <si>
    <t>87527</t>
  </si>
  <si>
    <t>87633</t>
  </si>
  <si>
    <t>894145</t>
  </si>
  <si>
    <t>894158</t>
  </si>
  <si>
    <t>89446</t>
  </si>
  <si>
    <t>89712</t>
  </si>
  <si>
    <t>89721</t>
  </si>
  <si>
    <t>89921</t>
  </si>
  <si>
    <t>89922</t>
  </si>
  <si>
    <t>89923</t>
  </si>
  <si>
    <t>89943</t>
  </si>
  <si>
    <t>VÝŘEZ, VÝSEK, ÚTES NA POTRUBÍ DN DO 150MM
- napojení nových přípojek ke stávající kanalizaci 2ks
- napojení bude provedeno frézováním, aby nedošlo k poškození stávající kanalizace</t>
  </si>
  <si>
    <t>9</t>
  </si>
  <si>
    <t>Ostatní práce</t>
  </si>
  <si>
    <t>91228</t>
  </si>
  <si>
    <t>914112</t>
  </si>
  <si>
    <t>914131</t>
  </si>
  <si>
    <t>915401</t>
  </si>
  <si>
    <t>915402</t>
  </si>
  <si>
    <t>91722</t>
  </si>
  <si>
    <t>91723</t>
  </si>
  <si>
    <t>918346</t>
  </si>
  <si>
    <t>918358</t>
  </si>
  <si>
    <t>91836</t>
  </si>
  <si>
    <t>919115</t>
  </si>
  <si>
    <t>935111</t>
  </si>
  <si>
    <t>935212</t>
  </si>
  <si>
    <t>93542</t>
  </si>
  <si>
    <t>93811</t>
  </si>
  <si>
    <t>96611</t>
  </si>
  <si>
    <t>96616</t>
  </si>
  <si>
    <t>96636</t>
  </si>
  <si>
    <t>96687</t>
  </si>
  <si>
    <t>96713</t>
  </si>
  <si>
    <t>96716</t>
  </si>
  <si>
    <t>12922</t>
  </si>
  <si>
    <t>ÚPRAVA PLÁNĚ SE ZHUT V HOR TŘ 1-4
- 265 x 2 + (22x2) + (20x2) + 27 = 641 m2</t>
  </si>
  <si>
    <t>VOZOVKOVÉ VRSTVY ZE ŠTĚRKODRTI
- směs kameniva 0 ~ 63 265 x 2 + 22 x 2 + 20 x 2 + 18 x 1,5 + 27 (vstupy) = 668 m2 x 0,25 = 167 m3 + sanace 20 m3 = 187 m3</t>
  </si>
  <si>
    <t>572211</t>
  </si>
  <si>
    <t>SPOJOVACÍ POSTŘIK Z ASFALTU DO 0,5KG/M2
- spojovací postřik asf. 0,5kg/m2 na stávající cestu k ČOV 180 x 3 = 540 m2</t>
  </si>
  <si>
    <t>574102</t>
  </si>
  <si>
    <t>ASFALTOVÝ BETON TŘ II
- ABS II tl. 60mm (ACO 11) na cestě k ČOV 180 x 3 = 540 m2 x 0,06 = 32,4 m3 + úprava podkladu a vyspravení výtluků, reprofilace 32,4 x 1,4 = 45 m3</t>
  </si>
  <si>
    <t>58251</t>
  </si>
  <si>
    <t>91721</t>
  </si>
  <si>
    <t>11318A</t>
  </si>
  <si>
    <t>11318B</t>
  </si>
  <si>
    <t>11351B</t>
  </si>
  <si>
    <t>ÚPRAVA PLÁNĚ SE ZHUT V HOR TŘ 1-4
- 258 m2</t>
  </si>
  <si>
    <t>VOZOVKOVÉ VRSTVY ZE ŠTĚRKODRTI
- směs kameniva 0-63 - 258 x 0,25 = 64,5 + sanace 15,5 m3 = 80 m3</t>
  </si>
  <si>
    <t>587206</t>
  </si>
  <si>
    <t>Úpravy povrchů, podlahy, výplně povrchů</t>
  </si>
  <si>
    <t>62147</t>
  </si>
  <si>
    <t>711116</t>
  </si>
  <si>
    <t>11313A</t>
  </si>
  <si>
    <t>VOZOVKOVÉ VRSTVY ZE ŠTĚRKODRTI
- směs kameniva 0-63 - 70 x 0,25 = 18 m3</t>
  </si>
  <si>
    <t>M01</t>
  </si>
  <si>
    <t>Nosný materiál</t>
  </si>
  <si>
    <t>751-001</t>
  </si>
  <si>
    <t>Deska krycí plast 250 x 1000mm</t>
  </si>
  <si>
    <t>751-002</t>
  </si>
  <si>
    <t>Deska krycí plast 300 x 1000mm</t>
  </si>
  <si>
    <t>751-003</t>
  </si>
  <si>
    <t>Fólie výstražná š. 300mm - BLESK</t>
  </si>
  <si>
    <t>751-004</t>
  </si>
  <si>
    <t>Kabel plastový TCEPKPFLE 10x4x0,6</t>
  </si>
  <si>
    <t>751-005</t>
  </si>
  <si>
    <t>Kabel plastový TCEPKPFLE 3x4x0,4</t>
  </si>
  <si>
    <t>751-006</t>
  </si>
  <si>
    <t>Kabel plastový TCEPKPFLE 50x4x0,6</t>
  </si>
  <si>
    <t>751-007</t>
  </si>
  <si>
    <t>Kabel vnitřní SYKFY 2x2x0,5</t>
  </si>
  <si>
    <t>751-008</t>
  </si>
  <si>
    <t>Mini Marker 1401 3M Ball</t>
  </si>
  <si>
    <t>751-009</t>
  </si>
  <si>
    <t>Modul konektor 4000-25P</t>
  </si>
  <si>
    <t>751-010</t>
  </si>
  <si>
    <t>Sběrnice zemnící 6-ti pólová</t>
  </si>
  <si>
    <t>751-011</t>
  </si>
  <si>
    <t>Skříň rozvaděče SIS 1-QT 50p-sloupek</t>
  </si>
  <si>
    <t>751-012</t>
  </si>
  <si>
    <t>Souprava odboč. TRP M1 S46896-B1R17</t>
  </si>
  <si>
    <t>751-013</t>
  </si>
  <si>
    <t>Spojka kabelová SCX 75/15-300(68/15)</t>
  </si>
  <si>
    <t>751-014</t>
  </si>
  <si>
    <t>Svorkovnice zář. rozp. SID-C 79103-53400</t>
  </si>
  <si>
    <t>751-015</t>
  </si>
  <si>
    <t>Trubka PE 110/6,3/6000mm</t>
  </si>
  <si>
    <t>751-016</t>
  </si>
  <si>
    <t>Zámek skříně 1370 L2 Sever-31423</t>
  </si>
  <si>
    <t>751-017</t>
  </si>
  <si>
    <t>Zásuvka jednoduchá RJ12 s RD na stěnu LeTeh</t>
  </si>
  <si>
    <t>M21</t>
  </si>
  <si>
    <t>Elektromontáže</t>
  </si>
  <si>
    <t>751-018</t>
  </si>
  <si>
    <t>Měření stejnosměrné - další čtyřka</t>
  </si>
  <si>
    <t>751-019</t>
  </si>
  <si>
    <t>Měření stejnosměrné - první čtyřka</t>
  </si>
  <si>
    <t>751-020</t>
  </si>
  <si>
    <t>Měření střídavé - další čtyřka</t>
  </si>
  <si>
    <t>751-021</t>
  </si>
  <si>
    <t>Měření střídavé - první čtyřka</t>
  </si>
  <si>
    <t>751-022</t>
  </si>
  <si>
    <t>Měření útlumu - první čtyřka</t>
  </si>
  <si>
    <t>751-023</t>
  </si>
  <si>
    <t>Montáž jedné čtyřky s oboustranným číslováním</t>
  </si>
  <si>
    <t>751-024</t>
  </si>
  <si>
    <t>Montáž objektu samostatného SIS do 50-ti čtyřek</t>
  </si>
  <si>
    <t>751-025</t>
  </si>
  <si>
    <t>Montáž spojky smrštitelné do 50-ti čtyřek</t>
  </si>
  <si>
    <t>751-026</t>
  </si>
  <si>
    <t>Montáž úložných kabelů do 15XN</t>
  </si>
  <si>
    <t>751-027</t>
  </si>
  <si>
    <t>Montáž úložných kabelů do 50XN</t>
  </si>
  <si>
    <t>751-028</t>
  </si>
  <si>
    <t>Montáž vnitřního samostatného přívodu končeného zásuvkou do 20m na zeď</t>
  </si>
  <si>
    <t>751-029</t>
  </si>
  <si>
    <t>Ukončení jedné čtyřky v rozvaděči</t>
  </si>
  <si>
    <t>751-030</t>
  </si>
  <si>
    <t>Ukončení kabelu v rozvaděči</t>
  </si>
  <si>
    <t>751-031</t>
  </si>
  <si>
    <t>Vystrojení na stávajících podpěrách - zrušení</t>
  </si>
  <si>
    <t>751-032</t>
  </si>
  <si>
    <t>Zrušení jednoduchého patkového stožáru</t>
  </si>
  <si>
    <t>751-033</t>
  </si>
  <si>
    <t>Zrušení rozvaděče sloupového</t>
  </si>
  <si>
    <t>751-034</t>
  </si>
  <si>
    <t>Zrušení samonosných kabelů do 5XN</t>
  </si>
  <si>
    <t>751-035</t>
  </si>
  <si>
    <t>Zrušení ukončení jedné čtyřky v rozvaděči</t>
  </si>
  <si>
    <t>751-036</t>
  </si>
  <si>
    <t>Zrušení ukončení kabelu v rozvaděči</t>
  </si>
  <si>
    <t>M46</t>
  </si>
  <si>
    <t>Zemní práce při montážích</t>
  </si>
  <si>
    <t>751-037</t>
  </si>
  <si>
    <t>751-038</t>
  </si>
  <si>
    <t>Výkop rýhy v chodníku 35/50-70cm, zpětný zásyp</t>
  </si>
  <si>
    <t>751-039</t>
  </si>
  <si>
    <t>Oprava rýhy v chodníku litý asfalt š.35cm</t>
  </si>
  <si>
    <t>M99</t>
  </si>
  <si>
    <t>Ostatní práce "M"</t>
  </si>
  <si>
    <t>751-040</t>
  </si>
  <si>
    <t>Uzavření smluv na základě SSB a přípravě vkladu VBŘ - bez poplatku za vklad</t>
  </si>
  <si>
    <t>SO 105 - Nasvícení přechodů pro pěší</t>
  </si>
  <si>
    <t>743-001</t>
  </si>
  <si>
    <t>743-002</t>
  </si>
  <si>
    <t>743-003</t>
  </si>
  <si>
    <t>Výložník UD1-1000, na přechody, žár.zinkovaný</t>
  </si>
  <si>
    <t>743-004</t>
  </si>
  <si>
    <t>Kabel silový s Cu jádrem 750 V CYKY 3 x 2,5 mm2</t>
  </si>
  <si>
    <t>743-005</t>
  </si>
  <si>
    <t>Kabel silový s Cu jádrem 750 V CYKY 4B x10 mm2</t>
  </si>
  <si>
    <t>743-006</t>
  </si>
  <si>
    <t>Elektrovýzbroj stožárová 72 - 1 pojistka Cu</t>
  </si>
  <si>
    <t>743-007</t>
  </si>
  <si>
    <t>743-008</t>
  </si>
  <si>
    <t>Trubka PH ohebná FXP 32 IEC</t>
  </si>
  <si>
    <t>743-009</t>
  </si>
  <si>
    <t>Příplatek na recyklaci zdroje 1/2008</t>
  </si>
  <si>
    <t>743-010</t>
  </si>
  <si>
    <t>743-011</t>
  </si>
  <si>
    <t>Příplatek za recyklaci svítidla 1/2008</t>
  </si>
  <si>
    <t>743-012</t>
  </si>
  <si>
    <t>743-013</t>
  </si>
  <si>
    <t>Oko kabelové příložní.pro Cu vodiče 7585-10 50 mm2</t>
  </si>
  <si>
    <t>743-014</t>
  </si>
  <si>
    <t>Drát uzemňovací pozinkovaný *10 mm</t>
  </si>
  <si>
    <t xml:space="preserve">KG        </t>
  </si>
  <si>
    <t>743-015</t>
  </si>
  <si>
    <t>Svorka spojovací SS pro lano d 8-10 mm</t>
  </si>
  <si>
    <t>743-016</t>
  </si>
  <si>
    <t>Svorka SR 3a</t>
  </si>
  <si>
    <t>743-017</t>
  </si>
  <si>
    <t>743-018</t>
  </si>
  <si>
    <t>Přirážka za podružný materiál   m21</t>
  </si>
  <si>
    <t>743-019</t>
  </si>
  <si>
    <t>Odbytová přirážka</t>
  </si>
  <si>
    <t>743-020</t>
  </si>
  <si>
    <t>Trubka ohebná pod omítku, typ 23.. 29 mm</t>
  </si>
  <si>
    <t>743-021</t>
  </si>
  <si>
    <t>Trubka ochranná z PE, uložená volně, DN do 47 mm</t>
  </si>
  <si>
    <t>743-022</t>
  </si>
  <si>
    <t>Ukončení vodičů v rozvaděči + zapojení do 2,5 mm2</t>
  </si>
  <si>
    <t>743-023</t>
  </si>
  <si>
    <t>Ukončení vodičů v rozvaděči + zapojení do 16 mm2</t>
  </si>
  <si>
    <t>743-024</t>
  </si>
  <si>
    <t>Ukončení celoplast. kabelů zákl./pás.do 4x10 mm2</t>
  </si>
  <si>
    <t>743-025</t>
  </si>
  <si>
    <t>743-026</t>
  </si>
  <si>
    <t>Stožár osvětlovací sadový - ocelový</t>
  </si>
  <si>
    <t>743-027</t>
  </si>
  <si>
    <t>Výložník ocelový 1ramenný do 35 kg</t>
  </si>
  <si>
    <t>743-028</t>
  </si>
  <si>
    <t>Elektrovýzbroj stožáru pro 1 okruh včetně svorkovnice PSR 16-1 a rozvodnice 721/s</t>
  </si>
  <si>
    <t>743-029</t>
  </si>
  <si>
    <t>Vedení uzemňovací v zemi FeZn, D 8 - 10 mm</t>
  </si>
  <si>
    <t>743-030</t>
  </si>
  <si>
    <t>Svorka hromosvodová nad 2 šrouby /ST, SJ, atd/</t>
  </si>
  <si>
    <t>743-031</t>
  </si>
  <si>
    <t>Kabel CYKY-m 750 V 3 x 2,5 mm2 volně uložený</t>
  </si>
  <si>
    <t>743-032</t>
  </si>
  <si>
    <t>Kabel CYKY-m 750 V 4 x 10 mm2 volně uložený</t>
  </si>
  <si>
    <t>743-033</t>
  </si>
  <si>
    <t>Štítek označovací na kabel včetně dodávky štítku 6035-2k</t>
  </si>
  <si>
    <t>743-034</t>
  </si>
  <si>
    <t>Příplatek na zatahování kabelů váhy do 0,75 kg</t>
  </si>
  <si>
    <t>743-035</t>
  </si>
  <si>
    <t>Zednické výpomoci m21      čl.13-5a</t>
  </si>
  <si>
    <t>743-036</t>
  </si>
  <si>
    <t>743-037</t>
  </si>
  <si>
    <t>Jáma pro stožár, hornina třídy I</t>
  </si>
  <si>
    <t>743-038</t>
  </si>
  <si>
    <t>Pouzdrový základ 250x800 mm mimo osu trasy</t>
  </si>
  <si>
    <t>743-039</t>
  </si>
  <si>
    <t>Zához jámy, hornina třídy I</t>
  </si>
  <si>
    <t>743-040</t>
  </si>
  <si>
    <t>Odvoz zeminy odvoz zeminy včetně naložení</t>
  </si>
  <si>
    <t>743-041</t>
  </si>
  <si>
    <t>Výkop kabelové rýhy 35/40 cm  hor.I obsazená trasa</t>
  </si>
  <si>
    <t>743-042</t>
  </si>
  <si>
    <t>Výkop kabelové rýhy 35/70 cm  hor.I obsazená trasa</t>
  </si>
  <si>
    <t>743-043</t>
  </si>
  <si>
    <t>Výkop kabelové rýhy 35/80 cm  hor.I obsazená trasa</t>
  </si>
  <si>
    <t>743-044</t>
  </si>
  <si>
    <t>Hutnění zeminy po vrstvách 20 cm</t>
  </si>
  <si>
    <t>743-045</t>
  </si>
  <si>
    <t>Zřízení kab.lože v rýze do 65 cm z písku 10 cm lože tloušťky 10 cm</t>
  </si>
  <si>
    <t>743-046</t>
  </si>
  <si>
    <t>Zakrytí kabelu výstražnou folií PVC, šířka 33 cm bez materiálu</t>
  </si>
  <si>
    <t>743-047</t>
  </si>
  <si>
    <t>Zához rýhy 35/40 cm, hornina třídy I</t>
  </si>
  <si>
    <t>743-048</t>
  </si>
  <si>
    <t>Zához rýhy 35/70 cm, hornina třídy I</t>
  </si>
  <si>
    <t>743-049</t>
  </si>
  <si>
    <t>Zához rýhy 35/80 cm, hornina třídy I</t>
  </si>
  <si>
    <t>743-050</t>
  </si>
  <si>
    <t>Provizorní úprava terénu v přírodní hornině I</t>
  </si>
  <si>
    <t>743-051</t>
  </si>
  <si>
    <t>Položení zámkové dlažby včetně stabilizace</t>
  </si>
  <si>
    <t>743-052</t>
  </si>
  <si>
    <t>Použití hydraulické plošiny</t>
  </si>
  <si>
    <t xml:space="preserve">HOD       </t>
  </si>
  <si>
    <t>743-053</t>
  </si>
  <si>
    <t>Výchozí revize</t>
  </si>
  <si>
    <t>SO 106 - DIO</t>
  </si>
  <si>
    <t>11120</t>
  </si>
  <si>
    <t>327211</t>
  </si>
  <si>
    <t>327314</t>
  </si>
  <si>
    <t>32732</t>
  </si>
  <si>
    <t>577406</t>
  </si>
  <si>
    <t>Ostatní konstrukce a práce</t>
  </si>
  <si>
    <t>SOUHRNNÝ LIST STAVBY - REKAPITULACE NÁKLADŮ</t>
  </si>
  <si>
    <t>Název stavby:</t>
  </si>
  <si>
    <t>Silnice II/293 - rekonstrukce úseku Studenec - Horka</t>
  </si>
  <si>
    <t>Číslo stavby:</t>
  </si>
  <si>
    <t>Datum:</t>
  </si>
  <si>
    <t>Investor (objednatel):</t>
  </si>
  <si>
    <t>Krajská správa silnic Libereckého kraje, příspěvková organizace</t>
  </si>
  <si>
    <t>Projektant (zpracovatel):</t>
  </si>
  <si>
    <t>Zhotovitel stavby:</t>
  </si>
  <si>
    <t>Název souhrnných částí</t>
  </si>
  <si>
    <t>Cena (Kč)</t>
  </si>
  <si>
    <t>Poznámky</t>
  </si>
  <si>
    <t>A</t>
  </si>
  <si>
    <t>Stavební část stavby (stavební a inženýrské objekty)</t>
  </si>
  <si>
    <t>Cena bez DPH
(Kč)</t>
  </si>
  <si>
    <t>Cena s DPH
(Kč)</t>
  </si>
  <si>
    <t>Číslo objektu</t>
  </si>
  <si>
    <t>Název objektu</t>
  </si>
  <si>
    <t>SO 001</t>
  </si>
  <si>
    <t>Příprava staveništrě</t>
  </si>
  <si>
    <t>SO 100</t>
  </si>
  <si>
    <t>SO 101 a1</t>
  </si>
  <si>
    <t>SO 101 a2</t>
  </si>
  <si>
    <t>SO 101b</t>
  </si>
  <si>
    <t>Chodníky - Horka</t>
  </si>
  <si>
    <t>SO 102</t>
  </si>
  <si>
    <t>Telekomunikační vedení</t>
  </si>
  <si>
    <t>SO 104</t>
  </si>
  <si>
    <t>SO 105</t>
  </si>
  <si>
    <t>Nasvícení přechodů pro pěší</t>
  </si>
  <si>
    <t>SO 106</t>
  </si>
  <si>
    <t>DIO</t>
  </si>
  <si>
    <t>STAVEBNÍ ČÁST STAVBY - CELKEM</t>
  </si>
  <si>
    <t>B</t>
  </si>
  <si>
    <t>Technologická část stavby (provozní soubory)</t>
  </si>
  <si>
    <t>Číslo souboru</t>
  </si>
  <si>
    <t>Název souboru</t>
  </si>
  <si>
    <t>PS</t>
  </si>
  <si>
    <t>Celkem:</t>
  </si>
  <si>
    <t>TECHNOLOGICKÁ ČÁST STAVBY - CELKEM</t>
  </si>
  <si>
    <t>C</t>
  </si>
  <si>
    <t>Projektová dokumentace pro realizaci stavby</t>
  </si>
  <si>
    <t>Název dokumentace</t>
  </si>
  <si>
    <t>PROJEKTOVÁ DOKUMENTACE PRO REALIZACI STAVBY - CELKEM</t>
  </si>
  <si>
    <t>D</t>
  </si>
  <si>
    <t>Zeměměřická měření</t>
  </si>
  <si>
    <t>Činnost</t>
  </si>
  <si>
    <t>Geodetická činnost v průběhu provádění stavebních prací (geodet zhotovitele stavby) včetně vytyčení stavby a skutečného zjištění průběhu inženýrských sítí. Součástí je vybudování potřebné vytyčovací sítě.</t>
  </si>
  <si>
    <t>ZEMĚMĚŘICKÁ MĚŘENÍ - CELKEM</t>
  </si>
  <si>
    <t>E</t>
  </si>
  <si>
    <t>Náklady na umístění stavby</t>
  </si>
  <si>
    <t>Komplexní ostraha a zabezpečení staveniště.</t>
  </si>
  <si>
    <t>Monitoring vlivu stavby na okolní prostředí (hluk, prašnost, doprava).</t>
  </si>
  <si>
    <t>Poplatky a náklady spojené se záborem veřejného prostranství a s tím související dopravní značení a zabezpečení pracoviště.</t>
  </si>
  <si>
    <t>Poplatky a náklady za spotřebované energie, plyn a vodu atd. v době výstavby až do předání díla.</t>
  </si>
  <si>
    <t>NÁKLADY NA UMÍSTĚNÍ STAVBY - CELKEM</t>
  </si>
  <si>
    <t>F</t>
  </si>
  <si>
    <t>Ostatní náklady</t>
  </si>
  <si>
    <t>Poplatky za výluky a omezení provozu na dráze, v autobusové dopravě</t>
  </si>
  <si>
    <t>OSTATNÍ NÁKLADY - CELKEM</t>
  </si>
  <si>
    <t>NÁKLADY CELKEM</t>
  </si>
  <si>
    <t>ŘEZÁNÍ ASFALT KRYTU VOZOVEK TL DO 250MM
- napojení na stávající vozovku na začátku a konci úpravy, na vedlejší komunikace a vjezdy 
- 13 + 8 + 5 + 5 + 6 + 6 + 12 + 15 + 8 + 8 + 14 + 20 + 20 = 148 m´</t>
  </si>
  <si>
    <t>KAMENIVO ZPEV CEMENTEM
- zpevnění konstrukce chodníku ve vjezdech vrstvou KZC II v tl. 100mm 
- (22x4) + (5x2) + (4x2)  = 106 x 0,1 = 10,6 m3</t>
  </si>
  <si>
    <t>KAMENIVO ZPEV CEMENTEM
- ochranné ostrůvky
- u přechodů ve Studenci - 12,5 x 4 = 50 m2
- u ČSPHM - 2,5 x 15 + 2 x 8 + 2 x 8 = 70 m2
- Horka 1,25 x 4,5 + 2 x 1,5 x 5 + 1,5 x 10 = 36 m2
celkem: (50 + 70 + 36) x 0,3 = 47 m3</t>
  </si>
  <si>
    <t>INFILTRAČNÍ POSTŘIK ASFALTOVÝ DO 0,5KG/M2
- inflitrační asfaltový postřik 0,3kg 
- ACP22+ x studenou recyklaci (inflitrační) 
- 23986=23 986,000 [A]  m2</t>
  </si>
  <si>
    <t>Provozní soubory celkem</t>
  </si>
  <si>
    <t>Realizační dokumentace stavby v rozsahu dle požadavků objednatele včetně zapracování všech podmínek a požadavků stavebního povolení a podmínek stanovených zadávací dokumentací. Součástí je předání dokumentace v tištěné podobě v požadovaném počtu paré a předání v elektonické podobě (rozsah a uspořádání odpovídající podobě tištěné) v uzavřeném (PDF) a otevřeném formátu (DWG, XLS, DOC, apod.) .</t>
  </si>
  <si>
    <t>Kč</t>
  </si>
  <si>
    <t>Dokumentace skutečného provedení stavby v rozsahu dle přílohy č. 3 k vyhlášce č. 499/2006 Sb. ve smyslu § 125 odst. 6 stavebního zákona a dle vyhlášky 146/2008 Sb. Součástí je potřebné geodetické zaměření a zhotovení potřebných revizních zpráv, provozních řádů, havarijních řádů, povodňových plánů, apod.. V případě inženýrských sítí je součástí vypracování dokumentace dle předpisů a požadavků jednotlivých správců. Součástí je předání dokumentace v tištěné podobě v požadovaném počtu paré a předání v elektonické podobě (rozsah a uspořádání odpovídající podobě tištěné) v uzavřeném (PDF) a otevřeném formátu (DWG, XLS, DOC, apod.) .</t>
  </si>
  <si>
    <t>Zajištění geometrických plánů skutečného provedení objektů a inženýrských sítí  a geometrických plánů věcných břemen v požadovaném formátu s hranicemi pozemků jako podklad pro vklad do katastrální mapy pro evidenci změn na katastrálním úřadu (včetně označení a zaměření hranic pozemků). Tato dokumentace bude předána v termínu a počtu paré dle potřeb objednatele.</t>
  </si>
  <si>
    <r>
      <t xml:space="preserve">Zajištění údržby </t>
    </r>
    <r>
      <rPr>
        <sz val="10"/>
        <color indexed="8"/>
        <rFont val="Arial"/>
        <family val="2"/>
      </rPr>
      <t>stavbou využívaných nebo dotčených veřejných komunikací a komunikací pro pěší v průběhu celé stavby, včetně zimní údržby.</t>
    </r>
  </si>
  <si>
    <t>87434A</t>
  </si>
  <si>
    <t>87445A</t>
  </si>
  <si>
    <t>CÚ, OTSKP-SPK</t>
  </si>
  <si>
    <t>95200A</t>
  </si>
  <si>
    <t>KPL</t>
  </si>
  <si>
    <t xml:space="preserve">Kompletní zařízení staveniště pro celou stavbu včetně zajištění potřebných povolení a rozhodnutí.
– náklady spojené se staveništními komunikacemi, oplocením staveniště, vstupem a vjezdem na staveniště
– staveništní přípojky vody, kanalizace, elektrické energie, zajištění dodávky elektrické energie, rozvody médií po stavbě včetně vyvolaných přeložek sítí a s tím spojených nákladů s odstávkou a zabezpečení stávajících IS proti poškození,
– kancelářské plochy pro potřeby zhotovitele a zástupce investora, sociální zařízení, zajištění skladovacích ploch a prostor pro potřeby stavby
</t>
  </si>
  <si>
    <t xml:space="preserve">POZNÁMKY:
1) Součástí ceny díla je účast při kolaudaci stavby a odevzdání stavby do užívání a předání příslušné průvodní dokumentace (atesty, technické parametry, garanční podmínky, prohlášení o shodě, atd.).
2) Součástí stavby je případné majetkoprávní projednání a vypořádání, doplnění stavebních povolení, apod..
3) Soupisy prací jsou zpracovány dle cenové soustavy OTSKP-SPK, podrobné informace o cenové soustavě jsou k dispozici na webových stránkách www.tridniky.cz.
</t>
  </si>
  <si>
    <t>12373B</t>
  </si>
  <si>
    <t>ODKOP PRO SPOD STAVBU SILNIC A ŽELEZNIC TŘ I
využití materiálu v rámci stavby
včetně odvozu na meziskládku (zajistí zhotovitel)
- dle položky 12373A zemní krajnice 928 m3, 
úprava svahů 
1040 m3 
celkem 928+1040=1968 m3</t>
  </si>
  <si>
    <t>ZPEVNĚNÍ Z GEOTEXTILIE
viz. A1 - 12583 m2 geotextílie tkaná z polyesteru
- výztužná, separační a filtrační (parametry jako např. PK - TEXPET 200/50)</t>
  </si>
  <si>
    <t>VOZOVKOVÉ VRSTVY ZE ŠTĚRKODRTI
- směs kameniva 0 ~ 63, viz. A6 
- vozovka 7254 m3
- cesta ke hřbitovu - 45 x 4 x 0,3 = 54 m3
celkem: 7254 + 54 = 7308 m3</t>
  </si>
  <si>
    <t>ASFALTOVÝ BETON TŘ I
- asfaltový beton ABH I (ACL 16+)
- tl. 70mm dle A6
- celá plocha 22519 x 0,07 = 1576,5 m3</t>
  </si>
  <si>
    <t>ASFALTOVÝ KOBEREC MASTIXOVÝ TŘ I
AKM I (SMA 11+) - dle A6 - tl. 40mm, 22100 x 0,04 = 884 m3 x 1,02 (úpravy napojení) = 902 m3</t>
  </si>
  <si>
    <t>OBALOVANÉ KAMENIVO TŘ I
- obalované kamenivo OKH 1 (asfaltový beton ACP 22+) - tl. 90mm, dle A6 23148 m2 x 0,09 = 2084 m2 x 1,05 (vyrovnání podkladu) = 2188 m3</t>
  </si>
  <si>
    <t>Projektservis Jičín s.r.o. (aktualizace soupisů prací PRAGOPROJEKT a.s.)</t>
  </si>
  <si>
    <t>ÚPRAVA PLÁNĚ SE ZHUT V HOR TŘ 1-4
ad A6 - komunikace
- 23986 + 6258 = 30244 m2
- ke kostelu 
- 180 m2, 
celkem 30244 + 180 = 30424 m2</t>
  </si>
  <si>
    <t>VODOR DOPRAV ZNAČ BARVOU HLADKÉ - DOD A POKLÁDKA
reflexní úprava, materiál dle požadavku správce komunikace
- vodorovné značení
- čáry + šipky
V1a - 104 m2,
V2a - 31 m2,
V2b - 32 + 2,5 + 62 m2,
V2 - 1355 m2,
V5 - 7,5 m2,
V7 - 30 m2,
V9a - 40,5 m2,
V13a = 167 m2
celkem: 1882,5 m2 + napojení = 1980 m2</t>
  </si>
  <si>
    <t>VODOR DOPRAV ZNAČ - KNOFLÍKY TRVALÉ ZAPUŠTĚNÉ - DOD A POKLÁD
kompletní provedení včetně souvisejících prací
- dle ČSN EN 1463-1 a TP 133
- kolem dělících ostrůvků (odhad á 2m - bude upřesněno objednatelem dle konkrétního místa na stavbě) 255m / 2 = 128ks</t>
  </si>
  <si>
    <t>OČIŠTĚNÍ VOZOVEK ZAMETENÍM
včetně odvozu materiálu na skládku a poplatku za skládku
- očištění okolních komunikací od nečistot stavbou vzniklých v průběhu stavby - 2 x 100 x 7 x 20 = 28000 m2</t>
  </si>
  <si>
    <t>TELEVIZNÍ PROHLÍDKA POTRUBÍ
1x před kolaudací stavby, 1x před koncem záruční doby
- kanalizační potrubí včetně přípojek 2x (142 + 293) =  870 m</t>
  </si>
  <si>
    <t>OČIŠTĚNÍ VOZOVEK ZAMETENÍM
včetně odvozu materiálu na skládku a poplatku za skládku
- cesta k ČOV - 2x 540 = 1080 m2</t>
  </si>
  <si>
    <t>Mostní listy včetně 1. mostní prohlídky dle ČSN 73 6220, ČSN 73 6221; evidence propustků dle TP 232 
Součástí je předání dokumentace v tištěné podobě v požadovaném počtu paré, předání v elektonické podobě v uzavřeném (PDF) a otevřeném formátu (DWG, XLSX, DOCX, atd.)  a další související činnosti plynoucí z uvedených předpisů</t>
  </si>
  <si>
    <t>KRYT ZE SILNIČ DÍLCŮ (PANELŮ) TL DO 220MM
kompletní provedení, včetně nutnýh zemních prací, podkladu, lože, provizorních označníků a dalších souvisejících prací
včetně zrušení po ukončení užívání a uvedení prostoru do původního stavu
- BUS provizorní zastávky, umístění se upřesní s provozovateli BUS linek - 8ks (1 zastávka 12 m2) = 96 m2</t>
  </si>
  <si>
    <t>ODSTRANĚNÍ KŘOVIN
včetně štěpkování, odvozu na skládku a poplatku za skládku
- odstranění křovin z náletu ze silničních svahů
- 200 x 2 = 400 m2</t>
  </si>
  <si>
    <r>
      <t>ODSTRANĚNÍ PAŘEZŮ D DO 0,9M
kompletní likvidace včetně odvozu na skládku a poplatku za skládku
- po obou stranách silnice v km 0,750 ~ 1,900 + další v trase celkem 150 ks pařezů 
- vrchní část se odfrézuje, zbytek se vybagruje</t>
    </r>
  </si>
  <si>
    <t>ODSTRANĚNÍ KRYTU VOZOVEK A CHODNÍKŮ Z DLAŽEBNÍCH KOSTEK
včetně odvozu na meziskládku (zajistí zhotovitel) a pročištění, dlažba se znovu použije
včetně odvozu případného přebytku na určenou skládku KSS LK
- cesta ke hřbitovu
- rozebrání dlažby ze žulových kostek 10/10 45 x 3,5 = 158 m2 x 0,1 = 15,8 m3</t>
  </si>
  <si>
    <r>
      <t>ODSTRAN PODKL VOZOVEK A CHOD Z KAM NESTMEL
zpětné použití materiálu v rámci stavby
včetně odvozu na meziskládku (zajistí zhotovitel)
včetně odvozu případného přebytku nebo nevhodného materiálu na skládku a poplatku za skládku
- odstranění podkladu vozovky ze štěrku
- vrchní část zpevněna asfaltovou penetrací, odebere se samostatně 
- bez dalších vrstev - výměra dle přílohy A6 - 4990 m3 
- cesta ke hřbitovu - 4,5 x 3,5 x 0,3 = 48 m3 
- odstranění štětu 979 m3
celkem 4990+48+979=6 017,000 [A]  m3</t>
    </r>
  </si>
  <si>
    <r>
      <t>ODSTRANĚNÍ CHODNÍKOVÝCH BETON OBRUBNÍKŮ
- ve Studenci před školou 47m
- před kostelem 50m
- na Horkách 181m 
celkem = 47 + 50 + 181 = 278 m, 
17,5 m3 včetně odvozu na skládku a poplatku za skládku</t>
    </r>
  </si>
  <si>
    <r>
      <t>FRÉZOVÁNÍ VOZOVEK ASFALTOVÝCH
využití materiálu v rámci stavby
včetně odvozu na meziskládku (zajistí zhotovitel)
- výměra dle A6 = 2084 m3 
- z toho zůstane na stavbě na úpravu krajnic II/293 - 210 m3, 
- k ČOV 18 m3, 
- 856 m3 se použije do vrstvy pro studenou recyklaci 
- 1.000 m3 se odveze na určenou skládku KSS LK  (viz položka 11372B)
2084-1000=1 084,000 [A]</t>
    </r>
  </si>
  <si>
    <t>FRÉZOVÁNÍ VOZOVEK ASFALTOVÝCH
včetně odvozu na určenou skládku KSS LK
1000=1 000,000 [A]</t>
  </si>
  <si>
    <t>SEJMUTÍ ORNICE NEBO LESNÍ PŮDY
včetně odvozu na meziskládku (zajistí zhotovitel)
- z trvalého záboru 148 m3 
- použije na ohumusování svahů, zelené ostrůvky atd. 
- z dočasného záboru 
- skládky u ČSPHM - 308 + 327 + 303 = 988 m3 
- po navezení materiálu a úpravě skládky se rozprostře zpět 
celkem  148+988=1 136,000 [A]   m3</t>
  </si>
  <si>
    <t>12373A</t>
  </si>
  <si>
    <t>ODKOP PRO SPOD STAVBU SILNIC A ŽELEZNIC TŘ I
včetně odvozu na skládku a poplatku za skládku
- dle A6 celkem: 9053=9 053,000 [A]  m3 v místech příkopů včetně hloubení do tvaru příkopů a zazubení svahu pro rozšíření silničního tělesa 
- s odvozem na skládku u ČS PHM do 5km
- z toho část vhodného materiálu se použije na zemní krajnice 928 m3 (viz pol. 12373B), 
- 1040 m3 na úpravu svahů 
 (viz pol. 12373B), 
celkem 9053-928-1040= 7085 m3</t>
  </si>
  <si>
    <t>ČIŠTĚNÍ KRAJNIC OD NÁNOSU TL DO 100MM
včetně odvozu materiálu na skládku a poplatku za skládku
obě strany km 0,420 ~ 2,350 = 1930 m x 2 = 3.860 m vpravo km 2.350 ~ 2.680 = 330 m
- celkem = 3860 + 330 = 4.190 x 0,5 = 2095 m2 
(odvoz na skládku 2095 m2 x 0,1 = 209,5 m3)</t>
  </si>
  <si>
    <t>ČIŠTĚNÍ PŘÍKOPŮ OD NÁNOSU DO 0,50M3/M
včetně odvozu materiálu na skládku a poplatku za skládku
- čištění vtoků a výtoků u propustků 
- km 0,442 - 2 x 3 = 6m 
- km 1,773 - 2 x 3 = 6m 
- km 2,762 výtok = 5m
 celkem: 17 + rezerva = 25m</t>
  </si>
  <si>
    <t>ČIŠTĚNÍ ULIČNÍCH VPUSTÍ
včetně odvozu materiálu na skládku a poplatku za skládku
10ks - na Horkách</t>
  </si>
  <si>
    <t>ČIŠTĚNÍ POTRUBÍ DN DO 200MM
včetně odvozu materiálu na skládku a poplatku za skládku
- přípojek od vpustí 10 x 2 = 20 m´</t>
  </si>
  <si>
    <t>13273A</t>
  </si>
  <si>
    <r>
      <t xml:space="preserve">HLOUB RÝH A MELIOR KAN ŠÍŘ DO 2M PAŽ I NEPAŽ TŘ I
včetně odvozu na skládku a poplatku za skládku
- stoka A1 - 0,8 x 1,85 x 206 = 305 m3 
- stoka A2 - 0,8 x 1,2 x 71 = 70 m3 
- přípojky od uličních vpustí - 0,8 x 1,2 x 57 = 55 m3 
- pro vpusti rozšíření - 11 x 1 x 1 x 1,5 = 16,5 m3 
- pro štěrbinové žlaby a přípojky (24 + 87 + 29 + 26) = 166 x 0,8 x 0,9 = 120 m3 
- celkem 305+70+57+55+16,5+120=623,500 [A]  m3 </t>
    </r>
  </si>
  <si>
    <t>ULOŽENÍ SYPANINY DO NÁSYPŮ SE ZHUT
včetně naložení a dopravy z meziskládky
- celkové násypy 2515 m3 
- vše ze stavby = 979 m3 (štět) + 1536 (penetrace a štěrk. vrstvy)</t>
  </si>
  <si>
    <t>ZEMNÍ KRAJNICE A DOSYPÁVKY SE ZHUT
včetně naložení a dopravy z meziskládky
- zřízení zemní krajnice v trase mimo chodníky z vhodného materiálu z výkopů stavby
- 928 m3 - viz. A6</t>
  </si>
  <si>
    <t>ZÁSYP JAM A RÝH Z HORNIN KAMENITÝCH
včetně naložení a dopravy z meziskládky
- zásyp rýh a obsyp okolo vpustí  a kanalizace až do úrovně nové pláně 
- materiál: vhodný kamenitý materiál s hutněním po vrstvách
- přípojky: 0,8 x 0,8 x 57 = 37
- vpusti obsyp: 11 x 1 x 1 x 0,85 = 10
- stoky - 0,8 x 1,5 x 206 + 0,8 x 1,1 x 71 = 311
- celkem   37+10+311=358,000 [A]   m3</t>
  </si>
  <si>
    <t>VÝPLNĚ ZE ZEMIN KAMENITÝCH
včetně naložení a dopravy z meziskládky
- zásyp za palisádami - 81 m3
- vhodný kamenitý materiál ze staré konstrukce vozovky</t>
  </si>
  <si>
    <t>ROZPROSTŘENÍ ORNICE VE SVAHU V TL DO 0,10M
včetně naložení a dopravy z meziskládky
- ornice z trvalého záboru (140 m3) a vhodná zemina z výkopu (1.040 m3) se rozprostře na silniční svahy s urovnáním, včetně příkopů
(140 + 1040 = 1.180) 11.800 m2 x 0,1 = 1.180 m3</t>
  </si>
  <si>
    <t>ROZPROSTŘENÍ ORNICE V ROVINĚ
včetně naložení a dopravy z meziskládky
- z dočasného záboru = 988 m3 po zavezení skládek 
- s rozprostřením a urovnáním
- v tl. 0,1m - zelený ostrůvek v km 2,300 - tl. 0,15m x 55 = 8 m3 (z trvalého záboru) 
celkem 988 + 8 = 996 m3</t>
  </si>
  <si>
    <t>ZALOŽENÍ TRÁVNÍKU RUČNÍM VÝSEVEM
- na plochy dočasného záboru = 3082 + 3774 + 3031 = 9887 m2
- na silniční svahy - 11.800, úprava zelených pásů = 900 m2 celkem: 9887 + 11800 + 900 = 22587 m2</t>
  </si>
  <si>
    <t>ÚPRAVA PODLOŽÍ VÁPNĚNÍM DO 2% HL DO 0,5M
kompletní provedení včetně souvisejících prací
- úprava podloží vápněním do 2% hl. do 0,5m tl. 300mm - 2% vápna na m2 + příplatek za 2% dalšího vápna dle A6 - 13020 m2</t>
  </si>
  <si>
    <t>ZÁKLADY Z PROST BETONU DO C16/20 (B20)
kompletní provedení včetně souvisejících prací
- pro uložení palisád - dl. 35 + 70 + 30 = 135 m´ - 135 x 0,6 x 0,4 = 33</t>
  </si>
  <si>
    <t>ZDI ODDĚLOVACÍ A OHRADNÍ Z DÍLCŮ BETON
kompletní provedení včetně souvisejících prací
- palisády z betonových prvků
- km 0,130 ~ 0,165 vlevo - dl. 35m - výška prvků 1,3 ~ 1,8m - plocha - 63 m2 x 0,15 = 10 m3
- km 0,180 ~ 0,250 vlevo - dl. 70 - výška prvků 1,2 ~  1,8m - plocha = 126 m2 x 0,15 = 20 m3
- podél cesty ke kostelu vlevo = dl. 30m - výška prvků 1,2 ~ 1,8m - plocha = 54 m2 x 0,15 = 9 m3
celkem = 10 + 20 + 9 = 39 m3</t>
  </si>
  <si>
    <t>OBKLAD ZDÍ ODDĚL A OHRAD Z HAKLÍKŮ
kompletní provedení včetně souvisejících prací
km 2,760 - oprava - spárování klenby starého propustku - 5 m2</t>
  </si>
  <si>
    <r>
      <t>ZÁBRADLÍ A ZÁBRADEL ZÍDKY Z KOVU
kompletní provedení včetně včetně patek z betonu a nového nátěru a dalších souvisejících prací
- demontáž a předání šrotu investorovi</t>
    </r>
    <r>
      <rPr>
        <strike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- nové osazení zábradlí podél cesty ke kostelu dl. 14m
</t>
    </r>
  </si>
  <si>
    <t>SCHODIŠŤ KONSTR Z DÍLCŮ KAMENNÝCH
kompletní provedení včetně prodloužení zábradlí v potřebném rozsahu a dalších souvisejících prací
- prodloužení stávajících schodů ke kostelu včetně podesty
- materiál stávající je teraso
- prodloužení ze stejného materiálu
- šířka schodiště je 3,2m, nových schodů je 5ks 3,2 x 3 x 0,3 = 3 m2 2 x 2 x 0,4 x 1,2 = 2 m3 
celkem = 5 m3</t>
  </si>
  <si>
    <t>ZPEVNĚNÍ KRAJNIC Z RECYKLOVANÉHO MATERIÁLU
- úprava povrchu krajnic z frézovaného asf. materiálu ze stavby
- š. 0,5, tl. 0,1m viz. A6 - 4190 m´ x 0,5 x 0,1 = 210 m3</t>
  </si>
  <si>
    <r>
      <t>SPOJOVACÍ POSTŘIK Z EMULZE DO 0,5KG/M2
- spojovací</t>
    </r>
    <r>
      <rPr>
        <sz val="10"/>
        <color indexed="8"/>
        <rFont val="Arial"/>
        <family val="2"/>
      </rPr>
      <t xml:space="preserve"> postřik 0,3kg 
- mezi SMA 11+ x ACL16+ x ACP22+ 
- 23148+22519=45 667,000 [A]  m2</t>
    </r>
  </si>
  <si>
    <r>
      <t>DLÁŽDĚNÉ KRYTY Z DROBNÝCH KOSTEK DO LOŽE Z KAMENIVA
kompletní provedení včetně souvisejících prací
včetně naložení a dopravy materiálu z meziskládky
včetně nákupu a dopravy chybějícího materiálu (odhad 20%)
- vjezd ke kostelu, žulové kostky 10/10 - materiál ze stávající cesty</t>
    </r>
    <r>
      <rPr>
        <strike/>
        <sz val="10"/>
        <rFont val="Arial"/>
        <family val="2"/>
      </rPr>
      <t xml:space="preserve">
- </t>
    </r>
    <r>
      <rPr>
        <sz val="10"/>
        <rFont val="Arial"/>
        <family val="2"/>
      </rPr>
      <t>včetně lože z drceného kameniva 4/8 - tl. 50mm 45 x 4 = 180 m2</t>
    </r>
  </si>
  <si>
    <t>DLÁŽDĚNÉ KRYTY Z DROBNÝCH KOSTEK DO LOŽE Z MC
kompletní provedení včetně souvisejících prací
- zvýšené ostrůvky uvnitř vozovky
- km 0,150 = 25 m2,
- km 0,340 - 25 m2,
- km 0,510 = 37,5 m2,
- km 0,610 - 16 m2,
- km 0,680 = 16 m2,
- km 2,670 = 6 m2,
- km 2,710 = 15 m2,
- km 2,750 = 15 m2,
cesta ke kostelu - 2 vodící kostky = 2 x 0,1 x 45 = 9 m2,
dlažba z nákupu 10/10 - celkem 165 m2</t>
  </si>
  <si>
    <t>KRYTY Z BET DLAŽ SE ZÁMKEM ŠEDÝCH TL 60MM DO LOŽE Z KAM
kompletní provedení včetně souvisejících prací
- tvar I - z nákupu - včetně lože z drceného kameniva 4/8
- zámková dlažba v ostrůvcích v přechodech celkem = 2,5 x 4 + 2,5 x 4 + 4 x 3 = 32 + 25 - 14 (slepecká) = 43 m2</t>
  </si>
  <si>
    <t>KRYTY Z BET DLAŽ SE ZÁMKEM BAREV TL 60MM DO LOŽE Z KAM
kompletní provedení včetně souvisejících prací
- signální a varovné pásy ze slepecké dlažby
- červená barva, včetně lože z drceného kameniva 4/8
- dlažba v ostrůvcích - 6 x 4 x 4 + 2 x 1,2 x 0,8 + 2,2 x 0,8 = 14 m2</t>
  </si>
  <si>
    <t>VRATA A VRÁTKA
kompletní provedení včetně souvisejících prací
- úprava vrat a vrátek na sousední pozemky
- hlavně ve Studenci 5 x 1,5 x 1,2 = 9 m2</t>
  </si>
  <si>
    <t>POTRUBÍ Z TRUB PVC ODPAD DN 200MM
kompletní provedení včetně zemních prací, uložení, podsypu, napojení, obsypu a dalších souvisejících prací
- potrubí přípojek - materiál PPUR 2 DN 200 - dl. 55m (od uličních vpustí) + 87m (od štěrb. žlabů)
celkem 142 = 142m
- viz. tabulka vpustí a podélný řez kanalizace</t>
  </si>
  <si>
    <t>POTRUBÍ Z TRUB PVC ODPAD DN DO 300MM
kompletní provedení včetně zemních prací, uložení, podsypu, napojení, obsypu a dalších souvisejících prací
- stoky A1, A2 - PPUR 2 DN 250 - dl. 206 + 71 + 16 (od V9) = 293
celkem 293 = 293m
- viz. tabulka vpustí a podélný řez kanalizace</t>
  </si>
  <si>
    <t>POTRUBÍ DREN Z TRUB PVC (I FLEXIBIL) DN DO 100MM
kompletní provedení včetně zemních prací, uložení, podsypu, napojení, obsypu a dalších souvisejících prací
výměry viz. A6 - 2660 m´ + 90 (cesta ke kostelu) = 2750 m´</t>
  </si>
  <si>
    <t>CHRÁNIČKY Z TRUB PLAST DN DO 150MM
trubky DN 110mm PE
kompletní provedení včetně zemních prací a dalších souvisejících prací
včetně zaměření konců v souřadnicích
- v místech přechodů pod komunikací - rezervní chráničky
km 0,150 = 13m 
km 0,340 = 10m 
km 0,600 = 12m 
km 2,710 = 12m 
celkem = 13 + 10 + 12 + 12 = 47</t>
  </si>
  <si>
    <t xml:space="preserve">ŠACHTY KANALIZAČ Z BETON DÍLCŮ NA POTRUBÍ DN DO 300MM
kompletní provedení včetně zemních prací a dalších souvisejících prací
poklopy ve vozovce samonivelační
- šachty na dešťové kanalizaci 
- stoky A1, A2, včetně poklopů - Š1 - Š8 = 8ks
</t>
  </si>
  <si>
    <t xml:space="preserve">ŠACHTY KANALIZAČ Z BETON DÍLCŮ NA POTRUBÍ DN DO 600MM
kompletní provedení včetně zemních prací a dalších souvisejících prací
- spojovací šachta v km 2,362 - 1ks včetně litinového poklopu
</t>
  </si>
  <si>
    <t xml:space="preserve">ŠACHTY KANAL ZE ŽELEZOBET VČET VÝZT NA POTRUBÍ DN DO 800MM
kompletní provedení včetně zemních prací a dalších souvisejících prací
- spojovací mon. šachta mezi 2 propustky v km 0,442 - velikost 2 x 2 x 2m, včetně zaústění silničních příkopů přes mříže včetně litinového poklopu - na vtoku DN 600, výtok 2 x DN 800 
- spojovací šachta v km 1,773 - nová šachta se zřízením vtoku propustku, 2 příkopů přes mříže a odtoku do stávajícího zatrubnění - monolitická ŽLB 1 x 1,5 x 2, krytá litinovým poklopem
</t>
  </si>
  <si>
    <t>VPUSŤ KANALIZAČNÍ ULIČNÍ KOMPLETNÍ Z BETON DÍLCŮ
kompletní provedení včetně zemních prací a dalších souvisejících prací
- viz. tabulka vpustí a situace
- včetně připojení na stávající přípojky, popř. jejich úpravy 10 + 4ks (výměna na Horkách) = 14ks</t>
  </si>
  <si>
    <t>VPUSŤ KANALIZAČNÍ HORSKÁ KOMPLETNÍ MONOLIT BETONOVÁ
kompletní provedení včetně zemních prací a dalších souvisejících prací</t>
  </si>
  <si>
    <t>VÝŠKOVÁ ÚPRAVA POKLOPŮ
kompletní provedení včetně souvisejících prací
- výšková úprava stávajících poklopů do úrovně nového povrchu (+ případné šachty schované pod povrchem) 6ks</t>
  </si>
  <si>
    <t>VÝŠKOVÁ ÚPRAVA MŘÍŽÍ
kompletní provedení včetně souvisejících prací
- úprava až do úrovně nového povrchu 10ks vpustí</t>
  </si>
  <si>
    <t>VÝŠKOVÁ ÚPRAVA KRYCÍCH HRNCŮ
kompletní provedení včetně souvisejících prací
- hrnce, šoupata, uzávěry, hydranty
- výšková úprava do úrovně nových povrchů 30ks</t>
  </si>
  <si>
    <t>SMĚROVÉ SLOUPKY Z PLAST HMOT VČET ODRAZ PÁSKU
kompletní provedení včetně kotvení a dalších souvisejících prací
celkem: 4.190 a´40m = 105ks + 25 (menší vzdálenosti ve směrovém oblouku) = 130ks, výška 80cm</t>
  </si>
  <si>
    <t>DOPRAV ZNAČKY ZÁKLAD VEL OCEL - MONTÁŽ S PŘESUNEM
kompletní provedení včetně kotvení a dalších souvisejících prací
- posunutí stávajících dopravních značek
- včetně případné výměny sloupků
- viz. situace dopravního značení
- celkem 32ks</t>
  </si>
  <si>
    <t>DOPRAVNÍ ZNAČKY ZÁKLADNÍ VELIKOSTI OCELOVÉ FÓLIE TŘ 2 - DODÁVKA A MONTÁŽ
kompletní provedení včetně kotvení a dalších souvisejících prací
- viz. situace dopravního značení 
P2 - 4ks, 
P6 - 8ks, 
C4a - 13ks, 
IP6 - 2ks, 
IP19 - 6ks, 
IS4c - 2ks, 
IS10c - 1ks, 
IJ 7 (symbol na IP19) - 1ks, 
E2b - 4ks, 
celkem 41ks oc. plech pozink s dvojitým ohybem po celém obvodu</t>
  </si>
  <si>
    <t>VODOR DOPRAV ZNAČ PLASTEM PROFIL NEHLUČNÉ - DOD A POKLÁDKA
reflexní úprava, materiál dle požadavku správce komunikace
- vodorovné značení
- čáry + šipky
V1a - 104 m2,
V2a - 31 m2,
V2b - 32 + 2,5 + 62 m2,
V2 - 1355 m2,
V5 - 7,5 m2,
V7 - 30 m2,
V9a - 40,5 m2,
V13a = 167 m2
celkem: 1882,5 m2 + napojení = 1980 m2</t>
  </si>
  <si>
    <t>VODOR DOPRAV ZNAČ BETON PREFABRIK - DOD A POKLÁDKA
kompletní provedení včetně souvisejících prací
- vodící proužky bílé, š. 0,25m, budou uloženy do betonového lože
- km 0,160 ~ 0,250 vlevo = 90m (u parkovacího pruhu - změna příčného sklonu) Horka
- km - 2,690 ~ 2,760 vlevo = 70m, km 2,690 ~ 2,715 vpravo = 40m
- u středních ostrůvků - 2 x 3 x 4 = 24 m´ 
Celkem = 90 + 70 + 40 + 24 = 224 x 0,25 = 56 m2</t>
  </si>
  <si>
    <t>VODOR DOPRAV ZNAČ BETON PREFABRIK - ODSTRANĚNÍ
včetně odvozu na skládku
 a poplatku za skládku
- rozebrání stávajících vodících proužků ve Studenci
- km 0,090 ~ 0,180 vpravo = 90m x 0,25 = 22,5 m2</t>
  </si>
  <si>
    <t>CHODNÍK OBRUBY Z BETON OBRUBNÍKŮ
kompletní provedení včetně souvisejících prací
- obruby 150/250  budou uloženy do betonového lože z C 16/20
- km 0,110 ~ 0,430 vlevo = 320 m´, 
- km 0,130 ~ 0,360 vpravo = 230 m´, 
- km 0,675 ~ 0,720 vlevo = 45m, 
- km 2,579 ~ 2,760 vlevo = 181m
- km 2,680 ~ 2,720 vpravo = 40m
celkem: 320 + 230 + 181 + 45 + 40 = 816m</t>
  </si>
  <si>
    <t>OBRUBY Z BETON KRAJNÍKŮ
kompletní provedení včetně souvisejících prací
včetně uložení do betonového lože C 16/20
- speciální obrubníky k ostrůvkům (např. CS - beton)
- rovné, obloukové, koncové
- dle tvaru ostrůvků
- 14 x 4 + 16 + 36 + 19 + 19 + 48 + 12 + 13 + 13 + 23 = 255m</t>
  </si>
  <si>
    <t>PROPUSTY Z TRUB DN DO 400MM
kompletní provedení včetně zemních a dalších souvisejících prací
- prodloužení zatrubněného příkopu pod vjezdem na pole
- km 2,362 - materiál PP UR2 - dl. 5m, kompletní provedení
- šikmo seříznuté čelo + odláždění 4 m2 (lomový kámen do betonu C 16/20) 
- zřízení podélných propustů pod hospodářskými sjezdy 8 x 10 m´ = 80 m´(PPUR 2 
- šikmo seříznutá čela, komplet provedení) + odláždění 10 x 4 m2 = 40 m2 (lomový kámen do betonu C16/20)</t>
  </si>
  <si>
    <t>PROPUSTY Z TRUB DN DO 600MM
kompletní provedení včetně zemních a dalších souvisejících prací
- potrubí PPUR 2 
- v křižovatce silnice III/2932 na Bukovinu - prodloužit o 2 + 2m´, vtok šikmo seříznout, výtok zaústit do spojovací monolitické šachty 
- km 2,362 - dl. 12m včetně napojení na stávající kontrolní šachtu v chodníku 
- km 0,555 vlevo - pod vjezdem - dl. 10m, čela šikmo oříznout a odláždit - 16 m2 
- km 0,656 - 10m se zasune do stávajícího propustku a o 8m se prodlouží = 18m, 
kompletní provedení včetně obetonování ve starém propustu a zadláždění výtoku lomovým kamenem do betonu (3 x 4m) = 12 m2, 
konec potrubí se šikmo seřízne ve sklonu svahu 
- km 0,817 vpravo - pod sjezdem na polní cestu, čelo šikmo seříznout a odláždit, dl. 10m, dlažba 2 x 5 = 10 m2 do betonu C 16/20
- včetně pročištění prodlužovaných propustů
celkem: 4 + 12 + 18 + 10 + 10 = 54 m´</t>
  </si>
  <si>
    <t>PROPUSTY Z TRUB DN DO 800MM
kompletní provedení včetně zemních a dalších souvisejících prací
- potrubí PPUR 2 
- km 0,442 - 10m (2x2m + 2x3m)
- km 1,263 - 16m + dlažba 20 m2 
- km 1,564 - 16m + dlažba 20 m2 
- km 1,773 - 16m + dlažba vtoku 10 m2 
celkem 58 m, 
- včetně šikmého seříznutí čel a odláždění  vtoků a výtoků lomovým kamenem do betonu C 16/20 - 50 m2</t>
  </si>
  <si>
    <t>ŠTĚRBINOVÉ ŽLABY Z BET DÍLCŮ ŠÍŘ 400MM VÝŠ 500MM BEZ OBRUBY
kompletní provedení včetně zemních a dalších souvisejících prací
3ks štěrbinových žlabů dl. 6 + 8 + 10m = 24 m´včetně 3ks vpusťových kusů</t>
  </si>
  <si>
    <t>PŘÍKOP ŽLABY Z BETON TVÁR ŠÍŘ DO 600MM DO BET TL 100MM
kompletní provedení včetně zemních a dalších souvisejících prací
kvalitativní třída I
- Studenec za palisádou km 0,180 - 0,250 = 70m, Horka - 20m 
- před vtokem do propustů - 8 x 2 x 10 = 160 m´ 
- za výtokem - 8 x 5 = 40m 
- ve Studenci 0,370 ~ 0,392 = 22m 
Celkem: 70 + 20 + 160 + 40 + 22 = 312 m´</t>
  </si>
  <si>
    <t>ŽLABY Z DÍLCŮ Z POLYMERBET SVĚTLÉ ŠÍŘKY DO 150MM VČET MŘÍŽÍ
kompletní provedení včetně zemních a dalších souvisejících prací
- s litinovou mříží, ve vjezdech k vedlejším objektům
- Studenec - 0,365 - 4m, 
Horka km 0,730 - dl. 25m, 
další vjezdy Studenec - Horka - dl. 30m = 59 m´ 
- včetně přípojek do kanalizace a příkopů - DN 100, dl. 6 + 20 + 20 = 46 m´</t>
  </si>
  <si>
    <t>OČIŠTĚNÍ ASFALT VOZOVEK UMYTÍM VODOU
včetně odvozu materiálu na skládku a poplatku za skládku
- očištění vrstev konstrukčních před spojovacím 2x a infiltr. postřikem = 69.653 m2
- očištění okolních komunikací od nečistot stavbou vzniklých v průběhu stavby - 2 x 100 x 7 x 20 = 28000 m2 
celkem = 97653 m2</t>
  </si>
  <si>
    <t>BOURÁNÍ KONSTRUKCÍ ZE ŽELEZOBETONU
včetně odvozu na skládku a poplatku za skládku
- odstranění starých schodů ve Studenci na přístupech k R.D. v místech snížení nivelety 
- zídka u čp. 295 včetně části základu a schodů - 0,6 x 1,4 x 16 = 13,5 m3 
- ostatní vstupy - schody = 15 x 0,35 = 5,5 m3 + zídky 2,5 m3 = 8 m3
Celkem 13,5 + 8 = 21,5 m3</t>
  </si>
  <si>
    <t>BOURÁNÍ KONSTRUKCÍ Z BETON DÍLCŮ
včetně odvozu materiálu na skládku a poplatku za skládku
- vybourání vrchní části zídky u školky 
- km 0,155 ~ 0,178 vpravo = dl. 23m, včetně úpravy vrchní části zídky a přemístění oplocení, kompletní provedení úpravy zídky 
- z tvárnic ze štípaného betonu (kamene) 23 x 0,6 x 0,2 = 4,0  m3</t>
  </si>
  <si>
    <t>BOURÁNÍ PROPUSTŮ Z TRUB DN DO 800MM
kompletní včetně lože a obetonování
včetně odvozu na skládku a poplatku za skládku
- 0,555 vlevo - dl. 5m, 1,773 - dl. 2 x 13 = 26m celkem = 31m</t>
  </si>
  <si>
    <t>VYBOURÁNÍ ULIČNÍCH VPUSTÍ KOMPLETNÍCH
včetně odvozu na skládku a poplatku za skládku
včetně ovozu kovových částí (mříže, apod.) na určenou skládku KSS LK
- vybourání vpustí před jejich výměnou - 4ks</t>
  </si>
  <si>
    <t xml:space="preserve">VYBOURÁNÍ ČÁSTÍ KONSTRUKCÍ KAMENNÝCH NA MC
včetně odvozu na určenou skládku KSS LK, příp. na skládku a poplatku za skládku (rozhodne investor dle kvality vybouraných materiálů)
- vybourání starých propustků klenutých včetně čel - km 1,263, km 1,564, km 2,362 3 x 2 x 2 x 12 = 144 m3 </t>
  </si>
  <si>
    <t>VYBOURÁNÍ ČÁSTÍ KONSTRUKCÍ ŽELEZOBET
včetně odvozu na skládku a poplatku za skládku
- bourání čel starých propustků 
- km 0,442 - 2ks, 0,555 vlevo - 2ks,
- km 0,656 - výtokové čelo - 1ks, 
- km 1,773 - 2ks = 
celkem 7ks x 3 x 2 x 0,75 = 32 m3</t>
  </si>
  <si>
    <t>ZPEVNĚNÍ KRAJNIC Z RECYKLOVANÉHO MATERIÁLU
- úprava krajnic na cestě k ČOV z frézovaného materiálu ze stavby 
- 180 x 0,5 x 2 x 0,1 = 18 m3</t>
  </si>
  <si>
    <t>ODSTRAN PODKL VOZOVEK A CHOD Z KAM NESTMEL
včetně odvozu na meziskládku (zajistí zhotovitel)
včetně odvozu případného přebytku nebo nevhodného materiálu na skládku a poplatku za skládku
km 0,180 ~ 0,430 = 265 x 2,5 x 0,5 = 332 m3 - chodník pod kostelem 
- 18 x 1,5 x 0,35 = 10 m3 dle potřeby se použije do násypu SO 100
celkem = 332 + 10 = 342</t>
  </si>
  <si>
    <t>ČIŠTĚNÍ KRAJNIC OD NÁNOSU TL DO 100MM
včetně odvozu materiálu na skládku a poplatku za skládku
- čištění krajnic pro cestu k ČOV (18 m3) 180 x 0,5 x 2 = 180 m2</t>
  </si>
  <si>
    <t>DLÁŽDĚNÉ KRYTY Z BETON DLAŽDIC DO LOŽE Z KAMENIVA
kompletní provedení včetně souvisejících prací
- signální a varovné pásy ze slepecké dlažby s výstupky v barvě červené, včetně lože z drceného kameniva 4/8... 40mm 
- 0,8 x (1,6 + 1,6) + 0,4 x (3 + 2 + 2 + 22 + 22 + 6 + 3,5 + 3,5 + 6 + 2) = 3 + 29 = 32 m2</t>
  </si>
  <si>
    <t>KRYTY Z BET DLAŽ SE ZÁMKEM ŠEDÝCH TL 60MM DO LOŽE Z KAM
kompletní provedení včetně souvisejících prací
- tvar I - z nákupu (265 x 2) + (20 x 2) + (20 x 2) + (22 x 2) + (18 x 1,5) + 27 (úprava vstupů) - 32 (slepecká dlažba)  = 636 m2 + prořez 5% = 668 m2 
- včetně lože z drceného kameniva 4/8 ... tl. lože 40 mm</t>
  </si>
  <si>
    <t>ZÁHONOVÉ OBRUBY Z BETON OBRUBNÍKŮ
kompletní provedení včetně souvisejících prací
- uložení do betonu - 265 + 2 x 20 + 4 x 2 + 2 x 18 + 2 x 1,5 + 25 (napojení vstupů) = 377 m´</t>
  </si>
  <si>
    <t>OČIŠTĚNÍ ASFALT VOZOVEK UMYTÍM VODOU
včetně odvozu materiálu na skládku a poplatku za skládku
- cesta k ČOV - 540 m2</t>
  </si>
  <si>
    <t xml:space="preserve">ODSTRANĚNÍ KRYTU CHODNÍKŮ Z DLAŽDIC
zpětné použití materiálu v rámci stavby
včetně odvozu na meziskládku (zajistí zhotovitel)
včetně odvozu případného přebytku nebo nevhodného materiálu na skládku a poplatku za skládku
100 m2 x 0,06 = 6 m3 </t>
  </si>
  <si>
    <t xml:space="preserve">ODSTRANĚNÍ KRYTU CHODNÍKŮ Z DLAŽDIC
včetně odvozu na skládku a poplatku za skládku
28 m2 * 0,06 =1,680 [A] m3 </t>
  </si>
  <si>
    <t xml:space="preserve">ODSTRAN PODKL VOZOVEK A CHOD Z KAM NESTMEL
zpětné použití materiálu v rámci stavby
včetně odvozu na meziskládku (zajistí zhotovitel)
včetně odvozu případného přebytku nebo nevhodného materiálu na skládku a poplatku za skládku
- km 0,114 ~ 0,165 vlevo = 54 x 1,5 = 81 m2 
- km 0,130 ~ 0,165 vpravo = 35 x 2 + 2 x 2,5 + 34 x 3 = 177 m2 
celkem = 81 + 177 = 258 x 0,35 = 90 m3 </t>
  </si>
  <si>
    <t xml:space="preserve">ODSTRANĚNÍ ZÁHONOVÝCH OBRUBNÍKŮ
včetně vybrání a odstranění betonového lože 
včetně odvozu na skládku a poplatku za skládku
- u stávajících chodníků ve Studenci 60 m´ </t>
  </si>
  <si>
    <t>DLÁŽDĚNÉ KRYTY Z BETON DLAŽDIC DO LOŽE Z KAMENIVA
kompletní provedení včetně souvisejících prací
- signální a varovné pásy ze slepecké dlažby s výstupky v barvě červené 0,8 (1,1 + 3,0) + 0,4 x (3,5 + 3,5 + 7 + 3) = 12 m2</t>
  </si>
  <si>
    <t>KRYTY Z BET DLAŽ SE ZÁMKEM ŠEDÝCH TL 60MM DO LOŽE Z KAM
kompletní provedení včetně souvisejících prací
- tvar I - plocha 258 m2 - 12 = 246 + 5% prořez = 258 m2 
- 100 m2 (použitá stávající dlažba) = 158 m2 (nový materiál) 
- lože z drceného kameniva - 4/8</t>
  </si>
  <si>
    <t>PŘEDLÁŽDĚNÍ KRYTU Z BETON DLAŽDIC SE ZÁMKEM
kompletní provedení včetně souvisejících prací
- napojení na začátku úpravy na stávající chodník - 10 m2 
- lože z drceného kameniva 4/8</t>
  </si>
  <si>
    <t>ÚPRAVA POVRCHŮ VNĚJŠ PODHLEDŮ OMÍT Z MALTY ZVLÁŠTNÍ
kompletní provedení včetně souvisejících prací
- oprava spodní části fasády v km 0,135 ~ 0,165 - 15 m2</t>
  </si>
  <si>
    <t>IZOLACE BĚŽN KONSTR PROTI ZEM VLHK Z MĚKČ PVC
kompletní provedení včetně souvisejících prací
- nopová folie podél fasaády v km 0,135 ~ 0,165  30 m2</t>
  </si>
  <si>
    <t>ZÁHONOVÉ OBRUBY Z BETON OBRUBNÍKŮ
kompletní provedení včetně souvisejících prací
- uložení do betonového lože - 61 m´</t>
  </si>
  <si>
    <t>ÚPRAVA PLÁNĚ SE ZHUTNĚNÍM V HORNINĚ TŘ. 1-4
70,000</t>
  </si>
  <si>
    <t>CHODNÍK OBRUBY Z BETON OBRUBNÍKŮ
kompletní provedení včetně souvisejících prací
- druhá strana chodníku (větší výškový rozdíl od stávající polohy) 
- 39 m´ včetně asfaltové stále pružné zálivky podél stávající asfaltové plochy</t>
  </si>
  <si>
    <t>ŘEZÁNÍ ASFALT KRYTU VOZOVEK TL DO 250MM
- pro nové obrubníky - 35 x 2 + 2 + 2 = 74 m</t>
  </si>
  <si>
    <t>DLÁŽDĚNÉ KRYTY Z BETON DLAŽDIC DO LOŽE Z KAMENIVA
kompletní provedení včetně souvisejících prací
- signální a varovné pásy ze slepecké dlažby s výstupky v barvě červené 0,8 x (2+4) + 0,4 x (7+2+3) = 4,8 + 4,8 = 9,6 m2</t>
  </si>
  <si>
    <t>KRYTY Z BET DLAŽ SE ZÁMKEM ŠEDÝCH TL 60MM DO LOŽE Z KAM
kompletní provedení včetně souvisejících prací
- tvar I - z nákupu, lože z drceného kameniva 70 m2</t>
  </si>
  <si>
    <t>PŘEDLÁŽDĚNÍ KRYTU Z BETON DLAŽDIC SE ZÁMKEM
kompletní provedení včetně souvisejících prací
včetně nového lože z drceného kameniva 4/8 
- u přechodu vlevo = 6 x 4 = 24 m2, 
- podél chodníků vlevo km 2,579 ~ 2,760 = 181 m´ x 0,5 = 90,5, 
- předláždění za porušenými vyměněnými obrubníky 50 m´ x 0,5 = 25 m2 
celkem = 24 + 90,5 + 25 = 139,5</t>
  </si>
  <si>
    <t>ODSTRANĚNÍ KRYTU VOZOVEK A CHODNÍKŮ S ASFALTOVÝM POJIVEM
včetně odvozu na meziskládku (zajistí zhotovitel) a recyklace pro použití do stavby
včetně odvozu případného přebytku nebo nevhodného materiálu na skládku a poplatku za skládku
35*2*0,15=10,500</t>
  </si>
  <si>
    <t>ODSTRANĚNÍ PODKLADŮ VOZOVEK A CHODNÍKŮ Z KAMENIVA NESTMELENÉHO
zpětné použití materiálu v rámci stavby
včetně odvozu na meziskládku (zajistí zhotovitel)
včetně odvozu případného přebytku nebo nevhodného materiálu na skládku a poplatku za skládku
70*0,2=14,000</t>
  </si>
  <si>
    <t>Podvrt řízený do DN 150mm, kompletní provedení</t>
  </si>
  <si>
    <t>Vytrhání kostek velkých,lože písek, nezalité spáry z plochy nad 10 m2, komplet</t>
  </si>
  <si>
    <t>ODSTRANĚNÍ KŘOVIN
včetně štěpkování, odvozu na skládku a poplatku za skládku
práce budou prováděny výhradně se souhlasem TDI
- odstranění křovin pro vylepšení rozhledů na objízdných trasách 
- 10 x 20 m2 = 200 m2</t>
  </si>
  <si>
    <t>ZDI OPĚR, ZÁRUB, NÁBŘEŽ Z LOM KAMENE NA SUCHO
kompletní provedení včetně zemních prací, obtoku, čerpání vody, úpravy komunikace a dalších souvisejících prací
práce budou prováděny výhradně se souhlasem TDI
- zeď u potoka v Zálesní Lhotě u III/2951 
- dl. 20 m´, výška 2m, včetně základů, ruční rovnanina, na vrchu svodidlo dle TP 114 včetně odrazek v prolisu svodnice dl. 30m, 
podél vozovky odvodňovací žlab z příkopových tvárnic do betonu a se skluzem do koryta 
- 2 x 0,75 x 20 + (2 + 0,5) x 0,5 x 20 = 30 + 25 = 55 m3</t>
  </si>
  <si>
    <t xml:space="preserve">ZDI OPĚR, ZÁRUB, NÁBŘEŽ Z PROST BET DO C25/30 (B30)
-kompletní provedení včetně zemních prací, obtoku, čerpání vody, zásypu, dilatací, úpravy komunikace a dalších souvisejících prací
práce budou prováděny výhradně se souhlasem TDI
- zeď u potoka v Zálesní Lhotě u III/2951 
- dl. 28m, v = 1,5m, sklon líce 5:1, na vrchu římsa ŽLB (C30/37 - XF4) se svodidlem dle TP 114 včetně odrazek v prolisu svodnice dl. 35m (1 x 0,25 x 28 = 7 m3) 
- základ - 1 x 1,6 x 28 = 45 m3 
- zeď - (1x0,7) x 0,5 x 1,5 x 28 = 36 m3 
celkem = 45 + 36 + 7 = 88 m3 </t>
  </si>
  <si>
    <t>ZDI OPĚR, ZÁRUB, NÁBŘEŽ ZE ŽELEZOBET
kompletní provedení včetně zemních prací, opravy vozovky, římsy ze ŽLB (C30/37 - XF4) a ocelového svodidla dle TP 114 včetně odrazek v prolisu svodnice
práce budou prováděny výhradně se souhlasem TDI
- rekonstrukce nábřežní zdi v Zálesní Lhotě na III/2951 
- dle požadavku KSSLK se horní nosník KA 73 dl. 15m obnaží a posune do líce spodního nosníku a ukotví se
- 1 x 1,2 x 15 = 18 m3</t>
  </si>
  <si>
    <t>VÝPLŇ SPAR ASFALTEM
práce budou prováděny výhradně se souhlasem TDI
- spáry v napojení na starou vozovku - 250m</t>
  </si>
  <si>
    <t xml:space="preserve">Chodníky - Studenec - rekonstrukce stávajících </t>
  </si>
  <si>
    <t xml:space="preserve">Chodníky - Studenec nové </t>
  </si>
  <si>
    <t>SO 101a.1 - Chodníky - Studenec nové</t>
  </si>
  <si>
    <t xml:space="preserve">SO 101a.1 - Chodníky - Studenec nové </t>
  </si>
  <si>
    <t xml:space="preserve">SO 101a.2 - Chodníky Studenec - rekonstrukce stávajících </t>
  </si>
  <si>
    <t xml:space="preserve">SO 101b - Chodníky Horka </t>
  </si>
  <si>
    <t>Svítidlo výbojkové např. HORNET-P 250H, HST 250W-pravý</t>
  </si>
  <si>
    <t>Trubka ochranná např. KOPOFLEX 50</t>
  </si>
  <si>
    <t>SO 102 - Telekomunikační vedení</t>
  </si>
  <si>
    <t>SO 104 - Přeložka elektrického vedení NN</t>
  </si>
  <si>
    <t>X</t>
  </si>
  <si>
    <t>Všeobecné konstrukce a práce</t>
  </si>
  <si>
    <t>Stožár sadový bezpat.tříst. např. LBH 6-B (žár.zink.)</t>
  </si>
  <si>
    <t>Výbojka metalhalogenidová např.HSI-TSX 250 W  E 40</t>
  </si>
  <si>
    <t>Trouba betonová např. TBP 4-20  DN 20x100x3 cm</t>
  </si>
  <si>
    <t>Svítidlo výbojkové např. 4442316 250W SHC na výložník</t>
  </si>
  <si>
    <t>Přeložka elektrického vedení NN</t>
  </si>
  <si>
    <t>RECYKLACE ZA STUDENA TL. 200MM
kompletní provedení vč. rozfrézování, doplnění materiálu a příměsí, reprofilace a hutnění
včetně natěžení a dovozu materiálu z meziskládky a nakoupení a dovozu doplňovaného materiálu
s přidáním 4% cementu a 4% asf. emulze, včetně doplnění křivky zrnitosti = 15% kameniva z nákupu viz. A6 - 4078 m3 (ze stavby ve složení 856 m3 RAM a 3222 m3 penetrace a štěrkové vrstvy + 719 m3 (15% vhodného mat. z nákupu na doplnění křivky zrnitosti) = 4797 m3</t>
  </si>
  <si>
    <t>57822A</t>
  </si>
  <si>
    <t>SPOJOVACÍ POSTŘIK Z ASFALTU DO 0,5KG/M2
práce budou prováděny výhradně se souhlasem TDI
- spojovací asfaltový postřik 0,5 kg/m2 na frézovaný povrch objízdných tras 
- dle seznamu v TS - celoplošné opravy - 32.690 
- lokální opravy před stavbou - 2.500 m2 
- lokální opravy po skončení stavby - 2.230 m2 
celkem: 32690+2500+2230 =  37.420m2</t>
  </si>
  <si>
    <t>VRSTVY PRO OBNOVU, OPRAVY Z OBAL KAMENIVA
práce budou prováděny výhradně se souhlasem TDI
- ACL 16 (OKSI) - vyrovnání ložné vrstvy u celoplošných i lokálních oprav v tl. 10 ~ 80mm = 266 m3</t>
  </si>
  <si>
    <t>SMĚROVÉ SLOUPKY Z PLAST HMOT VČET ODRAZ PÁSKU
kompletní provedení včetně kotvení a dalších souvisejících prací
práce budou prováděny výhradně se souhlasem TDI
odhad 120ks, výška 80cm</t>
  </si>
  <si>
    <t>FRÉZOVÁNÍ VOZOVEK ASFALTOVÝCH
využití materiálu v rámci stavby
včetně odvozu na meziskládku (zajistí zhotovitel)
včetně odvozu případného přebytku na určenou skládku KSS LK
práce budou prováděny výhradně se souhlasem TDI
- na objízdných trasách - celoplošené opravy 
- 37.420 - 8.000 (recyklace) = 29.420 x 0,05 = 1471 m3 
- lokální opravy před stavbou - 2500 m2 x 0,05 = 125 m3 
- lokální opravy po skončení stavby - 2230 x 0,05 = 111,5 m3 
celkem: 1471 + 125 + 111,5 = 1.707,5 m3</t>
  </si>
  <si>
    <t>ZPEVNĚNÍ KRAJNIC Z RECYKLOVANÉHO MATERIÁLU
práce budou prováděny výhradně se souhlasem TDI
- dosypání krajnic z frézovaného materiálu ze stavby 2x 6143 = 12286 x 0,25 x 0,1 = 307,15 m3</t>
  </si>
  <si>
    <t>ASFALTOVÝ BETON TŘ II
práce budou prováděny výhradně se souhlasem TDI
- ABS II tl. 50mm (ACO11) na objízdných trasách 
- celoplošné opravy - 32.690 x 0,05 = 1634,5 m3 ,
- lokální opravy před stavbou - 2.500 x 0,05 = 125 m3 
- lokální opravy po skončení stavby - 2.230 x 0,05 = 111,5 m3 
celkem: 1634,5+125+111,5 = 1.871 m3</t>
  </si>
  <si>
    <t>RECYKLACE ZA STUDENA TL.200MM
kompletní provedení 
včetně natěžení a dovozu materiálu z meziskládky a nakoupení a dovozu doplňovaného materiálu
práce budou prováděny výhradně se souhlasem TDI
- III/2951 - Zálesní Lhota 
- celoplošné opravy - 8.000 m2 
- s přidáním 4% cementu + 4% asf. emulze, včetně doplnění křivky zrnitosti 
- 15% kameniva z nákupu</t>
  </si>
  <si>
    <t>OČIŠTĚNÍ VOZOVEK ZAMETENÍM
včetně odvozu materiálu na skládku a poplatku za skládku
práce budou prováděny výhradně se souhlasem TDI
- očištění krytu před provedení spojovacího postřiku 37.420 m2</t>
  </si>
  <si>
    <t>OČIŠTĚNÍ ASFALT VOZOVEK UMYTÍM VODOU
včetně odvozu materiálu na skládku a poplatku za skládku
práce budou prováděny výhradně se souhlasem TDI
- očištění krytu před provedení spojovacího postřiku 37.420 m2</t>
  </si>
  <si>
    <t xml:space="preserve">VODOR DOPRAV ZNAČ PLASTEM PROFIL NEHLUČNÉ - DOD A POKLÁDKA
reflexní úprava, materiál dle požadavku správce komunikace
práce budou prováděny výhradně se souhlasem TDI
- vodící proužky na všech úsecích s celoplošnou opravou (0,125m) a středová čára š. 0,125m na silnicích II třídy 
 3600m x 0,125 x 2 = 1800 m2+2553 x 0,125 = 2119,2
</t>
  </si>
  <si>
    <t>SOUBOR</t>
  </si>
  <si>
    <t>NEOCEŇUJE SE</t>
  </si>
  <si>
    <t>Náklady na průzkumy v rámci realizace stavby:</t>
  </si>
  <si>
    <t xml:space="preserve"> - pasport a monitoring dotčených objektů před a po stavbě</t>
  </si>
  <si>
    <t xml:space="preserve"> - pasport a monitoring dotčených komunikací před a po stavbě</t>
  </si>
  <si>
    <t xml:space="preserve"> - monitoring vodních zdrojů (studny, atd.) před a po stavbě</t>
  </si>
  <si>
    <t xml:space="preserve"> - archeologický dohled (fakturace dle prokazatelných nákladů vyčíslených zpracovatelem)</t>
  </si>
  <si>
    <t xml:space="preserve"> - záchranný archeologický průzkum (fakturace dle prokazatelných nákladů vyčíslených zpracovatelem)</t>
  </si>
  <si>
    <t xml:space="preserve"> - odborný dozor správců zařízení - elektro, plyn, apod. (fakturace dle prokazatelných nákladů jednotlivých správců)</t>
  </si>
  <si>
    <t xml:space="preserve"> - zkoušení konstrukcí a prací (Provedení zkoušek nad rámec smluvních KZP (zajištění všech testů potřebných pro zjištění kvality zemin náspů, výkopů, tak i pro určení množství vápna pro jejich úpravu), včetně dalších zkoušek požadovaných objednatelem. Nezahrnují náklady na povinné průkazní zkoušky. PROVIZORNÍ CENA = 40.000 Kč)</t>
  </si>
  <si>
    <t xml:space="preserve">PROVIZORNÍ CENA = 40.000 Kč bez DPH </t>
  </si>
  <si>
    <t xml:space="preserve"> - doplňující geotechnický průzkum  </t>
  </si>
  <si>
    <r>
      <rPr>
        <sz val="10"/>
        <rFont val="Arial CE"/>
        <family val="0"/>
      </rPr>
      <t>Publicita - základní údaje o stavbě (náklady na zřízení informačních tabulí s údaji o stavbě s textem dle vzoru objednatele - 2 ks a osazení pamětní desky na kamenném podstavci - 1 ks)</t>
    </r>
    <r>
      <rPr>
        <sz val="10"/>
        <rFont val="Arial"/>
        <family val="2"/>
      </rPr>
      <t xml:space="preserve">
</t>
    </r>
  </si>
  <si>
    <t xml:space="preserve"> - geotechnický monitoring </t>
  </si>
  <si>
    <t>PEVNÁ CENA 30 000 Kč bez DPH</t>
  </si>
  <si>
    <t>PEVNÁ CENA 45 000 Kč bez DPH</t>
  </si>
  <si>
    <t>PROVIZORNÍ CENA = 95 000 Kč bez DPH</t>
  </si>
  <si>
    <t>PROVIZORNÍ CENA = 45 000 Kč bez DPH</t>
  </si>
  <si>
    <t xml:space="preserve">neoceňuje se </t>
  </si>
  <si>
    <t>DOPRAVNÍ OPATŘENÍ BĚHEM VÝSTAVBY
dopravně inženýrská opatření v průběhu celé stavby (dle schváleného plánu ZOV a vyjádření DI PČR), zahrnuje osazení, přesuny a odvoz provizorního dopravního značení. Zahrnuje dočasné dopravní značení, semafory, dopravní zařízení (např citybloky, provizorní betonová a ocelová svodidla, světelné výstražné zařízení atd.) oplocení a všechny související práce po dobu trvání stavby Součástí položky je i údržba a péče o dopravně inženýrská opatření v průběhu celé stavby a zajištění dopravních opatření v případě dopravních nehod. 
- odhad (osazení vč. přesunů po dobu stavby, údržba a likvidace po ukončení - přesný počet a typ značek bude specifiková v realizační dokumentaci DIO dle konkrétního plánu organizace výstavby a délky stavby navržené zhotovitelem stavby):
 - DZ normální velikosti, ocelové: A10 - 10ks, B1 - 10ks, B20a - 30ks, B21a - 20ks, B26 - 20ks, C2b - 16ks, C4b - 12ks, P7 - 14ks, P8 - 14ks, E3a - 14ks, IP10a - 14ks, IP 10b -14ks, IS11b,c - 48ks
 - DZ 1000x1500mm: návěst IS11a - 10ks, IP22 - 20ks
 - výstražné světlo: S7 - 40ks
 - světelné signalizační zařízení (semafor. souprava): 2x
 - světelná zábrana Z2 -. 10ks
 - vodící tabule Z3 - 20ks
 - vodící deska Z5 - 50ks
 - betonové svodidlo jednostranné h=1m: 30m (včetně opakovaného přemístění v prostoru stavby) + cca 200m2 silničních panelů na vylepšení poloměrů křižovatek - viz. SO 106 - technická zpráva</t>
  </si>
  <si>
    <t>PROVIZORNÍ CENA = 700.000 Kč bez DPH (ČEZ)</t>
  </si>
  <si>
    <t xml:space="preserve">PŘELOŽKA ELEKTRICKÉHO VEDENÍ NN
kompletní provedení přeložky elektrického vedení NN. 
- bude provedeno na základě smlouvy o smlouvě budoucí a smlouvě o realizaci překládky Z_S14_12_8120004624 firmou, která vzejde na základě výběrového řízení firmou ČEZ. Vítězný zhotovitel této akce uzavře smlouvu o realizaci překládky s firmou ČEZ (návrh smlouvy je přílohou PD). Na základě úhrady zálohové faktury zhotovitelem na účet ČEZu před zahájením stavby bude provedena přeložka elektrického vedení NN. Vyvolané překládky (ČEZ)
PROVIZORNÍ CENA = 700.000 Kč (ČEZ)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</si>
</sst>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0.000"/>
    <numFmt numFmtId="165" formatCode="###\ ###\ ##0"/>
    <numFmt numFmtId="166" formatCode="General_)"/>
    <numFmt numFmtId="167" formatCode="0.0%"/>
  </numFmts>
  <fonts count="57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name val="Arial CE"/>
      <family val="0"/>
    </font>
    <font>
      <b/>
      <sz val="16"/>
      <name val="Arial CE"/>
      <family val="0"/>
    </font>
    <font>
      <sz val="16"/>
      <name val="Arial CE"/>
      <family val="0"/>
    </font>
    <font>
      <b/>
      <sz val="10"/>
      <name val="Arial CE"/>
      <family val="0"/>
    </font>
    <font>
      <sz val="12"/>
      <name val="Courier"/>
      <family val="1"/>
    </font>
    <font>
      <b/>
      <sz val="11"/>
      <name val="Arial CE"/>
      <family val="0"/>
    </font>
    <font>
      <b/>
      <sz val="12"/>
      <name val="Arial CE"/>
      <family val="2"/>
    </font>
    <font>
      <sz val="12"/>
      <name val="Arial CE"/>
      <family val="0"/>
    </font>
    <font>
      <sz val="10"/>
      <name val="Arial"/>
      <family val="2"/>
    </font>
    <font>
      <i/>
      <sz val="10"/>
      <name val="Arial CE"/>
      <family val="0"/>
    </font>
    <font>
      <strike/>
      <sz val="10"/>
      <color indexed="62"/>
      <name val="Arial"/>
      <family val="2"/>
    </font>
    <font>
      <strike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0"/>
      <color indexed="62"/>
      <name val="Arial"/>
      <family val="2"/>
    </font>
    <font>
      <b/>
      <strike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7030A0"/>
      <name val="Arial"/>
      <family val="2"/>
    </font>
    <font>
      <b/>
      <strike/>
      <sz val="10"/>
      <color rgb="FF7030A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/>
      <right style="medium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>
        <color indexed="63"/>
      </right>
      <top style="thin"/>
      <bottom/>
    </border>
    <border>
      <left/>
      <right style="medium"/>
      <top style="thin"/>
      <bottom>
        <color indexed="63"/>
      </bottom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/>
    </border>
    <border>
      <left/>
      <right style="medium"/>
      <top/>
      <bottom/>
    </border>
    <border>
      <left style="thin"/>
      <right>
        <color indexed="63"/>
      </right>
      <top>
        <color indexed="63"/>
      </top>
      <bottom style="medium"/>
    </border>
    <border>
      <left/>
      <right style="medium"/>
      <top/>
      <bottom style="medium"/>
    </border>
    <border>
      <left style="medium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thin"/>
    </border>
    <border diagonalUp="1">
      <left style="medium"/>
      <right style="thin"/>
      <top style="thin"/>
      <bottom style="thin"/>
      <diagonal style="thin"/>
    </border>
    <border>
      <left style="medium"/>
      <right style="thin"/>
      <top style="thin"/>
      <bottom style="thin"/>
    </border>
    <border>
      <left/>
      <right/>
      <top style="medium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 style="thin"/>
    </border>
    <border>
      <left style="medium"/>
      <right/>
      <top style="thin"/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hair"/>
      <top style="thin"/>
      <bottom style="hair"/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166" fontId="9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164" fontId="0" fillId="0" borderId="0" xfId="0" applyNumberFormat="1" applyFont="1" applyFill="1" applyBorder="1" applyAlignment="1" applyProtection="1">
      <alignment vertical="top"/>
      <protection/>
    </xf>
    <xf numFmtId="165" fontId="0" fillId="0" borderId="0" xfId="0" applyNumberFormat="1" applyFont="1" applyFill="1" applyBorder="1" applyAlignment="1" applyProtection="1">
      <alignment vertical="top"/>
      <protection locked="0"/>
    </xf>
    <xf numFmtId="165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164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164" fontId="0" fillId="0" borderId="13" xfId="0" applyNumberFormat="1" applyFont="1" applyFill="1" applyBorder="1" applyAlignment="1" applyProtection="1">
      <alignment horizontal="center" vertical="top"/>
      <protection/>
    </xf>
    <xf numFmtId="165" fontId="0" fillId="0" borderId="13" xfId="0" applyNumberFormat="1" applyFont="1" applyFill="1" applyBorder="1" applyAlignment="1" applyProtection="1">
      <alignment horizontal="center" vertical="top"/>
      <protection locked="0"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64" fontId="0" fillId="0" borderId="13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vertical="top"/>
      <protection/>
    </xf>
    <xf numFmtId="0" fontId="4" fillId="33" borderId="13" xfId="0" applyNumberFormat="1" applyFont="1" applyFill="1" applyBorder="1" applyAlignment="1" applyProtection="1">
      <alignment vertical="top" wrapText="1"/>
      <protection/>
    </xf>
    <xf numFmtId="164" fontId="4" fillId="33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/>
      <protection/>
    </xf>
    <xf numFmtId="0" fontId="4" fillId="0" borderId="13" xfId="0" applyNumberFormat="1" applyFont="1" applyFill="1" applyBorder="1" applyAlignment="1" applyProtection="1">
      <alignment vertical="top" wrapText="1"/>
      <protection/>
    </xf>
    <xf numFmtId="164" fontId="4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166" fontId="10" fillId="0" borderId="0" xfId="49" applyFont="1" applyBorder="1" applyProtection="1">
      <alignment/>
      <protection/>
    </xf>
    <xf numFmtId="166" fontId="11" fillId="0" borderId="0" xfId="49" applyFont="1" applyBorder="1" applyProtection="1">
      <alignment/>
      <protection/>
    </xf>
    <xf numFmtId="166" fontId="11" fillId="0" borderId="0" xfId="49" applyFont="1" applyBorder="1" applyAlignment="1" applyProtection="1">
      <alignment horizontal="left"/>
      <protection/>
    </xf>
    <xf numFmtId="0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64" fontId="0" fillId="0" borderId="15" xfId="0" applyNumberFormat="1" applyFont="1" applyFill="1" applyBorder="1" applyAlignment="1" applyProtection="1">
      <alignment horizontal="center" vertical="top"/>
      <protection/>
    </xf>
    <xf numFmtId="165" fontId="0" fillId="0" borderId="15" xfId="0" applyNumberFormat="1" applyFont="1" applyFill="1" applyBorder="1" applyAlignment="1" applyProtection="1">
      <alignment horizontal="center" vertical="top"/>
      <protection locked="0"/>
    </xf>
    <xf numFmtId="0" fontId="4" fillId="0" borderId="16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vertical="top" wrapText="1"/>
      <protection/>
    </xf>
    <xf numFmtId="164" fontId="4" fillId="0" borderId="17" xfId="0" applyNumberFormat="1" applyFont="1" applyFill="1" applyBorder="1" applyAlignment="1" applyProtection="1">
      <alignment vertical="top"/>
      <protection/>
    </xf>
    <xf numFmtId="165" fontId="4" fillId="0" borderId="18" xfId="0" applyNumberFormat="1" applyFont="1" applyFill="1" applyBorder="1" applyAlignment="1" applyProtection="1">
      <alignment vertical="top"/>
      <protection locked="0"/>
    </xf>
    <xf numFmtId="165" fontId="4" fillId="0" borderId="19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4" fillId="33" borderId="20" xfId="0" applyNumberFormat="1" applyFont="1" applyFill="1" applyBorder="1" applyAlignment="1" applyProtection="1">
      <alignment vertical="top"/>
      <protection/>
    </xf>
    <xf numFmtId="0" fontId="4" fillId="0" borderId="20" xfId="0" applyNumberFormat="1" applyFont="1" applyFill="1" applyBorder="1" applyAlignment="1" applyProtection="1">
      <alignment vertical="top"/>
      <protection/>
    </xf>
    <xf numFmtId="0" fontId="0" fillId="0" borderId="21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/>
      <protection/>
    </xf>
    <xf numFmtId="0" fontId="0" fillId="0" borderId="22" xfId="0" applyNumberFormat="1" applyFont="1" applyFill="1" applyBorder="1" applyAlignment="1" applyProtection="1">
      <alignment vertical="top" wrapText="1"/>
      <protection/>
    </xf>
    <xf numFmtId="164" fontId="0" fillId="0" borderId="22" xfId="0" applyNumberFormat="1" applyFont="1" applyFill="1" applyBorder="1" applyAlignment="1" applyProtection="1">
      <alignment vertical="top"/>
      <protection/>
    </xf>
    <xf numFmtId="42" fontId="0" fillId="0" borderId="23" xfId="0" applyNumberFormat="1" applyFont="1" applyFill="1" applyBorder="1" applyAlignment="1" applyProtection="1">
      <alignment vertical="top"/>
      <protection locked="0"/>
    </xf>
    <xf numFmtId="42" fontId="0" fillId="0" borderId="24" xfId="0" applyNumberFormat="1" applyFont="1" applyFill="1" applyBorder="1" applyAlignment="1" applyProtection="1">
      <alignment vertical="top"/>
      <protection/>
    </xf>
    <xf numFmtId="42" fontId="4" fillId="33" borderId="23" xfId="0" applyNumberFormat="1" applyFont="1" applyFill="1" applyBorder="1" applyAlignment="1" applyProtection="1">
      <alignment vertical="top"/>
      <protection locked="0"/>
    </xf>
    <xf numFmtId="42" fontId="4" fillId="33" borderId="24" xfId="0" applyNumberFormat="1" applyFont="1" applyFill="1" applyBorder="1" applyAlignment="1" applyProtection="1">
      <alignment vertical="top"/>
      <protection/>
    </xf>
    <xf numFmtId="42" fontId="0" fillId="0" borderId="25" xfId="0" applyNumberFormat="1" applyFont="1" applyFill="1" applyBorder="1" applyAlignment="1" applyProtection="1">
      <alignment vertical="top"/>
      <protection locked="0"/>
    </xf>
    <xf numFmtId="42" fontId="0" fillId="0" borderId="26" xfId="0" applyNumberFormat="1" applyFont="1" applyFill="1" applyBorder="1" applyAlignment="1" applyProtection="1">
      <alignment vertical="top"/>
      <protection/>
    </xf>
    <xf numFmtId="42" fontId="4" fillId="0" borderId="23" xfId="0" applyNumberFormat="1" applyFont="1" applyFill="1" applyBorder="1" applyAlignment="1" applyProtection="1">
      <alignment vertical="top"/>
      <protection locked="0"/>
    </xf>
    <xf numFmtId="42" fontId="4" fillId="0" borderId="24" xfId="0" applyNumberFormat="1" applyFont="1" applyFill="1" applyBorder="1" applyAlignment="1" applyProtection="1">
      <alignment vertical="top"/>
      <protection/>
    </xf>
    <xf numFmtId="42" fontId="4" fillId="0" borderId="18" xfId="0" applyNumberFormat="1" applyFont="1" applyFill="1" applyBorder="1" applyAlignment="1" applyProtection="1">
      <alignment vertical="top"/>
      <protection locked="0"/>
    </xf>
    <xf numFmtId="42" fontId="4" fillId="0" borderId="19" xfId="0" applyNumberFormat="1" applyFont="1" applyFill="1" applyBorder="1" applyAlignment="1" applyProtection="1">
      <alignment vertical="top"/>
      <protection/>
    </xf>
    <xf numFmtId="42" fontId="4" fillId="0" borderId="17" xfId="0" applyNumberFormat="1" applyFont="1" applyFill="1" applyBorder="1" applyAlignment="1" applyProtection="1">
      <alignment vertical="top"/>
      <protection locked="0"/>
    </xf>
    <xf numFmtId="42" fontId="4" fillId="0" borderId="27" xfId="0" applyNumberFormat="1" applyFont="1" applyFill="1" applyBorder="1" applyAlignment="1" applyProtection="1">
      <alignment vertical="top"/>
      <protection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right" vertical="center"/>
    </xf>
    <xf numFmtId="0" fontId="0" fillId="0" borderId="30" xfId="0" applyBorder="1" applyAlignment="1">
      <alignment horizontal="left" vertical="center"/>
    </xf>
    <xf numFmtId="14" fontId="0" fillId="0" borderId="31" xfId="0" applyNumberFormat="1" applyBorder="1" applyAlignment="1">
      <alignment horizontal="right" vertical="center"/>
    </xf>
    <xf numFmtId="0" fontId="0" fillId="0" borderId="0" xfId="0" applyAlignment="1">
      <alignment horizontal="left"/>
    </xf>
    <xf numFmtId="0" fontId="0" fillId="34" borderId="32" xfId="0" applyFont="1" applyFill="1" applyBorder="1" applyAlignment="1">
      <alignment horizontal="left" vertical="center"/>
    </xf>
    <xf numFmtId="0" fontId="0" fillId="34" borderId="33" xfId="0" applyFont="1" applyFill="1" applyBorder="1" applyAlignment="1">
      <alignment horizontal="center" vertical="center" wrapText="1"/>
    </xf>
    <xf numFmtId="0" fontId="0" fillId="34" borderId="24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left" vertical="top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3" fontId="0" fillId="0" borderId="36" xfId="0" applyNumberFormat="1" applyBorder="1" applyAlignment="1">
      <alignment horizontal="right" vertical="center"/>
    </xf>
    <xf numFmtId="3" fontId="0" fillId="0" borderId="37" xfId="0" applyNumberFormat="1" applyBorder="1" applyAlignment="1">
      <alignment horizontal="right" vertical="center"/>
    </xf>
    <xf numFmtId="0" fontId="0" fillId="0" borderId="33" xfId="0" applyBorder="1" applyAlignment="1">
      <alignment horizontal="left" vertical="center"/>
    </xf>
    <xf numFmtId="3" fontId="0" fillId="0" borderId="33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38" xfId="0" applyNumberFormat="1" applyBorder="1" applyAlignment="1">
      <alignment horizontal="right" vertical="center"/>
    </xf>
    <xf numFmtId="3" fontId="0" fillId="0" borderId="39" xfId="0" applyNumberFormat="1" applyBorder="1" applyAlignment="1">
      <alignment horizontal="right" vertical="center"/>
    </xf>
    <xf numFmtId="0" fontId="0" fillId="34" borderId="32" xfId="0" applyFill="1" applyBorder="1" applyAlignment="1">
      <alignment horizontal="left" vertical="center"/>
    </xf>
    <xf numFmtId="0" fontId="0" fillId="0" borderId="34" xfId="0" applyBorder="1" applyAlignment="1">
      <alignment horizontal="left" vertical="top" wrapText="1"/>
    </xf>
    <xf numFmtId="0" fontId="0" fillId="0" borderId="33" xfId="0" applyFont="1" applyBorder="1" applyAlignment="1">
      <alignment horizontal="left" vertical="center"/>
    </xf>
    <xf numFmtId="3" fontId="0" fillId="0" borderId="38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horizontal="right" vertical="center"/>
    </xf>
    <xf numFmtId="10" fontId="0" fillId="0" borderId="40" xfId="0" applyNumberFormat="1" applyBorder="1" applyAlignment="1">
      <alignment horizontal="center" vertical="center"/>
    </xf>
    <xf numFmtId="3" fontId="0" fillId="0" borderId="4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10" fontId="0" fillId="0" borderId="33" xfId="0" applyNumberFormat="1" applyBorder="1" applyAlignment="1">
      <alignment horizontal="center" vertical="center"/>
    </xf>
    <xf numFmtId="3" fontId="12" fillId="35" borderId="38" xfId="0" applyNumberFormat="1" applyFont="1" applyFill="1" applyBorder="1" applyAlignment="1">
      <alignment horizontal="right" vertical="center"/>
    </xf>
    <xf numFmtId="3" fontId="12" fillId="35" borderId="39" xfId="0" applyNumberFormat="1" applyFon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4" fillId="33" borderId="20" xfId="0" applyNumberFormat="1" applyFont="1" applyFill="1" applyBorder="1" applyAlignment="1" applyProtection="1">
      <alignment vertical="top" wrapText="1"/>
      <protection/>
    </xf>
    <xf numFmtId="0" fontId="0" fillId="0" borderId="13" xfId="0" applyNumberFormat="1" applyFont="1" applyFill="1" applyBorder="1" applyAlignment="1" applyProtection="1">
      <alignment vertical="top" wrapText="1"/>
      <protection/>
    </xf>
    <xf numFmtId="3" fontId="5" fillId="0" borderId="35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10" fontId="0" fillId="0" borderId="33" xfId="0" applyNumberFormat="1" applyFont="1" applyBorder="1" applyAlignment="1">
      <alignment horizontal="center" vertical="center"/>
    </xf>
    <xf numFmtId="165" fontId="0" fillId="0" borderId="41" xfId="0" applyNumberFormat="1" applyFont="1" applyFill="1" applyBorder="1" applyAlignment="1" applyProtection="1">
      <alignment horizontal="center" vertical="top"/>
      <protection/>
    </xf>
    <xf numFmtId="165" fontId="0" fillId="0" borderId="42" xfId="0" applyNumberFormat="1" applyFont="1" applyFill="1" applyBorder="1" applyAlignment="1" applyProtection="1">
      <alignment horizontal="center" vertical="top"/>
      <protection/>
    </xf>
    <xf numFmtId="0" fontId="55" fillId="0" borderId="13" xfId="0" applyNumberFormat="1" applyFont="1" applyFill="1" applyBorder="1" applyAlignment="1" applyProtection="1">
      <alignment vertical="top"/>
      <protection/>
    </xf>
    <xf numFmtId="3" fontId="13" fillId="0" borderId="40" xfId="0" applyNumberFormat="1" applyFont="1" applyBorder="1" applyAlignment="1">
      <alignment horizontal="right" vertical="center"/>
    </xf>
    <xf numFmtId="3" fontId="13" fillId="0" borderId="33" xfId="0" applyNumberFormat="1" applyFont="1" applyBorder="1" applyAlignment="1">
      <alignment horizontal="right" vertical="center"/>
    </xf>
    <xf numFmtId="0" fontId="13" fillId="0" borderId="33" xfId="0" applyFont="1" applyBorder="1" applyAlignment="1">
      <alignment horizontal="left" vertical="center"/>
    </xf>
    <xf numFmtId="3" fontId="13" fillId="0" borderId="24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vertical="top" wrapText="1"/>
      <protection/>
    </xf>
    <xf numFmtId="0" fontId="13" fillId="0" borderId="13" xfId="0" applyNumberFormat="1" applyFont="1" applyFill="1" applyBorder="1" applyAlignment="1" applyProtection="1">
      <alignment vertical="top"/>
      <protection/>
    </xf>
    <xf numFmtId="164" fontId="13" fillId="0" borderId="13" xfId="0" applyNumberFormat="1" applyFont="1" applyFill="1" applyBorder="1" applyAlignment="1" applyProtection="1">
      <alignment vertical="top"/>
      <protection/>
    </xf>
    <xf numFmtId="42" fontId="13" fillId="0" borderId="23" xfId="0" applyNumberFormat="1" applyFont="1" applyFill="1" applyBorder="1" applyAlignment="1" applyProtection="1">
      <alignment vertical="top" wrapText="1"/>
      <protection locked="0"/>
    </xf>
    <xf numFmtId="42" fontId="13" fillId="0" borderId="23" xfId="0" applyNumberFormat="1" applyFont="1" applyFill="1" applyBorder="1" applyAlignment="1" applyProtection="1">
      <alignment vertical="top"/>
      <protection locked="0"/>
    </xf>
    <xf numFmtId="42" fontId="13" fillId="0" borderId="24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horizontal="left" vertical="top" wrapText="1"/>
      <protection/>
    </xf>
    <xf numFmtId="0" fontId="13" fillId="0" borderId="20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left" vertical="top"/>
      <protection/>
    </xf>
    <xf numFmtId="42" fontId="4" fillId="0" borderId="43" xfId="0" applyNumberFormat="1" applyFont="1" applyFill="1" applyBorder="1" applyAlignment="1" applyProtection="1">
      <alignment vertical="top"/>
      <protection/>
    </xf>
    <xf numFmtId="0" fontId="13" fillId="0" borderId="13" xfId="0" applyNumberFormat="1" applyFont="1" applyFill="1" applyBorder="1" applyAlignment="1" applyProtection="1">
      <alignment horizontal="left" vertical="top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4" fillId="0" borderId="17" xfId="0" applyNumberFormat="1" applyFont="1" applyFill="1" applyBorder="1" applyAlignment="1" applyProtection="1">
      <alignment horizontal="left" vertical="top"/>
      <protection/>
    </xf>
    <xf numFmtId="49" fontId="13" fillId="0" borderId="13" xfId="0" applyNumberFormat="1" applyFont="1" applyFill="1" applyBorder="1" applyAlignment="1" applyProtection="1">
      <alignment horizontal="justify" vertical="top" wrapText="1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64" fontId="13" fillId="0" borderId="0" xfId="0" applyNumberFormat="1" applyFont="1" applyFill="1" applyBorder="1" applyAlignment="1" applyProtection="1">
      <alignment vertical="top"/>
      <protection/>
    </xf>
    <xf numFmtId="165" fontId="13" fillId="0" borderId="0" xfId="0" applyNumberFormat="1" applyFont="1" applyFill="1" applyBorder="1" applyAlignment="1" applyProtection="1">
      <alignment vertical="top"/>
      <protection locked="0"/>
    </xf>
    <xf numFmtId="165" fontId="13" fillId="0" borderId="0" xfId="0" applyNumberFormat="1" applyFont="1" applyFill="1" applyBorder="1" applyAlignment="1" applyProtection="1">
      <alignment vertical="top"/>
      <protection/>
    </xf>
    <xf numFmtId="0" fontId="19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13" fillId="0" borderId="10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1" xfId="0" applyNumberFormat="1" applyFont="1" applyFill="1" applyBorder="1" applyAlignment="1" applyProtection="1">
      <alignment horizontal="center" vertical="top" wrapText="1"/>
      <protection/>
    </xf>
    <xf numFmtId="164" fontId="13" fillId="0" borderId="11" xfId="0" applyNumberFormat="1" applyFont="1" applyFill="1" applyBorder="1" applyAlignment="1" applyProtection="1">
      <alignment horizontal="center" vertical="top"/>
      <protection/>
    </xf>
    <xf numFmtId="0" fontId="13" fillId="0" borderId="12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center" vertical="top"/>
      <protection/>
    </xf>
    <xf numFmtId="0" fontId="13" fillId="0" borderId="13" xfId="0" applyNumberFormat="1" applyFont="1" applyFill="1" applyBorder="1" applyAlignment="1" applyProtection="1">
      <alignment horizontal="center" vertical="top" wrapText="1"/>
      <protection/>
    </xf>
    <xf numFmtId="164" fontId="13" fillId="0" borderId="13" xfId="0" applyNumberFormat="1" applyFont="1" applyFill="1" applyBorder="1" applyAlignment="1" applyProtection="1">
      <alignment horizontal="center" vertical="top"/>
      <protection/>
    </xf>
    <xf numFmtId="165" fontId="13" fillId="0" borderId="13" xfId="0" applyNumberFormat="1" applyFont="1" applyFill="1" applyBorder="1" applyAlignment="1" applyProtection="1">
      <alignment horizontal="center" vertical="top"/>
      <protection locked="0"/>
    </xf>
    <xf numFmtId="165" fontId="13" fillId="0" borderId="41" xfId="0" applyNumberFormat="1" applyFont="1" applyFill="1" applyBorder="1" applyAlignment="1" applyProtection="1">
      <alignment horizontal="center" vertical="top"/>
      <protection/>
    </xf>
    <xf numFmtId="0" fontId="13" fillId="0" borderId="14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/>
      <protection/>
    </xf>
    <xf numFmtId="0" fontId="13" fillId="0" borderId="15" xfId="0" applyNumberFormat="1" applyFont="1" applyFill="1" applyBorder="1" applyAlignment="1" applyProtection="1">
      <alignment horizontal="center" vertical="top" wrapText="1"/>
      <protection/>
    </xf>
    <xf numFmtId="164" fontId="13" fillId="0" borderId="15" xfId="0" applyNumberFormat="1" applyFont="1" applyFill="1" applyBorder="1" applyAlignment="1" applyProtection="1">
      <alignment horizontal="center" vertical="top"/>
      <protection/>
    </xf>
    <xf numFmtId="165" fontId="13" fillId="0" borderId="15" xfId="0" applyNumberFormat="1" applyFont="1" applyFill="1" applyBorder="1" applyAlignment="1" applyProtection="1">
      <alignment horizontal="center" vertical="top"/>
      <protection locked="0"/>
    </xf>
    <xf numFmtId="165" fontId="13" fillId="0" borderId="42" xfId="0" applyNumberFormat="1" applyFont="1" applyFill="1" applyBorder="1" applyAlignment="1" applyProtection="1">
      <alignment horizontal="center" vertical="top"/>
      <protection/>
    </xf>
    <xf numFmtId="0" fontId="17" fillId="0" borderId="16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vertical="top"/>
      <protection/>
    </xf>
    <xf numFmtId="0" fontId="17" fillId="0" borderId="17" xfId="0" applyNumberFormat="1" applyFont="1" applyFill="1" applyBorder="1" applyAlignment="1" applyProtection="1">
      <alignment vertical="top" wrapText="1"/>
      <protection/>
    </xf>
    <xf numFmtId="164" fontId="17" fillId="0" borderId="17" xfId="0" applyNumberFormat="1" applyFont="1" applyFill="1" applyBorder="1" applyAlignment="1" applyProtection="1">
      <alignment vertical="top"/>
      <protection/>
    </xf>
    <xf numFmtId="165" fontId="17" fillId="0" borderId="18" xfId="0" applyNumberFormat="1" applyFont="1" applyFill="1" applyBorder="1" applyAlignment="1" applyProtection="1">
      <alignment vertical="top"/>
      <protection locked="0"/>
    </xf>
    <xf numFmtId="165" fontId="17" fillId="0" borderId="19" xfId="0" applyNumberFormat="1" applyFont="1" applyFill="1" applyBorder="1" applyAlignment="1" applyProtection="1">
      <alignment vertical="top"/>
      <protection/>
    </xf>
    <xf numFmtId="0" fontId="17" fillId="33" borderId="20" xfId="0" applyNumberFormat="1" applyFont="1" applyFill="1" applyBorder="1" applyAlignment="1" applyProtection="1">
      <alignment vertical="top"/>
      <protection/>
    </xf>
    <xf numFmtId="0" fontId="17" fillId="33" borderId="13" xfId="0" applyNumberFormat="1" applyFont="1" applyFill="1" applyBorder="1" applyAlignment="1" applyProtection="1">
      <alignment vertical="top"/>
      <protection/>
    </xf>
    <xf numFmtId="0" fontId="17" fillId="33" borderId="13" xfId="0" applyNumberFormat="1" applyFont="1" applyFill="1" applyBorder="1" applyAlignment="1" applyProtection="1">
      <alignment vertical="top" wrapText="1"/>
      <protection/>
    </xf>
    <xf numFmtId="164" fontId="17" fillId="33" borderId="13" xfId="0" applyNumberFormat="1" applyFont="1" applyFill="1" applyBorder="1" applyAlignment="1" applyProtection="1">
      <alignment vertical="top"/>
      <protection/>
    </xf>
    <xf numFmtId="42" fontId="17" fillId="33" borderId="23" xfId="0" applyNumberFormat="1" applyFont="1" applyFill="1" applyBorder="1" applyAlignment="1" applyProtection="1">
      <alignment vertical="top"/>
      <protection locked="0"/>
    </xf>
    <xf numFmtId="42" fontId="17" fillId="33" borderId="24" xfId="0" applyNumberFormat="1" applyFont="1" applyFill="1" applyBorder="1" applyAlignment="1" applyProtection="1">
      <alignment vertical="top"/>
      <protection/>
    </xf>
    <xf numFmtId="0" fontId="17" fillId="0" borderId="20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/>
      <protection/>
    </xf>
    <xf numFmtId="0" fontId="17" fillId="0" borderId="13" xfId="0" applyNumberFormat="1" applyFont="1" applyFill="1" applyBorder="1" applyAlignment="1" applyProtection="1">
      <alignment vertical="top" wrapText="1"/>
      <protection/>
    </xf>
    <xf numFmtId="164" fontId="17" fillId="0" borderId="13" xfId="0" applyNumberFormat="1" applyFont="1" applyFill="1" applyBorder="1" applyAlignment="1" applyProtection="1">
      <alignment vertical="top"/>
      <protection/>
    </xf>
    <xf numFmtId="42" fontId="17" fillId="0" borderId="23" xfId="0" applyNumberFormat="1" applyFont="1" applyFill="1" applyBorder="1" applyAlignment="1" applyProtection="1">
      <alignment vertical="top"/>
      <protection locked="0"/>
    </xf>
    <xf numFmtId="42" fontId="17" fillId="0" borderId="24" xfId="0" applyNumberFormat="1" applyFont="1" applyFill="1" applyBorder="1" applyAlignment="1" applyProtection="1">
      <alignment vertical="top"/>
      <protection/>
    </xf>
    <xf numFmtId="0" fontId="13" fillId="0" borderId="0" xfId="0" applyFont="1" applyFill="1" applyAlignment="1">
      <alignment/>
    </xf>
    <xf numFmtId="0" fontId="13" fillId="0" borderId="21" xfId="0" applyNumberFormat="1" applyFont="1" applyFill="1" applyBorder="1" applyAlignment="1" applyProtection="1">
      <alignment vertical="top"/>
      <protection/>
    </xf>
    <xf numFmtId="0" fontId="13" fillId="0" borderId="22" xfId="0" applyNumberFormat="1" applyFont="1" applyFill="1" applyBorder="1" applyAlignment="1" applyProtection="1">
      <alignment vertical="top"/>
      <protection/>
    </xf>
    <xf numFmtId="0" fontId="13" fillId="0" borderId="22" xfId="0" applyNumberFormat="1" applyFont="1" applyFill="1" applyBorder="1" applyAlignment="1" applyProtection="1">
      <alignment vertical="top" wrapText="1"/>
      <protection/>
    </xf>
    <xf numFmtId="164" fontId="13" fillId="0" borderId="22" xfId="0" applyNumberFormat="1" applyFont="1" applyFill="1" applyBorder="1" applyAlignment="1" applyProtection="1">
      <alignment vertical="top"/>
      <protection/>
    </xf>
    <xf numFmtId="42" fontId="13" fillId="0" borderId="25" xfId="0" applyNumberFormat="1" applyFont="1" applyFill="1" applyBorder="1" applyAlignment="1" applyProtection="1">
      <alignment vertical="top"/>
      <protection locked="0"/>
    </xf>
    <xf numFmtId="42" fontId="13" fillId="0" borderId="26" xfId="0" applyNumberFormat="1" applyFont="1" applyFill="1" applyBorder="1" applyAlignment="1" applyProtection="1">
      <alignment vertical="top"/>
      <protection/>
    </xf>
    <xf numFmtId="167" fontId="13" fillId="0" borderId="33" xfId="46" applyNumberFormat="1" applyFont="1" applyBorder="1" applyAlignment="1">
      <alignment horizontal="center" vertical="center"/>
      <protection/>
    </xf>
    <xf numFmtId="3" fontId="0" fillId="0" borderId="0" xfId="0" applyNumberFormat="1" applyAlignment="1">
      <alignment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10" fontId="0" fillId="0" borderId="40" xfId="0" applyNumberFormat="1" applyFont="1" applyBorder="1" applyAlignment="1">
      <alignment horizontal="center" vertical="center"/>
    </xf>
    <xf numFmtId="10" fontId="0" fillId="0" borderId="44" xfId="0" applyNumberFormat="1" applyBorder="1" applyAlignment="1">
      <alignment horizontal="center" vertical="center"/>
    </xf>
    <xf numFmtId="3" fontId="0" fillId="0" borderId="46" xfId="0" applyNumberFormat="1" applyFont="1" applyBorder="1" applyAlignment="1">
      <alignment horizontal="left" vertical="center"/>
    </xf>
    <xf numFmtId="3" fontId="0" fillId="0" borderId="24" xfId="0" applyNumberFormat="1" applyFont="1" applyBorder="1" applyAlignment="1">
      <alignment horizontal="left" vertical="center"/>
    </xf>
    <xf numFmtId="167" fontId="13" fillId="0" borderId="47" xfId="46" applyNumberFormat="1" applyFont="1" applyBorder="1" applyAlignment="1">
      <alignment horizontal="center" vertical="center"/>
      <protection/>
    </xf>
    <xf numFmtId="3" fontId="0" fillId="0" borderId="47" xfId="0" applyNumberFormat="1" applyBorder="1" applyAlignment="1">
      <alignment horizontal="right" vertical="center"/>
    </xf>
    <xf numFmtId="3" fontId="0" fillId="0" borderId="48" xfId="0" applyNumberFormat="1" applyBorder="1" applyAlignment="1">
      <alignment horizontal="right" vertical="center"/>
    </xf>
    <xf numFmtId="3" fontId="4" fillId="0" borderId="49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3" fontId="0" fillId="0" borderId="58" xfId="0" applyNumberFormat="1" applyFont="1" applyBorder="1" applyAlignment="1">
      <alignment horizontal="left" vertical="center"/>
    </xf>
    <xf numFmtId="3" fontId="0" fillId="0" borderId="45" xfId="0" applyNumberFormat="1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60" xfId="0" applyFont="1" applyBorder="1" applyAlignment="1">
      <alignment horizontal="left" vertical="center"/>
    </xf>
    <xf numFmtId="0" fontId="8" fillId="0" borderId="61" xfId="0" applyFont="1" applyBorder="1" applyAlignment="1">
      <alignment horizontal="left" vertical="center"/>
    </xf>
    <xf numFmtId="0" fontId="11" fillId="35" borderId="59" xfId="0" applyFont="1" applyFill="1" applyBorder="1" applyAlignment="1">
      <alignment horizontal="left" vertical="center"/>
    </xf>
    <xf numFmtId="0" fontId="11" fillId="35" borderId="60" xfId="0" applyFont="1" applyFill="1" applyBorder="1" applyAlignment="1">
      <alignment horizontal="left" vertical="center"/>
    </xf>
    <xf numFmtId="0" fontId="11" fillId="35" borderId="61" xfId="0" applyFont="1" applyFill="1" applyBorder="1" applyAlignment="1">
      <alignment horizontal="left" vertical="center"/>
    </xf>
    <xf numFmtId="3" fontId="0" fillId="0" borderId="59" xfId="0" applyNumberFormat="1" applyBorder="1" applyAlignment="1">
      <alignment horizontal="left" vertical="center"/>
    </xf>
    <xf numFmtId="3" fontId="0" fillId="0" borderId="62" xfId="0" applyNumberFormat="1" applyBorder="1" applyAlignment="1">
      <alignment horizontal="left" vertical="center"/>
    </xf>
    <xf numFmtId="3" fontId="0" fillId="0" borderId="63" xfId="0" applyNumberFormat="1" applyFont="1" applyBorder="1" applyAlignment="1">
      <alignment horizontal="left" vertical="center"/>
    </xf>
    <xf numFmtId="3" fontId="0" fillId="0" borderId="19" xfId="0" applyNumberFormat="1" applyFont="1" applyBorder="1" applyAlignment="1">
      <alignment horizontal="left" vertical="center"/>
    </xf>
    <xf numFmtId="3" fontId="0" fillId="0" borderId="64" xfId="0" applyNumberFormat="1" applyFont="1" applyBorder="1" applyAlignment="1">
      <alignment horizontal="left" vertical="center"/>
    </xf>
    <xf numFmtId="3" fontId="0" fillId="0" borderId="48" xfId="0" applyNumberFormat="1" applyFont="1" applyBorder="1" applyAlignment="1">
      <alignment horizontal="left" vertical="center"/>
    </xf>
    <xf numFmtId="49" fontId="13" fillId="0" borderId="65" xfId="46" applyNumberFormat="1" applyFont="1" applyBorder="1" applyAlignment="1">
      <alignment horizontal="left" vertical="center" wrapText="1"/>
      <protection/>
    </xf>
    <xf numFmtId="49" fontId="13" fillId="0" borderId="33" xfId="46" applyNumberFormat="1" applyFont="1" applyBorder="1" applyAlignment="1">
      <alignment horizontal="left" vertical="center" wrapText="1"/>
      <protection/>
    </xf>
    <xf numFmtId="49" fontId="13" fillId="0" borderId="65" xfId="46" applyNumberFormat="1" applyFont="1" applyFill="1" applyBorder="1" applyAlignment="1">
      <alignment horizontal="left" vertical="center" wrapText="1"/>
      <protection/>
    </xf>
    <xf numFmtId="49" fontId="13" fillId="0" borderId="33" xfId="46" applyNumberFormat="1" applyFont="1" applyFill="1" applyBorder="1" applyAlignment="1">
      <alignment horizontal="left" vertical="center" wrapText="1"/>
      <protection/>
    </xf>
    <xf numFmtId="0" fontId="14" fillId="0" borderId="66" xfId="0" applyFont="1" applyBorder="1" applyAlignment="1">
      <alignment horizontal="left" vertical="top" wrapText="1"/>
    </xf>
    <xf numFmtId="3" fontId="0" fillId="0" borderId="60" xfId="0" applyNumberFormat="1" applyBorder="1" applyAlignment="1">
      <alignment horizontal="left" vertical="center"/>
    </xf>
    <xf numFmtId="3" fontId="12" fillId="35" borderId="59" xfId="0" applyNumberFormat="1" applyFont="1" applyFill="1" applyBorder="1" applyAlignment="1">
      <alignment horizontal="left" vertical="center"/>
    </xf>
    <xf numFmtId="3" fontId="12" fillId="35" borderId="62" xfId="0" applyNumberFormat="1" applyFont="1" applyFill="1" applyBorder="1" applyAlignment="1">
      <alignment horizontal="left" vertical="center"/>
    </xf>
    <xf numFmtId="0" fontId="0" fillId="34" borderId="67" xfId="0" applyFill="1" applyBorder="1" applyAlignment="1">
      <alignment horizontal="left" vertical="center"/>
    </xf>
    <xf numFmtId="0" fontId="0" fillId="34" borderId="67" xfId="0" applyFont="1" applyFill="1" applyBorder="1" applyAlignment="1">
      <alignment horizontal="left" vertical="center"/>
    </xf>
    <xf numFmtId="0" fontId="0" fillId="34" borderId="46" xfId="0" applyFont="1" applyFill="1" applyBorder="1" applyAlignment="1">
      <alignment horizontal="left" vertical="center"/>
    </xf>
    <xf numFmtId="0" fontId="0" fillId="34" borderId="68" xfId="0" applyFill="1" applyBorder="1" applyAlignment="1">
      <alignment horizontal="center" vertical="center" wrapText="1"/>
    </xf>
    <xf numFmtId="0" fontId="0" fillId="34" borderId="46" xfId="0" applyFont="1" applyFill="1" applyBorder="1" applyAlignment="1">
      <alignment horizontal="center" vertical="center"/>
    </xf>
    <xf numFmtId="0" fontId="0" fillId="0" borderId="49" xfId="0" applyBorder="1" applyAlignment="1">
      <alignment horizontal="left" vertical="center" wrapText="1" shrinkToFit="1"/>
    </xf>
    <xf numFmtId="0" fontId="0" fillId="0" borderId="69" xfId="0" applyBorder="1" applyAlignment="1">
      <alignment/>
    </xf>
    <xf numFmtId="0" fontId="0" fillId="0" borderId="58" xfId="0" applyBorder="1" applyAlignment="1">
      <alignment/>
    </xf>
    <xf numFmtId="0" fontId="13" fillId="0" borderId="70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0" fillId="0" borderId="71" xfId="0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wrapText="1" shrinkToFit="1"/>
    </xf>
    <xf numFmtId="3" fontId="13" fillId="0" borderId="46" xfId="47" applyNumberFormat="1" applyFont="1" applyFill="1" applyBorder="1" applyAlignment="1">
      <alignment horizontal="left" vertical="center" wrapText="1"/>
      <protection/>
    </xf>
    <xf numFmtId="0" fontId="13" fillId="0" borderId="24" xfId="47" applyFont="1" applyFill="1" applyBorder="1" applyAlignment="1">
      <alignment horizontal="left" vertical="center" wrapText="1"/>
      <protection/>
    </xf>
    <xf numFmtId="3" fontId="0" fillId="0" borderId="46" xfId="0" applyNumberFormat="1" applyFont="1" applyBorder="1" applyAlignment="1">
      <alignment horizontal="left" vertical="center"/>
    </xf>
    <xf numFmtId="3" fontId="0" fillId="0" borderId="24" xfId="0" applyNumberFormat="1" applyFont="1" applyBorder="1" applyAlignment="1">
      <alignment horizontal="left" vertical="center"/>
    </xf>
    <xf numFmtId="3" fontId="0" fillId="0" borderId="72" xfId="0" applyNumberFormat="1" applyFont="1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0" fillId="0" borderId="74" xfId="0" applyBorder="1" applyAlignment="1">
      <alignment horizontal="right" vertical="center"/>
    </xf>
    <xf numFmtId="3" fontId="0" fillId="0" borderId="75" xfId="0" applyNumberFormat="1" applyFont="1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0" fillId="0" borderId="77" xfId="0" applyBorder="1" applyAlignment="1">
      <alignment horizontal="right" vertical="center"/>
    </xf>
    <xf numFmtId="0" fontId="0" fillId="0" borderId="78" xfId="0" applyFont="1" applyFill="1" applyBorder="1" applyAlignment="1">
      <alignment horizontal="center" vertical="center" wrapText="1" shrinkToFit="1"/>
    </xf>
    <xf numFmtId="0" fontId="0" fillId="0" borderId="79" xfId="0" applyFont="1" applyFill="1" applyBorder="1" applyAlignment="1">
      <alignment horizontal="center" vertical="center" wrapText="1" shrinkToFit="1"/>
    </xf>
    <xf numFmtId="3" fontId="0" fillId="0" borderId="80" xfId="0" applyNumberFormat="1" applyFont="1" applyBorder="1" applyAlignment="1">
      <alignment horizontal="left" vertical="center"/>
    </xf>
    <xf numFmtId="3" fontId="0" fillId="0" borderId="27" xfId="0" applyNumberFormat="1" applyFont="1" applyBorder="1" applyAlignment="1">
      <alignment horizontal="left" vertical="center"/>
    </xf>
    <xf numFmtId="3" fontId="0" fillId="0" borderId="81" xfId="0" applyNumberFormat="1" applyFont="1" applyBorder="1" applyAlignment="1">
      <alignment horizontal="left" vertical="center"/>
    </xf>
    <xf numFmtId="3" fontId="0" fillId="0" borderId="54" xfId="0" applyNumberFormat="1" applyFont="1" applyBorder="1" applyAlignment="1">
      <alignment horizontal="left" vertical="center"/>
    </xf>
    <xf numFmtId="3" fontId="0" fillId="0" borderId="82" xfId="0" applyNumberFormat="1" applyFont="1" applyBorder="1" applyAlignment="1">
      <alignment horizontal="left" vertical="center"/>
    </xf>
    <xf numFmtId="3" fontId="0" fillId="0" borderId="56" xfId="0" applyNumberFormat="1" applyFont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83" xfId="0" applyBorder="1" applyAlignment="1">
      <alignment horizontal="left" vertical="center" wrapText="1"/>
    </xf>
    <xf numFmtId="0" fontId="0" fillId="0" borderId="84" xfId="0" applyBorder="1" applyAlignment="1">
      <alignment horizontal="left" vertical="center" wrapText="1"/>
    </xf>
    <xf numFmtId="0" fontId="13" fillId="0" borderId="78" xfId="46" applyFont="1" applyBorder="1" applyAlignment="1">
      <alignment horizontal="left" vertical="center" wrapText="1"/>
      <protection/>
    </xf>
    <xf numFmtId="0" fontId="13" fillId="0" borderId="85" xfId="46" applyFont="1" applyBorder="1" applyAlignment="1">
      <alignment horizontal="left" vertical="center" wrapText="1"/>
      <protection/>
    </xf>
    <xf numFmtId="0" fontId="0" fillId="0" borderId="86" xfId="0" applyBorder="1" applyAlignment="1">
      <alignment horizontal="left" vertical="center" wrapText="1" shrinkToFit="1"/>
    </xf>
    <xf numFmtId="0" fontId="0" fillId="0" borderId="85" xfId="0" applyBorder="1" applyAlignment="1">
      <alignment/>
    </xf>
    <xf numFmtId="0" fontId="0" fillId="0" borderId="87" xfId="0" applyBorder="1" applyAlignment="1">
      <alignment/>
    </xf>
    <xf numFmtId="0" fontId="0" fillId="0" borderId="88" xfId="0" applyBorder="1" applyAlignment="1">
      <alignment horizontal="left" vertical="center" wrapText="1"/>
    </xf>
    <xf numFmtId="0" fontId="0" fillId="0" borderId="89" xfId="0" applyBorder="1" applyAlignment="1">
      <alignment horizontal="left" vertical="center" wrapText="1"/>
    </xf>
    <xf numFmtId="0" fontId="0" fillId="0" borderId="63" xfId="0" applyBorder="1" applyAlignment="1">
      <alignment horizontal="left" vertical="center" wrapText="1"/>
    </xf>
    <xf numFmtId="0" fontId="0" fillId="0" borderId="88" xfId="0" applyFont="1" applyBorder="1" applyAlignment="1">
      <alignment horizontal="left" vertical="center" wrapText="1"/>
    </xf>
    <xf numFmtId="10" fontId="0" fillId="0" borderId="72" xfId="0" applyNumberForma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3" fontId="0" fillId="0" borderId="90" xfId="0" applyNumberFormat="1" applyBorder="1" applyAlignment="1">
      <alignment horizontal="left" vertical="center"/>
    </xf>
    <xf numFmtId="3" fontId="0" fillId="0" borderId="91" xfId="0" applyNumberFormat="1" applyBorder="1" applyAlignment="1">
      <alignment horizontal="left" vertical="center"/>
    </xf>
    <xf numFmtId="3" fontId="0" fillId="0" borderId="78" xfId="0" applyNumberFormat="1" applyBorder="1" applyAlignment="1">
      <alignment horizontal="left" vertical="center"/>
    </xf>
    <xf numFmtId="3" fontId="0" fillId="0" borderId="79" xfId="0" applyNumberFormat="1" applyBorder="1" applyAlignment="1">
      <alignment horizontal="left" vertical="center"/>
    </xf>
    <xf numFmtId="0" fontId="0" fillId="0" borderId="46" xfId="0" applyBorder="1" applyAlignment="1">
      <alignment horizontal="left" vertical="center" wrapText="1"/>
    </xf>
    <xf numFmtId="3" fontId="0" fillId="0" borderId="68" xfId="0" applyNumberFormat="1" applyBorder="1" applyAlignment="1">
      <alignment horizontal="left" vertical="center"/>
    </xf>
    <xf numFmtId="3" fontId="0" fillId="0" borderId="51" xfId="0" applyNumberFormat="1" applyBorder="1" applyAlignment="1">
      <alignment horizontal="left" vertical="center"/>
    </xf>
    <xf numFmtId="0" fontId="0" fillId="0" borderId="85" xfId="0" applyFont="1" applyBorder="1" applyAlignment="1">
      <alignment horizontal="left" vertical="center" wrapText="1" shrinkToFit="1"/>
    </xf>
    <xf numFmtId="0" fontId="0" fillId="0" borderId="87" xfId="0" applyFont="1" applyBorder="1" applyAlignment="1">
      <alignment horizontal="left" vertical="center" wrapText="1" shrinkToFit="1"/>
    </xf>
    <xf numFmtId="0" fontId="0" fillId="0" borderId="40" xfId="0" applyFont="1" applyBorder="1" applyAlignment="1">
      <alignment horizontal="left" vertical="center" wrapText="1" shrinkToFit="1"/>
    </xf>
    <xf numFmtId="3" fontId="5" fillId="0" borderId="80" xfId="0" applyNumberFormat="1" applyFont="1" applyBorder="1" applyAlignment="1">
      <alignment horizontal="left" vertical="center"/>
    </xf>
    <xf numFmtId="3" fontId="5" fillId="0" borderId="27" xfId="0" applyNumberFormat="1" applyFont="1" applyBorder="1" applyAlignment="1">
      <alignment horizontal="left" vertical="center"/>
    </xf>
    <xf numFmtId="3" fontId="5" fillId="0" borderId="81" xfId="0" applyNumberFormat="1" applyFont="1" applyBorder="1" applyAlignment="1">
      <alignment horizontal="left" vertical="center"/>
    </xf>
    <xf numFmtId="3" fontId="5" fillId="0" borderId="54" xfId="0" applyNumberFormat="1" applyFont="1" applyBorder="1" applyAlignment="1">
      <alignment horizontal="left" vertical="center"/>
    </xf>
    <xf numFmtId="3" fontId="5" fillId="0" borderId="82" xfId="0" applyNumberFormat="1" applyFont="1" applyBorder="1" applyAlignment="1">
      <alignment horizontal="left" vertical="center"/>
    </xf>
    <xf numFmtId="3" fontId="5" fillId="0" borderId="56" xfId="0" applyNumberFormat="1" applyFont="1" applyBorder="1" applyAlignment="1">
      <alignment horizontal="left" vertical="center"/>
    </xf>
    <xf numFmtId="0" fontId="0" fillId="0" borderId="33" xfId="0" applyFont="1" applyBorder="1" applyAlignment="1">
      <alignment horizontal="left" vertical="center" wrapText="1" shrinkToFit="1"/>
    </xf>
    <xf numFmtId="0" fontId="0" fillId="0" borderId="35" xfId="0" applyFont="1" applyBorder="1" applyAlignment="1">
      <alignment horizontal="left" vertical="center" wrapText="1" shrinkToFit="1"/>
    </xf>
    <xf numFmtId="0" fontId="0" fillId="0" borderId="32" xfId="0" applyFont="1" applyFill="1" applyBorder="1" applyAlignment="1">
      <alignment horizontal="left" vertical="center" wrapText="1"/>
    </xf>
    <xf numFmtId="0" fontId="0" fillId="0" borderId="67" xfId="0" applyFill="1" applyBorder="1" applyAlignment="1">
      <alignment horizontal="left" vertical="center" wrapText="1"/>
    </xf>
    <xf numFmtId="3" fontId="56" fillId="0" borderId="78" xfId="0" applyNumberFormat="1" applyFont="1" applyBorder="1" applyAlignment="1">
      <alignment horizontal="left" vertical="center"/>
    </xf>
    <xf numFmtId="3" fontId="56" fillId="0" borderId="79" xfId="0" applyNumberFormat="1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 wrapText="1" shrinkToFit="1"/>
    </xf>
    <xf numFmtId="0" fontId="13" fillId="0" borderId="67" xfId="0" applyFont="1" applyBorder="1" applyAlignment="1">
      <alignment horizontal="left" vertical="center" wrapText="1" shrinkToFit="1"/>
    </xf>
    <xf numFmtId="0" fontId="13" fillId="0" borderId="46" xfId="0" applyFont="1" applyBorder="1" applyAlignment="1">
      <alignment horizontal="left" vertical="center" wrapText="1" shrinkToFit="1"/>
    </xf>
    <xf numFmtId="0" fontId="0" fillId="0" borderId="32" xfId="0" applyBorder="1" applyAlignment="1">
      <alignment horizontal="left" vertical="center" wrapText="1" shrinkToFit="1"/>
    </xf>
    <xf numFmtId="0" fontId="0" fillId="0" borderId="67" xfId="0" applyFont="1" applyBorder="1" applyAlignment="1">
      <alignment horizontal="left" vertical="center" wrapText="1" shrinkToFit="1"/>
    </xf>
    <xf numFmtId="0" fontId="0" fillId="0" borderId="46" xfId="0" applyFont="1" applyBorder="1" applyAlignment="1">
      <alignment horizontal="left" vertical="center" wrapText="1" shrinkToFit="1"/>
    </xf>
    <xf numFmtId="3" fontId="13" fillId="0" borderId="68" xfId="47" applyNumberFormat="1" applyFont="1" applyFill="1" applyBorder="1" applyAlignment="1">
      <alignment horizontal="left" vertical="center" wrapText="1"/>
      <protection/>
    </xf>
    <xf numFmtId="0" fontId="13" fillId="0" borderId="51" xfId="47" applyFont="1" applyFill="1" applyBorder="1" applyAlignment="1">
      <alignment horizontal="left" vertical="center" wrapText="1"/>
      <protection/>
    </xf>
    <xf numFmtId="0" fontId="0" fillId="0" borderId="32" xfId="0" applyFont="1" applyBorder="1" applyAlignment="1">
      <alignment horizontal="left" vertical="center" wrapText="1" shrinkToFit="1"/>
    </xf>
    <xf numFmtId="0" fontId="0" fillId="0" borderId="83" xfId="0" applyBorder="1" applyAlignment="1">
      <alignment horizontal="left" vertical="center" wrapText="1" shrinkToFit="1"/>
    </xf>
    <xf numFmtId="0" fontId="0" fillId="0" borderId="84" xfId="0" applyFont="1" applyBorder="1" applyAlignment="1">
      <alignment horizontal="left" vertical="center" wrapText="1" shrinkToFit="1"/>
    </xf>
    <xf numFmtId="0" fontId="0" fillId="0" borderId="92" xfId="0" applyFont="1" applyBorder="1" applyAlignment="1">
      <alignment horizontal="left" vertical="center" wrapText="1" shrinkToFit="1"/>
    </xf>
    <xf numFmtId="0" fontId="8" fillId="0" borderId="93" xfId="0" applyFont="1" applyBorder="1" applyAlignment="1">
      <alignment horizontal="left" vertical="center"/>
    </xf>
    <xf numFmtId="0" fontId="0" fillId="0" borderId="94" xfId="0" applyFont="1" applyBorder="1" applyAlignment="1">
      <alignment horizontal="left" vertical="center"/>
    </xf>
    <xf numFmtId="0" fontId="8" fillId="0" borderId="30" xfId="0" applyFont="1" applyBorder="1" applyAlignment="1">
      <alignment horizontal="left" vertical="center"/>
    </xf>
    <xf numFmtId="0" fontId="0" fillId="0" borderId="95" xfId="0" applyFont="1" applyBorder="1" applyAlignment="1">
      <alignment horizontal="left" vertical="center"/>
    </xf>
    <xf numFmtId="0" fontId="8" fillId="0" borderId="9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94" xfId="0" applyFont="1" applyBorder="1" applyAlignment="1">
      <alignment horizontal="left" vertical="center"/>
    </xf>
    <xf numFmtId="0" fontId="8" fillId="0" borderId="96" xfId="0" applyFont="1" applyBorder="1" applyAlignment="1">
      <alignment horizontal="left" vertical="center"/>
    </xf>
    <xf numFmtId="0" fontId="0" fillId="0" borderId="0" xfId="0" applyAlignment="1">
      <alignment/>
    </xf>
    <xf numFmtId="0" fontId="0" fillId="0" borderId="86" xfId="0" applyFont="1" applyBorder="1" applyAlignment="1">
      <alignment horizontal="left" vertical="center" wrapText="1" shrinkToFit="1"/>
    </xf>
    <xf numFmtId="0" fontId="10" fillId="0" borderId="32" xfId="0" applyFont="1" applyBorder="1" applyAlignment="1">
      <alignment horizontal="left" vertical="center"/>
    </xf>
    <xf numFmtId="0" fontId="8" fillId="0" borderId="67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3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0" fillId="0" borderId="97" xfId="0" applyFont="1" applyBorder="1" applyAlignment="1">
      <alignment horizontal="left" vertical="center"/>
    </xf>
    <xf numFmtId="0" fontId="8" fillId="0" borderId="97" xfId="0" applyFont="1" applyBorder="1" applyAlignment="1">
      <alignment horizontal="left" vertical="center"/>
    </xf>
    <xf numFmtId="0" fontId="8" fillId="0" borderId="29" xfId="0" applyFont="1" applyBorder="1" applyAlignment="1">
      <alignment horizontal="left" vertical="center"/>
    </xf>
    <xf numFmtId="0" fontId="0" fillId="0" borderId="98" xfId="0" applyNumberFormat="1" applyFont="1" applyFill="1" applyBorder="1" applyAlignment="1" applyProtection="1">
      <alignment horizontal="center"/>
      <protection/>
    </xf>
    <xf numFmtId="0" fontId="0" fillId="0" borderId="99" xfId="0" applyNumberFormat="1" applyFont="1" applyFill="1" applyBorder="1" applyAlignment="1" applyProtection="1">
      <alignment horizontal="center"/>
      <protection/>
    </xf>
    <xf numFmtId="0" fontId="13" fillId="0" borderId="98" xfId="0" applyNumberFormat="1" applyFont="1" applyFill="1" applyBorder="1" applyAlignment="1" applyProtection="1">
      <alignment horizontal="center"/>
      <protection/>
    </xf>
    <xf numFmtId="0" fontId="13" fillId="0" borderId="99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_81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3"/>
  <sheetViews>
    <sheetView tabSelected="1" view="pageBreakPreview" zoomScale="75" zoomScaleSheetLayoutView="75" zoomScalePageLayoutView="0" workbookViewId="0" topLeftCell="A1">
      <selection activeCell="J60" sqref="J60"/>
    </sheetView>
  </sheetViews>
  <sheetFormatPr defaultColWidth="9.140625" defaultRowHeight="12.75"/>
  <cols>
    <col min="1" max="1" width="12.140625" style="0" customWidth="1"/>
    <col min="2" max="5" width="18.7109375" style="0" customWidth="1"/>
    <col min="6" max="8" width="16.8515625" style="0" customWidth="1"/>
    <col min="9" max="9" width="16.140625" style="0" customWidth="1"/>
    <col min="10" max="10" width="18.28125" style="0" customWidth="1"/>
  </cols>
  <sheetData>
    <row r="1" spans="1:9" ht="20.25">
      <c r="A1" s="310" t="s">
        <v>336</v>
      </c>
      <c r="B1" s="311"/>
      <c r="C1" s="311"/>
      <c r="D1" s="311"/>
      <c r="E1" s="311"/>
      <c r="F1" s="311"/>
      <c r="G1" s="311"/>
      <c r="H1" s="311"/>
      <c r="I1" s="311"/>
    </row>
    <row r="2" spans="1:9" ht="12.75">
      <c r="A2" s="312" t="s">
        <v>337</v>
      </c>
      <c r="B2" s="313"/>
      <c r="C2" s="313"/>
      <c r="D2" s="314" t="s">
        <v>338</v>
      </c>
      <c r="E2" s="314"/>
      <c r="F2" s="314"/>
      <c r="G2" s="315"/>
      <c r="H2" s="61" t="s">
        <v>409</v>
      </c>
      <c r="I2" s="62">
        <v>2011</v>
      </c>
    </row>
    <row r="3" spans="1:9" ht="12.75">
      <c r="A3" s="296" t="s">
        <v>339</v>
      </c>
      <c r="B3" s="297"/>
      <c r="C3" s="297"/>
      <c r="D3" s="302"/>
      <c r="E3" s="302"/>
      <c r="F3" s="302"/>
      <c r="G3" s="303"/>
      <c r="H3" s="63" t="s">
        <v>340</v>
      </c>
      <c r="I3" s="64">
        <v>41263</v>
      </c>
    </row>
    <row r="4" spans="1:9" ht="12.75">
      <c r="A4" s="296" t="s">
        <v>341</v>
      </c>
      <c r="B4" s="297"/>
      <c r="C4" s="297"/>
      <c r="D4" s="302" t="s">
        <v>342</v>
      </c>
      <c r="E4" s="302"/>
      <c r="F4" s="302"/>
      <c r="G4" s="303"/>
      <c r="H4" s="304"/>
      <c r="I4" s="304"/>
    </row>
    <row r="5" spans="1:9" ht="12.75">
      <c r="A5" s="296" t="s">
        <v>343</v>
      </c>
      <c r="B5" s="297"/>
      <c r="C5" s="297"/>
      <c r="D5" s="302" t="s">
        <v>421</v>
      </c>
      <c r="E5" s="302"/>
      <c r="F5" s="302"/>
      <c r="G5" s="303"/>
      <c r="H5" s="304"/>
      <c r="I5" s="304"/>
    </row>
    <row r="6" spans="1:9" ht="12.75">
      <c r="A6" s="298" t="s">
        <v>344</v>
      </c>
      <c r="B6" s="299"/>
      <c r="C6" s="299"/>
      <c r="D6" s="300"/>
      <c r="E6" s="300"/>
      <c r="F6" s="300"/>
      <c r="G6" s="301"/>
      <c r="H6" s="304"/>
      <c r="I6" s="304"/>
    </row>
    <row r="7" spans="1:9" ht="15.75">
      <c r="A7" s="28"/>
      <c r="B7" s="29"/>
      <c r="C7" s="29"/>
      <c r="D7" s="29"/>
      <c r="E7" s="30"/>
      <c r="F7" s="65"/>
      <c r="G7" s="65"/>
      <c r="H7" s="65"/>
      <c r="I7" s="65"/>
    </row>
    <row r="8" spans="1:9" ht="15">
      <c r="A8" s="306" t="s">
        <v>345</v>
      </c>
      <c r="B8" s="307"/>
      <c r="C8" s="307"/>
      <c r="D8" s="307"/>
      <c r="E8" s="308"/>
      <c r="F8" s="309" t="s">
        <v>346</v>
      </c>
      <c r="G8" s="309"/>
      <c r="H8" s="309" t="s">
        <v>347</v>
      </c>
      <c r="I8" s="309"/>
    </row>
    <row r="9" spans="1:9" ht="25.5">
      <c r="A9" s="66" t="s">
        <v>348</v>
      </c>
      <c r="B9" s="217" t="s">
        <v>349</v>
      </c>
      <c r="C9" s="217"/>
      <c r="D9" s="217"/>
      <c r="E9" s="218"/>
      <c r="F9" s="67" t="s">
        <v>350</v>
      </c>
      <c r="G9" s="68" t="s">
        <v>351</v>
      </c>
      <c r="H9" s="219"/>
      <c r="I9" s="220"/>
    </row>
    <row r="10" spans="1:9" ht="26.25" thickBot="1">
      <c r="A10" s="69" t="s">
        <v>352</v>
      </c>
      <c r="B10" s="305" t="s">
        <v>353</v>
      </c>
      <c r="C10" s="269"/>
      <c r="D10" s="269"/>
      <c r="E10" s="270"/>
      <c r="F10" s="70" t="s">
        <v>350</v>
      </c>
      <c r="G10" s="71" t="s">
        <v>351</v>
      </c>
      <c r="H10" s="238"/>
      <c r="I10" s="239"/>
    </row>
    <row r="11" spans="1:9" ht="12.75">
      <c r="A11" s="72" t="s">
        <v>354</v>
      </c>
      <c r="B11" s="293" t="s">
        <v>355</v>
      </c>
      <c r="C11" s="294"/>
      <c r="D11" s="294"/>
      <c r="E11" s="295"/>
      <c r="F11" s="73">
        <f>'SO 001'!H14</f>
        <v>0</v>
      </c>
      <c r="G11" s="74">
        <f>F11*1.21</f>
        <v>0</v>
      </c>
      <c r="H11" s="262"/>
      <c r="I11" s="263"/>
    </row>
    <row r="12" spans="1:9" ht="12.75">
      <c r="A12" s="75" t="s">
        <v>356</v>
      </c>
      <c r="B12" s="287" t="s">
        <v>29</v>
      </c>
      <c r="C12" s="288"/>
      <c r="D12" s="288"/>
      <c r="E12" s="289"/>
      <c r="F12" s="76">
        <f>'SO 100'!H119</f>
        <v>0</v>
      </c>
      <c r="G12" s="77">
        <f aca="true" t="shared" si="0" ref="G12:G19">F12*1.21</f>
        <v>0</v>
      </c>
      <c r="H12" s="267"/>
      <c r="I12" s="268"/>
    </row>
    <row r="13" spans="1:9" ht="12.75">
      <c r="A13" s="75" t="s">
        <v>357</v>
      </c>
      <c r="B13" s="287" t="s">
        <v>532</v>
      </c>
      <c r="C13" s="288"/>
      <c r="D13" s="288"/>
      <c r="E13" s="289"/>
      <c r="F13" s="76">
        <f>'SO 101a1'!H32</f>
        <v>0</v>
      </c>
      <c r="G13" s="77">
        <f t="shared" si="0"/>
        <v>0</v>
      </c>
      <c r="H13" s="267"/>
      <c r="I13" s="268"/>
    </row>
    <row r="14" spans="1:9" ht="12.75">
      <c r="A14" s="75" t="s">
        <v>358</v>
      </c>
      <c r="B14" s="292" t="s">
        <v>531</v>
      </c>
      <c r="C14" s="288"/>
      <c r="D14" s="288"/>
      <c r="E14" s="289"/>
      <c r="F14" s="76">
        <f>'SO 101a2'!H37</f>
        <v>0</v>
      </c>
      <c r="G14" s="77">
        <f t="shared" si="0"/>
        <v>0</v>
      </c>
      <c r="H14" s="267"/>
      <c r="I14" s="268"/>
    </row>
    <row r="15" spans="1:9" ht="12.75">
      <c r="A15" s="75" t="s">
        <v>359</v>
      </c>
      <c r="B15" s="287" t="s">
        <v>360</v>
      </c>
      <c r="C15" s="288"/>
      <c r="D15" s="288"/>
      <c r="E15" s="289"/>
      <c r="F15" s="76">
        <f>'SO 101b'!H28</f>
        <v>0</v>
      </c>
      <c r="G15" s="77">
        <f t="shared" si="0"/>
        <v>0</v>
      </c>
      <c r="H15" s="267"/>
      <c r="I15" s="268"/>
    </row>
    <row r="16" spans="1:9" ht="12.75">
      <c r="A16" s="75" t="s">
        <v>361</v>
      </c>
      <c r="B16" s="287" t="s">
        <v>362</v>
      </c>
      <c r="C16" s="288"/>
      <c r="D16" s="288"/>
      <c r="E16" s="289"/>
      <c r="F16" s="76">
        <f>'SO 102'!H62</f>
        <v>0</v>
      </c>
      <c r="G16" s="77">
        <f t="shared" si="0"/>
        <v>0</v>
      </c>
      <c r="H16" s="267"/>
      <c r="I16" s="268"/>
    </row>
    <row r="17" spans="1:9" s="105" customFormat="1" ht="29.25" customHeight="1">
      <c r="A17" s="103" t="s">
        <v>363</v>
      </c>
      <c r="B17" s="284" t="s">
        <v>547</v>
      </c>
      <c r="C17" s="285"/>
      <c r="D17" s="285"/>
      <c r="E17" s="286"/>
      <c r="F17" s="102">
        <f>'SO 104'!H11</f>
        <v>0</v>
      </c>
      <c r="G17" s="104">
        <f t="shared" si="0"/>
        <v>0</v>
      </c>
      <c r="H17" s="290" t="s">
        <v>580</v>
      </c>
      <c r="I17" s="291"/>
    </row>
    <row r="18" spans="1:9" ht="12.75">
      <c r="A18" s="75" t="s">
        <v>364</v>
      </c>
      <c r="B18" s="287" t="s">
        <v>365</v>
      </c>
      <c r="C18" s="288"/>
      <c r="D18" s="288"/>
      <c r="E18" s="289"/>
      <c r="F18" s="76">
        <f>'SO 105'!H75</f>
        <v>0</v>
      </c>
      <c r="G18" s="77">
        <f t="shared" si="0"/>
        <v>0</v>
      </c>
      <c r="H18" s="267"/>
      <c r="I18" s="268"/>
    </row>
    <row r="19" spans="1:9" ht="13.5" thickBot="1">
      <c r="A19" s="75" t="s">
        <v>366</v>
      </c>
      <c r="B19" s="287" t="s">
        <v>367</v>
      </c>
      <c r="C19" s="288"/>
      <c r="D19" s="288"/>
      <c r="E19" s="289"/>
      <c r="F19" s="76">
        <f>'SO 106'!H38</f>
        <v>0</v>
      </c>
      <c r="G19" s="77">
        <f t="shared" si="0"/>
        <v>0</v>
      </c>
      <c r="H19" s="264"/>
      <c r="I19" s="265"/>
    </row>
    <row r="20" spans="1:9" ht="13.5" thickBot="1">
      <c r="A20" s="196" t="s">
        <v>368</v>
      </c>
      <c r="B20" s="197"/>
      <c r="C20" s="197"/>
      <c r="D20" s="197"/>
      <c r="E20" s="198"/>
      <c r="F20" s="78">
        <f>SUM(F11:F19)</f>
        <v>0</v>
      </c>
      <c r="G20" s="79">
        <f>SUM(G11:G19)</f>
        <v>0</v>
      </c>
      <c r="H20" s="202"/>
      <c r="I20" s="203"/>
    </row>
    <row r="21" spans="1:9" ht="25.5">
      <c r="A21" s="80" t="s">
        <v>369</v>
      </c>
      <c r="B21" s="216" t="s">
        <v>370</v>
      </c>
      <c r="C21" s="217"/>
      <c r="D21" s="217"/>
      <c r="E21" s="218"/>
      <c r="F21" s="67" t="s">
        <v>350</v>
      </c>
      <c r="G21" s="68" t="s">
        <v>351</v>
      </c>
      <c r="H21" s="219"/>
      <c r="I21" s="220"/>
    </row>
    <row r="22" spans="1:9" ht="26.25" thickBot="1">
      <c r="A22" s="81" t="s">
        <v>371</v>
      </c>
      <c r="B22" s="252" t="s">
        <v>372</v>
      </c>
      <c r="C22" s="269"/>
      <c r="D22" s="269"/>
      <c r="E22" s="270"/>
      <c r="F22" s="70" t="s">
        <v>350</v>
      </c>
      <c r="G22" s="71" t="s">
        <v>351</v>
      </c>
      <c r="H22" s="238"/>
      <c r="I22" s="239"/>
    </row>
    <row r="23" spans="1:9" ht="12.75">
      <c r="A23" s="72" t="s">
        <v>373</v>
      </c>
      <c r="B23" s="271"/>
      <c r="C23" s="271"/>
      <c r="D23" s="271"/>
      <c r="E23" s="271" t="s">
        <v>374</v>
      </c>
      <c r="F23" s="186" t="s">
        <v>578</v>
      </c>
      <c r="G23" s="187"/>
      <c r="H23" s="272" t="s">
        <v>561</v>
      </c>
      <c r="I23" s="273"/>
    </row>
    <row r="24" spans="1:9" ht="12.75">
      <c r="A24" s="82"/>
      <c r="B24" s="278" t="s">
        <v>401</v>
      </c>
      <c r="C24" s="278"/>
      <c r="D24" s="278"/>
      <c r="E24" s="278"/>
      <c r="F24" s="188"/>
      <c r="G24" s="189"/>
      <c r="H24" s="274"/>
      <c r="I24" s="275"/>
    </row>
    <row r="25" spans="1:9" ht="13.5" thickBot="1">
      <c r="A25" s="82"/>
      <c r="B25" s="279"/>
      <c r="C25" s="279"/>
      <c r="D25" s="279"/>
      <c r="E25" s="279"/>
      <c r="F25" s="190"/>
      <c r="G25" s="191"/>
      <c r="H25" s="276"/>
      <c r="I25" s="277"/>
    </row>
    <row r="26" spans="1:9" ht="13.5" thickBot="1">
      <c r="A26" s="196" t="s">
        <v>375</v>
      </c>
      <c r="B26" s="197"/>
      <c r="C26" s="197"/>
      <c r="D26" s="197"/>
      <c r="E26" s="198"/>
      <c r="F26" s="83">
        <v>0</v>
      </c>
      <c r="G26" s="84">
        <v>0</v>
      </c>
      <c r="H26" s="202"/>
      <c r="I26" s="203"/>
    </row>
    <row r="27" spans="1:9" ht="25.5">
      <c r="A27" s="80" t="s">
        <v>376</v>
      </c>
      <c r="B27" s="216" t="s">
        <v>377</v>
      </c>
      <c r="C27" s="217"/>
      <c r="D27" s="217"/>
      <c r="E27" s="218"/>
      <c r="F27" s="67" t="s">
        <v>350</v>
      </c>
      <c r="G27" s="68" t="s">
        <v>351</v>
      </c>
      <c r="H27" s="219"/>
      <c r="I27" s="220"/>
    </row>
    <row r="28" spans="1:9" ht="26.25" thickBot="1">
      <c r="A28" s="252" t="s">
        <v>378</v>
      </c>
      <c r="B28" s="253"/>
      <c r="C28" s="253"/>
      <c r="D28" s="254"/>
      <c r="E28" s="70"/>
      <c r="F28" s="70" t="s">
        <v>350</v>
      </c>
      <c r="G28" s="71" t="s">
        <v>351</v>
      </c>
      <c r="H28" s="238"/>
      <c r="I28" s="239"/>
    </row>
    <row r="29" spans="1:9" ht="91.5" customHeight="1">
      <c r="A29" s="255" t="s">
        <v>402</v>
      </c>
      <c r="B29" s="256"/>
      <c r="C29" s="256"/>
      <c r="D29" s="256"/>
      <c r="E29" s="85" t="s">
        <v>403</v>
      </c>
      <c r="F29" s="101"/>
      <c r="G29" s="87">
        <f>F29*1.21</f>
        <v>0</v>
      </c>
      <c r="H29" s="262"/>
      <c r="I29" s="263"/>
    </row>
    <row r="30" spans="1:9" ht="132" customHeight="1">
      <c r="A30" s="246" t="s">
        <v>404</v>
      </c>
      <c r="B30" s="247"/>
      <c r="C30" s="247"/>
      <c r="D30" s="266"/>
      <c r="E30" s="88" t="s">
        <v>403</v>
      </c>
      <c r="F30" s="102"/>
      <c r="G30" s="77">
        <f>F30*1.21</f>
        <v>0</v>
      </c>
      <c r="H30" s="267"/>
      <c r="I30" s="268"/>
    </row>
    <row r="31" spans="1:9" ht="83.25" customHeight="1" thickBot="1">
      <c r="A31" s="280" t="s">
        <v>428</v>
      </c>
      <c r="B31" s="281"/>
      <c r="C31" s="281"/>
      <c r="D31" s="281"/>
      <c r="E31" s="97" t="s">
        <v>403</v>
      </c>
      <c r="F31" s="95"/>
      <c r="G31" s="96">
        <f>F31*1.21</f>
        <v>0</v>
      </c>
      <c r="H31" s="282"/>
      <c r="I31" s="283"/>
    </row>
    <row r="32" spans="1:9" ht="13.5" thickBot="1">
      <c r="A32" s="196" t="s">
        <v>379</v>
      </c>
      <c r="B32" s="197"/>
      <c r="C32" s="197"/>
      <c r="D32" s="197"/>
      <c r="E32" s="198"/>
      <c r="F32" s="78">
        <f>SUM(F29:F31)</f>
        <v>0</v>
      </c>
      <c r="G32" s="79">
        <f>SUM(G29:G31)</f>
        <v>0</v>
      </c>
      <c r="H32" s="202"/>
      <c r="I32" s="203"/>
    </row>
    <row r="33" spans="1:9" ht="25.5">
      <c r="A33" s="80" t="s">
        <v>380</v>
      </c>
      <c r="B33" s="216" t="s">
        <v>381</v>
      </c>
      <c r="C33" s="217"/>
      <c r="D33" s="217"/>
      <c r="E33" s="218"/>
      <c r="F33" s="67" t="s">
        <v>350</v>
      </c>
      <c r="G33" s="68" t="s">
        <v>351</v>
      </c>
      <c r="H33" s="219"/>
      <c r="I33" s="220"/>
    </row>
    <row r="34" spans="1:9" ht="26.25" thickBot="1">
      <c r="A34" s="252" t="s">
        <v>382</v>
      </c>
      <c r="B34" s="253"/>
      <c r="C34" s="253"/>
      <c r="D34" s="254"/>
      <c r="E34" s="70"/>
      <c r="F34" s="70" t="s">
        <v>350</v>
      </c>
      <c r="G34" s="71" t="s">
        <v>351</v>
      </c>
      <c r="H34" s="238"/>
      <c r="I34" s="239"/>
    </row>
    <row r="35" spans="1:9" ht="54" customHeight="1">
      <c r="A35" s="255" t="s">
        <v>383</v>
      </c>
      <c r="B35" s="256"/>
      <c r="C35" s="256"/>
      <c r="D35" s="257"/>
      <c r="E35" s="85" t="s">
        <v>403</v>
      </c>
      <c r="F35" s="86"/>
      <c r="G35" s="87">
        <f>F35*1.21</f>
        <v>0</v>
      </c>
      <c r="H35" s="262"/>
      <c r="I35" s="263"/>
    </row>
    <row r="36" spans="1:9" ht="90.75" customHeight="1" thickBot="1">
      <c r="A36" s="248" t="s">
        <v>405</v>
      </c>
      <c r="B36" s="249"/>
      <c r="C36" s="249"/>
      <c r="D36" s="249"/>
      <c r="E36" s="88" t="s">
        <v>403</v>
      </c>
      <c r="F36" s="76"/>
      <c r="G36" s="77">
        <f>F36*1.21</f>
        <v>0</v>
      </c>
      <c r="H36" s="264"/>
      <c r="I36" s="265"/>
    </row>
    <row r="37" spans="1:9" ht="13.5" thickBot="1">
      <c r="A37" s="196" t="s">
        <v>384</v>
      </c>
      <c r="B37" s="197"/>
      <c r="C37" s="197"/>
      <c r="D37" s="197"/>
      <c r="E37" s="198"/>
      <c r="F37" s="78">
        <f>SUM(F35:F36)</f>
        <v>0</v>
      </c>
      <c r="G37" s="79">
        <f>SUM(G35:G36)</f>
        <v>0</v>
      </c>
      <c r="H37" s="202"/>
      <c r="I37" s="203"/>
    </row>
    <row r="38" spans="1:9" ht="25.5">
      <c r="A38" s="80" t="s">
        <v>385</v>
      </c>
      <c r="B38" s="216" t="s">
        <v>386</v>
      </c>
      <c r="C38" s="217"/>
      <c r="D38" s="217"/>
      <c r="E38" s="218"/>
      <c r="F38" s="67" t="s">
        <v>350</v>
      </c>
      <c r="G38" s="68" t="s">
        <v>351</v>
      </c>
      <c r="H38" s="219"/>
      <c r="I38" s="220"/>
    </row>
    <row r="39" spans="1:9" ht="26.25" thickBot="1">
      <c r="A39" s="252" t="s">
        <v>382</v>
      </c>
      <c r="B39" s="253"/>
      <c r="C39" s="253"/>
      <c r="D39" s="254"/>
      <c r="E39" s="70"/>
      <c r="F39" s="70" t="s">
        <v>350</v>
      </c>
      <c r="G39" s="71" t="s">
        <v>351</v>
      </c>
      <c r="H39" s="238"/>
      <c r="I39" s="239"/>
    </row>
    <row r="40" spans="1:9" ht="149.25" customHeight="1">
      <c r="A40" s="258" t="s">
        <v>412</v>
      </c>
      <c r="B40" s="256"/>
      <c r="C40" s="256"/>
      <c r="D40" s="256"/>
      <c r="E40" s="259" t="s">
        <v>403</v>
      </c>
      <c r="F40" s="232"/>
      <c r="G40" s="235">
        <f aca="true" t="shared" si="1" ref="G40:G45">F40*1.21</f>
        <v>0</v>
      </c>
      <c r="H40" s="240"/>
      <c r="I40" s="241"/>
    </row>
    <row r="41" spans="1:9" ht="12.75">
      <c r="A41" s="246" t="s">
        <v>387</v>
      </c>
      <c r="B41" s="247"/>
      <c r="C41" s="247"/>
      <c r="D41" s="247"/>
      <c r="E41" s="260"/>
      <c r="F41" s="233"/>
      <c r="G41" s="236">
        <f t="shared" si="1"/>
        <v>0</v>
      </c>
      <c r="H41" s="242"/>
      <c r="I41" s="243"/>
    </row>
    <row r="42" spans="1:9" ht="12.75">
      <c r="A42" s="246" t="s">
        <v>388</v>
      </c>
      <c r="B42" s="247"/>
      <c r="C42" s="247"/>
      <c r="D42" s="247"/>
      <c r="E42" s="260"/>
      <c r="F42" s="233"/>
      <c r="G42" s="236">
        <f t="shared" si="1"/>
        <v>0</v>
      </c>
      <c r="H42" s="242"/>
      <c r="I42" s="243"/>
    </row>
    <row r="43" spans="1:9" ht="35.25" customHeight="1">
      <c r="A43" s="248" t="s">
        <v>389</v>
      </c>
      <c r="B43" s="249"/>
      <c r="C43" s="249"/>
      <c r="D43" s="249"/>
      <c r="E43" s="260"/>
      <c r="F43" s="233"/>
      <c r="G43" s="236">
        <f t="shared" si="1"/>
        <v>0</v>
      </c>
      <c r="H43" s="242"/>
      <c r="I43" s="243"/>
    </row>
    <row r="44" spans="1:9" ht="33" customHeight="1">
      <c r="A44" s="246" t="s">
        <v>390</v>
      </c>
      <c r="B44" s="247"/>
      <c r="C44" s="247"/>
      <c r="D44" s="247"/>
      <c r="E44" s="260"/>
      <c r="F44" s="233"/>
      <c r="G44" s="236">
        <f t="shared" si="1"/>
        <v>0</v>
      </c>
      <c r="H44" s="242"/>
      <c r="I44" s="243"/>
    </row>
    <row r="45" spans="1:9" ht="39" customHeight="1" thickBot="1">
      <c r="A45" s="250" t="s">
        <v>406</v>
      </c>
      <c r="B45" s="251"/>
      <c r="C45" s="251"/>
      <c r="D45" s="251"/>
      <c r="E45" s="261"/>
      <c r="F45" s="234"/>
      <c r="G45" s="237">
        <f t="shared" si="1"/>
        <v>0</v>
      </c>
      <c r="H45" s="244"/>
      <c r="I45" s="245"/>
    </row>
    <row r="46" spans="1:9" ht="13.5" thickBot="1">
      <c r="A46" s="196" t="s">
        <v>391</v>
      </c>
      <c r="B46" s="197"/>
      <c r="C46" s="197"/>
      <c r="D46" s="197"/>
      <c r="E46" s="198"/>
      <c r="F46" s="83">
        <f>SUM(F40)</f>
        <v>0</v>
      </c>
      <c r="G46" s="84">
        <f>SUM(G40)</f>
        <v>0</v>
      </c>
      <c r="H46" s="202"/>
      <c r="I46" s="203"/>
    </row>
    <row r="47" spans="1:9" ht="25.5">
      <c r="A47" s="80" t="s">
        <v>392</v>
      </c>
      <c r="B47" s="216" t="s">
        <v>393</v>
      </c>
      <c r="C47" s="217"/>
      <c r="D47" s="217"/>
      <c r="E47" s="218"/>
      <c r="F47" s="67" t="s">
        <v>350</v>
      </c>
      <c r="G47" s="68" t="s">
        <v>351</v>
      </c>
      <c r="H47" s="219"/>
      <c r="I47" s="220"/>
    </row>
    <row r="48" spans="1:9" ht="26.25" thickBot="1">
      <c r="A48" s="221" t="s">
        <v>382</v>
      </c>
      <c r="B48" s="222"/>
      <c r="C48" s="222"/>
      <c r="D48" s="223"/>
      <c r="E48" s="173"/>
      <c r="F48" s="173" t="s">
        <v>350</v>
      </c>
      <c r="G48" s="174" t="s">
        <v>351</v>
      </c>
      <c r="H48" s="226"/>
      <c r="I48" s="227"/>
    </row>
    <row r="49" spans="1:9" ht="53.25" customHeight="1">
      <c r="A49" s="224" t="s">
        <v>572</v>
      </c>
      <c r="B49" s="225"/>
      <c r="C49" s="225"/>
      <c r="D49" s="225"/>
      <c r="E49" s="175" t="s">
        <v>403</v>
      </c>
      <c r="F49" s="86"/>
      <c r="G49" s="87">
        <f>F49*1.21</f>
        <v>0</v>
      </c>
      <c r="H49" s="204" t="s">
        <v>575</v>
      </c>
      <c r="I49" s="205"/>
    </row>
    <row r="50" spans="1:9" ht="26.25" customHeight="1">
      <c r="A50" s="208" t="s">
        <v>562</v>
      </c>
      <c r="B50" s="209"/>
      <c r="C50" s="209"/>
      <c r="D50" s="209"/>
      <c r="E50" s="179"/>
      <c r="F50" s="180"/>
      <c r="G50" s="181"/>
      <c r="H50" s="206"/>
      <c r="I50" s="207"/>
    </row>
    <row r="51" spans="1:9" ht="21.75" customHeight="1">
      <c r="A51" s="208" t="s">
        <v>563</v>
      </c>
      <c r="B51" s="209"/>
      <c r="C51" s="209"/>
      <c r="D51" s="209"/>
      <c r="E51" s="171" t="s">
        <v>403</v>
      </c>
      <c r="F51" s="76"/>
      <c r="G51" s="77">
        <f>F51*1.21</f>
        <v>0</v>
      </c>
      <c r="H51" s="177" t="s">
        <v>574</v>
      </c>
      <c r="I51" s="178"/>
    </row>
    <row r="52" spans="1:9" ht="19.5" customHeight="1">
      <c r="A52" s="208" t="s">
        <v>564</v>
      </c>
      <c r="B52" s="209"/>
      <c r="C52" s="209"/>
      <c r="D52" s="209"/>
      <c r="E52" s="171" t="s">
        <v>403</v>
      </c>
      <c r="F52" s="76"/>
      <c r="G52" s="77">
        <f>F52*1.21</f>
        <v>0</v>
      </c>
      <c r="H52" s="177" t="s">
        <v>574</v>
      </c>
      <c r="I52" s="178"/>
    </row>
    <row r="53" spans="1:9" ht="19.5" customHeight="1">
      <c r="A53" s="208" t="s">
        <v>565</v>
      </c>
      <c r="B53" s="209"/>
      <c r="C53" s="209"/>
      <c r="D53" s="209"/>
      <c r="E53" s="171" t="s">
        <v>403</v>
      </c>
      <c r="F53" s="184" t="s">
        <v>578</v>
      </c>
      <c r="G53" s="185"/>
      <c r="H53" s="230" t="s">
        <v>561</v>
      </c>
      <c r="I53" s="231"/>
    </row>
    <row r="54" spans="1:9" ht="28.5" customHeight="1">
      <c r="A54" s="208" t="s">
        <v>566</v>
      </c>
      <c r="B54" s="209"/>
      <c r="C54" s="209"/>
      <c r="D54" s="209"/>
      <c r="E54" s="171" t="s">
        <v>403</v>
      </c>
      <c r="F54" s="76"/>
      <c r="G54" s="77">
        <f>F54*1.21</f>
        <v>0</v>
      </c>
      <c r="H54" s="228" t="s">
        <v>577</v>
      </c>
      <c r="I54" s="229"/>
    </row>
    <row r="55" spans="1:9" ht="27.75" customHeight="1">
      <c r="A55" s="210" t="s">
        <v>567</v>
      </c>
      <c r="B55" s="211"/>
      <c r="C55" s="211"/>
      <c r="D55" s="211"/>
      <c r="E55" s="171" t="s">
        <v>403</v>
      </c>
      <c r="F55" s="76"/>
      <c r="G55" s="77">
        <f>F55*1.21</f>
        <v>0</v>
      </c>
      <c r="H55" s="228" t="s">
        <v>576</v>
      </c>
      <c r="I55" s="229"/>
    </row>
    <row r="56" spans="1:9" ht="28.5" customHeight="1">
      <c r="A56" s="208" t="s">
        <v>573</v>
      </c>
      <c r="B56" s="209"/>
      <c r="C56" s="209"/>
      <c r="D56" s="209"/>
      <c r="E56" s="171" t="s">
        <v>403</v>
      </c>
      <c r="F56" s="76"/>
      <c r="G56" s="77">
        <f>F56*1.21</f>
        <v>0</v>
      </c>
      <c r="H56" s="177" t="s">
        <v>574</v>
      </c>
      <c r="I56" s="178"/>
    </row>
    <row r="57" spans="1:9" ht="27.75" customHeight="1">
      <c r="A57" s="208" t="s">
        <v>571</v>
      </c>
      <c r="B57" s="209"/>
      <c r="C57" s="209"/>
      <c r="D57" s="209"/>
      <c r="E57" s="171" t="s">
        <v>403</v>
      </c>
      <c r="F57" s="76"/>
      <c r="G57" s="77">
        <f>F57*1.21</f>
        <v>0</v>
      </c>
      <c r="H57" s="177" t="s">
        <v>574</v>
      </c>
      <c r="I57" s="178"/>
    </row>
    <row r="58" spans="1:10" ht="28.5" customHeight="1">
      <c r="A58" s="208" t="s">
        <v>568</v>
      </c>
      <c r="B58" s="209"/>
      <c r="C58" s="209"/>
      <c r="D58" s="209"/>
      <c r="E58" s="171" t="s">
        <v>403</v>
      </c>
      <c r="F58" s="184" t="s">
        <v>578</v>
      </c>
      <c r="G58" s="185"/>
      <c r="H58" s="230" t="s">
        <v>561</v>
      </c>
      <c r="I58" s="231"/>
      <c r="J58" s="172"/>
    </row>
    <row r="59" spans="1:9" ht="69" customHeight="1">
      <c r="A59" s="208" t="s">
        <v>569</v>
      </c>
      <c r="B59" s="209"/>
      <c r="C59" s="209"/>
      <c r="D59" s="209"/>
      <c r="E59" s="171" t="s">
        <v>403</v>
      </c>
      <c r="F59" s="76"/>
      <c r="G59" s="77">
        <f>F59*1.21</f>
        <v>0</v>
      </c>
      <c r="H59" s="228" t="s">
        <v>570</v>
      </c>
      <c r="I59" s="229"/>
    </row>
    <row r="60" spans="1:9" ht="13.5" thickBot="1">
      <c r="A60" s="192" t="s">
        <v>394</v>
      </c>
      <c r="B60" s="193"/>
      <c r="C60" s="193"/>
      <c r="D60" s="193"/>
      <c r="E60" s="176" t="s">
        <v>403</v>
      </c>
      <c r="F60" s="182" t="s">
        <v>578</v>
      </c>
      <c r="G60" s="183"/>
      <c r="H60" s="194" t="s">
        <v>561</v>
      </c>
      <c r="I60" s="195"/>
    </row>
    <row r="61" spans="1:9" ht="13.5" thickBot="1">
      <c r="A61" s="196" t="s">
        <v>395</v>
      </c>
      <c r="B61" s="197"/>
      <c r="C61" s="197"/>
      <c r="D61" s="197"/>
      <c r="E61" s="198"/>
      <c r="F61" s="78">
        <f>SUM(F49:F60)</f>
        <v>0</v>
      </c>
      <c r="G61" s="79">
        <f>SUM(G49:G60)</f>
        <v>0</v>
      </c>
      <c r="H61" s="213"/>
      <c r="I61" s="203"/>
    </row>
    <row r="62" spans="1:9" ht="16.5" thickBot="1">
      <c r="A62" s="199" t="s">
        <v>396</v>
      </c>
      <c r="B62" s="200"/>
      <c r="C62" s="200"/>
      <c r="D62" s="200"/>
      <c r="E62" s="201"/>
      <c r="F62" s="89">
        <f>F20+F26+F32+F37+F46+F61</f>
        <v>0</v>
      </c>
      <c r="G62" s="90">
        <f>G20+G26+G32+G37+G46+G61</f>
        <v>0</v>
      </c>
      <c r="H62" s="214"/>
      <c r="I62" s="215"/>
    </row>
    <row r="63" spans="1:9" ht="76.5" customHeight="1">
      <c r="A63" s="212" t="s">
        <v>413</v>
      </c>
      <c r="B63" s="212"/>
      <c r="C63" s="212"/>
      <c r="D63" s="212"/>
      <c r="E63" s="212"/>
      <c r="F63" s="212"/>
      <c r="G63" s="212"/>
      <c r="H63" s="212"/>
      <c r="I63" s="212"/>
    </row>
  </sheetData>
  <sheetProtection/>
  <mergeCells count="122">
    <mergeCell ref="A1:I1"/>
    <mergeCell ref="A2:C2"/>
    <mergeCell ref="D2:G2"/>
    <mergeCell ref="A3:C3"/>
    <mergeCell ref="D3:G3"/>
    <mergeCell ref="A4:C4"/>
    <mergeCell ref="D4:G4"/>
    <mergeCell ref="H4:I4"/>
    <mergeCell ref="D5:G5"/>
    <mergeCell ref="H5:I5"/>
    <mergeCell ref="H9:I9"/>
    <mergeCell ref="B10:E10"/>
    <mergeCell ref="H10:I10"/>
    <mergeCell ref="H6:I6"/>
    <mergeCell ref="A8:E8"/>
    <mergeCell ref="F8:G8"/>
    <mergeCell ref="H16:I16"/>
    <mergeCell ref="H19:I19"/>
    <mergeCell ref="B11:E11"/>
    <mergeCell ref="B9:E9"/>
    <mergeCell ref="A5:C5"/>
    <mergeCell ref="A6:C6"/>
    <mergeCell ref="D6:G6"/>
    <mergeCell ref="H11:I11"/>
    <mergeCell ref="H8:I8"/>
    <mergeCell ref="H20:I20"/>
    <mergeCell ref="B12:E12"/>
    <mergeCell ref="B13:E13"/>
    <mergeCell ref="B14:E14"/>
    <mergeCell ref="B15:E15"/>
    <mergeCell ref="B16:E16"/>
    <mergeCell ref="H12:I12"/>
    <mergeCell ref="H13:I13"/>
    <mergeCell ref="H14:I14"/>
    <mergeCell ref="H15:I15"/>
    <mergeCell ref="A31:D31"/>
    <mergeCell ref="H31:I31"/>
    <mergeCell ref="B17:E17"/>
    <mergeCell ref="B18:E18"/>
    <mergeCell ref="B19:E19"/>
    <mergeCell ref="A20:E20"/>
    <mergeCell ref="B21:E21"/>
    <mergeCell ref="H21:I21"/>
    <mergeCell ref="H17:I17"/>
    <mergeCell ref="H18:I18"/>
    <mergeCell ref="B22:E22"/>
    <mergeCell ref="B23:E23"/>
    <mergeCell ref="H23:I25"/>
    <mergeCell ref="B24:E24"/>
    <mergeCell ref="B25:E25"/>
    <mergeCell ref="H22:I22"/>
    <mergeCell ref="A26:E26"/>
    <mergeCell ref="B27:E27"/>
    <mergeCell ref="H27:I27"/>
    <mergeCell ref="A28:D28"/>
    <mergeCell ref="A29:D29"/>
    <mergeCell ref="A30:D30"/>
    <mergeCell ref="H28:I28"/>
    <mergeCell ref="H26:I26"/>
    <mergeCell ref="H29:I29"/>
    <mergeCell ref="H30:I30"/>
    <mergeCell ref="H38:I38"/>
    <mergeCell ref="H34:I34"/>
    <mergeCell ref="H37:I37"/>
    <mergeCell ref="H35:I35"/>
    <mergeCell ref="H36:I36"/>
    <mergeCell ref="A32:E32"/>
    <mergeCell ref="B33:E33"/>
    <mergeCell ref="H33:I33"/>
    <mergeCell ref="H32:I32"/>
    <mergeCell ref="A34:D34"/>
    <mergeCell ref="A35:D35"/>
    <mergeCell ref="A36:D36"/>
    <mergeCell ref="A37:E37"/>
    <mergeCell ref="B38:E38"/>
    <mergeCell ref="A39:D39"/>
    <mergeCell ref="H39:I39"/>
    <mergeCell ref="H40:I45"/>
    <mergeCell ref="A41:D41"/>
    <mergeCell ref="A42:D42"/>
    <mergeCell ref="A43:D43"/>
    <mergeCell ref="A44:D44"/>
    <mergeCell ref="A45:D45"/>
    <mergeCell ref="A40:D40"/>
    <mergeCell ref="E40:E45"/>
    <mergeCell ref="H58:I58"/>
    <mergeCell ref="H54:I54"/>
    <mergeCell ref="H55:I55"/>
    <mergeCell ref="H53:I53"/>
    <mergeCell ref="F58:G58"/>
    <mergeCell ref="F40:F45"/>
    <mergeCell ref="G40:G45"/>
    <mergeCell ref="A63:I63"/>
    <mergeCell ref="H61:I61"/>
    <mergeCell ref="H62:I62"/>
    <mergeCell ref="A46:E46"/>
    <mergeCell ref="B47:E47"/>
    <mergeCell ref="H47:I47"/>
    <mergeCell ref="A48:D48"/>
    <mergeCell ref="A49:D49"/>
    <mergeCell ref="H48:I48"/>
    <mergeCell ref="A58:D58"/>
    <mergeCell ref="A62:E62"/>
    <mergeCell ref="H46:I46"/>
    <mergeCell ref="H49:I49"/>
    <mergeCell ref="H50:I50"/>
    <mergeCell ref="A56:D56"/>
    <mergeCell ref="A50:D50"/>
    <mergeCell ref="A51:D51"/>
    <mergeCell ref="A52:D52"/>
    <mergeCell ref="A53:D53"/>
    <mergeCell ref="A54:D54"/>
    <mergeCell ref="F60:G60"/>
    <mergeCell ref="F53:G53"/>
    <mergeCell ref="F23:G25"/>
    <mergeCell ref="A60:D60"/>
    <mergeCell ref="H60:I60"/>
    <mergeCell ref="A61:E61"/>
    <mergeCell ref="A55:D55"/>
    <mergeCell ref="A57:D57"/>
    <mergeCell ref="A59:D59"/>
    <mergeCell ref="H59:I59"/>
  </mergeCells>
  <printOptions horizontalCentered="1"/>
  <pageMargins left="0.3937007874015748" right="0.3937007874015748" top="0.3937007874015748" bottom="0.5905511811023623" header="0.1968503937007874" footer="0.1968503937007874"/>
  <pageSetup fitToHeight="0" fitToWidth="1" horizontalDpi="600" verticalDpi="600" orientation="portrait" paperSize="9" scale="63" r:id="rId1"/>
  <headerFooter>
    <oddFooter>&amp;L&amp;8&amp;F; &amp;A&amp;R&amp;P/&amp;N</oddFooter>
  </headerFooter>
  <rowBreaks count="1" manualBreakCount="1">
    <brk id="37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0"/>
  <sheetViews>
    <sheetView view="pageBreakPreview" zoomScale="80" zoomScaleSheetLayoutView="80" zoomScalePageLayoutView="0" workbookViewId="0" topLeftCell="A1">
      <pane ySplit="9" topLeftCell="A24" activePane="bottomLeft" state="frozen"/>
      <selection pane="topLeft" activeCell="A1" sqref="A1:I1"/>
      <selection pane="bottomLeft" activeCell="L25" sqref="L25"/>
    </sheetView>
  </sheetViews>
  <sheetFormatPr defaultColWidth="10.28125" defaultRowHeight="12.75" customHeight="1"/>
  <cols>
    <col min="1" max="1" width="6.00390625" style="122" customWidth="1"/>
    <col min="2" max="2" width="15.00390625" style="122" customWidth="1"/>
    <col min="3" max="3" width="12.00390625" style="122" customWidth="1"/>
    <col min="4" max="4" width="75.00390625" style="124" customWidth="1"/>
    <col min="5" max="5" width="9.00390625" style="122" customWidth="1"/>
    <col min="6" max="6" width="12.00390625" style="125" customWidth="1"/>
    <col min="7" max="7" width="14.00390625" style="126" customWidth="1"/>
    <col min="8" max="8" width="15.8515625" style="127" customWidth="1"/>
    <col min="9" max="16384" width="10.28125" style="105" customWidth="1"/>
  </cols>
  <sheetData>
    <row r="2" ht="15">
      <c r="C2" s="123" t="s">
        <v>0</v>
      </c>
    </row>
    <row r="4" spans="1:3" ht="15">
      <c r="A4" s="128" t="s">
        <v>1</v>
      </c>
      <c r="C4" s="129" t="s">
        <v>338</v>
      </c>
    </row>
    <row r="5" spans="1:3" ht="15">
      <c r="A5" s="128" t="s">
        <v>2</v>
      </c>
      <c r="C5" s="129" t="s">
        <v>329</v>
      </c>
    </row>
    <row r="6" spans="1:3" ht="15">
      <c r="A6" s="128" t="s">
        <v>3</v>
      </c>
      <c r="C6" s="129" t="s">
        <v>329</v>
      </c>
    </row>
    <row r="7" spans="1:8" ht="12.75">
      <c r="A7" s="130" t="s">
        <v>4</v>
      </c>
      <c r="B7" s="131" t="s">
        <v>5</v>
      </c>
      <c r="C7" s="131" t="s">
        <v>6</v>
      </c>
      <c r="D7" s="132" t="s">
        <v>7</v>
      </c>
      <c r="E7" s="131" t="s">
        <v>8</v>
      </c>
      <c r="F7" s="133" t="s">
        <v>9</v>
      </c>
      <c r="G7" s="318" t="s">
        <v>10</v>
      </c>
      <c r="H7" s="319"/>
    </row>
    <row r="8" spans="1:8" ht="12.75">
      <c r="A8" s="134" t="s">
        <v>11</v>
      </c>
      <c r="B8" s="135" t="s">
        <v>12</v>
      </c>
      <c r="C8" s="135" t="s">
        <v>12</v>
      </c>
      <c r="D8" s="136"/>
      <c r="E8" s="135"/>
      <c r="F8" s="137" t="s">
        <v>13</v>
      </c>
      <c r="G8" s="138" t="s">
        <v>14</v>
      </c>
      <c r="H8" s="139" t="s">
        <v>15</v>
      </c>
    </row>
    <row r="9" spans="1:8" ht="13.5" thickBot="1">
      <c r="A9" s="140" t="s">
        <v>16</v>
      </c>
      <c r="B9" s="141" t="s">
        <v>17</v>
      </c>
      <c r="C9" s="141" t="s">
        <v>18</v>
      </c>
      <c r="D9" s="142" t="s">
        <v>19</v>
      </c>
      <c r="E9" s="141" t="s">
        <v>20</v>
      </c>
      <c r="F9" s="143" t="s">
        <v>21</v>
      </c>
      <c r="G9" s="144" t="s">
        <v>22</v>
      </c>
      <c r="H9" s="145" t="s">
        <v>23</v>
      </c>
    </row>
    <row r="10" spans="1:8" ht="12.75">
      <c r="A10" s="146"/>
      <c r="B10" s="147" t="s">
        <v>16</v>
      </c>
      <c r="C10" s="147"/>
      <c r="D10" s="148" t="s">
        <v>33</v>
      </c>
      <c r="E10" s="147"/>
      <c r="F10" s="149"/>
      <c r="G10" s="150"/>
      <c r="H10" s="151"/>
    </row>
    <row r="11" spans="1:8" ht="66" customHeight="1">
      <c r="A11" s="115">
        <v>1</v>
      </c>
      <c r="B11" s="109" t="s">
        <v>330</v>
      </c>
      <c r="C11" s="109" t="s">
        <v>24</v>
      </c>
      <c r="D11" s="108" t="s">
        <v>526</v>
      </c>
      <c r="E11" s="109" t="s">
        <v>26</v>
      </c>
      <c r="F11" s="110">
        <v>200</v>
      </c>
      <c r="G11" s="112"/>
      <c r="H11" s="113">
        <f>G11*F11</f>
        <v>0</v>
      </c>
    </row>
    <row r="12" spans="1:8" ht="132.75" customHeight="1">
      <c r="A12" s="115">
        <v>2</v>
      </c>
      <c r="B12" s="109" t="s">
        <v>41</v>
      </c>
      <c r="C12" s="109" t="s">
        <v>24</v>
      </c>
      <c r="D12" s="108" t="s">
        <v>553</v>
      </c>
      <c r="E12" s="109" t="s">
        <v>32</v>
      </c>
      <c r="F12" s="110">
        <v>1707.5</v>
      </c>
      <c r="G12" s="112"/>
      <c r="H12" s="113">
        <f>G12*F12</f>
        <v>0</v>
      </c>
    </row>
    <row r="13" spans="1:8" ht="13.5" customHeight="1">
      <c r="A13" s="152"/>
      <c r="B13" s="153" t="s">
        <v>16</v>
      </c>
      <c r="C13" s="153"/>
      <c r="D13" s="154" t="s">
        <v>33</v>
      </c>
      <c r="E13" s="153"/>
      <c r="F13" s="155"/>
      <c r="G13" s="156"/>
      <c r="H13" s="157">
        <f>SUBTOTAL(9,H11:H12)</f>
        <v>0</v>
      </c>
    </row>
    <row r="14" spans="1:8" ht="13.5" customHeight="1">
      <c r="A14" s="115"/>
      <c r="B14" s="109"/>
      <c r="C14" s="109"/>
      <c r="D14" s="108"/>
      <c r="E14" s="109"/>
      <c r="F14" s="110"/>
      <c r="G14" s="112"/>
      <c r="H14" s="113"/>
    </row>
    <row r="15" spans="1:8" ht="12.75">
      <c r="A15" s="158"/>
      <c r="B15" s="159" t="s">
        <v>18</v>
      </c>
      <c r="C15" s="159"/>
      <c r="D15" s="160" t="s">
        <v>62</v>
      </c>
      <c r="E15" s="159"/>
      <c r="F15" s="161"/>
      <c r="G15" s="162"/>
      <c r="H15" s="163"/>
    </row>
    <row r="16" spans="1:8" ht="132" customHeight="1">
      <c r="A16" s="115">
        <v>3</v>
      </c>
      <c r="B16" s="109" t="s">
        <v>331</v>
      </c>
      <c r="C16" s="109" t="s">
        <v>24</v>
      </c>
      <c r="D16" s="108" t="s">
        <v>527</v>
      </c>
      <c r="E16" s="109" t="s">
        <v>32</v>
      </c>
      <c r="F16" s="110">
        <v>55</v>
      </c>
      <c r="G16" s="112"/>
      <c r="H16" s="113">
        <f>G16*F16</f>
        <v>0</v>
      </c>
    </row>
    <row r="17" spans="1:8" ht="132" customHeight="1">
      <c r="A17" s="115">
        <v>4</v>
      </c>
      <c r="B17" s="109" t="s">
        <v>332</v>
      </c>
      <c r="C17" s="109" t="s">
        <v>24</v>
      </c>
      <c r="D17" s="108" t="s">
        <v>528</v>
      </c>
      <c r="E17" s="109" t="s">
        <v>32</v>
      </c>
      <c r="F17" s="110">
        <v>88</v>
      </c>
      <c r="G17" s="112"/>
      <c r="H17" s="113">
        <f>G17*F17</f>
        <v>0</v>
      </c>
    </row>
    <row r="18" spans="1:8" ht="106.5" customHeight="1">
      <c r="A18" s="115">
        <v>5</v>
      </c>
      <c r="B18" s="109" t="s">
        <v>333</v>
      </c>
      <c r="C18" s="109" t="s">
        <v>24</v>
      </c>
      <c r="D18" s="108" t="s">
        <v>529</v>
      </c>
      <c r="E18" s="109" t="s">
        <v>32</v>
      </c>
      <c r="F18" s="110">
        <v>18</v>
      </c>
      <c r="G18" s="112"/>
      <c r="H18" s="113">
        <f>G18*F18</f>
        <v>0</v>
      </c>
    </row>
    <row r="19" spans="1:8" ht="12.75">
      <c r="A19" s="152"/>
      <c r="B19" s="153" t="s">
        <v>18</v>
      </c>
      <c r="C19" s="153"/>
      <c r="D19" s="154" t="s">
        <v>62</v>
      </c>
      <c r="E19" s="153"/>
      <c r="F19" s="155"/>
      <c r="G19" s="156"/>
      <c r="H19" s="157">
        <f>SUBTOTAL(9,H16:H18)</f>
        <v>0</v>
      </c>
    </row>
    <row r="20" spans="1:8" ht="12.75">
      <c r="A20" s="115"/>
      <c r="B20" s="109"/>
      <c r="C20" s="109"/>
      <c r="D20" s="108"/>
      <c r="E20" s="109"/>
      <c r="F20" s="110"/>
      <c r="G20" s="112"/>
      <c r="H20" s="113"/>
    </row>
    <row r="21" spans="1:8" ht="12.75">
      <c r="A21" s="158"/>
      <c r="B21" s="159" t="s">
        <v>20</v>
      </c>
      <c r="C21" s="159"/>
      <c r="D21" s="160" t="s">
        <v>29</v>
      </c>
      <c r="E21" s="159"/>
      <c r="F21" s="161"/>
      <c r="G21" s="162"/>
      <c r="H21" s="163"/>
    </row>
    <row r="22" spans="1:8" ht="53.25" customHeight="1">
      <c r="A22" s="115">
        <v>6</v>
      </c>
      <c r="B22" s="118">
        <v>56960</v>
      </c>
      <c r="C22" s="109" t="s">
        <v>24</v>
      </c>
      <c r="D22" s="108" t="s">
        <v>554</v>
      </c>
      <c r="E22" s="109" t="s">
        <v>32</v>
      </c>
      <c r="F22" s="110">
        <v>307.15</v>
      </c>
      <c r="G22" s="112"/>
      <c r="H22" s="113">
        <f aca="true" t="shared" si="0" ref="H22:H27">G22*F22</f>
        <v>0</v>
      </c>
    </row>
    <row r="23" spans="1:8" ht="93.75" customHeight="1">
      <c r="A23" s="115">
        <v>7</v>
      </c>
      <c r="B23" s="109" t="s">
        <v>124</v>
      </c>
      <c r="C23" s="109" t="s">
        <v>24</v>
      </c>
      <c r="D23" s="108" t="s">
        <v>550</v>
      </c>
      <c r="E23" s="109" t="s">
        <v>26</v>
      </c>
      <c r="F23" s="110">
        <v>37420</v>
      </c>
      <c r="G23" s="112"/>
      <c r="H23" s="113">
        <f t="shared" si="0"/>
        <v>0</v>
      </c>
    </row>
    <row r="24" spans="1:11" ht="95.25" customHeight="1">
      <c r="A24" s="115">
        <v>8</v>
      </c>
      <c r="B24" s="109" t="s">
        <v>126</v>
      </c>
      <c r="C24" s="109" t="s">
        <v>24</v>
      </c>
      <c r="D24" s="108" t="s">
        <v>555</v>
      </c>
      <c r="E24" s="109" t="s">
        <v>32</v>
      </c>
      <c r="F24" s="110">
        <v>1871</v>
      </c>
      <c r="G24" s="112"/>
      <c r="H24" s="113">
        <f t="shared" si="0"/>
        <v>0</v>
      </c>
      <c r="K24" s="164"/>
    </row>
    <row r="25" spans="1:8" ht="55.5" customHeight="1">
      <c r="A25" s="115">
        <v>9</v>
      </c>
      <c r="B25" s="109" t="s">
        <v>334</v>
      </c>
      <c r="C25" s="109" t="s">
        <v>24</v>
      </c>
      <c r="D25" s="108" t="s">
        <v>551</v>
      </c>
      <c r="E25" s="109" t="s">
        <v>32</v>
      </c>
      <c r="F25" s="110">
        <v>266</v>
      </c>
      <c r="G25" s="112"/>
      <c r="H25" s="113">
        <f t="shared" si="0"/>
        <v>0</v>
      </c>
    </row>
    <row r="26" spans="1:8" ht="120.75" customHeight="1">
      <c r="A26" s="115">
        <v>10</v>
      </c>
      <c r="B26" s="109" t="s">
        <v>549</v>
      </c>
      <c r="C26" s="109" t="s">
        <v>24</v>
      </c>
      <c r="D26" s="108" t="s">
        <v>556</v>
      </c>
      <c r="E26" s="109" t="s">
        <v>26</v>
      </c>
      <c r="F26" s="110">
        <v>8000</v>
      </c>
      <c r="G26" s="112"/>
      <c r="H26" s="113">
        <f t="shared" si="0"/>
        <v>0</v>
      </c>
    </row>
    <row r="27" spans="1:8" ht="40.5" customHeight="1">
      <c r="A27" s="115">
        <v>11</v>
      </c>
      <c r="B27" s="109" t="s">
        <v>81</v>
      </c>
      <c r="C27" s="109" t="s">
        <v>24</v>
      </c>
      <c r="D27" s="108" t="s">
        <v>530</v>
      </c>
      <c r="E27" s="109" t="s">
        <v>40</v>
      </c>
      <c r="F27" s="110">
        <v>250</v>
      </c>
      <c r="G27" s="112"/>
      <c r="H27" s="113">
        <f t="shared" si="0"/>
        <v>0</v>
      </c>
    </row>
    <row r="28" spans="1:8" ht="12.75">
      <c r="A28" s="152"/>
      <c r="B28" s="153" t="s">
        <v>20</v>
      </c>
      <c r="C28" s="153"/>
      <c r="D28" s="154" t="s">
        <v>29</v>
      </c>
      <c r="E28" s="153"/>
      <c r="F28" s="155"/>
      <c r="G28" s="156"/>
      <c r="H28" s="157">
        <f>SUBTOTAL(9,H22:H27)</f>
        <v>0</v>
      </c>
    </row>
    <row r="29" spans="1:8" ht="12.75">
      <c r="A29" s="115"/>
      <c r="B29" s="109"/>
      <c r="C29" s="109"/>
      <c r="D29" s="108"/>
      <c r="E29" s="109"/>
      <c r="F29" s="110"/>
      <c r="G29" s="112"/>
      <c r="H29" s="113"/>
    </row>
    <row r="30" spans="1:8" ht="12.75">
      <c r="A30" s="158"/>
      <c r="B30" s="159" t="s">
        <v>98</v>
      </c>
      <c r="C30" s="159"/>
      <c r="D30" s="160" t="s">
        <v>335</v>
      </c>
      <c r="E30" s="159"/>
      <c r="F30" s="161"/>
      <c r="G30" s="162"/>
      <c r="H30" s="163"/>
    </row>
    <row r="31" spans="1:8" ht="53.25" customHeight="1">
      <c r="A31" s="115">
        <v>12</v>
      </c>
      <c r="B31" s="109" t="s">
        <v>100</v>
      </c>
      <c r="C31" s="109" t="s">
        <v>24</v>
      </c>
      <c r="D31" s="108" t="s">
        <v>552</v>
      </c>
      <c r="E31" s="109" t="s">
        <v>36</v>
      </c>
      <c r="F31" s="110">
        <v>120</v>
      </c>
      <c r="G31" s="112"/>
      <c r="H31" s="113">
        <f>G31*F31</f>
        <v>0</v>
      </c>
    </row>
    <row r="32" spans="1:8" ht="95.25" customHeight="1">
      <c r="A32" s="115">
        <v>13</v>
      </c>
      <c r="B32" s="116">
        <v>915221</v>
      </c>
      <c r="C32" s="109"/>
      <c r="D32" s="108" t="s">
        <v>559</v>
      </c>
      <c r="E32" s="109" t="s">
        <v>26</v>
      </c>
      <c r="F32" s="110">
        <v>2119.2</v>
      </c>
      <c r="G32" s="112"/>
      <c r="H32" s="113">
        <f>G32*F32</f>
        <v>0</v>
      </c>
    </row>
    <row r="33" spans="1:8" ht="54.75" customHeight="1">
      <c r="A33" s="115">
        <v>14</v>
      </c>
      <c r="B33" s="116">
        <v>93808</v>
      </c>
      <c r="C33" s="109"/>
      <c r="D33" s="108" t="s">
        <v>557</v>
      </c>
      <c r="E33" s="109" t="s">
        <v>26</v>
      </c>
      <c r="F33" s="110">
        <v>37420</v>
      </c>
      <c r="G33" s="112"/>
      <c r="H33" s="113">
        <f>G33*F33</f>
        <v>0</v>
      </c>
    </row>
    <row r="34" spans="1:8" ht="57" customHeight="1">
      <c r="A34" s="115">
        <v>15</v>
      </c>
      <c r="B34" s="109" t="s">
        <v>114</v>
      </c>
      <c r="C34" s="109" t="s">
        <v>24</v>
      </c>
      <c r="D34" s="108" t="s">
        <v>558</v>
      </c>
      <c r="E34" s="109" t="s">
        <v>26</v>
      </c>
      <c r="F34" s="110">
        <v>37420</v>
      </c>
      <c r="G34" s="112"/>
      <c r="H34" s="113">
        <f>G34*F34</f>
        <v>0</v>
      </c>
    </row>
    <row r="35" spans="1:8" ht="318" customHeight="1">
      <c r="A35" s="115">
        <v>16</v>
      </c>
      <c r="B35" s="109" t="s">
        <v>410</v>
      </c>
      <c r="C35" s="109" t="s">
        <v>24</v>
      </c>
      <c r="D35" s="108" t="s">
        <v>579</v>
      </c>
      <c r="E35" s="109" t="s">
        <v>411</v>
      </c>
      <c r="F35" s="110">
        <v>1</v>
      </c>
      <c r="G35" s="112"/>
      <c r="H35" s="113">
        <f>G35*F35</f>
        <v>0</v>
      </c>
    </row>
    <row r="36" spans="1:8" ht="12.75">
      <c r="A36" s="152"/>
      <c r="B36" s="153" t="s">
        <v>98</v>
      </c>
      <c r="C36" s="153"/>
      <c r="D36" s="154" t="s">
        <v>335</v>
      </c>
      <c r="E36" s="153"/>
      <c r="F36" s="155"/>
      <c r="G36" s="156"/>
      <c r="H36" s="157">
        <f>SUBTOTAL(9,H31:H35)</f>
        <v>0</v>
      </c>
    </row>
    <row r="37" spans="1:8" ht="12.75">
      <c r="A37" s="115"/>
      <c r="B37" s="109"/>
      <c r="C37" s="109"/>
      <c r="D37" s="108"/>
      <c r="E37" s="109"/>
      <c r="F37" s="110"/>
      <c r="G37" s="112"/>
      <c r="H37" s="113"/>
    </row>
    <row r="38" spans="1:8" ht="12.75">
      <c r="A38" s="152"/>
      <c r="B38" s="153"/>
      <c r="C38" s="153"/>
      <c r="D38" s="154" t="s">
        <v>27</v>
      </c>
      <c r="E38" s="153"/>
      <c r="F38" s="155"/>
      <c r="G38" s="156"/>
      <c r="H38" s="157">
        <f>SUBTOTAL(9,H11:H36)</f>
        <v>0</v>
      </c>
    </row>
    <row r="39" spans="1:8" ht="12.75">
      <c r="A39" s="115"/>
      <c r="B39" s="109"/>
      <c r="C39" s="109"/>
      <c r="D39" s="108"/>
      <c r="E39" s="109"/>
      <c r="F39" s="110"/>
      <c r="G39" s="112"/>
      <c r="H39" s="113"/>
    </row>
    <row r="40" spans="1:8" ht="13.5" thickBot="1">
      <c r="A40" s="165"/>
      <c r="B40" s="166"/>
      <c r="C40" s="166"/>
      <c r="D40" s="167"/>
      <c r="E40" s="166"/>
      <c r="F40" s="168"/>
      <c r="G40" s="169"/>
      <c r="H40" s="170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1" r:id="rId1"/>
  <headerFooter>
    <oddFooter>&amp;L&amp;8&amp;F; &amp;A&amp;R&amp;P/&amp;N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:I1"/>
      <selection pane="bottomLeft" activeCell="G11" sqref="G1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0.5742187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28</v>
      </c>
    </row>
    <row r="6" spans="1:3" ht="15">
      <c r="A6" s="7" t="s">
        <v>3</v>
      </c>
      <c r="C6" s="8" t="s">
        <v>28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37" t="s">
        <v>20</v>
      </c>
      <c r="C10" s="37"/>
      <c r="D10" s="38" t="s">
        <v>29</v>
      </c>
      <c r="E10" s="37"/>
      <c r="F10" s="39"/>
      <c r="G10" s="40"/>
      <c r="H10" s="41"/>
    </row>
    <row r="11" spans="1:8" ht="80.25" customHeight="1">
      <c r="A11" s="42">
        <v>1</v>
      </c>
      <c r="B11" s="18" t="s">
        <v>30</v>
      </c>
      <c r="C11" s="18" t="s">
        <v>24</v>
      </c>
      <c r="D11" s="108" t="s">
        <v>429</v>
      </c>
      <c r="E11" s="18" t="s">
        <v>26</v>
      </c>
      <c r="F11" s="20">
        <v>96</v>
      </c>
      <c r="G11" s="49"/>
      <c r="H11" s="50">
        <f>G11*F11</f>
        <v>0</v>
      </c>
    </row>
    <row r="12" spans="1:8" ht="12.75">
      <c r="A12" s="43"/>
      <c r="B12" s="21" t="s">
        <v>20</v>
      </c>
      <c r="C12" s="21"/>
      <c r="D12" s="22" t="s">
        <v>29</v>
      </c>
      <c r="E12" s="21"/>
      <c r="F12" s="23"/>
      <c r="G12" s="51"/>
      <c r="H12" s="52">
        <f>SUBTOTAL(9,H11)</f>
        <v>0</v>
      </c>
    </row>
    <row r="13" spans="1:8" ht="12.75">
      <c r="A13" s="42"/>
      <c r="B13" s="18"/>
      <c r="C13" s="18"/>
      <c r="D13" s="19"/>
      <c r="E13" s="18"/>
      <c r="F13" s="20"/>
      <c r="G13" s="49"/>
      <c r="H13" s="50"/>
    </row>
    <row r="14" spans="1:8" ht="12.75">
      <c r="A14" s="43"/>
      <c r="B14" s="21"/>
      <c r="C14" s="21"/>
      <c r="D14" s="22" t="s">
        <v>27</v>
      </c>
      <c r="E14" s="21"/>
      <c r="F14" s="23"/>
      <c r="G14" s="51"/>
      <c r="H14" s="52">
        <f>SUBTOTAL(9,H11:H12)</f>
        <v>0</v>
      </c>
    </row>
    <row r="15" spans="1:8" ht="12.75">
      <c r="A15" s="42"/>
      <c r="B15" s="18"/>
      <c r="C15" s="18"/>
      <c r="D15" s="19"/>
      <c r="E15" s="18"/>
      <c r="F15" s="20"/>
      <c r="G15" s="49"/>
      <c r="H15" s="50"/>
    </row>
    <row r="16" spans="1:8" ht="13.5" thickBot="1">
      <c r="A16" s="45"/>
      <c r="B16" s="46"/>
      <c r="C16" s="46"/>
      <c r="D16" s="47"/>
      <c r="E16" s="46"/>
      <c r="F16" s="48"/>
      <c r="G16" s="53"/>
      <c r="H16" s="54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3" r:id="rId1"/>
  <headerFooter>
    <oddFooter>&amp;L&amp;8&amp;F; &amp;A&amp;R&amp;P/&amp;N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20"/>
  <sheetViews>
    <sheetView view="pageBreakPreview" zoomScale="80" zoomScaleSheetLayoutView="80" zoomScalePageLayoutView="0" workbookViewId="0" topLeftCell="A1">
      <pane ySplit="9" topLeftCell="A113" activePane="bottomLeft" state="frozen"/>
      <selection pane="topLeft" activeCell="A1" sqref="A1:I1"/>
      <selection pane="bottomLeft" activeCell="K115" sqref="K115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5.8515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31</v>
      </c>
    </row>
    <row r="6" spans="1:3" ht="15">
      <c r="A6" s="7" t="s">
        <v>3</v>
      </c>
      <c r="C6" s="8" t="s">
        <v>31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2.75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8" t="s">
        <v>23</v>
      </c>
    </row>
    <row r="10" spans="1:8" ht="12.75">
      <c r="A10" s="44"/>
      <c r="B10" s="24" t="s">
        <v>16</v>
      </c>
      <c r="C10" s="24"/>
      <c r="D10" s="25" t="s">
        <v>33</v>
      </c>
      <c r="E10" s="24"/>
      <c r="F10" s="26"/>
      <c r="G10" s="55"/>
      <c r="H10" s="117"/>
    </row>
    <row r="11" spans="1:8" ht="53.25" customHeight="1">
      <c r="A11" s="42">
        <v>2</v>
      </c>
      <c r="B11" s="18" t="s">
        <v>34</v>
      </c>
      <c r="C11" s="18" t="s">
        <v>24</v>
      </c>
      <c r="D11" s="108" t="s">
        <v>430</v>
      </c>
      <c r="E11" s="18" t="s">
        <v>26</v>
      </c>
      <c r="F11" s="20">
        <v>400</v>
      </c>
      <c r="G11" s="49"/>
      <c r="H11" s="50">
        <f aca="true" t="shared" si="0" ref="H11:H34">G11*F11</f>
        <v>0</v>
      </c>
    </row>
    <row r="12" spans="1:8" ht="54.75" customHeight="1">
      <c r="A12" s="42">
        <v>3</v>
      </c>
      <c r="B12" s="18" t="s">
        <v>35</v>
      </c>
      <c r="C12" s="18" t="s">
        <v>24</v>
      </c>
      <c r="D12" s="108" t="s">
        <v>431</v>
      </c>
      <c r="E12" s="18" t="s">
        <v>36</v>
      </c>
      <c r="F12" s="20">
        <v>150</v>
      </c>
      <c r="G12" s="49"/>
      <c r="H12" s="50">
        <f t="shared" si="0"/>
        <v>0</v>
      </c>
    </row>
    <row r="13" spans="1:8" ht="79.5" customHeight="1">
      <c r="A13" s="42">
        <v>4</v>
      </c>
      <c r="B13" s="18" t="s">
        <v>37</v>
      </c>
      <c r="C13" s="18" t="s">
        <v>24</v>
      </c>
      <c r="D13" s="108" t="s">
        <v>432</v>
      </c>
      <c r="E13" s="18" t="s">
        <v>32</v>
      </c>
      <c r="F13" s="20">
        <v>15.8</v>
      </c>
      <c r="G13" s="49"/>
      <c r="H13" s="50">
        <f t="shared" si="0"/>
        <v>0</v>
      </c>
    </row>
    <row r="14" spans="1:8" ht="145.5" customHeight="1">
      <c r="A14" s="42">
        <v>5</v>
      </c>
      <c r="B14" s="18" t="s">
        <v>38</v>
      </c>
      <c r="C14" s="18" t="s">
        <v>24</v>
      </c>
      <c r="D14" s="108" t="s">
        <v>433</v>
      </c>
      <c r="E14" s="18" t="s">
        <v>32</v>
      </c>
      <c r="F14" s="20">
        <v>6017</v>
      </c>
      <c r="G14" s="49"/>
      <c r="H14" s="50">
        <f t="shared" si="0"/>
        <v>0</v>
      </c>
    </row>
    <row r="15" spans="1:8" ht="80.25" customHeight="1">
      <c r="A15" s="42">
        <v>6</v>
      </c>
      <c r="B15" s="18" t="s">
        <v>39</v>
      </c>
      <c r="C15" s="18" t="s">
        <v>24</v>
      </c>
      <c r="D15" s="108" t="s">
        <v>434</v>
      </c>
      <c r="E15" s="18" t="s">
        <v>40</v>
      </c>
      <c r="F15" s="20">
        <v>278</v>
      </c>
      <c r="G15" s="49"/>
      <c r="H15" s="50">
        <f t="shared" si="0"/>
        <v>0</v>
      </c>
    </row>
    <row r="16" spans="1:8" ht="120.75" customHeight="1">
      <c r="A16" s="42">
        <v>7</v>
      </c>
      <c r="B16" s="18" t="s">
        <v>41</v>
      </c>
      <c r="C16" s="18" t="s">
        <v>24</v>
      </c>
      <c r="D16" s="108" t="s">
        <v>435</v>
      </c>
      <c r="E16" s="18" t="s">
        <v>32</v>
      </c>
      <c r="F16" s="20">
        <v>1084</v>
      </c>
      <c r="G16" s="49"/>
      <c r="H16" s="50">
        <f t="shared" si="0"/>
        <v>0</v>
      </c>
    </row>
    <row r="17" spans="1:8" ht="42" customHeight="1">
      <c r="A17" s="42">
        <v>7</v>
      </c>
      <c r="B17" s="18" t="s">
        <v>42</v>
      </c>
      <c r="C17" s="18" t="s">
        <v>24</v>
      </c>
      <c r="D17" s="108" t="s">
        <v>436</v>
      </c>
      <c r="E17" s="18" t="s">
        <v>32</v>
      </c>
      <c r="F17" s="20">
        <v>1000</v>
      </c>
      <c r="G17" s="49"/>
      <c r="H17" s="50">
        <f t="shared" si="0"/>
        <v>0</v>
      </c>
    </row>
    <row r="18" spans="1:8" ht="106.5" customHeight="1">
      <c r="A18" s="42">
        <v>8</v>
      </c>
      <c r="B18" s="18" t="s">
        <v>43</v>
      </c>
      <c r="C18" s="18" t="s">
        <v>24</v>
      </c>
      <c r="D18" s="108" t="s">
        <v>437</v>
      </c>
      <c r="E18" s="18" t="s">
        <v>32</v>
      </c>
      <c r="F18" s="20">
        <v>1136</v>
      </c>
      <c r="G18" s="49"/>
      <c r="H18" s="50">
        <f t="shared" si="0"/>
        <v>0</v>
      </c>
    </row>
    <row r="19" spans="1:8" ht="118.5" customHeight="1">
      <c r="A19" s="42">
        <v>9</v>
      </c>
      <c r="B19" s="108" t="s">
        <v>438</v>
      </c>
      <c r="C19" s="109" t="s">
        <v>24</v>
      </c>
      <c r="D19" s="108" t="s">
        <v>439</v>
      </c>
      <c r="E19" s="109" t="s">
        <v>32</v>
      </c>
      <c r="F19" s="110">
        <v>7085</v>
      </c>
      <c r="G19" s="111"/>
      <c r="H19" s="50">
        <f t="shared" si="0"/>
        <v>0</v>
      </c>
    </row>
    <row r="20" spans="1:8" ht="68.25" customHeight="1">
      <c r="A20" s="42">
        <v>10</v>
      </c>
      <c r="B20" s="109" t="s">
        <v>414</v>
      </c>
      <c r="C20" s="109"/>
      <c r="D20" s="108" t="s">
        <v>415</v>
      </c>
      <c r="E20" s="109" t="s">
        <v>32</v>
      </c>
      <c r="F20" s="110">
        <v>1968</v>
      </c>
      <c r="G20" s="112"/>
      <c r="H20" s="113">
        <f>G20*F20</f>
        <v>0</v>
      </c>
    </row>
    <row r="21" spans="1:8" ht="70.5" customHeight="1">
      <c r="A21" s="42">
        <v>11</v>
      </c>
      <c r="B21" s="18" t="s">
        <v>44</v>
      </c>
      <c r="C21" s="18" t="s">
        <v>24</v>
      </c>
      <c r="D21" s="108" t="s">
        <v>440</v>
      </c>
      <c r="E21" s="18" t="s">
        <v>26</v>
      </c>
      <c r="F21" s="20">
        <v>2095</v>
      </c>
      <c r="G21" s="49"/>
      <c r="H21" s="50">
        <f t="shared" si="0"/>
        <v>0</v>
      </c>
    </row>
    <row r="22" spans="1:8" ht="94.5" customHeight="1">
      <c r="A22" s="42">
        <v>12</v>
      </c>
      <c r="B22" s="18" t="s">
        <v>45</v>
      </c>
      <c r="C22" s="18" t="s">
        <v>24</v>
      </c>
      <c r="D22" s="108" t="s">
        <v>441</v>
      </c>
      <c r="E22" s="18" t="s">
        <v>40</v>
      </c>
      <c r="F22" s="20">
        <v>25</v>
      </c>
      <c r="G22" s="49"/>
      <c r="H22" s="50">
        <f t="shared" si="0"/>
        <v>0</v>
      </c>
    </row>
    <row r="23" spans="1:8" ht="41.25" customHeight="1">
      <c r="A23" s="42">
        <v>13</v>
      </c>
      <c r="B23" s="18" t="s">
        <v>46</v>
      </c>
      <c r="C23" s="18" t="s">
        <v>24</v>
      </c>
      <c r="D23" s="108" t="s">
        <v>442</v>
      </c>
      <c r="E23" s="18" t="s">
        <v>36</v>
      </c>
      <c r="F23" s="20">
        <v>10</v>
      </c>
      <c r="G23" s="49"/>
      <c r="H23" s="50">
        <f t="shared" si="0"/>
        <v>0</v>
      </c>
    </row>
    <row r="24" spans="1:8" ht="40.5" customHeight="1">
      <c r="A24" s="42">
        <v>14</v>
      </c>
      <c r="B24" s="18" t="s">
        <v>47</v>
      </c>
      <c r="C24" s="18" t="s">
        <v>24</v>
      </c>
      <c r="D24" s="108" t="s">
        <v>443</v>
      </c>
      <c r="E24" s="18" t="s">
        <v>40</v>
      </c>
      <c r="F24" s="20">
        <v>20</v>
      </c>
      <c r="G24" s="49"/>
      <c r="H24" s="50">
        <f t="shared" si="0"/>
        <v>0</v>
      </c>
    </row>
    <row r="25" spans="1:8" ht="105.75" customHeight="1">
      <c r="A25" s="42">
        <v>15</v>
      </c>
      <c r="B25" s="108" t="s">
        <v>444</v>
      </c>
      <c r="C25" s="109" t="s">
        <v>24</v>
      </c>
      <c r="D25" s="108" t="s">
        <v>445</v>
      </c>
      <c r="E25" s="109" t="s">
        <v>32</v>
      </c>
      <c r="F25" s="110">
        <v>623.5</v>
      </c>
      <c r="G25" s="112"/>
      <c r="H25" s="50">
        <f t="shared" si="0"/>
        <v>0</v>
      </c>
    </row>
    <row r="26" spans="1:8" ht="55.5" customHeight="1">
      <c r="A26" s="42">
        <v>16</v>
      </c>
      <c r="B26" s="18" t="s">
        <v>48</v>
      </c>
      <c r="C26" s="18" t="s">
        <v>24</v>
      </c>
      <c r="D26" s="108" t="s">
        <v>446</v>
      </c>
      <c r="E26" s="18" t="s">
        <v>32</v>
      </c>
      <c r="F26" s="20">
        <v>2515</v>
      </c>
      <c r="G26" s="49"/>
      <c r="H26" s="50">
        <f t="shared" si="0"/>
        <v>0</v>
      </c>
    </row>
    <row r="27" spans="1:8" ht="54.75" customHeight="1">
      <c r="A27" s="42">
        <v>17</v>
      </c>
      <c r="B27" s="18" t="s">
        <v>49</v>
      </c>
      <c r="C27" s="18" t="s">
        <v>24</v>
      </c>
      <c r="D27" s="108" t="s">
        <v>447</v>
      </c>
      <c r="E27" s="18" t="s">
        <v>32</v>
      </c>
      <c r="F27" s="20">
        <v>928</v>
      </c>
      <c r="G27" s="49"/>
      <c r="H27" s="50">
        <f t="shared" si="0"/>
        <v>0</v>
      </c>
    </row>
    <row r="28" spans="1:8" ht="106.5" customHeight="1">
      <c r="A28" s="42">
        <v>18</v>
      </c>
      <c r="B28" s="18" t="s">
        <v>50</v>
      </c>
      <c r="C28" s="18" t="s">
        <v>24</v>
      </c>
      <c r="D28" s="108" t="s">
        <v>448</v>
      </c>
      <c r="E28" s="18" t="s">
        <v>32</v>
      </c>
      <c r="F28" s="20">
        <v>358</v>
      </c>
      <c r="G28" s="49"/>
      <c r="H28" s="50">
        <f t="shared" si="0"/>
        <v>0</v>
      </c>
    </row>
    <row r="29" spans="1:8" ht="57" customHeight="1">
      <c r="A29" s="42">
        <v>19</v>
      </c>
      <c r="B29" s="18" t="s">
        <v>51</v>
      </c>
      <c r="C29" s="18" t="s">
        <v>24</v>
      </c>
      <c r="D29" s="108" t="s">
        <v>449</v>
      </c>
      <c r="E29" s="18" t="s">
        <v>32</v>
      </c>
      <c r="F29" s="20">
        <v>81</v>
      </c>
      <c r="G29" s="49"/>
      <c r="H29" s="50">
        <f t="shared" si="0"/>
        <v>0</v>
      </c>
    </row>
    <row r="30" spans="1:8" ht="81" customHeight="1">
      <c r="A30" s="42">
        <v>20</v>
      </c>
      <c r="B30" s="18" t="s">
        <v>52</v>
      </c>
      <c r="C30" s="18" t="s">
        <v>24</v>
      </c>
      <c r="D30" s="94" t="s">
        <v>422</v>
      </c>
      <c r="E30" s="18" t="s">
        <v>26</v>
      </c>
      <c r="F30" s="20">
        <v>30424</v>
      </c>
      <c r="G30" s="49"/>
      <c r="H30" s="50">
        <f t="shared" si="0"/>
        <v>0</v>
      </c>
    </row>
    <row r="31" spans="1:8" ht="28.5" customHeight="1">
      <c r="A31" s="42">
        <v>21</v>
      </c>
      <c r="B31" s="18" t="s">
        <v>53</v>
      </c>
      <c r="C31" s="18" t="s">
        <v>24</v>
      </c>
      <c r="D31" s="19" t="s">
        <v>54</v>
      </c>
      <c r="E31" s="18" t="s">
        <v>26</v>
      </c>
      <c r="F31" s="20">
        <v>900</v>
      </c>
      <c r="G31" s="49"/>
      <c r="H31" s="50">
        <f t="shared" si="0"/>
        <v>0</v>
      </c>
    </row>
    <row r="32" spans="1:8" ht="68.25" customHeight="1">
      <c r="A32" s="42">
        <v>22</v>
      </c>
      <c r="B32" s="18" t="s">
        <v>55</v>
      </c>
      <c r="C32" s="18" t="s">
        <v>24</v>
      </c>
      <c r="D32" s="108" t="s">
        <v>450</v>
      </c>
      <c r="E32" s="18" t="s">
        <v>26</v>
      </c>
      <c r="F32" s="20">
        <v>11800</v>
      </c>
      <c r="G32" s="49"/>
      <c r="H32" s="50">
        <f t="shared" si="0"/>
        <v>0</v>
      </c>
    </row>
    <row r="33" spans="1:8" ht="81" customHeight="1">
      <c r="A33" s="42">
        <v>23</v>
      </c>
      <c r="B33" s="18" t="s">
        <v>56</v>
      </c>
      <c r="C33" s="18" t="s">
        <v>24</v>
      </c>
      <c r="D33" s="108" t="s">
        <v>451</v>
      </c>
      <c r="E33" s="18" t="s">
        <v>32</v>
      </c>
      <c r="F33" s="20">
        <v>996</v>
      </c>
      <c r="G33" s="49"/>
      <c r="H33" s="50">
        <f t="shared" si="0"/>
        <v>0</v>
      </c>
    </row>
    <row r="34" spans="1:8" ht="54" customHeight="1">
      <c r="A34" s="42">
        <v>24</v>
      </c>
      <c r="B34" s="18" t="s">
        <v>57</v>
      </c>
      <c r="C34" s="18" t="s">
        <v>24</v>
      </c>
      <c r="D34" s="108" t="s">
        <v>452</v>
      </c>
      <c r="E34" s="18" t="s">
        <v>26</v>
      </c>
      <c r="F34" s="20">
        <v>22587</v>
      </c>
      <c r="G34" s="49"/>
      <c r="H34" s="50">
        <f t="shared" si="0"/>
        <v>0</v>
      </c>
    </row>
    <row r="35" spans="1:8" ht="12.75">
      <c r="A35" s="43"/>
      <c r="B35" s="21" t="s">
        <v>16</v>
      </c>
      <c r="C35" s="21"/>
      <c r="D35" s="22" t="s">
        <v>33</v>
      </c>
      <c r="E35" s="21"/>
      <c r="F35" s="23"/>
      <c r="G35" s="51"/>
      <c r="H35" s="52">
        <f>SUBTOTAL(9,H11:H34)</f>
        <v>0</v>
      </c>
    </row>
    <row r="36" spans="1:8" ht="12.75">
      <c r="A36" s="42"/>
      <c r="B36" s="18"/>
      <c r="C36" s="18"/>
      <c r="D36" s="19"/>
      <c r="E36" s="18"/>
      <c r="F36" s="20"/>
      <c r="G36" s="49"/>
      <c r="H36" s="50"/>
    </row>
    <row r="37" spans="1:8" ht="12.75">
      <c r="A37" s="44"/>
      <c r="B37" s="24" t="s">
        <v>17</v>
      </c>
      <c r="C37" s="24"/>
      <c r="D37" s="25" t="s">
        <v>58</v>
      </c>
      <c r="E37" s="24"/>
      <c r="F37" s="26"/>
      <c r="G37" s="55"/>
      <c r="H37" s="56"/>
    </row>
    <row r="38" spans="1:8" ht="54" customHeight="1">
      <c r="A38" s="42">
        <v>25</v>
      </c>
      <c r="B38" s="18" t="s">
        <v>59</v>
      </c>
      <c r="C38" s="18" t="s">
        <v>24</v>
      </c>
      <c r="D38" s="108" t="s">
        <v>453</v>
      </c>
      <c r="E38" s="18" t="s">
        <v>26</v>
      </c>
      <c r="F38" s="20">
        <v>13020</v>
      </c>
      <c r="G38" s="49"/>
      <c r="H38" s="50">
        <f>G38*F38</f>
        <v>0</v>
      </c>
    </row>
    <row r="39" spans="1:8" ht="42" customHeight="1">
      <c r="A39" s="42">
        <v>26</v>
      </c>
      <c r="B39" s="18" t="s">
        <v>60</v>
      </c>
      <c r="C39" s="18" t="s">
        <v>24</v>
      </c>
      <c r="D39" s="108" t="s">
        <v>454</v>
      </c>
      <c r="E39" s="18" t="s">
        <v>32</v>
      </c>
      <c r="F39" s="20">
        <v>33</v>
      </c>
      <c r="G39" s="49"/>
      <c r="H39" s="50">
        <f>G39*F39</f>
        <v>0</v>
      </c>
    </row>
    <row r="40" spans="1:8" ht="42.75" customHeight="1">
      <c r="A40" s="42">
        <v>27</v>
      </c>
      <c r="B40" s="18" t="s">
        <v>61</v>
      </c>
      <c r="C40" s="18" t="s">
        <v>24</v>
      </c>
      <c r="D40" s="108" t="s">
        <v>416</v>
      </c>
      <c r="E40" s="18" t="s">
        <v>26</v>
      </c>
      <c r="F40" s="20">
        <v>12583</v>
      </c>
      <c r="G40" s="49"/>
      <c r="H40" s="50">
        <f>G40*F40</f>
        <v>0</v>
      </c>
    </row>
    <row r="41" spans="1:8" ht="12.75">
      <c r="A41" s="43"/>
      <c r="B41" s="21" t="s">
        <v>17</v>
      </c>
      <c r="C41" s="21"/>
      <c r="D41" s="22" t="s">
        <v>58</v>
      </c>
      <c r="E41" s="21"/>
      <c r="F41" s="23"/>
      <c r="G41" s="51"/>
      <c r="H41" s="52">
        <f>SUBTOTAL(9,H38:H40)</f>
        <v>0</v>
      </c>
    </row>
    <row r="42" spans="1:8" ht="12.75">
      <c r="A42" s="42"/>
      <c r="B42" s="18"/>
      <c r="C42" s="18"/>
      <c r="D42" s="19"/>
      <c r="E42" s="18"/>
      <c r="F42" s="20"/>
      <c r="G42" s="49"/>
      <c r="H42" s="50"/>
    </row>
    <row r="43" spans="1:8" ht="12.75">
      <c r="A43" s="44"/>
      <c r="B43" s="24" t="s">
        <v>18</v>
      </c>
      <c r="C43" s="24"/>
      <c r="D43" s="25" t="s">
        <v>62</v>
      </c>
      <c r="E43" s="24"/>
      <c r="F43" s="26"/>
      <c r="G43" s="55"/>
      <c r="H43" s="56"/>
    </row>
    <row r="44" spans="1:8" ht="135.75" customHeight="1">
      <c r="A44" s="42">
        <v>28</v>
      </c>
      <c r="B44" s="18" t="s">
        <v>63</v>
      </c>
      <c r="C44" s="18" t="s">
        <v>24</v>
      </c>
      <c r="D44" s="108" t="s">
        <v>455</v>
      </c>
      <c r="E44" s="18" t="s">
        <v>32</v>
      </c>
      <c r="F44" s="20">
        <v>39</v>
      </c>
      <c r="G44" s="49"/>
      <c r="H44" s="50">
        <f>G44*F44</f>
        <v>0</v>
      </c>
    </row>
    <row r="45" spans="1:8" ht="43.5" customHeight="1">
      <c r="A45" s="42">
        <v>29</v>
      </c>
      <c r="B45" s="18" t="s">
        <v>64</v>
      </c>
      <c r="C45" s="18" t="s">
        <v>24</v>
      </c>
      <c r="D45" s="108" t="s">
        <v>456</v>
      </c>
      <c r="E45" s="18" t="s">
        <v>26</v>
      </c>
      <c r="F45" s="20">
        <v>5</v>
      </c>
      <c r="G45" s="49"/>
      <c r="H45" s="50">
        <f>G45*F45</f>
        <v>0</v>
      </c>
    </row>
    <row r="46" spans="1:8" ht="66.75" customHeight="1">
      <c r="A46" s="42">
        <v>30</v>
      </c>
      <c r="B46" s="18" t="s">
        <v>65</v>
      </c>
      <c r="C46" s="18" t="s">
        <v>24</v>
      </c>
      <c r="D46" s="108" t="s">
        <v>457</v>
      </c>
      <c r="E46" s="18" t="s">
        <v>66</v>
      </c>
      <c r="F46" s="20">
        <v>0.5</v>
      </c>
      <c r="G46" s="49"/>
      <c r="H46" s="50">
        <f>G46*F46</f>
        <v>0</v>
      </c>
    </row>
    <row r="47" spans="1:8" ht="12.75">
      <c r="A47" s="43"/>
      <c r="B47" s="21" t="s">
        <v>18</v>
      </c>
      <c r="C47" s="21"/>
      <c r="D47" s="22" t="s">
        <v>62</v>
      </c>
      <c r="E47" s="21"/>
      <c r="F47" s="23"/>
      <c r="G47" s="51"/>
      <c r="H47" s="52">
        <f>SUBTOTAL(9,H44:H46)</f>
        <v>0</v>
      </c>
    </row>
    <row r="48" spans="1:8" ht="12.75">
      <c r="A48" s="42"/>
      <c r="B48" s="18"/>
      <c r="C48" s="18"/>
      <c r="D48" s="19"/>
      <c r="E48" s="18"/>
      <c r="F48" s="20"/>
      <c r="G48" s="49"/>
      <c r="H48" s="50"/>
    </row>
    <row r="49" spans="1:8" ht="12.75">
      <c r="A49" s="44"/>
      <c r="B49" s="24" t="s">
        <v>19</v>
      </c>
      <c r="C49" s="24"/>
      <c r="D49" s="25" t="s">
        <v>67</v>
      </c>
      <c r="E49" s="24"/>
      <c r="F49" s="26"/>
      <c r="G49" s="55"/>
      <c r="H49" s="56"/>
    </row>
    <row r="50" spans="1:8" ht="120" customHeight="1">
      <c r="A50" s="42">
        <v>31</v>
      </c>
      <c r="B50" s="18" t="s">
        <v>68</v>
      </c>
      <c r="C50" s="18" t="s">
        <v>24</v>
      </c>
      <c r="D50" s="108" t="s">
        <v>458</v>
      </c>
      <c r="E50" s="18" t="s">
        <v>32</v>
      </c>
      <c r="F50" s="20">
        <v>5</v>
      </c>
      <c r="G50" s="49"/>
      <c r="H50" s="50">
        <f>G50*F50</f>
        <v>0</v>
      </c>
    </row>
    <row r="51" spans="1:8" ht="12.75">
      <c r="A51" s="93"/>
      <c r="B51" s="21" t="s">
        <v>19</v>
      </c>
      <c r="C51" s="21"/>
      <c r="D51" s="22" t="s">
        <v>67</v>
      </c>
      <c r="E51" s="21"/>
      <c r="F51" s="23"/>
      <c r="G51" s="51"/>
      <c r="H51" s="52">
        <f>SUBTOTAL(9,H50)</f>
        <v>0</v>
      </c>
    </row>
    <row r="52" spans="1:8" ht="12.75">
      <c r="A52" s="42"/>
      <c r="B52" s="18"/>
      <c r="C52" s="18"/>
      <c r="D52" s="19"/>
      <c r="E52" s="18"/>
      <c r="F52" s="20"/>
      <c r="G52" s="49"/>
      <c r="H52" s="50"/>
    </row>
    <row r="53" spans="1:8" ht="12.75">
      <c r="A53" s="44"/>
      <c r="B53" s="24" t="s">
        <v>20</v>
      </c>
      <c r="C53" s="24"/>
      <c r="D53" s="25" t="s">
        <v>29</v>
      </c>
      <c r="E53" s="24"/>
      <c r="F53" s="26"/>
      <c r="G53" s="55"/>
      <c r="H53" s="56"/>
    </row>
    <row r="54" spans="1:8" ht="79.5" customHeight="1">
      <c r="A54" s="42">
        <v>32</v>
      </c>
      <c r="B54" s="18" t="s">
        <v>69</v>
      </c>
      <c r="C54" s="18" t="s">
        <v>24</v>
      </c>
      <c r="D54" s="27" t="s">
        <v>399</v>
      </c>
      <c r="E54" s="18" t="s">
        <v>32</v>
      </c>
      <c r="F54" s="20">
        <v>47</v>
      </c>
      <c r="G54" s="49"/>
      <c r="H54" s="50">
        <f>G54*F54</f>
        <v>0</v>
      </c>
    </row>
    <row r="55" spans="1:8" ht="66.75" customHeight="1">
      <c r="A55" s="42">
        <v>33</v>
      </c>
      <c r="B55" s="18" t="s">
        <v>70</v>
      </c>
      <c r="C55" s="18" t="s">
        <v>24</v>
      </c>
      <c r="D55" s="94" t="s">
        <v>417</v>
      </c>
      <c r="E55" s="18" t="s">
        <v>32</v>
      </c>
      <c r="F55" s="20">
        <v>7308</v>
      </c>
      <c r="G55" s="49"/>
      <c r="H55" s="50">
        <f aca="true" t="shared" si="1" ref="H55:H67">G55*F55</f>
        <v>0</v>
      </c>
    </row>
    <row r="56" spans="1:8" ht="41.25" customHeight="1">
      <c r="A56" s="42">
        <v>34</v>
      </c>
      <c r="B56" s="114">
        <v>56960</v>
      </c>
      <c r="C56" s="100"/>
      <c r="D56" s="108" t="s">
        <v>459</v>
      </c>
      <c r="E56" s="109" t="s">
        <v>32</v>
      </c>
      <c r="F56" s="110">
        <v>210</v>
      </c>
      <c r="G56" s="112"/>
      <c r="H56" s="50">
        <f t="shared" si="1"/>
        <v>0</v>
      </c>
    </row>
    <row r="57" spans="1:8" ht="55.5" customHeight="1">
      <c r="A57" s="42">
        <v>35</v>
      </c>
      <c r="B57" s="18" t="s">
        <v>71</v>
      </c>
      <c r="C57" s="18" t="s">
        <v>24</v>
      </c>
      <c r="D57" s="27" t="s">
        <v>400</v>
      </c>
      <c r="E57" s="18" t="s">
        <v>26</v>
      </c>
      <c r="F57" s="20">
        <v>23986</v>
      </c>
      <c r="G57" s="49"/>
      <c r="H57" s="50">
        <f t="shared" si="1"/>
        <v>0</v>
      </c>
    </row>
    <row r="58" spans="1:8" ht="57" customHeight="1">
      <c r="A58" s="42">
        <v>36</v>
      </c>
      <c r="B58" s="18" t="s">
        <v>72</v>
      </c>
      <c r="C58" s="18" t="s">
        <v>24</v>
      </c>
      <c r="D58" s="94" t="s">
        <v>460</v>
      </c>
      <c r="E58" s="18" t="s">
        <v>26</v>
      </c>
      <c r="F58" s="20">
        <v>45667</v>
      </c>
      <c r="G58" s="49"/>
      <c r="H58" s="50">
        <f t="shared" si="1"/>
        <v>0</v>
      </c>
    </row>
    <row r="59" spans="1:8" ht="54.75" customHeight="1">
      <c r="A59" s="42">
        <v>37</v>
      </c>
      <c r="B59" s="18" t="s">
        <v>73</v>
      </c>
      <c r="C59" s="18" t="s">
        <v>24</v>
      </c>
      <c r="D59" s="94" t="s">
        <v>418</v>
      </c>
      <c r="E59" s="18" t="s">
        <v>32</v>
      </c>
      <c r="F59" s="20">
        <v>1576.5</v>
      </c>
      <c r="G59" s="49"/>
      <c r="H59" s="50">
        <f t="shared" si="1"/>
        <v>0</v>
      </c>
    </row>
    <row r="60" spans="1:8" ht="41.25" customHeight="1">
      <c r="A60" s="42">
        <v>38</v>
      </c>
      <c r="B60" s="18" t="s">
        <v>74</v>
      </c>
      <c r="C60" s="100"/>
      <c r="D60" s="94" t="s">
        <v>419</v>
      </c>
      <c r="E60" s="18" t="s">
        <v>32</v>
      </c>
      <c r="F60" s="20">
        <v>902</v>
      </c>
      <c r="G60" s="49"/>
      <c r="H60" s="50">
        <f t="shared" si="1"/>
        <v>0</v>
      </c>
    </row>
    <row r="61" spans="1:8" ht="44.25" customHeight="1">
      <c r="A61" s="42">
        <v>39</v>
      </c>
      <c r="B61" s="18" t="s">
        <v>75</v>
      </c>
      <c r="C61" s="18" t="s">
        <v>24</v>
      </c>
      <c r="D61" s="94" t="s">
        <v>420</v>
      </c>
      <c r="E61" s="18" t="s">
        <v>32</v>
      </c>
      <c r="F61" s="20">
        <v>2188</v>
      </c>
      <c r="G61" s="49"/>
      <c r="H61" s="50">
        <f t="shared" si="1"/>
        <v>0</v>
      </c>
    </row>
    <row r="62" spans="1:8" ht="109.5" customHeight="1">
      <c r="A62" s="42">
        <v>40</v>
      </c>
      <c r="B62" s="18" t="s">
        <v>76</v>
      </c>
      <c r="C62" s="18" t="s">
        <v>24</v>
      </c>
      <c r="D62" s="108" t="s">
        <v>548</v>
      </c>
      <c r="E62" s="18" t="s">
        <v>32</v>
      </c>
      <c r="F62" s="20">
        <v>4797</v>
      </c>
      <c r="G62" s="112"/>
      <c r="H62" s="50">
        <f t="shared" si="1"/>
        <v>0</v>
      </c>
    </row>
    <row r="63" spans="1:8" ht="79.5" customHeight="1">
      <c r="A63" s="42">
        <v>41</v>
      </c>
      <c r="B63" s="18" t="s">
        <v>77</v>
      </c>
      <c r="C63" s="18" t="s">
        <v>24</v>
      </c>
      <c r="D63" s="108" t="s">
        <v>461</v>
      </c>
      <c r="E63" s="18" t="s">
        <v>26</v>
      </c>
      <c r="F63" s="20">
        <v>180</v>
      </c>
      <c r="G63" s="49"/>
      <c r="H63" s="50">
        <f t="shared" si="1"/>
        <v>0</v>
      </c>
    </row>
    <row r="64" spans="1:8" ht="174.75" customHeight="1">
      <c r="A64" s="42">
        <v>42</v>
      </c>
      <c r="B64" s="18" t="s">
        <v>78</v>
      </c>
      <c r="C64" s="18" t="s">
        <v>24</v>
      </c>
      <c r="D64" s="108" t="s">
        <v>462</v>
      </c>
      <c r="E64" s="18" t="s">
        <v>26</v>
      </c>
      <c r="F64" s="20">
        <v>165</v>
      </c>
      <c r="G64" s="49"/>
      <c r="H64" s="50">
        <f t="shared" si="1"/>
        <v>0</v>
      </c>
    </row>
    <row r="65" spans="1:8" ht="67.5" customHeight="1">
      <c r="A65" s="42">
        <v>43</v>
      </c>
      <c r="B65" s="18" t="s">
        <v>79</v>
      </c>
      <c r="C65" s="18" t="s">
        <v>24</v>
      </c>
      <c r="D65" s="108" t="s">
        <v>463</v>
      </c>
      <c r="E65" s="18" t="s">
        <v>26</v>
      </c>
      <c r="F65" s="20">
        <v>43</v>
      </c>
      <c r="G65" s="49"/>
      <c r="H65" s="50">
        <f t="shared" si="1"/>
        <v>0</v>
      </c>
    </row>
    <row r="66" spans="1:8" ht="67.5" customHeight="1">
      <c r="A66" s="42">
        <v>44</v>
      </c>
      <c r="B66" s="18" t="s">
        <v>80</v>
      </c>
      <c r="C66" s="18" t="s">
        <v>24</v>
      </c>
      <c r="D66" s="108" t="s">
        <v>464</v>
      </c>
      <c r="E66" s="18" t="s">
        <v>26</v>
      </c>
      <c r="F66" s="20">
        <v>14</v>
      </c>
      <c r="G66" s="49"/>
      <c r="H66" s="50">
        <f t="shared" si="1"/>
        <v>0</v>
      </c>
    </row>
    <row r="67" spans="1:8" ht="40.5" customHeight="1">
      <c r="A67" s="42">
        <v>45</v>
      </c>
      <c r="B67" s="18" t="s">
        <v>81</v>
      </c>
      <c r="C67" s="18" t="s">
        <v>24</v>
      </c>
      <c r="D67" s="94" t="s">
        <v>82</v>
      </c>
      <c r="E67" s="18" t="s">
        <v>40</v>
      </c>
      <c r="F67" s="20">
        <v>379</v>
      </c>
      <c r="G67" s="49"/>
      <c r="H67" s="50">
        <f t="shared" si="1"/>
        <v>0</v>
      </c>
    </row>
    <row r="68" spans="1:8" ht="12.75">
      <c r="A68" s="43"/>
      <c r="B68" s="21" t="s">
        <v>20</v>
      </c>
      <c r="C68" s="21"/>
      <c r="D68" s="22" t="s">
        <v>29</v>
      </c>
      <c r="E68" s="21"/>
      <c r="F68" s="23"/>
      <c r="G68" s="51"/>
      <c r="H68" s="52">
        <f>SUBTOTAL(9,H54:H67)</f>
        <v>0</v>
      </c>
    </row>
    <row r="69" spans="1:8" ht="12.75">
      <c r="A69" s="42"/>
      <c r="B69" s="18"/>
      <c r="C69" s="18"/>
      <c r="D69" s="19"/>
      <c r="E69" s="18"/>
      <c r="F69" s="20"/>
      <c r="G69" s="49"/>
      <c r="H69" s="50"/>
    </row>
    <row r="70" spans="1:8" ht="12.75">
      <c r="A70" s="44"/>
      <c r="B70" s="24" t="s">
        <v>22</v>
      </c>
      <c r="C70" s="24"/>
      <c r="D70" s="25" t="s">
        <v>83</v>
      </c>
      <c r="E70" s="24"/>
      <c r="F70" s="26"/>
      <c r="G70" s="55"/>
      <c r="H70" s="56"/>
    </row>
    <row r="71" spans="1:8" ht="54" customHeight="1">
      <c r="A71" s="42">
        <v>46</v>
      </c>
      <c r="B71" s="18" t="s">
        <v>84</v>
      </c>
      <c r="C71" s="18" t="s">
        <v>24</v>
      </c>
      <c r="D71" s="108" t="s">
        <v>465</v>
      </c>
      <c r="E71" s="18" t="s">
        <v>26</v>
      </c>
      <c r="F71" s="20">
        <v>9</v>
      </c>
      <c r="G71" s="49"/>
      <c r="H71" s="50">
        <f>G71*F71</f>
        <v>0</v>
      </c>
    </row>
    <row r="72" spans="1:8" ht="12.75">
      <c r="A72" s="43"/>
      <c r="B72" s="21" t="s">
        <v>22</v>
      </c>
      <c r="C72" s="21"/>
      <c r="D72" s="22" t="s">
        <v>83</v>
      </c>
      <c r="E72" s="21"/>
      <c r="F72" s="23"/>
      <c r="G72" s="51"/>
      <c r="H72" s="52">
        <f>SUBTOTAL(9,H71)</f>
        <v>0</v>
      </c>
    </row>
    <row r="73" spans="1:8" ht="12.75">
      <c r="A73" s="42"/>
      <c r="B73" s="18"/>
      <c r="C73" s="18"/>
      <c r="D73" s="19"/>
      <c r="E73" s="18"/>
      <c r="F73" s="20"/>
      <c r="G73" s="49"/>
      <c r="H73" s="50"/>
    </row>
    <row r="74" spans="1:8" ht="12.75">
      <c r="A74" s="44"/>
      <c r="B74" s="24" t="s">
        <v>23</v>
      </c>
      <c r="C74" s="24"/>
      <c r="D74" s="25" t="s">
        <v>85</v>
      </c>
      <c r="E74" s="24"/>
      <c r="F74" s="26"/>
      <c r="G74" s="55"/>
      <c r="H74" s="56"/>
    </row>
    <row r="75" spans="1:8" ht="94.5" customHeight="1">
      <c r="A75" s="42">
        <v>47</v>
      </c>
      <c r="B75" s="91" t="s">
        <v>407</v>
      </c>
      <c r="C75" s="18" t="s">
        <v>24</v>
      </c>
      <c r="D75" s="108" t="s">
        <v>466</v>
      </c>
      <c r="E75" s="18" t="s">
        <v>40</v>
      </c>
      <c r="F75" s="20">
        <f>87+55</f>
        <v>142</v>
      </c>
      <c r="G75" s="49"/>
      <c r="H75" s="50">
        <f aca="true" t="shared" si="2" ref="H75:H88">G75*F75</f>
        <v>0</v>
      </c>
    </row>
    <row r="76" spans="1:8" ht="81" customHeight="1">
      <c r="A76" s="42">
        <v>48</v>
      </c>
      <c r="B76" s="91" t="s">
        <v>408</v>
      </c>
      <c r="C76" s="18" t="s">
        <v>24</v>
      </c>
      <c r="D76" s="108" t="s">
        <v>467</v>
      </c>
      <c r="E76" s="18" t="s">
        <v>40</v>
      </c>
      <c r="F76" s="20">
        <f>206+71+16</f>
        <v>293</v>
      </c>
      <c r="G76" s="49"/>
      <c r="H76" s="50">
        <f t="shared" si="2"/>
        <v>0</v>
      </c>
    </row>
    <row r="77" spans="1:8" ht="53.25" customHeight="1">
      <c r="A77" s="42">
        <v>49</v>
      </c>
      <c r="B77" s="18" t="s">
        <v>86</v>
      </c>
      <c r="C77" s="18" t="s">
        <v>24</v>
      </c>
      <c r="D77" s="108" t="s">
        <v>468</v>
      </c>
      <c r="E77" s="18" t="s">
        <v>40</v>
      </c>
      <c r="F77" s="20">
        <v>2750</v>
      </c>
      <c r="G77" s="49"/>
      <c r="H77" s="50">
        <f t="shared" si="2"/>
        <v>0</v>
      </c>
    </row>
    <row r="78" spans="1:8" ht="132" customHeight="1">
      <c r="A78" s="42">
        <v>50</v>
      </c>
      <c r="B78" s="18" t="s">
        <v>87</v>
      </c>
      <c r="C78" s="18" t="s">
        <v>24</v>
      </c>
      <c r="D78" s="108" t="s">
        <v>469</v>
      </c>
      <c r="E78" s="18" t="s">
        <v>40</v>
      </c>
      <c r="F78" s="20">
        <v>47</v>
      </c>
      <c r="G78" s="49"/>
      <c r="H78" s="50">
        <f t="shared" si="2"/>
        <v>0</v>
      </c>
    </row>
    <row r="79" spans="1:8" ht="67.5" customHeight="1">
      <c r="A79" s="42">
        <v>51</v>
      </c>
      <c r="B79" s="18" t="s">
        <v>88</v>
      </c>
      <c r="C79" s="18" t="s">
        <v>24</v>
      </c>
      <c r="D79" s="108" t="s">
        <v>470</v>
      </c>
      <c r="E79" s="18" t="s">
        <v>36</v>
      </c>
      <c r="F79" s="20">
        <v>8</v>
      </c>
      <c r="G79" s="49"/>
      <c r="H79" s="50">
        <f t="shared" si="2"/>
        <v>0</v>
      </c>
    </row>
    <row r="80" spans="1:8" ht="41.25" customHeight="1">
      <c r="A80" s="42">
        <v>52</v>
      </c>
      <c r="B80" s="18" t="s">
        <v>89</v>
      </c>
      <c r="C80" s="18" t="s">
        <v>24</v>
      </c>
      <c r="D80" s="108" t="s">
        <v>471</v>
      </c>
      <c r="E80" s="18" t="s">
        <v>36</v>
      </c>
      <c r="F80" s="20">
        <v>1</v>
      </c>
      <c r="G80" s="49"/>
      <c r="H80" s="50">
        <f t="shared" si="2"/>
        <v>0</v>
      </c>
    </row>
    <row r="81" spans="1:8" ht="105" customHeight="1">
      <c r="A81" s="42">
        <v>53</v>
      </c>
      <c r="B81" s="18" t="s">
        <v>90</v>
      </c>
      <c r="C81" s="18" t="s">
        <v>24</v>
      </c>
      <c r="D81" s="108" t="s">
        <v>472</v>
      </c>
      <c r="E81" s="18" t="s">
        <v>36</v>
      </c>
      <c r="F81" s="20">
        <v>2</v>
      </c>
      <c r="G81" s="49"/>
      <c r="H81" s="50">
        <f t="shared" si="2"/>
        <v>0</v>
      </c>
    </row>
    <row r="82" spans="1:8" ht="70.5" customHeight="1">
      <c r="A82" s="42">
        <v>54</v>
      </c>
      <c r="B82" s="18" t="s">
        <v>91</v>
      </c>
      <c r="C82" s="18" t="s">
        <v>24</v>
      </c>
      <c r="D82" s="108" t="s">
        <v>473</v>
      </c>
      <c r="E82" s="18" t="s">
        <v>36</v>
      </c>
      <c r="F82" s="20">
        <v>14</v>
      </c>
      <c r="G82" s="49"/>
      <c r="H82" s="50">
        <f t="shared" si="2"/>
        <v>0</v>
      </c>
    </row>
    <row r="83" spans="1:8" ht="28.5" customHeight="1">
      <c r="A83" s="115">
        <v>55</v>
      </c>
      <c r="B83" s="109" t="s">
        <v>92</v>
      </c>
      <c r="C83" s="109" t="s">
        <v>24</v>
      </c>
      <c r="D83" s="108" t="s">
        <v>474</v>
      </c>
      <c r="E83" s="109" t="s">
        <v>36</v>
      </c>
      <c r="F83" s="110">
        <v>1</v>
      </c>
      <c r="G83" s="112"/>
      <c r="H83" s="113">
        <f t="shared" si="2"/>
        <v>0</v>
      </c>
    </row>
    <row r="84" spans="1:8" ht="56.25" customHeight="1">
      <c r="A84" s="115">
        <v>56</v>
      </c>
      <c r="B84" s="109" t="s">
        <v>93</v>
      </c>
      <c r="C84" s="109" t="s">
        <v>24</v>
      </c>
      <c r="D84" s="108" t="s">
        <v>475</v>
      </c>
      <c r="E84" s="109" t="s">
        <v>36</v>
      </c>
      <c r="F84" s="110">
        <v>6</v>
      </c>
      <c r="G84" s="112"/>
      <c r="H84" s="113">
        <f t="shared" si="2"/>
        <v>0</v>
      </c>
    </row>
    <row r="85" spans="1:8" ht="44.25" customHeight="1">
      <c r="A85" s="115">
        <v>57</v>
      </c>
      <c r="B85" s="109" t="s">
        <v>94</v>
      </c>
      <c r="C85" s="109" t="s">
        <v>24</v>
      </c>
      <c r="D85" s="108" t="s">
        <v>476</v>
      </c>
      <c r="E85" s="109" t="s">
        <v>36</v>
      </c>
      <c r="F85" s="110">
        <v>10</v>
      </c>
      <c r="G85" s="112"/>
      <c r="H85" s="113">
        <f t="shared" si="2"/>
        <v>0</v>
      </c>
    </row>
    <row r="86" spans="1:8" ht="58.5" customHeight="1">
      <c r="A86" s="115">
        <v>58</v>
      </c>
      <c r="B86" s="109" t="s">
        <v>95</v>
      </c>
      <c r="C86" s="109" t="s">
        <v>24</v>
      </c>
      <c r="D86" s="108" t="s">
        <v>477</v>
      </c>
      <c r="E86" s="109" t="s">
        <v>36</v>
      </c>
      <c r="F86" s="110">
        <v>30</v>
      </c>
      <c r="G86" s="112"/>
      <c r="H86" s="113">
        <f t="shared" si="2"/>
        <v>0</v>
      </c>
    </row>
    <row r="87" spans="1:8" ht="42" customHeight="1">
      <c r="A87" s="115">
        <v>59</v>
      </c>
      <c r="B87" s="109" t="s">
        <v>96</v>
      </c>
      <c r="C87" s="109" t="s">
        <v>24</v>
      </c>
      <c r="D87" s="108" t="s">
        <v>97</v>
      </c>
      <c r="E87" s="109" t="s">
        <v>36</v>
      </c>
      <c r="F87" s="110">
        <v>2</v>
      </c>
      <c r="G87" s="112"/>
      <c r="H87" s="113">
        <f t="shared" si="2"/>
        <v>0</v>
      </c>
    </row>
    <row r="88" spans="1:8" ht="42" customHeight="1">
      <c r="A88" s="115">
        <v>60</v>
      </c>
      <c r="B88" s="116">
        <v>89980</v>
      </c>
      <c r="C88" s="109"/>
      <c r="D88" s="108" t="s">
        <v>426</v>
      </c>
      <c r="E88" s="109" t="s">
        <v>40</v>
      </c>
      <c r="F88" s="110">
        <v>870</v>
      </c>
      <c r="G88" s="112"/>
      <c r="H88" s="113">
        <f t="shared" si="2"/>
        <v>0</v>
      </c>
    </row>
    <row r="89" spans="1:8" ht="12.75">
      <c r="A89" s="43"/>
      <c r="B89" s="21" t="s">
        <v>23</v>
      </c>
      <c r="C89" s="21"/>
      <c r="D89" s="22" t="s">
        <v>85</v>
      </c>
      <c r="E89" s="21"/>
      <c r="F89" s="23"/>
      <c r="G89" s="51"/>
      <c r="H89" s="52">
        <f>SUBTOTAL(9,H75:H88)</f>
        <v>0</v>
      </c>
    </row>
    <row r="90" spans="1:8" ht="12.75">
      <c r="A90" s="42"/>
      <c r="B90" s="18"/>
      <c r="C90" s="18"/>
      <c r="D90" s="19"/>
      <c r="E90" s="18"/>
      <c r="F90" s="20"/>
      <c r="G90" s="49"/>
      <c r="H90" s="50"/>
    </row>
    <row r="91" spans="1:8" ht="12.75">
      <c r="A91" s="44"/>
      <c r="B91" s="24" t="s">
        <v>98</v>
      </c>
      <c r="C91" s="24"/>
      <c r="D91" s="25" t="s">
        <v>99</v>
      </c>
      <c r="E91" s="24"/>
      <c r="F91" s="26"/>
      <c r="G91" s="55"/>
      <c r="H91" s="56"/>
    </row>
    <row r="92" spans="1:8" ht="57.75" customHeight="1">
      <c r="A92" s="42">
        <v>61</v>
      </c>
      <c r="B92" s="18" t="s">
        <v>100</v>
      </c>
      <c r="C92" s="18" t="s">
        <v>24</v>
      </c>
      <c r="D92" s="108" t="s">
        <v>478</v>
      </c>
      <c r="E92" s="18" t="s">
        <v>36</v>
      </c>
      <c r="F92" s="20">
        <v>130</v>
      </c>
      <c r="G92" s="49"/>
      <c r="H92" s="50">
        <f aca="true" t="shared" si="3" ref="H92:H116">G92*F92</f>
        <v>0</v>
      </c>
    </row>
    <row r="93" spans="1:8" ht="83.25" customHeight="1">
      <c r="A93" s="42">
        <v>62</v>
      </c>
      <c r="B93" s="18" t="s">
        <v>101</v>
      </c>
      <c r="C93" s="18" t="s">
        <v>24</v>
      </c>
      <c r="D93" s="108" t="s">
        <v>479</v>
      </c>
      <c r="E93" s="18" t="s">
        <v>36</v>
      </c>
      <c r="F93" s="20">
        <v>32</v>
      </c>
      <c r="G93" s="49"/>
      <c r="H93" s="50">
        <f t="shared" si="3"/>
        <v>0</v>
      </c>
    </row>
    <row r="94" spans="1:8" ht="187.5" customHeight="1">
      <c r="A94" s="42">
        <v>63</v>
      </c>
      <c r="B94" s="18" t="s">
        <v>102</v>
      </c>
      <c r="C94" s="18" t="s">
        <v>24</v>
      </c>
      <c r="D94" s="108" t="s">
        <v>480</v>
      </c>
      <c r="E94" s="18" t="s">
        <v>36</v>
      </c>
      <c r="F94" s="20">
        <v>41</v>
      </c>
      <c r="G94" s="49"/>
      <c r="H94" s="50">
        <f t="shared" si="3"/>
        <v>0</v>
      </c>
    </row>
    <row r="95" spans="1:8" ht="174.75" customHeight="1">
      <c r="A95" s="42">
        <v>64</v>
      </c>
      <c r="B95" s="116">
        <v>915111</v>
      </c>
      <c r="C95" s="109"/>
      <c r="D95" s="108" t="s">
        <v>423</v>
      </c>
      <c r="E95" s="109" t="s">
        <v>26</v>
      </c>
      <c r="F95" s="110">
        <v>1980</v>
      </c>
      <c r="G95" s="112"/>
      <c r="H95" s="113">
        <f t="shared" si="3"/>
        <v>0</v>
      </c>
    </row>
    <row r="96" spans="1:8" ht="171.75" customHeight="1">
      <c r="A96" s="42">
        <v>65</v>
      </c>
      <c r="B96" s="18">
        <v>915221</v>
      </c>
      <c r="C96" s="18" t="s">
        <v>24</v>
      </c>
      <c r="D96" s="108" t="s">
        <v>481</v>
      </c>
      <c r="E96" s="18" t="s">
        <v>26</v>
      </c>
      <c r="F96" s="20">
        <v>1980</v>
      </c>
      <c r="G96" s="49"/>
      <c r="H96" s="50">
        <f t="shared" si="3"/>
        <v>0</v>
      </c>
    </row>
    <row r="97" spans="1:8" ht="96.75" customHeight="1">
      <c r="A97" s="42">
        <v>66</v>
      </c>
      <c r="B97" s="18" t="s">
        <v>103</v>
      </c>
      <c r="C97" s="18" t="s">
        <v>24</v>
      </c>
      <c r="D97" s="108" t="s">
        <v>482</v>
      </c>
      <c r="E97" s="18" t="s">
        <v>26</v>
      </c>
      <c r="F97" s="20">
        <v>56</v>
      </c>
      <c r="G97" s="49"/>
      <c r="H97" s="50">
        <f t="shared" si="3"/>
        <v>0</v>
      </c>
    </row>
    <row r="98" spans="1:8" ht="54.75" customHeight="1">
      <c r="A98" s="42">
        <v>67</v>
      </c>
      <c r="B98" s="18" t="s">
        <v>104</v>
      </c>
      <c r="C98" s="18" t="s">
        <v>24</v>
      </c>
      <c r="D98" s="108" t="s">
        <v>483</v>
      </c>
      <c r="E98" s="18" t="s">
        <v>26</v>
      </c>
      <c r="F98" s="20">
        <v>22.5</v>
      </c>
      <c r="G98" s="49"/>
      <c r="H98" s="50">
        <f t="shared" si="3"/>
        <v>0</v>
      </c>
    </row>
    <row r="99" spans="1:8" s="106" customFormat="1" ht="67.5" customHeight="1">
      <c r="A99" s="42">
        <v>68</v>
      </c>
      <c r="B99" s="116">
        <v>915621</v>
      </c>
      <c r="C99" s="109"/>
      <c r="D99" s="108" t="s">
        <v>424</v>
      </c>
      <c r="E99" s="109" t="s">
        <v>36</v>
      </c>
      <c r="F99" s="110">
        <v>128</v>
      </c>
      <c r="G99" s="112"/>
      <c r="H99" s="113">
        <f t="shared" si="3"/>
        <v>0</v>
      </c>
    </row>
    <row r="100" spans="1:8" ht="120.75" customHeight="1">
      <c r="A100" s="42">
        <v>69</v>
      </c>
      <c r="B100" s="18" t="s">
        <v>105</v>
      </c>
      <c r="C100" s="18" t="s">
        <v>24</v>
      </c>
      <c r="D100" s="108" t="s">
        <v>484</v>
      </c>
      <c r="E100" s="18" t="s">
        <v>40</v>
      </c>
      <c r="F100" s="20">
        <v>816</v>
      </c>
      <c r="G100" s="49"/>
      <c r="H100" s="50">
        <f t="shared" si="3"/>
        <v>0</v>
      </c>
    </row>
    <row r="101" spans="1:8" ht="93.75" customHeight="1">
      <c r="A101" s="42">
        <v>70</v>
      </c>
      <c r="B101" s="18" t="s">
        <v>106</v>
      </c>
      <c r="C101" s="18" t="s">
        <v>24</v>
      </c>
      <c r="D101" s="108" t="s">
        <v>485</v>
      </c>
      <c r="E101" s="18" t="s">
        <v>40</v>
      </c>
      <c r="F101" s="20">
        <v>255</v>
      </c>
      <c r="G101" s="49"/>
      <c r="H101" s="50">
        <f t="shared" si="3"/>
        <v>0</v>
      </c>
    </row>
    <row r="102" spans="1:8" ht="107.25" customHeight="1">
      <c r="A102" s="42">
        <v>71</v>
      </c>
      <c r="B102" s="18" t="s">
        <v>107</v>
      </c>
      <c r="C102" s="18" t="s">
        <v>24</v>
      </c>
      <c r="D102" s="108" t="s">
        <v>486</v>
      </c>
      <c r="E102" s="18" t="s">
        <v>40</v>
      </c>
      <c r="F102" s="20">
        <v>85</v>
      </c>
      <c r="G102" s="49"/>
      <c r="H102" s="50">
        <f t="shared" si="3"/>
        <v>0</v>
      </c>
    </row>
    <row r="103" spans="1:8" ht="198.75" customHeight="1">
      <c r="A103" s="42">
        <v>72</v>
      </c>
      <c r="B103" s="18" t="s">
        <v>108</v>
      </c>
      <c r="C103" s="18" t="s">
        <v>24</v>
      </c>
      <c r="D103" s="108" t="s">
        <v>487</v>
      </c>
      <c r="E103" s="18" t="s">
        <v>40</v>
      </c>
      <c r="F103" s="20">
        <v>54</v>
      </c>
      <c r="G103" s="49"/>
      <c r="H103" s="50">
        <f t="shared" si="3"/>
        <v>0</v>
      </c>
    </row>
    <row r="104" spans="1:8" ht="134.25" customHeight="1">
      <c r="A104" s="42">
        <v>73</v>
      </c>
      <c r="B104" s="18" t="s">
        <v>109</v>
      </c>
      <c r="C104" s="18" t="s">
        <v>24</v>
      </c>
      <c r="D104" s="108" t="s">
        <v>488</v>
      </c>
      <c r="E104" s="18" t="s">
        <v>40</v>
      </c>
      <c r="F104" s="20">
        <v>58</v>
      </c>
      <c r="G104" s="49"/>
      <c r="H104" s="50">
        <f t="shared" si="3"/>
        <v>0</v>
      </c>
    </row>
    <row r="105" spans="1:8" ht="54" customHeight="1">
      <c r="A105" s="42">
        <v>74</v>
      </c>
      <c r="B105" s="18" t="s">
        <v>110</v>
      </c>
      <c r="C105" s="18" t="s">
        <v>24</v>
      </c>
      <c r="D105" s="27" t="s">
        <v>397</v>
      </c>
      <c r="E105" s="18" t="s">
        <v>40</v>
      </c>
      <c r="F105" s="20">
        <v>148</v>
      </c>
      <c r="G105" s="49"/>
      <c r="H105" s="50">
        <f t="shared" si="3"/>
        <v>0</v>
      </c>
    </row>
    <row r="106" spans="1:8" ht="43.5" customHeight="1">
      <c r="A106" s="42">
        <v>75</v>
      </c>
      <c r="B106" s="18" t="s">
        <v>111</v>
      </c>
      <c r="C106" s="18" t="s">
        <v>24</v>
      </c>
      <c r="D106" s="108" t="s">
        <v>489</v>
      </c>
      <c r="E106" s="18" t="s">
        <v>40</v>
      </c>
      <c r="F106" s="20">
        <v>24</v>
      </c>
      <c r="G106" s="49"/>
      <c r="H106" s="50">
        <f t="shared" si="3"/>
        <v>0</v>
      </c>
    </row>
    <row r="107" spans="1:8" ht="105.75" customHeight="1">
      <c r="A107" s="42">
        <v>76</v>
      </c>
      <c r="B107" s="18" t="s">
        <v>112</v>
      </c>
      <c r="C107" s="18" t="s">
        <v>24</v>
      </c>
      <c r="D107" s="108" t="s">
        <v>490</v>
      </c>
      <c r="E107" s="18" t="s">
        <v>40</v>
      </c>
      <c r="F107" s="20">
        <v>312</v>
      </c>
      <c r="G107" s="49"/>
      <c r="H107" s="50">
        <f t="shared" si="3"/>
        <v>0</v>
      </c>
    </row>
    <row r="108" spans="1:8" ht="97.5" customHeight="1">
      <c r="A108" s="42">
        <v>77</v>
      </c>
      <c r="B108" s="18" t="s">
        <v>113</v>
      </c>
      <c r="C108" s="18" t="s">
        <v>24</v>
      </c>
      <c r="D108" s="108" t="s">
        <v>491</v>
      </c>
      <c r="E108" s="18" t="s">
        <v>40</v>
      </c>
      <c r="F108" s="20">
        <v>59</v>
      </c>
      <c r="G108" s="49"/>
      <c r="H108" s="50">
        <f t="shared" si="3"/>
        <v>0</v>
      </c>
    </row>
    <row r="109" spans="1:8" ht="52.5" customHeight="1">
      <c r="A109" s="42">
        <v>78</v>
      </c>
      <c r="B109" s="116">
        <v>93808</v>
      </c>
      <c r="C109" s="109"/>
      <c r="D109" s="108" t="s">
        <v>425</v>
      </c>
      <c r="E109" s="109" t="s">
        <v>26</v>
      </c>
      <c r="F109" s="110">
        <v>28000</v>
      </c>
      <c r="G109" s="112"/>
      <c r="H109" s="113">
        <f t="shared" si="3"/>
        <v>0</v>
      </c>
    </row>
    <row r="110" spans="1:8" ht="79.5" customHeight="1">
      <c r="A110" s="42">
        <v>79</v>
      </c>
      <c r="B110" s="18" t="s">
        <v>114</v>
      </c>
      <c r="C110" s="18" t="s">
        <v>24</v>
      </c>
      <c r="D110" s="108" t="s">
        <v>492</v>
      </c>
      <c r="E110" s="18" t="s">
        <v>26</v>
      </c>
      <c r="F110" s="20">
        <v>97653</v>
      </c>
      <c r="G110" s="49"/>
      <c r="H110" s="50">
        <f t="shared" si="3"/>
        <v>0</v>
      </c>
    </row>
    <row r="111" spans="1:8" ht="81" customHeight="1">
      <c r="A111" s="42">
        <v>80</v>
      </c>
      <c r="B111" s="18" t="s">
        <v>115</v>
      </c>
      <c r="C111" s="18" t="s">
        <v>24</v>
      </c>
      <c r="D111" s="108" t="s">
        <v>494</v>
      </c>
      <c r="E111" s="18" t="s">
        <v>32</v>
      </c>
      <c r="F111" s="20">
        <v>4</v>
      </c>
      <c r="G111" s="49"/>
      <c r="H111" s="50">
        <f t="shared" si="3"/>
        <v>0</v>
      </c>
    </row>
    <row r="112" spans="1:8" ht="91.5" customHeight="1">
      <c r="A112" s="42">
        <v>81</v>
      </c>
      <c r="B112" s="18" t="s">
        <v>116</v>
      </c>
      <c r="C112" s="18" t="s">
        <v>24</v>
      </c>
      <c r="D112" s="108" t="s">
        <v>493</v>
      </c>
      <c r="E112" s="18" t="s">
        <v>32</v>
      </c>
      <c r="F112" s="20">
        <v>21.5</v>
      </c>
      <c r="G112" s="49"/>
      <c r="H112" s="50">
        <f t="shared" si="3"/>
        <v>0</v>
      </c>
    </row>
    <row r="113" spans="1:8" ht="54" customHeight="1">
      <c r="A113" s="42">
        <v>82</v>
      </c>
      <c r="B113" s="18" t="s">
        <v>117</v>
      </c>
      <c r="C113" s="18" t="s">
        <v>24</v>
      </c>
      <c r="D113" s="108" t="s">
        <v>495</v>
      </c>
      <c r="E113" s="18" t="s">
        <v>40</v>
      </c>
      <c r="F113" s="20">
        <v>31</v>
      </c>
      <c r="G113" s="49"/>
      <c r="H113" s="50">
        <f t="shared" si="3"/>
        <v>0</v>
      </c>
    </row>
    <row r="114" spans="1:8" ht="54" customHeight="1">
      <c r="A114" s="42">
        <v>83</v>
      </c>
      <c r="B114" s="18" t="s">
        <v>118</v>
      </c>
      <c r="C114" s="18" t="s">
        <v>24</v>
      </c>
      <c r="D114" s="108" t="s">
        <v>496</v>
      </c>
      <c r="E114" s="18" t="s">
        <v>36</v>
      </c>
      <c r="F114" s="20">
        <v>4</v>
      </c>
      <c r="G114" s="49"/>
      <c r="H114" s="50">
        <f t="shared" si="3"/>
        <v>0</v>
      </c>
    </row>
    <row r="115" spans="1:8" ht="66.75" customHeight="1">
      <c r="A115" s="42">
        <v>84</v>
      </c>
      <c r="B115" s="18" t="s">
        <v>119</v>
      </c>
      <c r="C115" s="18" t="s">
        <v>24</v>
      </c>
      <c r="D115" s="108" t="s">
        <v>497</v>
      </c>
      <c r="E115" s="18" t="s">
        <v>32</v>
      </c>
      <c r="F115" s="20">
        <v>144</v>
      </c>
      <c r="G115" s="49"/>
      <c r="H115" s="50">
        <f t="shared" si="3"/>
        <v>0</v>
      </c>
    </row>
    <row r="116" spans="1:8" ht="95.25" customHeight="1">
      <c r="A116" s="42">
        <v>85</v>
      </c>
      <c r="B116" s="18" t="s">
        <v>120</v>
      </c>
      <c r="C116" s="18" t="s">
        <v>24</v>
      </c>
      <c r="D116" s="108" t="s">
        <v>498</v>
      </c>
      <c r="E116" s="18" t="s">
        <v>32</v>
      </c>
      <c r="F116" s="20">
        <v>32</v>
      </c>
      <c r="G116" s="49"/>
      <c r="H116" s="50">
        <f t="shared" si="3"/>
        <v>0</v>
      </c>
    </row>
    <row r="117" spans="1:8" ht="12.75">
      <c r="A117" s="43"/>
      <c r="B117" s="21" t="s">
        <v>98</v>
      </c>
      <c r="C117" s="21"/>
      <c r="D117" s="22" t="s">
        <v>99</v>
      </c>
      <c r="E117" s="21"/>
      <c r="F117" s="23"/>
      <c r="G117" s="51"/>
      <c r="H117" s="52">
        <f>SUBTOTAL(9,H92:H116)</f>
        <v>0</v>
      </c>
    </row>
    <row r="118" spans="1:8" ht="12.75">
      <c r="A118" s="42"/>
      <c r="B118" s="18"/>
      <c r="C118" s="18"/>
      <c r="D118" s="19"/>
      <c r="E118" s="18"/>
      <c r="F118" s="20"/>
      <c r="G118" s="49"/>
      <c r="H118" s="50"/>
    </row>
    <row r="119" spans="1:8" ht="12.75">
      <c r="A119" s="43"/>
      <c r="B119" s="21"/>
      <c r="C119" s="21"/>
      <c r="D119" s="22" t="s">
        <v>27</v>
      </c>
      <c r="E119" s="21"/>
      <c r="F119" s="23"/>
      <c r="G119" s="51"/>
      <c r="H119" s="52">
        <f>SUBTOTAL(9,H10:H117)</f>
        <v>0</v>
      </c>
    </row>
    <row r="120" spans="1:8" ht="12.75">
      <c r="A120" s="42"/>
      <c r="B120" s="18"/>
      <c r="C120" s="18"/>
      <c r="D120" s="19"/>
      <c r="E120" s="18"/>
      <c r="F120" s="20"/>
      <c r="G120" s="49"/>
      <c r="H120" s="50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1" r:id="rId1"/>
  <headerFooter>
    <oddFooter>&amp;L&amp;8&amp;F; &amp;A&amp;R&amp;P/&amp;N</oddFooter>
  </headerFooter>
  <rowBreaks count="3" manualBreakCount="3">
    <brk id="47" max="255" man="1"/>
    <brk id="68" max="255" man="1"/>
    <brk id="8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view="pageBreakPreview" zoomScale="80" zoomScaleSheetLayoutView="80" zoomScalePageLayoutView="0" workbookViewId="0" topLeftCell="A1">
      <pane ySplit="9" topLeftCell="A23" activePane="bottomLeft" state="frozen"/>
      <selection pane="topLeft" activeCell="A1" sqref="A1:I1"/>
      <selection pane="bottomLeft" activeCell="G11" sqref="G11:G29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533</v>
      </c>
    </row>
    <row r="6" spans="1:3" ht="15">
      <c r="A6" s="7" t="s">
        <v>3</v>
      </c>
      <c r="C6" s="8" t="s">
        <v>534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37" t="s">
        <v>16</v>
      </c>
      <c r="C10" s="37"/>
      <c r="D10" s="38" t="s">
        <v>33</v>
      </c>
      <c r="E10" s="37"/>
      <c r="F10" s="39"/>
      <c r="G10" s="57"/>
      <c r="H10" s="58"/>
    </row>
    <row r="11" spans="1:8" ht="92.25" customHeight="1">
      <c r="A11" s="42">
        <v>1</v>
      </c>
      <c r="B11" s="18" t="s">
        <v>38</v>
      </c>
      <c r="C11" s="18" t="s">
        <v>24</v>
      </c>
      <c r="D11" s="108" t="s">
        <v>500</v>
      </c>
      <c r="E11" s="18" t="s">
        <v>32</v>
      </c>
      <c r="F11" s="20">
        <v>342</v>
      </c>
      <c r="G11" s="49"/>
      <c r="H11" s="50">
        <f>G11*F11</f>
        <v>0</v>
      </c>
    </row>
    <row r="12" spans="1:8" ht="42.75" customHeight="1">
      <c r="A12" s="42">
        <v>2</v>
      </c>
      <c r="B12" s="18" t="s">
        <v>121</v>
      </c>
      <c r="C12" s="18" t="s">
        <v>24</v>
      </c>
      <c r="D12" s="108" t="s">
        <v>501</v>
      </c>
      <c r="E12" s="18" t="s">
        <v>26</v>
      </c>
      <c r="F12" s="20">
        <v>180</v>
      </c>
      <c r="G12" s="49"/>
      <c r="H12" s="50">
        <f>G12*F12</f>
        <v>0</v>
      </c>
    </row>
    <row r="13" spans="1:8" ht="30" customHeight="1">
      <c r="A13" s="42">
        <v>3</v>
      </c>
      <c r="B13" s="18" t="s">
        <v>52</v>
      </c>
      <c r="C13" s="18" t="s">
        <v>24</v>
      </c>
      <c r="D13" s="19" t="s">
        <v>122</v>
      </c>
      <c r="E13" s="18" t="s">
        <v>26</v>
      </c>
      <c r="F13" s="20">
        <v>641</v>
      </c>
      <c r="G13" s="49"/>
      <c r="H13" s="50">
        <f>G13*F13</f>
        <v>0</v>
      </c>
    </row>
    <row r="14" spans="1:8" ht="12.75">
      <c r="A14" s="43"/>
      <c r="B14" s="21" t="s">
        <v>16</v>
      </c>
      <c r="C14" s="21"/>
      <c r="D14" s="22" t="s">
        <v>33</v>
      </c>
      <c r="E14" s="21"/>
      <c r="F14" s="23"/>
      <c r="G14" s="51"/>
      <c r="H14" s="52">
        <f>SUBTOTAL(9,H11:H13)</f>
        <v>0</v>
      </c>
    </row>
    <row r="15" spans="1:8" ht="12.75">
      <c r="A15" s="42"/>
      <c r="B15" s="18"/>
      <c r="C15" s="18"/>
      <c r="D15" s="19"/>
      <c r="E15" s="18"/>
      <c r="F15" s="20"/>
      <c r="G15" s="49"/>
      <c r="H15" s="50"/>
    </row>
    <row r="16" spans="1:8" ht="12.75">
      <c r="A16" s="44"/>
      <c r="B16" s="24" t="s">
        <v>20</v>
      </c>
      <c r="C16" s="24"/>
      <c r="D16" s="25" t="s">
        <v>29</v>
      </c>
      <c r="E16" s="24"/>
      <c r="F16" s="26"/>
      <c r="G16" s="55"/>
      <c r="H16" s="56"/>
    </row>
    <row r="17" spans="1:8" ht="38.25">
      <c r="A17" s="42">
        <v>4</v>
      </c>
      <c r="B17" s="18" t="s">
        <v>69</v>
      </c>
      <c r="C17" s="18" t="s">
        <v>24</v>
      </c>
      <c r="D17" s="27" t="s">
        <v>398</v>
      </c>
      <c r="E17" s="18" t="s">
        <v>32</v>
      </c>
      <c r="F17" s="20">
        <v>10.6</v>
      </c>
      <c r="G17" s="49"/>
      <c r="H17" s="50">
        <f aca="true" t="shared" si="0" ref="H17:H23">G17*F17</f>
        <v>0</v>
      </c>
    </row>
    <row r="18" spans="1:8" ht="38.25">
      <c r="A18" s="42">
        <v>5</v>
      </c>
      <c r="B18" s="18" t="s">
        <v>70</v>
      </c>
      <c r="C18" s="18" t="s">
        <v>24</v>
      </c>
      <c r="D18" s="19" t="s">
        <v>123</v>
      </c>
      <c r="E18" s="18" t="s">
        <v>32</v>
      </c>
      <c r="F18" s="20">
        <v>187</v>
      </c>
      <c r="G18" s="49"/>
      <c r="H18" s="50">
        <f t="shared" si="0"/>
        <v>0</v>
      </c>
    </row>
    <row r="19" spans="1:8" ht="40.5" customHeight="1">
      <c r="A19" s="42">
        <v>6</v>
      </c>
      <c r="B19" s="118">
        <v>56960</v>
      </c>
      <c r="C19" s="109" t="s">
        <v>24</v>
      </c>
      <c r="D19" s="108" t="s">
        <v>499</v>
      </c>
      <c r="E19" s="109" t="s">
        <v>32</v>
      </c>
      <c r="F19" s="110">
        <v>18</v>
      </c>
      <c r="G19" s="112"/>
      <c r="H19" s="50">
        <f t="shared" si="0"/>
        <v>0</v>
      </c>
    </row>
    <row r="20" spans="1:8" ht="30" customHeight="1">
      <c r="A20" s="42">
        <v>7</v>
      </c>
      <c r="B20" s="18" t="s">
        <v>124</v>
      </c>
      <c r="C20" s="18" t="s">
        <v>24</v>
      </c>
      <c r="D20" s="19" t="s">
        <v>125</v>
      </c>
      <c r="E20" s="18" t="s">
        <v>26</v>
      </c>
      <c r="F20" s="20">
        <v>540</v>
      </c>
      <c r="G20" s="49"/>
      <c r="H20" s="50">
        <f t="shared" si="0"/>
        <v>0</v>
      </c>
    </row>
    <row r="21" spans="1:8" ht="44.25" customHeight="1">
      <c r="A21" s="42">
        <v>8</v>
      </c>
      <c r="B21" s="18" t="s">
        <v>126</v>
      </c>
      <c r="C21" s="18" t="s">
        <v>24</v>
      </c>
      <c r="D21" s="19" t="s">
        <v>127</v>
      </c>
      <c r="E21" s="18" t="s">
        <v>32</v>
      </c>
      <c r="F21" s="20">
        <v>45</v>
      </c>
      <c r="G21" s="49"/>
      <c r="H21" s="50">
        <f t="shared" si="0"/>
        <v>0</v>
      </c>
    </row>
    <row r="22" spans="1:8" ht="69.75" customHeight="1">
      <c r="A22" s="42">
        <v>9</v>
      </c>
      <c r="B22" s="18" t="s">
        <v>128</v>
      </c>
      <c r="C22" s="18" t="s">
        <v>24</v>
      </c>
      <c r="D22" s="108" t="s">
        <v>502</v>
      </c>
      <c r="E22" s="18" t="s">
        <v>26</v>
      </c>
      <c r="F22" s="20">
        <v>32</v>
      </c>
      <c r="G22" s="49"/>
      <c r="H22" s="50">
        <f t="shared" si="0"/>
        <v>0</v>
      </c>
    </row>
    <row r="23" spans="1:8" ht="68.25" customHeight="1">
      <c r="A23" s="42">
        <v>10</v>
      </c>
      <c r="B23" s="18" t="s">
        <v>79</v>
      </c>
      <c r="C23" s="18" t="s">
        <v>24</v>
      </c>
      <c r="D23" s="108" t="s">
        <v>503</v>
      </c>
      <c r="E23" s="18" t="s">
        <v>26</v>
      </c>
      <c r="F23" s="20">
        <v>668</v>
      </c>
      <c r="G23" s="49"/>
      <c r="H23" s="50">
        <f t="shared" si="0"/>
        <v>0</v>
      </c>
    </row>
    <row r="24" spans="1:8" ht="12.75">
      <c r="A24" s="43"/>
      <c r="B24" s="21" t="s">
        <v>20</v>
      </c>
      <c r="C24" s="21"/>
      <c r="D24" s="22" t="s">
        <v>29</v>
      </c>
      <c r="E24" s="21"/>
      <c r="F24" s="23"/>
      <c r="G24" s="51"/>
      <c r="H24" s="52">
        <f>SUBTOTAL(9,H17:H23)</f>
        <v>0</v>
      </c>
    </row>
    <row r="25" spans="1:8" ht="12.75">
      <c r="A25" s="42"/>
      <c r="B25" s="18"/>
      <c r="C25" s="18"/>
      <c r="D25" s="19"/>
      <c r="E25" s="18"/>
      <c r="F25" s="20"/>
      <c r="G25" s="49"/>
      <c r="H25" s="50"/>
    </row>
    <row r="26" spans="1:8" ht="12.75">
      <c r="A26" s="44"/>
      <c r="B26" s="24" t="s">
        <v>98</v>
      </c>
      <c r="C26" s="24"/>
      <c r="D26" s="25" t="s">
        <v>99</v>
      </c>
      <c r="E26" s="24"/>
      <c r="F26" s="26"/>
      <c r="G26" s="55"/>
      <c r="H26" s="56"/>
    </row>
    <row r="27" spans="1:8" ht="54.75" customHeight="1">
      <c r="A27" s="42">
        <v>11</v>
      </c>
      <c r="B27" s="18" t="s">
        <v>129</v>
      </c>
      <c r="C27" s="18" t="s">
        <v>24</v>
      </c>
      <c r="D27" s="108" t="s">
        <v>504</v>
      </c>
      <c r="E27" s="18" t="s">
        <v>40</v>
      </c>
      <c r="F27" s="20">
        <v>377</v>
      </c>
      <c r="G27" s="49"/>
      <c r="H27" s="50">
        <f>G27*F27</f>
        <v>0</v>
      </c>
    </row>
    <row r="28" spans="1:8" ht="42.75" customHeight="1">
      <c r="A28" s="115">
        <v>12</v>
      </c>
      <c r="B28" s="116">
        <v>93808</v>
      </c>
      <c r="C28" s="109"/>
      <c r="D28" s="108" t="s">
        <v>427</v>
      </c>
      <c r="E28" s="109" t="s">
        <v>26</v>
      </c>
      <c r="F28" s="110">
        <v>1080</v>
      </c>
      <c r="G28" s="112"/>
      <c r="H28" s="113">
        <f>G28*F28</f>
        <v>0</v>
      </c>
    </row>
    <row r="29" spans="1:8" ht="43.5" customHeight="1">
      <c r="A29" s="115">
        <v>13</v>
      </c>
      <c r="B29" s="18" t="s">
        <v>114</v>
      </c>
      <c r="C29" s="18" t="s">
        <v>24</v>
      </c>
      <c r="D29" s="108" t="s">
        <v>505</v>
      </c>
      <c r="E29" s="18" t="s">
        <v>26</v>
      </c>
      <c r="F29" s="20">
        <v>540</v>
      </c>
      <c r="G29" s="49"/>
      <c r="H29" s="50">
        <f>G29*F29</f>
        <v>0</v>
      </c>
    </row>
    <row r="30" spans="1:8" ht="12.75">
      <c r="A30" s="43"/>
      <c r="B30" s="21" t="s">
        <v>98</v>
      </c>
      <c r="C30" s="21"/>
      <c r="D30" s="22" t="s">
        <v>99</v>
      </c>
      <c r="E30" s="21"/>
      <c r="F30" s="23"/>
      <c r="G30" s="51"/>
      <c r="H30" s="52">
        <f>SUBTOTAL(9,H27:H29)</f>
        <v>0</v>
      </c>
    </row>
    <row r="31" spans="1:8" ht="12.75">
      <c r="A31" s="42"/>
      <c r="B31" s="18"/>
      <c r="C31" s="18"/>
      <c r="D31" s="19"/>
      <c r="E31" s="18"/>
      <c r="F31" s="20"/>
      <c r="G31" s="49"/>
      <c r="H31" s="50"/>
    </row>
    <row r="32" spans="1:8" ht="12.75">
      <c r="A32" s="43"/>
      <c r="B32" s="21"/>
      <c r="C32" s="21"/>
      <c r="D32" s="22" t="s">
        <v>27</v>
      </c>
      <c r="E32" s="21"/>
      <c r="F32" s="23"/>
      <c r="G32" s="51"/>
      <c r="H32" s="52">
        <f>SUBTOTAL(9,H11:H30)</f>
        <v>0</v>
      </c>
    </row>
    <row r="33" spans="1:8" ht="12.75">
      <c r="A33" s="42"/>
      <c r="B33" s="18"/>
      <c r="C33" s="18"/>
      <c r="D33" s="19"/>
      <c r="E33" s="18"/>
      <c r="F33" s="20"/>
      <c r="G33" s="49"/>
      <c r="H33" s="50"/>
    </row>
    <row r="34" spans="1:8" ht="13.5" thickBot="1">
      <c r="A34" s="45"/>
      <c r="B34" s="46"/>
      <c r="C34" s="46"/>
      <c r="D34" s="47"/>
      <c r="E34" s="46"/>
      <c r="F34" s="48"/>
      <c r="G34" s="53"/>
      <c r="H34" s="54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2" r:id="rId1"/>
  <headerFooter>
    <oddFooter>&amp;L&amp;8&amp;F; &amp;A&amp;R&amp;P/&amp;N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8"/>
  <sheetViews>
    <sheetView view="pageBreakPreview" zoomScale="80" zoomScaleSheetLayoutView="80" zoomScalePageLayoutView="0" workbookViewId="0" topLeftCell="A1">
      <pane ySplit="9" topLeftCell="A23" activePane="bottomLeft" state="frozen"/>
      <selection pane="topLeft" activeCell="A1" sqref="A1:I1"/>
      <selection pane="bottomLeft" activeCell="G11" sqref="G11:G35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535</v>
      </c>
    </row>
    <row r="6" spans="1:3" ht="15">
      <c r="A6" s="7" t="s">
        <v>3</v>
      </c>
      <c r="C6" s="8" t="s">
        <v>535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37" t="s">
        <v>16</v>
      </c>
      <c r="C10" s="37"/>
      <c r="D10" s="38" t="s">
        <v>33</v>
      </c>
      <c r="E10" s="37"/>
      <c r="F10" s="39"/>
      <c r="G10" s="40"/>
      <c r="H10" s="41"/>
    </row>
    <row r="11" spans="1:8" ht="79.5" customHeight="1">
      <c r="A11" s="42">
        <v>1</v>
      </c>
      <c r="B11" s="18" t="s">
        <v>130</v>
      </c>
      <c r="C11" s="18" t="s">
        <v>24</v>
      </c>
      <c r="D11" s="108" t="s">
        <v>506</v>
      </c>
      <c r="E11" s="18" t="s">
        <v>32</v>
      </c>
      <c r="F11" s="20">
        <v>6</v>
      </c>
      <c r="G11" s="49"/>
      <c r="H11" s="50">
        <f>G11*F11</f>
        <v>0</v>
      </c>
    </row>
    <row r="12" spans="1:8" ht="39.75" customHeight="1">
      <c r="A12" s="42">
        <v>2</v>
      </c>
      <c r="B12" s="18" t="s">
        <v>131</v>
      </c>
      <c r="C12" s="18" t="s">
        <v>24</v>
      </c>
      <c r="D12" s="108" t="s">
        <v>507</v>
      </c>
      <c r="E12" s="18" t="s">
        <v>32</v>
      </c>
      <c r="F12" s="20">
        <v>1.68</v>
      </c>
      <c r="G12" s="49"/>
      <c r="H12" s="50">
        <f>G12*F12</f>
        <v>0</v>
      </c>
    </row>
    <row r="13" spans="1:8" ht="104.25" customHeight="1">
      <c r="A13" s="42">
        <v>3</v>
      </c>
      <c r="B13" s="18" t="s">
        <v>38</v>
      </c>
      <c r="C13" s="18" t="s">
        <v>24</v>
      </c>
      <c r="D13" s="108" t="s">
        <v>508</v>
      </c>
      <c r="E13" s="18" t="s">
        <v>32</v>
      </c>
      <c r="F13" s="20">
        <v>90</v>
      </c>
      <c r="G13" s="49"/>
      <c r="H13" s="50">
        <f>G13*F13</f>
        <v>0</v>
      </c>
    </row>
    <row r="14" spans="1:8" ht="54.75" customHeight="1">
      <c r="A14" s="42">
        <v>4</v>
      </c>
      <c r="B14" s="18" t="s">
        <v>132</v>
      </c>
      <c r="C14" s="18" t="s">
        <v>24</v>
      </c>
      <c r="D14" s="108" t="s">
        <v>509</v>
      </c>
      <c r="E14" s="18" t="s">
        <v>40</v>
      </c>
      <c r="F14" s="20">
        <v>60</v>
      </c>
      <c r="G14" s="49"/>
      <c r="H14" s="50">
        <f>G14*F14</f>
        <v>0</v>
      </c>
    </row>
    <row r="15" spans="1:8" ht="29.25" customHeight="1">
      <c r="A15" s="42">
        <v>5</v>
      </c>
      <c r="B15" s="18" t="s">
        <v>52</v>
      </c>
      <c r="C15" s="18" t="s">
        <v>24</v>
      </c>
      <c r="D15" s="108" t="s">
        <v>133</v>
      </c>
      <c r="E15" s="18" t="s">
        <v>26</v>
      </c>
      <c r="F15" s="20">
        <v>258</v>
      </c>
      <c r="G15" s="49"/>
      <c r="H15" s="50">
        <f>G15*F15</f>
        <v>0</v>
      </c>
    </row>
    <row r="16" spans="1:8" ht="12.75">
      <c r="A16" s="43"/>
      <c r="B16" s="21" t="s">
        <v>16</v>
      </c>
      <c r="C16" s="21"/>
      <c r="D16" s="22" t="s">
        <v>33</v>
      </c>
      <c r="E16" s="21"/>
      <c r="F16" s="23"/>
      <c r="G16" s="51"/>
      <c r="H16" s="52">
        <f>SUBTOTAL(9,H11:H15)</f>
        <v>0</v>
      </c>
    </row>
    <row r="17" spans="1:8" ht="12.75">
      <c r="A17" s="42"/>
      <c r="B17" s="18"/>
      <c r="C17" s="18"/>
      <c r="D17" s="19"/>
      <c r="E17" s="18"/>
      <c r="F17" s="20"/>
      <c r="G17" s="49"/>
      <c r="H17" s="50"/>
    </row>
    <row r="18" spans="1:8" ht="12.75">
      <c r="A18" s="44"/>
      <c r="B18" s="24" t="s">
        <v>20</v>
      </c>
      <c r="C18" s="24"/>
      <c r="D18" s="25" t="s">
        <v>29</v>
      </c>
      <c r="E18" s="24"/>
      <c r="F18" s="26"/>
      <c r="G18" s="55"/>
      <c r="H18" s="56"/>
    </row>
    <row r="19" spans="1:8" ht="29.25" customHeight="1">
      <c r="A19" s="42">
        <v>6</v>
      </c>
      <c r="B19" s="18" t="s">
        <v>70</v>
      </c>
      <c r="C19" s="18" t="s">
        <v>24</v>
      </c>
      <c r="D19" s="19" t="s">
        <v>134</v>
      </c>
      <c r="E19" s="18" t="s">
        <v>32</v>
      </c>
      <c r="F19" s="20">
        <v>80</v>
      </c>
      <c r="G19" s="49"/>
      <c r="H19" s="50">
        <f>G19*F19</f>
        <v>0</v>
      </c>
    </row>
    <row r="20" spans="1:8" ht="53.25" customHeight="1">
      <c r="A20" s="42">
        <v>7</v>
      </c>
      <c r="B20" s="18" t="s">
        <v>128</v>
      </c>
      <c r="C20" s="18" t="s">
        <v>24</v>
      </c>
      <c r="D20" s="108" t="s">
        <v>510</v>
      </c>
      <c r="E20" s="18" t="s">
        <v>26</v>
      </c>
      <c r="F20" s="20">
        <v>12</v>
      </c>
      <c r="G20" s="49"/>
      <c r="H20" s="50">
        <f>G20*F20</f>
        <v>0</v>
      </c>
    </row>
    <row r="21" spans="1:8" ht="66.75" customHeight="1">
      <c r="A21" s="42">
        <v>8</v>
      </c>
      <c r="B21" s="18" t="s">
        <v>79</v>
      </c>
      <c r="C21" s="18" t="s">
        <v>24</v>
      </c>
      <c r="D21" s="108" t="s">
        <v>511</v>
      </c>
      <c r="E21" s="18" t="s">
        <v>26</v>
      </c>
      <c r="F21" s="20">
        <v>258</v>
      </c>
      <c r="G21" s="49"/>
      <c r="H21" s="50">
        <f>G21*F21</f>
        <v>0</v>
      </c>
    </row>
    <row r="22" spans="1:8" ht="51.75" customHeight="1">
      <c r="A22" s="42">
        <v>9</v>
      </c>
      <c r="B22" s="18" t="s">
        <v>135</v>
      </c>
      <c r="C22" s="18" t="s">
        <v>24</v>
      </c>
      <c r="D22" s="108" t="s">
        <v>512</v>
      </c>
      <c r="E22" s="18" t="s">
        <v>26</v>
      </c>
      <c r="F22" s="20">
        <v>10</v>
      </c>
      <c r="G22" s="49"/>
      <c r="H22" s="50">
        <f>G22*F22</f>
        <v>0</v>
      </c>
    </row>
    <row r="23" spans="1:8" ht="12.75">
      <c r="A23" s="43"/>
      <c r="B23" s="21" t="s">
        <v>20</v>
      </c>
      <c r="C23" s="21"/>
      <c r="D23" s="22" t="s">
        <v>29</v>
      </c>
      <c r="E23" s="21"/>
      <c r="F23" s="23"/>
      <c r="G23" s="51"/>
      <c r="H23" s="52">
        <f>SUBTOTAL(9,H19:H22)</f>
        <v>0</v>
      </c>
    </row>
    <row r="24" spans="1:8" ht="12.75">
      <c r="A24" s="42"/>
      <c r="B24" s="18"/>
      <c r="C24" s="18"/>
      <c r="D24" s="19"/>
      <c r="E24" s="18"/>
      <c r="F24" s="20"/>
      <c r="G24" s="49"/>
      <c r="H24" s="50"/>
    </row>
    <row r="25" spans="1:8" ht="12.75">
      <c r="A25" s="44"/>
      <c r="B25" s="24" t="s">
        <v>21</v>
      </c>
      <c r="C25" s="24"/>
      <c r="D25" s="25" t="s">
        <v>136</v>
      </c>
      <c r="E25" s="24"/>
      <c r="F25" s="26"/>
      <c r="G25" s="55"/>
      <c r="H25" s="56"/>
    </row>
    <row r="26" spans="1:8" ht="43.5" customHeight="1">
      <c r="A26" s="42">
        <v>10</v>
      </c>
      <c r="B26" s="18" t="s">
        <v>137</v>
      </c>
      <c r="C26" s="18" t="s">
        <v>24</v>
      </c>
      <c r="D26" s="108" t="s">
        <v>513</v>
      </c>
      <c r="E26" s="18" t="s">
        <v>26</v>
      </c>
      <c r="F26" s="20">
        <v>15</v>
      </c>
      <c r="G26" s="49"/>
      <c r="H26" s="50">
        <f>G26*F26</f>
        <v>0</v>
      </c>
    </row>
    <row r="27" spans="1:8" ht="12.75">
      <c r="A27" s="43"/>
      <c r="B27" s="21" t="s">
        <v>21</v>
      </c>
      <c r="C27" s="21"/>
      <c r="D27" s="22" t="s">
        <v>136</v>
      </c>
      <c r="E27" s="21"/>
      <c r="F27" s="23"/>
      <c r="G27" s="51"/>
      <c r="H27" s="52">
        <f>SUBTOTAL(9,H26)</f>
        <v>0</v>
      </c>
    </row>
    <row r="28" spans="1:8" ht="12.75">
      <c r="A28" s="42"/>
      <c r="B28" s="18"/>
      <c r="C28" s="18"/>
      <c r="D28" s="19"/>
      <c r="E28" s="18"/>
      <c r="F28" s="20"/>
      <c r="G28" s="49"/>
      <c r="H28" s="50"/>
    </row>
    <row r="29" spans="1:8" ht="12.75">
      <c r="A29" s="44"/>
      <c r="B29" s="24" t="s">
        <v>22</v>
      </c>
      <c r="C29" s="24"/>
      <c r="D29" s="25" t="s">
        <v>83</v>
      </c>
      <c r="E29" s="24"/>
      <c r="F29" s="26"/>
      <c r="G29" s="55"/>
      <c r="H29" s="56"/>
    </row>
    <row r="30" spans="1:8" ht="42.75" customHeight="1">
      <c r="A30" s="42">
        <v>11</v>
      </c>
      <c r="B30" s="18" t="s">
        <v>138</v>
      </c>
      <c r="C30" s="18" t="s">
        <v>24</v>
      </c>
      <c r="D30" s="108" t="s">
        <v>514</v>
      </c>
      <c r="E30" s="18" t="s">
        <v>26</v>
      </c>
      <c r="F30" s="20">
        <v>30</v>
      </c>
      <c r="G30" s="49"/>
      <c r="H30" s="50">
        <f>G30*F30</f>
        <v>0</v>
      </c>
    </row>
    <row r="31" spans="1:8" ht="12.75">
      <c r="A31" s="43"/>
      <c r="B31" s="21" t="s">
        <v>22</v>
      </c>
      <c r="C31" s="21"/>
      <c r="D31" s="22" t="s">
        <v>83</v>
      </c>
      <c r="E31" s="21"/>
      <c r="F31" s="23"/>
      <c r="G31" s="51"/>
      <c r="H31" s="52">
        <f>SUBTOTAL(9,H30)</f>
        <v>0</v>
      </c>
    </row>
    <row r="32" spans="1:8" ht="12.75">
      <c r="A32" s="42"/>
      <c r="B32" s="18"/>
      <c r="C32" s="18"/>
      <c r="D32" s="19"/>
      <c r="E32" s="18"/>
      <c r="F32" s="20"/>
      <c r="G32" s="49"/>
      <c r="H32" s="50"/>
    </row>
    <row r="33" spans="1:8" ht="12.75">
      <c r="A33" s="44"/>
      <c r="B33" s="24" t="s">
        <v>98</v>
      </c>
      <c r="C33" s="24"/>
      <c r="D33" s="25" t="s">
        <v>99</v>
      </c>
      <c r="E33" s="24"/>
      <c r="F33" s="26"/>
      <c r="G33" s="55"/>
      <c r="H33" s="56"/>
    </row>
    <row r="34" spans="1:8" ht="42" customHeight="1">
      <c r="A34" s="42">
        <v>12</v>
      </c>
      <c r="B34" s="18" t="s">
        <v>129</v>
      </c>
      <c r="C34" s="18" t="s">
        <v>24</v>
      </c>
      <c r="D34" s="108" t="s">
        <v>515</v>
      </c>
      <c r="E34" s="18" t="s">
        <v>40</v>
      </c>
      <c r="F34" s="20">
        <v>61</v>
      </c>
      <c r="G34" s="49"/>
      <c r="H34" s="50">
        <f>G34*F34</f>
        <v>0</v>
      </c>
    </row>
    <row r="35" spans="1:8" ht="12.75">
      <c r="A35" s="43"/>
      <c r="B35" s="21" t="s">
        <v>98</v>
      </c>
      <c r="C35" s="21"/>
      <c r="D35" s="22" t="s">
        <v>99</v>
      </c>
      <c r="E35" s="21"/>
      <c r="F35" s="23"/>
      <c r="G35" s="51"/>
      <c r="H35" s="52">
        <f>SUBTOTAL(9,H34)</f>
        <v>0</v>
      </c>
    </row>
    <row r="36" spans="1:8" ht="12.75">
      <c r="A36" s="42"/>
      <c r="B36" s="18"/>
      <c r="C36" s="18"/>
      <c r="D36" s="19"/>
      <c r="E36" s="18"/>
      <c r="F36" s="20"/>
      <c r="G36" s="49"/>
      <c r="H36" s="50"/>
    </row>
    <row r="37" spans="1:8" ht="12.75">
      <c r="A37" s="43"/>
      <c r="B37" s="21"/>
      <c r="C37" s="21"/>
      <c r="D37" s="22" t="s">
        <v>27</v>
      </c>
      <c r="E37" s="21"/>
      <c r="F37" s="23"/>
      <c r="G37" s="51"/>
      <c r="H37" s="52">
        <f>SUBTOTAL(9,H11:H35)</f>
        <v>0</v>
      </c>
    </row>
    <row r="38" spans="1:8" ht="12.75">
      <c r="A38" s="42"/>
      <c r="B38" s="18"/>
      <c r="C38" s="18"/>
      <c r="D38" s="19"/>
      <c r="E38" s="18"/>
      <c r="F38" s="20"/>
      <c r="G38" s="49"/>
      <c r="H38" s="50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2" r:id="rId1"/>
  <headerFooter>
    <oddFooter>&amp;L&amp;8&amp;F; &amp;A&amp;R&amp;P/&amp;N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0"/>
  <sheetViews>
    <sheetView view="pageBreakPreview" zoomScale="80" zoomScaleSheetLayoutView="80" zoomScalePageLayoutView="0" workbookViewId="0" topLeftCell="A1">
      <pane ySplit="9" topLeftCell="A19" activePane="bottomLeft" state="frozen"/>
      <selection pane="topLeft" activeCell="A1" sqref="A1:I1"/>
      <selection pane="bottomLeft" activeCell="G11" sqref="G11:G25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536</v>
      </c>
    </row>
    <row r="6" spans="1:3" ht="15">
      <c r="A6" s="7" t="s">
        <v>3</v>
      </c>
      <c r="C6" s="8" t="s">
        <v>536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37" t="s">
        <v>16</v>
      </c>
      <c r="C10" s="37"/>
      <c r="D10" s="38" t="s">
        <v>33</v>
      </c>
      <c r="E10" s="37"/>
      <c r="F10" s="39"/>
      <c r="G10" s="57"/>
      <c r="H10" s="58"/>
    </row>
    <row r="11" spans="1:8" ht="66" customHeight="1">
      <c r="A11" s="42">
        <v>1</v>
      </c>
      <c r="B11" s="18" t="s">
        <v>139</v>
      </c>
      <c r="C11" s="18" t="s">
        <v>24</v>
      </c>
      <c r="D11" s="108" t="s">
        <v>522</v>
      </c>
      <c r="E11" s="18" t="s">
        <v>32</v>
      </c>
      <c r="F11" s="20">
        <v>10.5</v>
      </c>
      <c r="G11" s="49"/>
      <c r="H11" s="50">
        <f>G11*F11</f>
        <v>0</v>
      </c>
    </row>
    <row r="12" spans="1:8" ht="80.25" customHeight="1">
      <c r="A12" s="42">
        <v>2</v>
      </c>
      <c r="B12" s="18" t="s">
        <v>38</v>
      </c>
      <c r="C12" s="18" t="s">
        <v>24</v>
      </c>
      <c r="D12" s="108" t="s">
        <v>523</v>
      </c>
      <c r="E12" s="18" t="s">
        <v>32</v>
      </c>
      <c r="F12" s="20">
        <v>14</v>
      </c>
      <c r="G12" s="49"/>
      <c r="H12" s="50">
        <f>G12*F12</f>
        <v>0</v>
      </c>
    </row>
    <row r="13" spans="1:8" ht="26.25" customHeight="1">
      <c r="A13" s="42">
        <v>3</v>
      </c>
      <c r="B13" s="18" t="s">
        <v>52</v>
      </c>
      <c r="C13" s="18" t="s">
        <v>24</v>
      </c>
      <c r="D13" s="108" t="s">
        <v>516</v>
      </c>
      <c r="E13" s="18" t="s">
        <v>26</v>
      </c>
      <c r="F13" s="20">
        <v>70</v>
      </c>
      <c r="G13" s="49"/>
      <c r="H13" s="50">
        <f>G13*F13</f>
        <v>0</v>
      </c>
    </row>
    <row r="14" spans="1:8" ht="15.75" customHeight="1">
      <c r="A14" s="43"/>
      <c r="B14" s="21" t="s">
        <v>16</v>
      </c>
      <c r="C14" s="21"/>
      <c r="D14" s="22" t="s">
        <v>33</v>
      </c>
      <c r="E14" s="21"/>
      <c r="F14" s="23"/>
      <c r="G14" s="51"/>
      <c r="H14" s="52">
        <f>SUBTOTAL(9,H11:H13)</f>
        <v>0</v>
      </c>
    </row>
    <row r="15" spans="1:8" ht="12.75">
      <c r="A15" s="42"/>
      <c r="B15" s="18"/>
      <c r="C15" s="18"/>
      <c r="D15" s="19"/>
      <c r="E15" s="18"/>
      <c r="F15" s="20"/>
      <c r="G15" s="49"/>
      <c r="H15" s="50"/>
    </row>
    <row r="16" spans="1:8" ht="12.75">
      <c r="A16" s="44"/>
      <c r="B16" s="24" t="s">
        <v>20</v>
      </c>
      <c r="C16" s="24"/>
      <c r="D16" s="25" t="s">
        <v>29</v>
      </c>
      <c r="E16" s="24"/>
      <c r="F16" s="26"/>
      <c r="G16" s="55"/>
      <c r="H16" s="56"/>
    </row>
    <row r="17" spans="1:8" ht="28.5" customHeight="1">
      <c r="A17" s="42">
        <v>4</v>
      </c>
      <c r="B17" s="18" t="s">
        <v>70</v>
      </c>
      <c r="C17" s="18" t="s">
        <v>24</v>
      </c>
      <c r="D17" s="108" t="s">
        <v>140</v>
      </c>
      <c r="E17" s="18" t="s">
        <v>32</v>
      </c>
      <c r="F17" s="20">
        <v>18</v>
      </c>
      <c r="G17" s="49"/>
      <c r="H17" s="50">
        <f>G17*F17</f>
        <v>0</v>
      </c>
    </row>
    <row r="18" spans="1:8" ht="56.25" customHeight="1">
      <c r="A18" s="42">
        <v>5</v>
      </c>
      <c r="B18" s="18" t="s">
        <v>128</v>
      </c>
      <c r="C18" s="18" t="s">
        <v>24</v>
      </c>
      <c r="D18" s="108" t="s">
        <v>519</v>
      </c>
      <c r="E18" s="18" t="s">
        <v>26</v>
      </c>
      <c r="F18" s="20">
        <v>9.6</v>
      </c>
      <c r="G18" s="49"/>
      <c r="H18" s="50">
        <f>G18*F18</f>
        <v>0</v>
      </c>
    </row>
    <row r="19" spans="1:8" ht="42" customHeight="1">
      <c r="A19" s="42">
        <v>6</v>
      </c>
      <c r="B19" s="18" t="s">
        <v>79</v>
      </c>
      <c r="C19" s="18" t="s">
        <v>24</v>
      </c>
      <c r="D19" s="108" t="s">
        <v>520</v>
      </c>
      <c r="E19" s="18" t="s">
        <v>26</v>
      </c>
      <c r="F19" s="20">
        <v>70</v>
      </c>
      <c r="G19" s="49"/>
      <c r="H19" s="50">
        <f>G19*F19</f>
        <v>0</v>
      </c>
    </row>
    <row r="20" spans="1:8" ht="93.75" customHeight="1">
      <c r="A20" s="42">
        <v>7</v>
      </c>
      <c r="B20" s="18" t="s">
        <v>135</v>
      </c>
      <c r="C20" s="18" t="s">
        <v>24</v>
      </c>
      <c r="D20" s="108" t="s">
        <v>521</v>
      </c>
      <c r="E20" s="18" t="s">
        <v>26</v>
      </c>
      <c r="F20" s="20">
        <v>139.5</v>
      </c>
      <c r="G20" s="49"/>
      <c r="H20" s="50">
        <f>G20*F20</f>
        <v>0</v>
      </c>
    </row>
    <row r="21" spans="1:8" ht="12.75">
      <c r="A21" s="43"/>
      <c r="B21" s="21" t="s">
        <v>20</v>
      </c>
      <c r="C21" s="21"/>
      <c r="D21" s="22" t="s">
        <v>29</v>
      </c>
      <c r="E21" s="21"/>
      <c r="F21" s="23"/>
      <c r="G21" s="51"/>
      <c r="H21" s="52">
        <f>SUBTOTAL(9,H17:H20)</f>
        <v>0</v>
      </c>
    </row>
    <row r="22" spans="1:8" ht="12.75">
      <c r="A22" s="42"/>
      <c r="B22" s="18"/>
      <c r="C22" s="18"/>
      <c r="D22" s="19"/>
      <c r="E22" s="18"/>
      <c r="F22" s="20"/>
      <c r="G22" s="49"/>
      <c r="H22" s="50"/>
    </row>
    <row r="23" spans="1:8" ht="12.75">
      <c r="A23" s="44"/>
      <c r="B23" s="24" t="s">
        <v>98</v>
      </c>
      <c r="C23" s="24"/>
      <c r="D23" s="25" t="s">
        <v>99</v>
      </c>
      <c r="E23" s="24"/>
      <c r="F23" s="26"/>
      <c r="G23" s="55"/>
      <c r="H23" s="56"/>
    </row>
    <row r="24" spans="1:8" ht="54" customHeight="1">
      <c r="A24" s="42">
        <v>8</v>
      </c>
      <c r="B24" s="18" t="s">
        <v>105</v>
      </c>
      <c r="C24" s="18" t="s">
        <v>24</v>
      </c>
      <c r="D24" s="108" t="s">
        <v>517</v>
      </c>
      <c r="E24" s="18" t="s">
        <v>40</v>
      </c>
      <c r="F24" s="20">
        <v>39</v>
      </c>
      <c r="G24" s="49"/>
      <c r="H24" s="50">
        <f>G24*F24</f>
        <v>0</v>
      </c>
    </row>
    <row r="25" spans="1:8" ht="29.25" customHeight="1">
      <c r="A25" s="42">
        <v>9</v>
      </c>
      <c r="B25" s="18" t="s">
        <v>110</v>
      </c>
      <c r="C25" s="18" t="s">
        <v>24</v>
      </c>
      <c r="D25" s="108" t="s">
        <v>518</v>
      </c>
      <c r="E25" s="18" t="s">
        <v>40</v>
      </c>
      <c r="F25" s="20">
        <v>74</v>
      </c>
      <c r="G25" s="49"/>
      <c r="H25" s="50">
        <f>G25*F25</f>
        <v>0</v>
      </c>
    </row>
    <row r="26" spans="1:8" ht="12.75">
      <c r="A26" s="43"/>
      <c r="B26" s="21" t="s">
        <v>98</v>
      </c>
      <c r="C26" s="21"/>
      <c r="D26" s="22" t="s">
        <v>99</v>
      </c>
      <c r="E26" s="21"/>
      <c r="F26" s="23"/>
      <c r="G26" s="51"/>
      <c r="H26" s="52">
        <f>SUBTOTAL(9,H24:H25)</f>
        <v>0</v>
      </c>
    </row>
    <row r="27" spans="1:8" ht="12.75">
      <c r="A27" s="42"/>
      <c r="B27" s="18"/>
      <c r="C27" s="18"/>
      <c r="D27" s="19"/>
      <c r="E27" s="18"/>
      <c r="F27" s="20"/>
      <c r="G27" s="49"/>
      <c r="H27" s="50"/>
    </row>
    <row r="28" spans="1:8" ht="12.75">
      <c r="A28" s="43"/>
      <c r="B28" s="21"/>
      <c r="C28" s="21"/>
      <c r="D28" s="22" t="s">
        <v>27</v>
      </c>
      <c r="E28" s="21"/>
      <c r="F28" s="23"/>
      <c r="G28" s="51"/>
      <c r="H28" s="52">
        <f>SUBTOTAL(9,H11:H26)</f>
        <v>0</v>
      </c>
    </row>
    <row r="29" spans="1:8" ht="12.75">
      <c r="A29" s="42"/>
      <c r="B29" s="18"/>
      <c r="C29" s="18"/>
      <c r="D29" s="19"/>
      <c r="E29" s="18"/>
      <c r="F29" s="20"/>
      <c r="G29" s="49"/>
      <c r="H29" s="50"/>
    </row>
    <row r="30" spans="1:8" ht="13.5" thickBot="1">
      <c r="A30" s="45"/>
      <c r="B30" s="46"/>
      <c r="C30" s="46"/>
      <c r="D30" s="47"/>
      <c r="E30" s="46"/>
      <c r="F30" s="48"/>
      <c r="G30" s="53"/>
      <c r="H30" s="54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2" r:id="rId1"/>
  <headerFooter>
    <oddFooter>&amp;L&amp;8&amp;F; &amp;A&amp;R&amp;P/&amp;N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"/>
  <sheetViews>
    <sheetView view="pageBreakPreview" zoomScale="80" zoomScaleSheetLayoutView="80" zoomScalePageLayoutView="0" workbookViewId="0" topLeftCell="A1">
      <pane ySplit="9" topLeftCell="A36" activePane="bottomLeft" state="frozen"/>
      <selection pane="topLeft" activeCell="A1" sqref="A1:I1"/>
      <selection pane="bottomLeft" activeCell="G11" sqref="G11:G6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539</v>
      </c>
    </row>
    <row r="6" spans="1:3" ht="15">
      <c r="A6" s="7" t="s">
        <v>3</v>
      </c>
      <c r="C6" s="8" t="s">
        <v>539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37" t="s">
        <v>141</v>
      </c>
      <c r="C10" s="37"/>
      <c r="D10" s="38" t="s">
        <v>142</v>
      </c>
      <c r="E10" s="37"/>
      <c r="F10" s="39"/>
      <c r="G10" s="59"/>
      <c r="H10" s="60"/>
    </row>
    <row r="11" spans="1:8" ht="12.75">
      <c r="A11" s="42">
        <v>1</v>
      </c>
      <c r="B11" s="18" t="s">
        <v>143</v>
      </c>
      <c r="C11" s="18" t="s">
        <v>24</v>
      </c>
      <c r="D11" s="19" t="s">
        <v>144</v>
      </c>
      <c r="E11" s="18" t="s">
        <v>36</v>
      </c>
      <c r="F11" s="20">
        <v>113</v>
      </c>
      <c r="G11" s="49"/>
      <c r="H11" s="50">
        <f aca="true" t="shared" si="0" ref="H11:H27">ROUND((F11*G11),0)</f>
        <v>0</v>
      </c>
    </row>
    <row r="12" spans="1:8" ht="12.75">
      <c r="A12" s="42">
        <v>2</v>
      </c>
      <c r="B12" s="18" t="s">
        <v>145</v>
      </c>
      <c r="C12" s="18" t="s">
        <v>24</v>
      </c>
      <c r="D12" s="19" t="s">
        <v>146</v>
      </c>
      <c r="E12" s="18" t="s">
        <v>36</v>
      </c>
      <c r="F12" s="20">
        <v>92</v>
      </c>
      <c r="G12" s="49"/>
      <c r="H12" s="50">
        <f t="shared" si="0"/>
        <v>0</v>
      </c>
    </row>
    <row r="13" spans="1:8" ht="12.75">
      <c r="A13" s="42">
        <v>3</v>
      </c>
      <c r="B13" s="18" t="s">
        <v>147</v>
      </c>
      <c r="C13" s="18" t="s">
        <v>24</v>
      </c>
      <c r="D13" s="19" t="s">
        <v>148</v>
      </c>
      <c r="E13" s="18" t="s">
        <v>40</v>
      </c>
      <c r="F13" s="20">
        <v>205</v>
      </c>
      <c r="G13" s="49"/>
      <c r="H13" s="50">
        <f t="shared" si="0"/>
        <v>0</v>
      </c>
    </row>
    <row r="14" spans="1:8" ht="12.75">
      <c r="A14" s="42">
        <v>4</v>
      </c>
      <c r="B14" s="18" t="s">
        <v>149</v>
      </c>
      <c r="C14" s="18" t="s">
        <v>24</v>
      </c>
      <c r="D14" s="19" t="s">
        <v>150</v>
      </c>
      <c r="E14" s="18" t="s">
        <v>40</v>
      </c>
      <c r="F14" s="20">
        <v>68</v>
      </c>
      <c r="G14" s="49"/>
      <c r="H14" s="50">
        <f t="shared" si="0"/>
        <v>0</v>
      </c>
    </row>
    <row r="15" spans="1:8" ht="12.75">
      <c r="A15" s="42">
        <v>5</v>
      </c>
      <c r="B15" s="18" t="s">
        <v>151</v>
      </c>
      <c r="C15" s="18" t="s">
        <v>24</v>
      </c>
      <c r="D15" s="19" t="s">
        <v>152</v>
      </c>
      <c r="E15" s="18" t="s">
        <v>40</v>
      </c>
      <c r="F15" s="20">
        <v>45</v>
      </c>
      <c r="G15" s="49"/>
      <c r="H15" s="50">
        <f t="shared" si="0"/>
        <v>0</v>
      </c>
    </row>
    <row r="16" spans="1:8" ht="12.75">
      <c r="A16" s="42">
        <v>6</v>
      </c>
      <c r="B16" s="18" t="s">
        <v>153</v>
      </c>
      <c r="C16" s="18" t="s">
        <v>24</v>
      </c>
      <c r="D16" s="19" t="s">
        <v>154</v>
      </c>
      <c r="E16" s="18" t="s">
        <v>40</v>
      </c>
      <c r="F16" s="20">
        <v>105</v>
      </c>
      <c r="G16" s="49"/>
      <c r="H16" s="50">
        <f t="shared" si="0"/>
        <v>0</v>
      </c>
    </row>
    <row r="17" spans="1:8" ht="12.75">
      <c r="A17" s="42">
        <v>7</v>
      </c>
      <c r="B17" s="18" t="s">
        <v>155</v>
      </c>
      <c r="C17" s="18" t="s">
        <v>24</v>
      </c>
      <c r="D17" s="19" t="s">
        <v>156</v>
      </c>
      <c r="E17" s="18" t="s">
        <v>40</v>
      </c>
      <c r="F17" s="20">
        <v>19</v>
      </c>
      <c r="G17" s="49"/>
      <c r="H17" s="50">
        <f t="shared" si="0"/>
        <v>0</v>
      </c>
    </row>
    <row r="18" spans="1:8" ht="12.75">
      <c r="A18" s="42">
        <v>8</v>
      </c>
      <c r="B18" s="18" t="s">
        <v>157</v>
      </c>
      <c r="C18" s="18" t="s">
        <v>24</v>
      </c>
      <c r="D18" s="19" t="s">
        <v>158</v>
      </c>
      <c r="E18" s="18" t="s">
        <v>36</v>
      </c>
      <c r="F18" s="20">
        <v>2</v>
      </c>
      <c r="G18" s="49"/>
      <c r="H18" s="50">
        <f t="shared" si="0"/>
        <v>0</v>
      </c>
    </row>
    <row r="19" spans="1:8" ht="12.75">
      <c r="A19" s="42">
        <v>9</v>
      </c>
      <c r="B19" s="18" t="s">
        <v>159</v>
      </c>
      <c r="C19" s="18" t="s">
        <v>24</v>
      </c>
      <c r="D19" s="19" t="s">
        <v>160</v>
      </c>
      <c r="E19" s="18" t="s">
        <v>36</v>
      </c>
      <c r="F19" s="20">
        <v>1</v>
      </c>
      <c r="G19" s="49"/>
      <c r="H19" s="50">
        <f t="shared" si="0"/>
        <v>0</v>
      </c>
    </row>
    <row r="20" spans="1:8" ht="12.75">
      <c r="A20" s="42">
        <v>10</v>
      </c>
      <c r="B20" s="18" t="s">
        <v>161</v>
      </c>
      <c r="C20" s="18" t="s">
        <v>24</v>
      </c>
      <c r="D20" s="19" t="s">
        <v>162</v>
      </c>
      <c r="E20" s="18" t="s">
        <v>36</v>
      </c>
      <c r="F20" s="20">
        <v>1</v>
      </c>
      <c r="G20" s="49"/>
      <c r="H20" s="50">
        <f t="shared" si="0"/>
        <v>0</v>
      </c>
    </row>
    <row r="21" spans="1:8" ht="12.75">
      <c r="A21" s="42">
        <v>11</v>
      </c>
      <c r="B21" s="18" t="s">
        <v>163</v>
      </c>
      <c r="C21" s="18" t="s">
        <v>24</v>
      </c>
      <c r="D21" s="19" t="s">
        <v>164</v>
      </c>
      <c r="E21" s="18" t="s">
        <v>36</v>
      </c>
      <c r="F21" s="20">
        <v>1</v>
      </c>
      <c r="G21" s="49"/>
      <c r="H21" s="50">
        <f t="shared" si="0"/>
        <v>0</v>
      </c>
    </row>
    <row r="22" spans="1:8" ht="12.75">
      <c r="A22" s="42">
        <v>12</v>
      </c>
      <c r="B22" s="18" t="s">
        <v>165</v>
      </c>
      <c r="C22" s="18" t="s">
        <v>24</v>
      </c>
      <c r="D22" s="19" t="s">
        <v>166</v>
      </c>
      <c r="E22" s="18" t="s">
        <v>36</v>
      </c>
      <c r="F22" s="20">
        <v>1</v>
      </c>
      <c r="G22" s="49"/>
      <c r="H22" s="50">
        <f t="shared" si="0"/>
        <v>0</v>
      </c>
    </row>
    <row r="23" spans="1:8" ht="12.75">
      <c r="A23" s="42">
        <v>13</v>
      </c>
      <c r="B23" s="18" t="s">
        <v>167</v>
      </c>
      <c r="C23" s="18" t="s">
        <v>24</v>
      </c>
      <c r="D23" s="19" t="s">
        <v>168</v>
      </c>
      <c r="E23" s="18" t="s">
        <v>36</v>
      </c>
      <c r="F23" s="20">
        <v>2</v>
      </c>
      <c r="G23" s="49"/>
      <c r="H23" s="50">
        <f t="shared" si="0"/>
        <v>0</v>
      </c>
    </row>
    <row r="24" spans="1:8" ht="12.75">
      <c r="A24" s="42">
        <v>14</v>
      </c>
      <c r="B24" s="18" t="s">
        <v>169</v>
      </c>
      <c r="C24" s="18" t="s">
        <v>24</v>
      </c>
      <c r="D24" s="19" t="s">
        <v>170</v>
      </c>
      <c r="E24" s="18" t="s">
        <v>36</v>
      </c>
      <c r="F24" s="20">
        <v>3</v>
      </c>
      <c r="G24" s="49"/>
      <c r="H24" s="50">
        <f t="shared" si="0"/>
        <v>0</v>
      </c>
    </row>
    <row r="25" spans="1:8" ht="12.75">
      <c r="A25" s="42">
        <v>15</v>
      </c>
      <c r="B25" s="18" t="s">
        <v>171</v>
      </c>
      <c r="C25" s="18" t="s">
        <v>24</v>
      </c>
      <c r="D25" s="19" t="s">
        <v>172</v>
      </c>
      <c r="E25" s="18" t="s">
        <v>36</v>
      </c>
      <c r="F25" s="20">
        <v>5</v>
      </c>
      <c r="G25" s="49"/>
      <c r="H25" s="50">
        <f t="shared" si="0"/>
        <v>0</v>
      </c>
    </row>
    <row r="26" spans="1:8" ht="12.75">
      <c r="A26" s="42">
        <v>16</v>
      </c>
      <c r="B26" s="18" t="s">
        <v>173</v>
      </c>
      <c r="C26" s="18" t="s">
        <v>24</v>
      </c>
      <c r="D26" s="19" t="s">
        <v>174</v>
      </c>
      <c r="E26" s="18" t="s">
        <v>36</v>
      </c>
      <c r="F26" s="20">
        <v>1</v>
      </c>
      <c r="G26" s="49"/>
      <c r="H26" s="50">
        <f t="shared" si="0"/>
        <v>0</v>
      </c>
    </row>
    <row r="27" spans="1:8" ht="12.75">
      <c r="A27" s="42">
        <v>17</v>
      </c>
      <c r="B27" s="18" t="s">
        <v>175</v>
      </c>
      <c r="C27" s="18" t="s">
        <v>24</v>
      </c>
      <c r="D27" s="19" t="s">
        <v>176</v>
      </c>
      <c r="E27" s="18" t="s">
        <v>36</v>
      </c>
      <c r="F27" s="20">
        <v>1</v>
      </c>
      <c r="G27" s="49"/>
      <c r="H27" s="50">
        <f t="shared" si="0"/>
        <v>0</v>
      </c>
    </row>
    <row r="28" spans="1:8" ht="12.75">
      <c r="A28" s="43"/>
      <c r="B28" s="21" t="s">
        <v>141</v>
      </c>
      <c r="C28" s="21"/>
      <c r="D28" s="22" t="s">
        <v>142</v>
      </c>
      <c r="E28" s="21"/>
      <c r="F28" s="23"/>
      <c r="G28" s="51"/>
      <c r="H28" s="52">
        <f>SUBTOTAL(9,H11:H27)</f>
        <v>0</v>
      </c>
    </row>
    <row r="29" spans="1:8" ht="12.75">
      <c r="A29" s="42"/>
      <c r="B29" s="18"/>
      <c r="C29" s="18"/>
      <c r="D29" s="19"/>
      <c r="E29" s="18"/>
      <c r="F29" s="20"/>
      <c r="G29" s="49"/>
      <c r="H29" s="50"/>
    </row>
    <row r="30" spans="1:8" ht="12.75">
      <c r="A30" s="44"/>
      <c r="B30" s="24" t="s">
        <v>177</v>
      </c>
      <c r="C30" s="24"/>
      <c r="D30" s="25" t="s">
        <v>178</v>
      </c>
      <c r="E30" s="24"/>
      <c r="F30" s="26"/>
      <c r="G30" s="55"/>
      <c r="H30" s="56"/>
    </row>
    <row r="31" spans="1:8" ht="12.75">
      <c r="A31" s="42">
        <v>18</v>
      </c>
      <c r="B31" s="18" t="s">
        <v>179</v>
      </c>
      <c r="C31" s="18" t="s">
        <v>24</v>
      </c>
      <c r="D31" s="19" t="s">
        <v>180</v>
      </c>
      <c r="E31" s="18" t="s">
        <v>36</v>
      </c>
      <c r="F31" s="20">
        <v>51</v>
      </c>
      <c r="G31" s="49"/>
      <c r="H31" s="50">
        <f aca="true" t="shared" si="1" ref="H31:H49">ROUND((F31*G31),0)</f>
        <v>0</v>
      </c>
    </row>
    <row r="32" spans="1:8" ht="12.75">
      <c r="A32" s="42">
        <v>19</v>
      </c>
      <c r="B32" s="18" t="s">
        <v>181</v>
      </c>
      <c r="C32" s="18" t="s">
        <v>24</v>
      </c>
      <c r="D32" s="19" t="s">
        <v>182</v>
      </c>
      <c r="E32" s="18" t="s">
        <v>36</v>
      </c>
      <c r="F32" s="20">
        <v>2</v>
      </c>
      <c r="G32" s="49"/>
      <c r="H32" s="50">
        <f t="shared" si="1"/>
        <v>0</v>
      </c>
    </row>
    <row r="33" spans="1:8" ht="12.75">
      <c r="A33" s="42">
        <v>20</v>
      </c>
      <c r="B33" s="18" t="s">
        <v>183</v>
      </c>
      <c r="C33" s="18" t="s">
        <v>24</v>
      </c>
      <c r="D33" s="19" t="s">
        <v>184</v>
      </c>
      <c r="E33" s="18" t="s">
        <v>36</v>
      </c>
      <c r="F33" s="20">
        <v>49</v>
      </c>
      <c r="G33" s="49"/>
      <c r="H33" s="50">
        <f t="shared" si="1"/>
        <v>0</v>
      </c>
    </row>
    <row r="34" spans="1:8" ht="12.75">
      <c r="A34" s="42">
        <v>21</v>
      </c>
      <c r="B34" s="18" t="s">
        <v>185</v>
      </c>
      <c r="C34" s="18" t="s">
        <v>24</v>
      </c>
      <c r="D34" s="19" t="s">
        <v>186</v>
      </c>
      <c r="E34" s="18" t="s">
        <v>36</v>
      </c>
      <c r="F34" s="20">
        <v>1</v>
      </c>
      <c r="G34" s="49"/>
      <c r="H34" s="50">
        <f t="shared" si="1"/>
        <v>0</v>
      </c>
    </row>
    <row r="35" spans="1:8" ht="12.75">
      <c r="A35" s="42">
        <v>22</v>
      </c>
      <c r="B35" s="18" t="s">
        <v>187</v>
      </c>
      <c r="C35" s="18" t="s">
        <v>24</v>
      </c>
      <c r="D35" s="19" t="s">
        <v>188</v>
      </c>
      <c r="E35" s="18" t="s">
        <v>36</v>
      </c>
      <c r="F35" s="20">
        <v>1</v>
      </c>
      <c r="G35" s="49"/>
      <c r="H35" s="50">
        <f t="shared" si="1"/>
        <v>0</v>
      </c>
    </row>
    <row r="36" spans="1:8" ht="12.75">
      <c r="A36" s="42">
        <v>23</v>
      </c>
      <c r="B36" s="18" t="s">
        <v>189</v>
      </c>
      <c r="C36" s="18" t="s">
        <v>24</v>
      </c>
      <c r="D36" s="19" t="s">
        <v>190</v>
      </c>
      <c r="E36" s="18" t="s">
        <v>36</v>
      </c>
      <c r="F36" s="20">
        <v>100</v>
      </c>
      <c r="G36" s="49"/>
      <c r="H36" s="50">
        <f t="shared" si="1"/>
        <v>0</v>
      </c>
    </row>
    <row r="37" spans="1:8" ht="12.75">
      <c r="A37" s="42">
        <v>24</v>
      </c>
      <c r="B37" s="18" t="s">
        <v>191</v>
      </c>
      <c r="C37" s="18" t="s">
        <v>24</v>
      </c>
      <c r="D37" s="19" t="s">
        <v>192</v>
      </c>
      <c r="E37" s="18" t="s">
        <v>36</v>
      </c>
      <c r="F37" s="20">
        <v>1</v>
      </c>
      <c r="G37" s="49"/>
      <c r="H37" s="50">
        <f t="shared" si="1"/>
        <v>0</v>
      </c>
    </row>
    <row r="38" spans="1:8" ht="12.75">
      <c r="A38" s="42">
        <v>25</v>
      </c>
      <c r="B38" s="18" t="s">
        <v>193</v>
      </c>
      <c r="C38" s="18" t="s">
        <v>24</v>
      </c>
      <c r="D38" s="19" t="s">
        <v>194</v>
      </c>
      <c r="E38" s="18" t="s">
        <v>36</v>
      </c>
      <c r="F38" s="20">
        <v>2</v>
      </c>
      <c r="G38" s="49"/>
      <c r="H38" s="50">
        <f t="shared" si="1"/>
        <v>0</v>
      </c>
    </row>
    <row r="39" spans="1:8" ht="12.75">
      <c r="A39" s="42">
        <v>26</v>
      </c>
      <c r="B39" s="18" t="s">
        <v>195</v>
      </c>
      <c r="C39" s="18" t="s">
        <v>24</v>
      </c>
      <c r="D39" s="19" t="s">
        <v>196</v>
      </c>
      <c r="E39" s="18" t="s">
        <v>40</v>
      </c>
      <c r="F39" s="20">
        <v>113</v>
      </c>
      <c r="G39" s="49"/>
      <c r="H39" s="50">
        <f t="shared" si="1"/>
        <v>0</v>
      </c>
    </row>
    <row r="40" spans="1:8" ht="12.75">
      <c r="A40" s="42">
        <v>27</v>
      </c>
      <c r="B40" s="18" t="s">
        <v>197</v>
      </c>
      <c r="C40" s="18" t="s">
        <v>24</v>
      </c>
      <c r="D40" s="19" t="s">
        <v>198</v>
      </c>
      <c r="E40" s="18" t="s">
        <v>40</v>
      </c>
      <c r="F40" s="20">
        <v>105</v>
      </c>
      <c r="G40" s="49"/>
      <c r="H40" s="50">
        <f t="shared" si="1"/>
        <v>0</v>
      </c>
    </row>
    <row r="41" spans="1:8" ht="12.75">
      <c r="A41" s="42">
        <v>28</v>
      </c>
      <c r="B41" s="18" t="s">
        <v>199</v>
      </c>
      <c r="C41" s="18" t="s">
        <v>24</v>
      </c>
      <c r="D41" s="19" t="s">
        <v>200</v>
      </c>
      <c r="E41" s="18" t="s">
        <v>36</v>
      </c>
      <c r="F41" s="20">
        <v>1</v>
      </c>
      <c r="G41" s="49"/>
      <c r="H41" s="50">
        <f t="shared" si="1"/>
        <v>0</v>
      </c>
    </row>
    <row r="42" spans="1:8" ht="12.75">
      <c r="A42" s="42">
        <v>29</v>
      </c>
      <c r="B42" s="18" t="s">
        <v>201</v>
      </c>
      <c r="C42" s="18" t="s">
        <v>24</v>
      </c>
      <c r="D42" s="19" t="s">
        <v>202</v>
      </c>
      <c r="E42" s="18" t="s">
        <v>36</v>
      </c>
      <c r="F42" s="20">
        <v>16</v>
      </c>
      <c r="G42" s="49"/>
      <c r="H42" s="50">
        <f t="shared" si="1"/>
        <v>0</v>
      </c>
    </row>
    <row r="43" spans="1:8" ht="12.75">
      <c r="A43" s="42">
        <v>30</v>
      </c>
      <c r="B43" s="18" t="s">
        <v>203</v>
      </c>
      <c r="C43" s="18" t="s">
        <v>24</v>
      </c>
      <c r="D43" s="19" t="s">
        <v>204</v>
      </c>
      <c r="E43" s="18" t="s">
        <v>36</v>
      </c>
      <c r="F43" s="20">
        <v>3</v>
      </c>
      <c r="G43" s="49"/>
      <c r="H43" s="50">
        <f t="shared" si="1"/>
        <v>0</v>
      </c>
    </row>
    <row r="44" spans="1:8" ht="12.75">
      <c r="A44" s="42">
        <v>31</v>
      </c>
      <c r="B44" s="18" t="s">
        <v>205</v>
      </c>
      <c r="C44" s="18" t="s">
        <v>24</v>
      </c>
      <c r="D44" s="19" t="s">
        <v>206</v>
      </c>
      <c r="E44" s="18" t="s">
        <v>36</v>
      </c>
      <c r="F44" s="20">
        <v>3</v>
      </c>
      <c r="G44" s="49"/>
      <c r="H44" s="50">
        <f t="shared" si="1"/>
        <v>0</v>
      </c>
    </row>
    <row r="45" spans="1:8" ht="12.75">
      <c r="A45" s="42">
        <v>32</v>
      </c>
      <c r="B45" s="18" t="s">
        <v>207</v>
      </c>
      <c r="C45" s="18" t="s">
        <v>24</v>
      </c>
      <c r="D45" s="19" t="s">
        <v>208</v>
      </c>
      <c r="E45" s="18" t="s">
        <v>36</v>
      </c>
      <c r="F45" s="20">
        <v>4</v>
      </c>
      <c r="G45" s="49"/>
      <c r="H45" s="50">
        <f t="shared" si="1"/>
        <v>0</v>
      </c>
    </row>
    <row r="46" spans="1:8" ht="12.75">
      <c r="A46" s="42">
        <v>33</v>
      </c>
      <c r="B46" s="18" t="s">
        <v>209</v>
      </c>
      <c r="C46" s="18" t="s">
        <v>24</v>
      </c>
      <c r="D46" s="19" t="s">
        <v>210</v>
      </c>
      <c r="E46" s="18" t="s">
        <v>36</v>
      </c>
      <c r="F46" s="20">
        <v>3</v>
      </c>
      <c r="G46" s="49"/>
      <c r="H46" s="50">
        <f t="shared" si="1"/>
        <v>0</v>
      </c>
    </row>
    <row r="47" spans="1:8" ht="12.75">
      <c r="A47" s="42">
        <v>34</v>
      </c>
      <c r="B47" s="18" t="s">
        <v>211</v>
      </c>
      <c r="C47" s="18" t="s">
        <v>24</v>
      </c>
      <c r="D47" s="19" t="s">
        <v>212</v>
      </c>
      <c r="E47" s="18" t="s">
        <v>40</v>
      </c>
      <c r="F47" s="20">
        <v>141</v>
      </c>
      <c r="G47" s="49"/>
      <c r="H47" s="50">
        <f t="shared" si="1"/>
        <v>0</v>
      </c>
    </row>
    <row r="48" spans="1:8" ht="12.75">
      <c r="A48" s="42">
        <v>35</v>
      </c>
      <c r="B48" s="18" t="s">
        <v>213</v>
      </c>
      <c r="C48" s="18" t="s">
        <v>24</v>
      </c>
      <c r="D48" s="19" t="s">
        <v>214</v>
      </c>
      <c r="E48" s="18" t="s">
        <v>36</v>
      </c>
      <c r="F48" s="20">
        <v>8</v>
      </c>
      <c r="G48" s="49"/>
      <c r="H48" s="50">
        <f t="shared" si="1"/>
        <v>0</v>
      </c>
    </row>
    <row r="49" spans="1:8" ht="12.75">
      <c r="A49" s="42">
        <v>36</v>
      </c>
      <c r="B49" s="18" t="s">
        <v>215</v>
      </c>
      <c r="C49" s="18" t="s">
        <v>24</v>
      </c>
      <c r="D49" s="19" t="s">
        <v>216</v>
      </c>
      <c r="E49" s="18" t="s">
        <v>36</v>
      </c>
      <c r="F49" s="20">
        <v>4</v>
      </c>
      <c r="G49" s="49"/>
      <c r="H49" s="50">
        <f t="shared" si="1"/>
        <v>0</v>
      </c>
    </row>
    <row r="50" spans="1:8" ht="12.75">
      <c r="A50" s="43"/>
      <c r="B50" s="21" t="s">
        <v>177</v>
      </c>
      <c r="C50" s="21"/>
      <c r="D50" s="22" t="s">
        <v>178</v>
      </c>
      <c r="E50" s="21"/>
      <c r="F50" s="23"/>
      <c r="G50" s="51"/>
      <c r="H50" s="52">
        <f>SUBTOTAL(9,H31:H49)</f>
        <v>0</v>
      </c>
    </row>
    <row r="51" spans="1:8" ht="12.75">
      <c r="A51" s="42"/>
      <c r="B51" s="18"/>
      <c r="C51" s="18"/>
      <c r="D51" s="19"/>
      <c r="E51" s="18"/>
      <c r="F51" s="20"/>
      <c r="G51" s="49"/>
      <c r="H51" s="50"/>
    </row>
    <row r="52" spans="1:8" ht="12.75">
      <c r="A52" s="44"/>
      <c r="B52" s="24" t="s">
        <v>217</v>
      </c>
      <c r="C52" s="24"/>
      <c r="D52" s="25" t="s">
        <v>218</v>
      </c>
      <c r="E52" s="24"/>
      <c r="F52" s="26"/>
      <c r="G52" s="55"/>
      <c r="H52" s="56"/>
    </row>
    <row r="53" spans="1:8" ht="12.75">
      <c r="A53" s="42">
        <v>37</v>
      </c>
      <c r="B53" s="18" t="s">
        <v>219</v>
      </c>
      <c r="C53" s="18" t="s">
        <v>24</v>
      </c>
      <c r="D53" s="94" t="s">
        <v>524</v>
      </c>
      <c r="E53" s="18" t="s">
        <v>40</v>
      </c>
      <c r="F53" s="20">
        <v>26</v>
      </c>
      <c r="G53" s="49"/>
      <c r="H53" s="50">
        <f>ROUND((F53*G53),0)</f>
        <v>0</v>
      </c>
    </row>
    <row r="54" spans="1:8" ht="12.75">
      <c r="A54" s="92">
        <v>38</v>
      </c>
      <c r="B54" s="18" t="s">
        <v>220</v>
      </c>
      <c r="C54" s="18" t="s">
        <v>24</v>
      </c>
      <c r="D54" s="19" t="s">
        <v>221</v>
      </c>
      <c r="E54" s="18" t="s">
        <v>40</v>
      </c>
      <c r="F54" s="20">
        <v>113</v>
      </c>
      <c r="G54" s="49"/>
      <c r="H54" s="50">
        <f>ROUND((F54*G54),0)</f>
        <v>0</v>
      </c>
    </row>
    <row r="55" spans="1:8" ht="12.75">
      <c r="A55" s="42">
        <v>39</v>
      </c>
      <c r="B55" s="18" t="s">
        <v>222</v>
      </c>
      <c r="C55" s="18" t="s">
        <v>24</v>
      </c>
      <c r="D55" s="19" t="s">
        <v>223</v>
      </c>
      <c r="E55" s="18" t="s">
        <v>40</v>
      </c>
      <c r="F55" s="20">
        <v>92</v>
      </c>
      <c r="G55" s="49"/>
      <c r="H55" s="50">
        <f>ROUND((F55*G55),0)</f>
        <v>0</v>
      </c>
    </row>
    <row r="56" spans="1:8" ht="12.75">
      <c r="A56" s="43"/>
      <c r="B56" s="21" t="s">
        <v>217</v>
      </c>
      <c r="C56" s="21"/>
      <c r="D56" s="22" t="s">
        <v>218</v>
      </c>
      <c r="E56" s="21"/>
      <c r="F56" s="23"/>
      <c r="G56" s="51"/>
      <c r="H56" s="52">
        <f>SUBTOTAL(9,H53:H55)</f>
        <v>0</v>
      </c>
    </row>
    <row r="57" spans="1:8" ht="12.75">
      <c r="A57" s="42"/>
      <c r="B57" s="18"/>
      <c r="C57" s="18"/>
      <c r="D57" s="19"/>
      <c r="E57" s="18"/>
      <c r="F57" s="20"/>
      <c r="G57" s="49"/>
      <c r="H57" s="50"/>
    </row>
    <row r="58" spans="1:8" ht="12.75">
      <c r="A58" s="44"/>
      <c r="B58" s="24" t="s">
        <v>224</v>
      </c>
      <c r="C58" s="24"/>
      <c r="D58" s="25" t="s">
        <v>225</v>
      </c>
      <c r="E58" s="24"/>
      <c r="F58" s="26"/>
      <c r="G58" s="55"/>
      <c r="H58" s="56"/>
    </row>
    <row r="59" spans="1:8" ht="12.75">
      <c r="A59" s="42">
        <v>40</v>
      </c>
      <c r="B59" s="18" t="s">
        <v>226</v>
      </c>
      <c r="C59" s="18" t="s">
        <v>24</v>
      </c>
      <c r="D59" s="19" t="s">
        <v>227</v>
      </c>
      <c r="E59" s="18" t="s">
        <v>25</v>
      </c>
      <c r="F59" s="20">
        <v>3</v>
      </c>
      <c r="G59" s="49"/>
      <c r="H59" s="50">
        <f>G59*F59</f>
        <v>0</v>
      </c>
    </row>
    <row r="60" spans="1:8" ht="12.75">
      <c r="A60" s="43"/>
      <c r="B60" s="21" t="s">
        <v>224</v>
      </c>
      <c r="C60" s="21"/>
      <c r="D60" s="22" t="s">
        <v>225</v>
      </c>
      <c r="E60" s="21"/>
      <c r="F60" s="23"/>
      <c r="G60" s="51"/>
      <c r="H60" s="52">
        <f>SUBTOTAL(9,H59)</f>
        <v>0</v>
      </c>
    </row>
    <row r="61" spans="1:8" ht="12.75">
      <c r="A61" s="42"/>
      <c r="B61" s="18"/>
      <c r="C61" s="18"/>
      <c r="D61" s="19"/>
      <c r="E61" s="18"/>
      <c r="F61" s="20"/>
      <c r="G61" s="49"/>
      <c r="H61" s="50"/>
    </row>
    <row r="62" spans="1:8" ht="12.75">
      <c r="A62" s="43"/>
      <c r="B62" s="21"/>
      <c r="C62" s="21"/>
      <c r="D62" s="22" t="s">
        <v>27</v>
      </c>
      <c r="E62" s="21"/>
      <c r="F62" s="23"/>
      <c r="G62" s="51"/>
      <c r="H62" s="52">
        <f>SUBTOTAL(9,H11:H60)</f>
        <v>0</v>
      </c>
    </row>
    <row r="63" spans="1:8" ht="12.75">
      <c r="A63" s="42"/>
      <c r="B63" s="18"/>
      <c r="C63" s="18"/>
      <c r="D63" s="19"/>
      <c r="E63" s="18"/>
      <c r="F63" s="20"/>
      <c r="G63" s="49"/>
      <c r="H63" s="50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2" r:id="rId1"/>
  <headerFooter>
    <oddFooter>&amp;L&amp;8&amp;F; &amp;A&amp;R&amp;P/&amp;N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6"/>
  <sheetViews>
    <sheetView view="pageBreakPreview" zoomScale="80" zoomScaleSheetLayoutView="80" zoomScalePageLayoutView="0" workbookViewId="0" topLeftCell="A1">
      <pane ySplit="9" topLeftCell="A10" activePane="bottomLeft" state="frozen"/>
      <selection pane="topLeft" activeCell="A1" sqref="A1:I1"/>
      <selection pane="bottomLeft" activeCell="G11" sqref="G11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0.5742187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540</v>
      </c>
    </row>
    <row r="6" spans="1:3" ht="15.75" thickBot="1">
      <c r="A6" s="7" t="s">
        <v>3</v>
      </c>
      <c r="C6" s="8" t="s">
        <v>540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120">
        <v>0</v>
      </c>
      <c r="C10" s="37"/>
      <c r="D10" s="38" t="s">
        <v>542</v>
      </c>
      <c r="E10" s="37"/>
      <c r="F10" s="39"/>
      <c r="G10" s="40"/>
      <c r="H10" s="41"/>
    </row>
    <row r="11" spans="1:8" ht="124.5" customHeight="1">
      <c r="A11" s="42">
        <v>1</v>
      </c>
      <c r="B11" s="91" t="s">
        <v>541</v>
      </c>
      <c r="C11" s="18" t="s">
        <v>24</v>
      </c>
      <c r="D11" s="121" t="s">
        <v>581</v>
      </c>
      <c r="E11" s="91" t="s">
        <v>560</v>
      </c>
      <c r="F11" s="20">
        <v>1</v>
      </c>
      <c r="G11" s="49"/>
      <c r="H11" s="50">
        <f>G11*F11</f>
        <v>0</v>
      </c>
    </row>
    <row r="12" spans="1:8" ht="12.75">
      <c r="A12" s="43"/>
      <c r="B12" s="21">
        <v>0</v>
      </c>
      <c r="C12" s="21"/>
      <c r="D12" s="22" t="s">
        <v>542</v>
      </c>
      <c r="E12" s="21"/>
      <c r="F12" s="23"/>
      <c r="G12" s="51"/>
      <c r="H12" s="52">
        <f>SUBTOTAL(9,H11)</f>
        <v>0</v>
      </c>
    </row>
    <row r="13" spans="1:8" ht="12.75">
      <c r="A13" s="42"/>
      <c r="B13" s="18"/>
      <c r="C13" s="18"/>
      <c r="D13" s="19"/>
      <c r="E13" s="18"/>
      <c r="F13" s="20"/>
      <c r="G13" s="49"/>
      <c r="H13" s="50"/>
    </row>
    <row r="14" spans="1:8" ht="12.75">
      <c r="A14" s="43"/>
      <c r="B14" s="21"/>
      <c r="C14" s="21"/>
      <c r="D14" s="22" t="s">
        <v>27</v>
      </c>
      <c r="E14" s="21"/>
      <c r="F14" s="23"/>
      <c r="G14" s="51"/>
      <c r="H14" s="52">
        <f>SUBTOTAL(9,H11:H12)</f>
        <v>0</v>
      </c>
    </row>
    <row r="15" spans="1:8" ht="12.75">
      <c r="A15" s="42"/>
      <c r="B15" s="18"/>
      <c r="C15" s="18"/>
      <c r="D15" s="19"/>
      <c r="E15" s="18"/>
      <c r="F15" s="20"/>
      <c r="G15" s="49"/>
      <c r="H15" s="50"/>
    </row>
    <row r="16" spans="1:8" ht="13.5" thickBot="1">
      <c r="A16" s="45"/>
      <c r="B16" s="46"/>
      <c r="C16" s="46"/>
      <c r="D16" s="47"/>
      <c r="E16" s="46"/>
      <c r="F16" s="48"/>
      <c r="G16" s="53"/>
      <c r="H16" s="54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3" r:id="rId1"/>
  <headerFooter>
    <oddFooter>&amp;L&amp;8&amp;F; &amp;A&amp;R&amp;P/&amp;N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76"/>
  <sheetViews>
    <sheetView view="pageBreakPreview" zoomScale="80" zoomScaleSheetLayoutView="80" zoomScalePageLayoutView="0" workbookViewId="0" topLeftCell="A1">
      <pane ySplit="9" topLeftCell="A52" activePane="bottomLeft" state="frozen"/>
      <selection pane="topLeft" activeCell="A1" sqref="A1:I1"/>
      <selection pane="bottomLeft" activeCell="G11" sqref="G11:G74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12.00390625" style="1" customWidth="1"/>
    <col min="4" max="4" width="75.00390625" style="2" customWidth="1"/>
    <col min="5" max="5" width="9.00390625" style="1" customWidth="1"/>
    <col min="6" max="6" width="12.00390625" style="3" customWidth="1"/>
    <col min="7" max="7" width="14.00390625" style="4" customWidth="1"/>
    <col min="8" max="8" width="14.00390625" style="5" customWidth="1"/>
  </cols>
  <sheetData>
    <row r="2" ht="15">
      <c r="C2" s="6" t="s">
        <v>0</v>
      </c>
    </row>
    <row r="4" spans="1:3" ht="15">
      <c r="A4" s="7" t="s">
        <v>1</v>
      </c>
      <c r="C4" s="8" t="s">
        <v>338</v>
      </c>
    </row>
    <row r="5" spans="1:3" ht="15">
      <c r="A5" s="7" t="s">
        <v>2</v>
      </c>
      <c r="C5" s="8" t="s">
        <v>228</v>
      </c>
    </row>
    <row r="6" spans="1:3" ht="15">
      <c r="A6" s="7" t="s">
        <v>3</v>
      </c>
      <c r="C6" s="8" t="s">
        <v>228</v>
      </c>
    </row>
    <row r="7" spans="1:8" ht="12.75">
      <c r="A7" s="9" t="s">
        <v>4</v>
      </c>
      <c r="B7" s="10" t="s">
        <v>5</v>
      </c>
      <c r="C7" s="10" t="s">
        <v>6</v>
      </c>
      <c r="D7" s="11" t="s">
        <v>7</v>
      </c>
      <c r="E7" s="10" t="s">
        <v>8</v>
      </c>
      <c r="F7" s="12" t="s">
        <v>9</v>
      </c>
      <c r="G7" s="316" t="s">
        <v>10</v>
      </c>
      <c r="H7" s="317"/>
    </row>
    <row r="8" spans="1:8" ht="12.75">
      <c r="A8" s="13" t="s">
        <v>11</v>
      </c>
      <c r="B8" s="14" t="s">
        <v>12</v>
      </c>
      <c r="C8" s="14" t="s">
        <v>12</v>
      </c>
      <c r="D8" s="15"/>
      <c r="E8" s="14"/>
      <c r="F8" s="16" t="s">
        <v>13</v>
      </c>
      <c r="G8" s="17" t="s">
        <v>14</v>
      </c>
      <c r="H8" s="98" t="s">
        <v>15</v>
      </c>
    </row>
    <row r="9" spans="1:8" ht="13.5" thickBot="1">
      <c r="A9" s="31" t="s">
        <v>16</v>
      </c>
      <c r="B9" s="32" t="s">
        <v>17</v>
      </c>
      <c r="C9" s="32" t="s">
        <v>18</v>
      </c>
      <c r="D9" s="33" t="s">
        <v>19</v>
      </c>
      <c r="E9" s="32" t="s">
        <v>20</v>
      </c>
      <c r="F9" s="34" t="s">
        <v>21</v>
      </c>
      <c r="G9" s="35" t="s">
        <v>22</v>
      </c>
      <c r="H9" s="99" t="s">
        <v>23</v>
      </c>
    </row>
    <row r="10" spans="1:8" ht="12.75">
      <c r="A10" s="36"/>
      <c r="B10" s="37" t="s">
        <v>141</v>
      </c>
      <c r="C10" s="37"/>
      <c r="D10" s="38" t="s">
        <v>142</v>
      </c>
      <c r="E10" s="37"/>
      <c r="F10" s="39"/>
      <c r="G10" s="57"/>
      <c r="H10" s="58"/>
    </row>
    <row r="11" spans="1:8" ht="12.75">
      <c r="A11" s="42">
        <v>1</v>
      </c>
      <c r="B11" s="18" t="s">
        <v>229</v>
      </c>
      <c r="C11" s="18" t="s">
        <v>24</v>
      </c>
      <c r="D11" s="94" t="s">
        <v>148</v>
      </c>
      <c r="E11" s="18" t="s">
        <v>40</v>
      </c>
      <c r="F11" s="20">
        <v>100</v>
      </c>
      <c r="G11" s="49"/>
      <c r="H11" s="50">
        <f aca="true" t="shared" si="0" ref="H11:H29">G11*F11</f>
        <v>0</v>
      </c>
    </row>
    <row r="12" spans="1:8" ht="12.75">
      <c r="A12" s="42">
        <v>2</v>
      </c>
      <c r="B12" s="18" t="s">
        <v>230</v>
      </c>
      <c r="C12" s="18" t="s">
        <v>24</v>
      </c>
      <c r="D12" s="94" t="s">
        <v>543</v>
      </c>
      <c r="E12" s="18" t="s">
        <v>36</v>
      </c>
      <c r="F12" s="20">
        <v>6</v>
      </c>
      <c r="G12" s="49"/>
      <c r="H12" s="50">
        <f t="shared" si="0"/>
        <v>0</v>
      </c>
    </row>
    <row r="13" spans="1:8" ht="12.75">
      <c r="A13" s="42">
        <v>3</v>
      </c>
      <c r="B13" s="18" t="s">
        <v>231</v>
      </c>
      <c r="C13" s="18" t="s">
        <v>24</v>
      </c>
      <c r="D13" s="19" t="s">
        <v>232</v>
      </c>
      <c r="E13" s="18" t="s">
        <v>36</v>
      </c>
      <c r="F13" s="20">
        <v>6</v>
      </c>
      <c r="G13" s="49"/>
      <c r="H13" s="50">
        <f t="shared" si="0"/>
        <v>0</v>
      </c>
    </row>
    <row r="14" spans="1:8" ht="12.75">
      <c r="A14" s="42">
        <v>4</v>
      </c>
      <c r="B14" s="18" t="s">
        <v>233</v>
      </c>
      <c r="C14" s="18" t="s">
        <v>24</v>
      </c>
      <c r="D14" s="19" t="s">
        <v>234</v>
      </c>
      <c r="E14" s="18" t="s">
        <v>40</v>
      </c>
      <c r="F14" s="20">
        <v>60</v>
      </c>
      <c r="G14" s="49"/>
      <c r="H14" s="50">
        <f t="shared" si="0"/>
        <v>0</v>
      </c>
    </row>
    <row r="15" spans="1:8" ht="12.75">
      <c r="A15" s="42">
        <v>5</v>
      </c>
      <c r="B15" s="18" t="s">
        <v>235</v>
      </c>
      <c r="C15" s="18" t="s">
        <v>24</v>
      </c>
      <c r="D15" s="19" t="s">
        <v>236</v>
      </c>
      <c r="E15" s="18" t="s">
        <v>40</v>
      </c>
      <c r="F15" s="20">
        <v>160</v>
      </c>
      <c r="G15" s="49"/>
      <c r="H15" s="50">
        <f t="shared" si="0"/>
        <v>0</v>
      </c>
    </row>
    <row r="16" spans="1:8" ht="12.75">
      <c r="A16" s="42">
        <v>6</v>
      </c>
      <c r="B16" s="18" t="s">
        <v>237</v>
      </c>
      <c r="C16" s="18" t="s">
        <v>24</v>
      </c>
      <c r="D16" s="19" t="s">
        <v>238</v>
      </c>
      <c r="E16" s="18" t="s">
        <v>36</v>
      </c>
      <c r="F16" s="20">
        <v>6</v>
      </c>
      <c r="G16" s="49"/>
      <c r="H16" s="50">
        <f t="shared" si="0"/>
        <v>0</v>
      </c>
    </row>
    <row r="17" spans="1:8" ht="12.75">
      <c r="A17" s="42">
        <v>7</v>
      </c>
      <c r="B17" s="18" t="s">
        <v>239</v>
      </c>
      <c r="C17" s="18" t="s">
        <v>24</v>
      </c>
      <c r="D17" s="27" t="s">
        <v>538</v>
      </c>
      <c r="E17" s="18" t="s">
        <v>40</v>
      </c>
      <c r="F17" s="20">
        <v>60</v>
      </c>
      <c r="G17" s="49"/>
      <c r="H17" s="50">
        <f t="shared" si="0"/>
        <v>0</v>
      </c>
    </row>
    <row r="18" spans="1:8" ht="12.75">
      <c r="A18" s="42">
        <v>8</v>
      </c>
      <c r="B18" s="18" t="s">
        <v>240</v>
      </c>
      <c r="C18" s="18" t="s">
        <v>24</v>
      </c>
      <c r="D18" s="19" t="s">
        <v>241</v>
      </c>
      <c r="E18" s="18" t="s">
        <v>40</v>
      </c>
      <c r="F18" s="20">
        <v>30</v>
      </c>
      <c r="G18" s="49"/>
      <c r="H18" s="50">
        <f t="shared" si="0"/>
        <v>0</v>
      </c>
    </row>
    <row r="19" spans="1:8" ht="12.75">
      <c r="A19" s="42">
        <v>9</v>
      </c>
      <c r="B19" s="18" t="s">
        <v>242</v>
      </c>
      <c r="C19" s="18" t="s">
        <v>24</v>
      </c>
      <c r="D19" s="19" t="s">
        <v>243</v>
      </c>
      <c r="E19" s="18" t="s">
        <v>36</v>
      </c>
      <c r="F19" s="20">
        <v>6</v>
      </c>
      <c r="G19" s="49"/>
      <c r="H19" s="50">
        <f t="shared" si="0"/>
        <v>0</v>
      </c>
    </row>
    <row r="20" spans="1:8" ht="12.75">
      <c r="A20" s="42">
        <v>10</v>
      </c>
      <c r="B20" s="18" t="s">
        <v>244</v>
      </c>
      <c r="C20" s="18" t="s">
        <v>24</v>
      </c>
      <c r="D20" s="94" t="s">
        <v>544</v>
      </c>
      <c r="E20" s="18" t="s">
        <v>36</v>
      </c>
      <c r="F20" s="20">
        <v>6</v>
      </c>
      <c r="G20" s="49"/>
      <c r="H20" s="50">
        <f t="shared" si="0"/>
        <v>0</v>
      </c>
    </row>
    <row r="21" spans="1:8" ht="12.75">
      <c r="A21" s="42">
        <v>11</v>
      </c>
      <c r="B21" s="18" t="s">
        <v>245</v>
      </c>
      <c r="C21" s="18" t="s">
        <v>24</v>
      </c>
      <c r="D21" s="19" t="s">
        <v>246</v>
      </c>
      <c r="E21" s="18" t="s">
        <v>36</v>
      </c>
      <c r="F21" s="20">
        <v>6</v>
      </c>
      <c r="G21" s="49"/>
      <c r="H21" s="50">
        <f t="shared" si="0"/>
        <v>0</v>
      </c>
    </row>
    <row r="22" spans="1:8" ht="12.75">
      <c r="A22" s="42">
        <v>12</v>
      </c>
      <c r="B22" s="18" t="s">
        <v>247</v>
      </c>
      <c r="C22" s="18" t="s">
        <v>24</v>
      </c>
      <c r="D22" s="27" t="s">
        <v>537</v>
      </c>
      <c r="E22" s="18" t="s">
        <v>36</v>
      </c>
      <c r="F22" s="20">
        <v>6</v>
      </c>
      <c r="G22" s="49"/>
      <c r="H22" s="50">
        <f t="shared" si="0"/>
        <v>0</v>
      </c>
    </row>
    <row r="23" spans="1:8" ht="12.75">
      <c r="A23" s="42">
        <v>13</v>
      </c>
      <c r="B23" s="18" t="s">
        <v>248</v>
      </c>
      <c r="C23" s="18" t="s">
        <v>24</v>
      </c>
      <c r="D23" s="19" t="s">
        <v>249</v>
      </c>
      <c r="E23" s="18" t="s">
        <v>36</v>
      </c>
      <c r="F23" s="20">
        <v>6</v>
      </c>
      <c r="G23" s="49"/>
      <c r="H23" s="50">
        <f t="shared" si="0"/>
        <v>0</v>
      </c>
    </row>
    <row r="24" spans="1:8" ht="12.75">
      <c r="A24" s="42">
        <v>14</v>
      </c>
      <c r="B24" s="18" t="s">
        <v>250</v>
      </c>
      <c r="C24" s="18" t="s">
        <v>24</v>
      </c>
      <c r="D24" s="19" t="s">
        <v>251</v>
      </c>
      <c r="E24" s="18" t="s">
        <v>252</v>
      </c>
      <c r="F24" s="20">
        <v>77</v>
      </c>
      <c r="G24" s="49"/>
      <c r="H24" s="50">
        <f t="shared" si="0"/>
        <v>0</v>
      </c>
    </row>
    <row r="25" spans="1:8" ht="12.75">
      <c r="A25" s="42">
        <v>15</v>
      </c>
      <c r="B25" s="18" t="s">
        <v>253</v>
      </c>
      <c r="C25" s="18" t="s">
        <v>24</v>
      </c>
      <c r="D25" s="19" t="s">
        <v>254</v>
      </c>
      <c r="E25" s="18" t="s">
        <v>36</v>
      </c>
      <c r="F25" s="20">
        <v>4</v>
      </c>
      <c r="G25" s="49"/>
      <c r="H25" s="50">
        <f t="shared" si="0"/>
        <v>0</v>
      </c>
    </row>
    <row r="26" spans="1:8" ht="12.75">
      <c r="A26" s="42">
        <v>16</v>
      </c>
      <c r="B26" s="18" t="s">
        <v>255</v>
      </c>
      <c r="C26" s="18" t="s">
        <v>24</v>
      </c>
      <c r="D26" s="19" t="s">
        <v>256</v>
      </c>
      <c r="E26" s="18" t="s">
        <v>36</v>
      </c>
      <c r="F26" s="20">
        <v>4</v>
      </c>
      <c r="G26" s="49"/>
      <c r="H26" s="50">
        <f t="shared" si="0"/>
        <v>0</v>
      </c>
    </row>
    <row r="27" spans="1:8" ht="12.75">
      <c r="A27" s="42">
        <v>17</v>
      </c>
      <c r="B27" s="18" t="s">
        <v>257</v>
      </c>
      <c r="C27" s="18" t="s">
        <v>24</v>
      </c>
      <c r="D27" s="94" t="s">
        <v>545</v>
      </c>
      <c r="E27" s="18" t="s">
        <v>36</v>
      </c>
      <c r="F27" s="20">
        <v>6</v>
      </c>
      <c r="G27" s="49"/>
      <c r="H27" s="50">
        <f t="shared" si="0"/>
        <v>0</v>
      </c>
    </row>
    <row r="28" spans="1:8" ht="12.75">
      <c r="A28" s="42">
        <v>18</v>
      </c>
      <c r="B28" s="18" t="s">
        <v>258</v>
      </c>
      <c r="C28" s="18" t="s">
        <v>24</v>
      </c>
      <c r="D28" s="19" t="s">
        <v>259</v>
      </c>
      <c r="E28" s="18" t="s">
        <v>25</v>
      </c>
      <c r="F28" s="20">
        <v>1</v>
      </c>
      <c r="G28" s="49"/>
      <c r="H28" s="50">
        <f t="shared" si="0"/>
        <v>0</v>
      </c>
    </row>
    <row r="29" spans="1:8" ht="12.75">
      <c r="A29" s="42">
        <v>19</v>
      </c>
      <c r="B29" s="18" t="s">
        <v>260</v>
      </c>
      <c r="C29" s="18" t="s">
        <v>24</v>
      </c>
      <c r="D29" s="19" t="s">
        <v>261</v>
      </c>
      <c r="E29" s="18" t="s">
        <v>25</v>
      </c>
      <c r="F29" s="20">
        <v>1</v>
      </c>
      <c r="G29" s="49"/>
      <c r="H29" s="50">
        <f t="shared" si="0"/>
        <v>0</v>
      </c>
    </row>
    <row r="30" spans="1:8" ht="12.75">
      <c r="A30" s="43"/>
      <c r="B30" s="21" t="s">
        <v>141</v>
      </c>
      <c r="C30" s="21"/>
      <c r="D30" s="22" t="s">
        <v>142</v>
      </c>
      <c r="E30" s="21"/>
      <c r="F30" s="23"/>
      <c r="G30" s="51"/>
      <c r="H30" s="52">
        <f>SUBTOTAL(9,H11:H29)</f>
        <v>0</v>
      </c>
    </row>
    <row r="31" spans="1:8" ht="12.75">
      <c r="A31" s="42"/>
      <c r="B31" s="18"/>
      <c r="C31" s="18"/>
      <c r="D31" s="19"/>
      <c r="E31" s="18"/>
      <c r="F31" s="20"/>
      <c r="G31" s="49"/>
      <c r="H31" s="50"/>
    </row>
    <row r="32" spans="1:8" ht="12.75">
      <c r="A32" s="44"/>
      <c r="B32" s="24" t="s">
        <v>177</v>
      </c>
      <c r="C32" s="24"/>
      <c r="D32" s="25" t="s">
        <v>178</v>
      </c>
      <c r="E32" s="24"/>
      <c r="F32" s="26"/>
      <c r="G32" s="55"/>
      <c r="H32" s="56"/>
    </row>
    <row r="33" spans="1:8" ht="12.75">
      <c r="A33" s="42">
        <v>20</v>
      </c>
      <c r="B33" s="18" t="s">
        <v>262</v>
      </c>
      <c r="C33" s="18" t="s">
        <v>24</v>
      </c>
      <c r="D33" s="19" t="s">
        <v>263</v>
      </c>
      <c r="E33" s="18" t="s">
        <v>40</v>
      </c>
      <c r="F33" s="20">
        <v>30</v>
      </c>
      <c r="G33" s="49"/>
      <c r="H33" s="50">
        <f aca="true" t="shared" si="1" ref="H33:H48">G33*F33</f>
        <v>0</v>
      </c>
    </row>
    <row r="34" spans="1:8" ht="12.75">
      <c r="A34" s="42">
        <v>21</v>
      </c>
      <c r="B34" s="18" t="s">
        <v>264</v>
      </c>
      <c r="C34" s="18" t="s">
        <v>24</v>
      </c>
      <c r="D34" s="19" t="s">
        <v>265</v>
      </c>
      <c r="E34" s="18" t="s">
        <v>40</v>
      </c>
      <c r="F34" s="20">
        <v>60</v>
      </c>
      <c r="G34" s="49"/>
      <c r="H34" s="50">
        <f t="shared" si="1"/>
        <v>0</v>
      </c>
    </row>
    <row r="35" spans="1:8" ht="12.75">
      <c r="A35" s="42">
        <v>22</v>
      </c>
      <c r="B35" s="18" t="s">
        <v>266</v>
      </c>
      <c r="C35" s="18" t="s">
        <v>24</v>
      </c>
      <c r="D35" s="19" t="s">
        <v>267</v>
      </c>
      <c r="E35" s="18" t="s">
        <v>36</v>
      </c>
      <c r="F35" s="20">
        <v>18</v>
      </c>
      <c r="G35" s="49"/>
      <c r="H35" s="50">
        <f t="shared" si="1"/>
        <v>0</v>
      </c>
    </row>
    <row r="36" spans="1:8" ht="12.75">
      <c r="A36" s="42">
        <v>23</v>
      </c>
      <c r="B36" s="18" t="s">
        <v>268</v>
      </c>
      <c r="C36" s="18" t="s">
        <v>24</v>
      </c>
      <c r="D36" s="19" t="s">
        <v>269</v>
      </c>
      <c r="E36" s="18" t="s">
        <v>36</v>
      </c>
      <c r="F36" s="20">
        <v>48</v>
      </c>
      <c r="G36" s="49"/>
      <c r="H36" s="50">
        <f t="shared" si="1"/>
        <v>0</v>
      </c>
    </row>
    <row r="37" spans="1:8" ht="12.75">
      <c r="A37" s="42">
        <v>24</v>
      </c>
      <c r="B37" s="18" t="s">
        <v>270</v>
      </c>
      <c r="C37" s="18" t="s">
        <v>24</v>
      </c>
      <c r="D37" s="19" t="s">
        <v>271</v>
      </c>
      <c r="E37" s="18" t="s">
        <v>36</v>
      </c>
      <c r="F37" s="20">
        <v>18</v>
      </c>
      <c r="G37" s="49"/>
      <c r="H37" s="50">
        <f t="shared" si="1"/>
        <v>0</v>
      </c>
    </row>
    <row r="38" spans="1:8" ht="12.75">
      <c r="A38" s="42">
        <v>25</v>
      </c>
      <c r="B38" s="18" t="s">
        <v>272</v>
      </c>
      <c r="C38" s="18" t="s">
        <v>24</v>
      </c>
      <c r="D38" s="94" t="s">
        <v>546</v>
      </c>
      <c r="E38" s="18" t="s">
        <v>36</v>
      </c>
      <c r="F38" s="20">
        <v>6</v>
      </c>
      <c r="G38" s="49"/>
      <c r="H38" s="50">
        <f t="shared" si="1"/>
        <v>0</v>
      </c>
    </row>
    <row r="39" spans="1:8" ht="12.75">
      <c r="A39" s="42">
        <v>26</v>
      </c>
      <c r="B39" s="18" t="s">
        <v>273</v>
      </c>
      <c r="C39" s="18" t="s">
        <v>24</v>
      </c>
      <c r="D39" s="19" t="s">
        <v>274</v>
      </c>
      <c r="E39" s="18" t="s">
        <v>36</v>
      </c>
      <c r="F39" s="20">
        <v>6</v>
      </c>
      <c r="G39" s="49"/>
      <c r="H39" s="50">
        <f t="shared" si="1"/>
        <v>0</v>
      </c>
    </row>
    <row r="40" spans="1:8" ht="12.75">
      <c r="A40" s="42">
        <v>27</v>
      </c>
      <c r="B40" s="18" t="s">
        <v>275</v>
      </c>
      <c r="C40" s="18" t="s">
        <v>24</v>
      </c>
      <c r="D40" s="19" t="s">
        <v>276</v>
      </c>
      <c r="E40" s="18" t="s">
        <v>36</v>
      </c>
      <c r="F40" s="20">
        <v>6</v>
      </c>
      <c r="G40" s="49"/>
      <c r="H40" s="50">
        <f t="shared" si="1"/>
        <v>0</v>
      </c>
    </row>
    <row r="41" spans="1:8" ht="12.75">
      <c r="A41" s="42">
        <v>28</v>
      </c>
      <c r="B41" s="18" t="s">
        <v>277</v>
      </c>
      <c r="C41" s="18" t="s">
        <v>24</v>
      </c>
      <c r="D41" s="19" t="s">
        <v>278</v>
      </c>
      <c r="E41" s="18" t="s">
        <v>36</v>
      </c>
      <c r="F41" s="20">
        <v>6</v>
      </c>
      <c r="G41" s="49"/>
      <c r="H41" s="50">
        <f t="shared" si="1"/>
        <v>0</v>
      </c>
    </row>
    <row r="42" spans="1:8" ht="12.75">
      <c r="A42" s="42">
        <v>29</v>
      </c>
      <c r="B42" s="18" t="s">
        <v>279</v>
      </c>
      <c r="C42" s="18" t="s">
        <v>24</v>
      </c>
      <c r="D42" s="19" t="s">
        <v>280</v>
      </c>
      <c r="E42" s="18" t="s">
        <v>40</v>
      </c>
      <c r="F42" s="20">
        <v>110</v>
      </c>
      <c r="G42" s="49"/>
      <c r="H42" s="50">
        <f t="shared" si="1"/>
        <v>0</v>
      </c>
    </row>
    <row r="43" spans="1:8" ht="12.75">
      <c r="A43" s="42">
        <v>30</v>
      </c>
      <c r="B43" s="18" t="s">
        <v>281</v>
      </c>
      <c r="C43" s="18" t="s">
        <v>24</v>
      </c>
      <c r="D43" s="19" t="s">
        <v>282</v>
      </c>
      <c r="E43" s="18" t="s">
        <v>36</v>
      </c>
      <c r="F43" s="20">
        <v>14</v>
      </c>
      <c r="G43" s="49"/>
      <c r="H43" s="50">
        <f t="shared" si="1"/>
        <v>0</v>
      </c>
    </row>
    <row r="44" spans="1:8" ht="12.75">
      <c r="A44" s="42">
        <v>31</v>
      </c>
      <c r="B44" s="18" t="s">
        <v>283</v>
      </c>
      <c r="C44" s="18" t="s">
        <v>24</v>
      </c>
      <c r="D44" s="19" t="s">
        <v>284</v>
      </c>
      <c r="E44" s="18" t="s">
        <v>40</v>
      </c>
      <c r="F44" s="20">
        <v>60</v>
      </c>
      <c r="G44" s="49"/>
      <c r="H44" s="50">
        <f t="shared" si="1"/>
        <v>0</v>
      </c>
    </row>
    <row r="45" spans="1:8" ht="12.75">
      <c r="A45" s="42">
        <v>32</v>
      </c>
      <c r="B45" s="18" t="s">
        <v>285</v>
      </c>
      <c r="C45" s="18" t="s">
        <v>24</v>
      </c>
      <c r="D45" s="19" t="s">
        <v>286</v>
      </c>
      <c r="E45" s="18" t="s">
        <v>40</v>
      </c>
      <c r="F45" s="20">
        <v>130</v>
      </c>
      <c r="G45" s="49"/>
      <c r="H45" s="50">
        <f t="shared" si="1"/>
        <v>0</v>
      </c>
    </row>
    <row r="46" spans="1:8" ht="12.75">
      <c r="A46" s="42">
        <v>33</v>
      </c>
      <c r="B46" s="18" t="s">
        <v>287</v>
      </c>
      <c r="C46" s="18" t="s">
        <v>24</v>
      </c>
      <c r="D46" s="19" t="s">
        <v>288</v>
      </c>
      <c r="E46" s="18" t="s">
        <v>36</v>
      </c>
      <c r="F46" s="20">
        <v>18</v>
      </c>
      <c r="G46" s="49"/>
      <c r="H46" s="50">
        <f t="shared" si="1"/>
        <v>0</v>
      </c>
    </row>
    <row r="47" spans="1:8" ht="12.75">
      <c r="A47" s="42">
        <v>34</v>
      </c>
      <c r="B47" s="18" t="s">
        <v>289</v>
      </c>
      <c r="C47" s="18" t="s">
        <v>24</v>
      </c>
      <c r="D47" s="19" t="s">
        <v>290</v>
      </c>
      <c r="E47" s="18" t="s">
        <v>40</v>
      </c>
      <c r="F47" s="20">
        <v>75</v>
      </c>
      <c r="G47" s="49"/>
      <c r="H47" s="50">
        <f t="shared" si="1"/>
        <v>0</v>
      </c>
    </row>
    <row r="48" spans="1:8" ht="12.75">
      <c r="A48" s="42">
        <v>35</v>
      </c>
      <c r="B48" s="18" t="s">
        <v>291</v>
      </c>
      <c r="C48" s="18" t="s">
        <v>24</v>
      </c>
      <c r="D48" s="19" t="s">
        <v>292</v>
      </c>
      <c r="E48" s="119" t="s">
        <v>411</v>
      </c>
      <c r="F48" s="20">
        <v>1</v>
      </c>
      <c r="G48" s="49"/>
      <c r="H48" s="50">
        <f t="shared" si="1"/>
        <v>0</v>
      </c>
    </row>
    <row r="49" spans="1:8" ht="12.75">
      <c r="A49" s="43"/>
      <c r="B49" s="21" t="s">
        <v>177</v>
      </c>
      <c r="C49" s="21"/>
      <c r="D49" s="22" t="s">
        <v>178</v>
      </c>
      <c r="E49" s="21"/>
      <c r="F49" s="23"/>
      <c r="G49" s="51"/>
      <c r="H49" s="52">
        <f>SUBTOTAL(9,H33:H48)</f>
        <v>0</v>
      </c>
    </row>
    <row r="50" spans="1:8" ht="12.75">
      <c r="A50" s="42"/>
      <c r="B50" s="18"/>
      <c r="C50" s="18"/>
      <c r="D50" s="19"/>
      <c r="E50" s="18"/>
      <c r="F50" s="20"/>
      <c r="G50" s="49"/>
      <c r="H50" s="50"/>
    </row>
    <row r="51" spans="1:8" ht="12.75">
      <c r="A51" s="44"/>
      <c r="B51" s="24" t="s">
        <v>217</v>
      </c>
      <c r="C51" s="24"/>
      <c r="D51" s="25" t="s">
        <v>218</v>
      </c>
      <c r="E51" s="24"/>
      <c r="F51" s="26"/>
      <c r="G51" s="55"/>
      <c r="H51" s="56"/>
    </row>
    <row r="52" spans="1:8" ht="12.75">
      <c r="A52" s="42">
        <v>36</v>
      </c>
      <c r="B52" s="18" t="s">
        <v>293</v>
      </c>
      <c r="C52" s="18" t="s">
        <v>24</v>
      </c>
      <c r="D52" s="94" t="s">
        <v>525</v>
      </c>
      <c r="E52" s="18" t="s">
        <v>26</v>
      </c>
      <c r="F52" s="20">
        <v>20</v>
      </c>
      <c r="G52" s="49"/>
      <c r="H52" s="50">
        <f aca="true" t="shared" si="2" ref="H52:H67">G52*F52</f>
        <v>0</v>
      </c>
    </row>
    <row r="53" spans="1:8" ht="12.75">
      <c r="A53" s="42">
        <v>37</v>
      </c>
      <c r="B53" s="18" t="s">
        <v>294</v>
      </c>
      <c r="C53" s="18" t="s">
        <v>24</v>
      </c>
      <c r="D53" s="19" t="s">
        <v>295</v>
      </c>
      <c r="E53" s="18" t="s">
        <v>32</v>
      </c>
      <c r="F53" s="20">
        <v>2</v>
      </c>
      <c r="G53" s="49"/>
      <c r="H53" s="50">
        <f t="shared" si="2"/>
        <v>0</v>
      </c>
    </row>
    <row r="54" spans="1:8" ht="12.75">
      <c r="A54" s="107">
        <v>38</v>
      </c>
      <c r="B54" s="18" t="s">
        <v>296</v>
      </c>
      <c r="C54" s="18" t="s">
        <v>24</v>
      </c>
      <c r="D54" s="19" t="s">
        <v>297</v>
      </c>
      <c r="E54" s="18" t="s">
        <v>36</v>
      </c>
      <c r="F54" s="20">
        <v>6</v>
      </c>
      <c r="G54" s="49"/>
      <c r="H54" s="50">
        <f t="shared" si="2"/>
        <v>0</v>
      </c>
    </row>
    <row r="55" spans="1:8" ht="12.75">
      <c r="A55" s="42">
        <v>39</v>
      </c>
      <c r="B55" s="18" t="s">
        <v>298</v>
      </c>
      <c r="C55" s="18" t="s">
        <v>24</v>
      </c>
      <c r="D55" s="19" t="s">
        <v>299</v>
      </c>
      <c r="E55" s="18" t="s">
        <v>36</v>
      </c>
      <c r="F55" s="20">
        <v>1</v>
      </c>
      <c r="G55" s="49"/>
      <c r="H55" s="50">
        <f t="shared" si="2"/>
        <v>0</v>
      </c>
    </row>
    <row r="56" spans="1:8" ht="12.75">
      <c r="A56" s="42">
        <v>40</v>
      </c>
      <c r="B56" s="18" t="s">
        <v>300</v>
      </c>
      <c r="C56" s="18" t="s">
        <v>24</v>
      </c>
      <c r="D56" s="19" t="s">
        <v>301</v>
      </c>
      <c r="E56" s="18" t="s">
        <v>32</v>
      </c>
      <c r="F56" s="20">
        <v>5</v>
      </c>
      <c r="G56" s="49"/>
      <c r="H56" s="50">
        <f t="shared" si="2"/>
        <v>0</v>
      </c>
    </row>
    <row r="57" spans="1:8" ht="12.75">
      <c r="A57" s="42">
        <v>41</v>
      </c>
      <c r="B57" s="18" t="s">
        <v>302</v>
      </c>
      <c r="C57" s="18" t="s">
        <v>24</v>
      </c>
      <c r="D57" s="19" t="s">
        <v>303</v>
      </c>
      <c r="E57" s="18" t="s">
        <v>40</v>
      </c>
      <c r="F57" s="20">
        <v>60</v>
      </c>
      <c r="G57" s="49"/>
      <c r="H57" s="50">
        <f t="shared" si="2"/>
        <v>0</v>
      </c>
    </row>
    <row r="58" spans="1:8" ht="12.75">
      <c r="A58" s="42">
        <v>42</v>
      </c>
      <c r="B58" s="18" t="s">
        <v>304</v>
      </c>
      <c r="C58" s="18" t="s">
        <v>24</v>
      </c>
      <c r="D58" s="19" t="s">
        <v>305</v>
      </c>
      <c r="E58" s="18" t="s">
        <v>40</v>
      </c>
      <c r="F58" s="20">
        <v>24</v>
      </c>
      <c r="G58" s="49"/>
      <c r="H58" s="50">
        <f t="shared" si="2"/>
        <v>0</v>
      </c>
    </row>
    <row r="59" spans="1:8" ht="12.75">
      <c r="A59" s="42">
        <v>43</v>
      </c>
      <c r="B59" s="18" t="s">
        <v>306</v>
      </c>
      <c r="C59" s="18" t="s">
        <v>24</v>
      </c>
      <c r="D59" s="19" t="s">
        <v>307</v>
      </c>
      <c r="E59" s="18" t="s">
        <v>40</v>
      </c>
      <c r="F59" s="20">
        <v>16</v>
      </c>
      <c r="G59" s="49"/>
      <c r="H59" s="50">
        <f t="shared" si="2"/>
        <v>0</v>
      </c>
    </row>
    <row r="60" spans="1:8" ht="12.75">
      <c r="A60" s="42">
        <v>44</v>
      </c>
      <c r="B60" s="18" t="s">
        <v>308</v>
      </c>
      <c r="C60" s="18" t="s">
        <v>24</v>
      </c>
      <c r="D60" s="19" t="s">
        <v>309</v>
      </c>
      <c r="E60" s="18" t="s">
        <v>32</v>
      </c>
      <c r="F60" s="20">
        <v>21</v>
      </c>
      <c r="G60" s="49"/>
      <c r="H60" s="50">
        <f t="shared" si="2"/>
        <v>0</v>
      </c>
    </row>
    <row r="61" spans="1:8" ht="12.75">
      <c r="A61" s="42">
        <v>45</v>
      </c>
      <c r="B61" s="18" t="s">
        <v>310</v>
      </c>
      <c r="C61" s="18" t="s">
        <v>24</v>
      </c>
      <c r="D61" s="19" t="s">
        <v>311</v>
      </c>
      <c r="E61" s="18" t="s">
        <v>40</v>
      </c>
      <c r="F61" s="20">
        <v>90</v>
      </c>
      <c r="G61" s="49"/>
      <c r="H61" s="50">
        <f t="shared" si="2"/>
        <v>0</v>
      </c>
    </row>
    <row r="62" spans="1:8" ht="12.75">
      <c r="A62" s="42">
        <v>46</v>
      </c>
      <c r="B62" s="18" t="s">
        <v>312</v>
      </c>
      <c r="C62" s="18" t="s">
        <v>24</v>
      </c>
      <c r="D62" s="19" t="s">
        <v>313</v>
      </c>
      <c r="E62" s="18" t="s">
        <v>40</v>
      </c>
      <c r="F62" s="20">
        <v>90</v>
      </c>
      <c r="G62" s="49"/>
      <c r="H62" s="50">
        <f t="shared" si="2"/>
        <v>0</v>
      </c>
    </row>
    <row r="63" spans="1:8" ht="12.75">
      <c r="A63" s="42">
        <v>47</v>
      </c>
      <c r="B63" s="18" t="s">
        <v>314</v>
      </c>
      <c r="C63" s="18" t="s">
        <v>24</v>
      </c>
      <c r="D63" s="19" t="s">
        <v>315</v>
      </c>
      <c r="E63" s="18" t="s">
        <v>40</v>
      </c>
      <c r="F63" s="20">
        <v>60</v>
      </c>
      <c r="G63" s="49"/>
      <c r="H63" s="50">
        <f t="shared" si="2"/>
        <v>0</v>
      </c>
    </row>
    <row r="64" spans="1:8" ht="12.75">
      <c r="A64" s="42">
        <v>48</v>
      </c>
      <c r="B64" s="18" t="s">
        <v>316</v>
      </c>
      <c r="C64" s="18" t="s">
        <v>24</v>
      </c>
      <c r="D64" s="19" t="s">
        <v>317</v>
      </c>
      <c r="E64" s="18" t="s">
        <v>40</v>
      </c>
      <c r="F64" s="20">
        <v>24</v>
      </c>
      <c r="G64" s="49"/>
      <c r="H64" s="50">
        <f t="shared" si="2"/>
        <v>0</v>
      </c>
    </row>
    <row r="65" spans="1:8" ht="12.75">
      <c r="A65" s="42">
        <v>49</v>
      </c>
      <c r="B65" s="18" t="s">
        <v>318</v>
      </c>
      <c r="C65" s="18" t="s">
        <v>24</v>
      </c>
      <c r="D65" s="19" t="s">
        <v>319</v>
      </c>
      <c r="E65" s="18" t="s">
        <v>40</v>
      </c>
      <c r="F65" s="20">
        <v>16</v>
      </c>
      <c r="G65" s="49"/>
      <c r="H65" s="50">
        <f t="shared" si="2"/>
        <v>0</v>
      </c>
    </row>
    <row r="66" spans="1:8" ht="12.75">
      <c r="A66" s="42">
        <v>50</v>
      </c>
      <c r="B66" s="18" t="s">
        <v>320</v>
      </c>
      <c r="C66" s="18" t="s">
        <v>24</v>
      </c>
      <c r="D66" s="19" t="s">
        <v>321</v>
      </c>
      <c r="E66" s="18" t="s">
        <v>26</v>
      </c>
      <c r="F66" s="20">
        <v>120</v>
      </c>
      <c r="G66" s="49"/>
      <c r="H66" s="50">
        <f t="shared" si="2"/>
        <v>0</v>
      </c>
    </row>
    <row r="67" spans="1:8" ht="12.75">
      <c r="A67" s="42">
        <v>51</v>
      </c>
      <c r="B67" s="18" t="s">
        <v>322</v>
      </c>
      <c r="C67" s="18" t="s">
        <v>24</v>
      </c>
      <c r="D67" s="19" t="s">
        <v>323</v>
      </c>
      <c r="E67" s="18" t="s">
        <v>26</v>
      </c>
      <c r="F67" s="20">
        <v>20</v>
      </c>
      <c r="G67" s="49"/>
      <c r="H67" s="50">
        <f t="shared" si="2"/>
        <v>0</v>
      </c>
    </row>
    <row r="68" spans="1:8" ht="12.75">
      <c r="A68" s="43"/>
      <c r="B68" s="21" t="s">
        <v>217</v>
      </c>
      <c r="C68" s="21"/>
      <c r="D68" s="22" t="s">
        <v>218</v>
      </c>
      <c r="E68" s="21"/>
      <c r="F68" s="23"/>
      <c r="G68" s="51"/>
      <c r="H68" s="52">
        <f>SUBTOTAL(9,H52:H67)</f>
        <v>0</v>
      </c>
    </row>
    <row r="69" spans="1:8" ht="12.75">
      <c r="A69" s="42"/>
      <c r="B69" s="18"/>
      <c r="C69" s="18"/>
      <c r="D69" s="19"/>
      <c r="E69" s="18"/>
      <c r="F69" s="20"/>
      <c r="G69" s="49"/>
      <c r="H69" s="50"/>
    </row>
    <row r="70" spans="1:8" ht="12.75">
      <c r="A70" s="44"/>
      <c r="B70" s="24" t="s">
        <v>224</v>
      </c>
      <c r="C70" s="24"/>
      <c r="D70" s="25" t="s">
        <v>225</v>
      </c>
      <c r="E70" s="24"/>
      <c r="F70" s="26"/>
      <c r="G70" s="55"/>
      <c r="H70" s="56"/>
    </row>
    <row r="71" spans="1:8" ht="12.75">
      <c r="A71" s="42">
        <v>52</v>
      </c>
      <c r="B71" s="18" t="s">
        <v>324</v>
      </c>
      <c r="C71" s="18" t="s">
        <v>24</v>
      </c>
      <c r="D71" s="19" t="s">
        <v>325</v>
      </c>
      <c r="E71" s="18" t="s">
        <v>326</v>
      </c>
      <c r="F71" s="20">
        <v>6</v>
      </c>
      <c r="G71" s="49"/>
      <c r="H71" s="50">
        <f>G71*F71</f>
        <v>0</v>
      </c>
    </row>
    <row r="72" spans="1:8" ht="12.75">
      <c r="A72" s="42">
        <v>53</v>
      </c>
      <c r="B72" s="18" t="s">
        <v>327</v>
      </c>
      <c r="C72" s="18" t="s">
        <v>24</v>
      </c>
      <c r="D72" s="19" t="s">
        <v>328</v>
      </c>
      <c r="E72" s="18" t="s">
        <v>326</v>
      </c>
      <c r="F72" s="20">
        <v>15</v>
      </c>
      <c r="G72" s="49"/>
      <c r="H72" s="50">
        <f>G72*F72</f>
        <v>0</v>
      </c>
    </row>
    <row r="73" spans="1:8" ht="12.75">
      <c r="A73" s="43"/>
      <c r="B73" s="21" t="s">
        <v>224</v>
      </c>
      <c r="C73" s="21"/>
      <c r="D73" s="22" t="s">
        <v>225</v>
      </c>
      <c r="E73" s="21"/>
      <c r="F73" s="23"/>
      <c r="G73" s="51"/>
      <c r="H73" s="52">
        <f>SUBTOTAL(9,H71:H72)</f>
        <v>0</v>
      </c>
    </row>
    <row r="74" spans="1:8" ht="12.75">
      <c r="A74" s="42"/>
      <c r="B74" s="18"/>
      <c r="C74" s="18"/>
      <c r="D74" s="19"/>
      <c r="E74" s="18"/>
      <c r="F74" s="20"/>
      <c r="G74" s="49"/>
      <c r="H74" s="50"/>
    </row>
    <row r="75" spans="1:8" ht="12.75">
      <c r="A75" s="43"/>
      <c r="B75" s="21"/>
      <c r="C75" s="21"/>
      <c r="D75" s="22" t="s">
        <v>27</v>
      </c>
      <c r="E75" s="21"/>
      <c r="F75" s="23"/>
      <c r="G75" s="51"/>
      <c r="H75" s="52">
        <f>SUBTOTAL(9,H11:H73)</f>
        <v>0</v>
      </c>
    </row>
    <row r="76" spans="1:8" ht="12.75">
      <c r="A76" s="42"/>
      <c r="B76" s="18"/>
      <c r="C76" s="18"/>
      <c r="D76" s="19"/>
      <c r="E76" s="18"/>
      <c r="F76" s="20"/>
      <c r="G76" s="49"/>
      <c r="H76" s="50"/>
    </row>
  </sheetData>
  <sheetProtection/>
  <mergeCells count="1">
    <mergeCell ref="G7:H7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portrait" paperSize="9" scale="62" r:id="rId1"/>
  <headerFooter>
    <oddFooter>&amp;L&amp;8&amp;F;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jarekdc</dc:creator>
  <cp:keywords/>
  <dc:description/>
  <cp:lastModifiedBy>Martin Čáp</cp:lastModifiedBy>
  <cp:lastPrinted>2013-01-08T21:27:40Z</cp:lastPrinted>
  <dcterms:created xsi:type="dcterms:W3CDTF">2013-01-06T12:40:26Z</dcterms:created>
  <dcterms:modified xsi:type="dcterms:W3CDTF">2013-01-21T18:49:22Z</dcterms:modified>
  <cp:category/>
  <cp:version/>
  <cp:contentType/>
  <cp:contentStatus/>
</cp:coreProperties>
</file>