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"/>
    </mc:Choice>
  </mc:AlternateContent>
  <bookViews>
    <workbookView xWindow="0" yWindow="0" windowWidth="0" windowHeight="0"/>
  </bookViews>
  <sheets>
    <sheet name="Rekapitulace stavby" sheetId="1" r:id="rId1"/>
    <sheet name="SO12INTERIERGAR - SO 012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'SO12INTERIERGAR - SO 012 ...'!$C$115:$K$134</definedName>
    <definedName name="_xlnm.Print_Area" localSheetId="1">'SO12INTERIERGAR - SO 012 ...'!$C$4:$J$76,'SO12INTERIERGAR - SO 012 ...'!$C$82:$J$99,'SO12INTERIERGAR - SO 012 ...'!$C$105:$J$134</definedName>
    <definedName name="_xlnm.Print_Titles" localSheetId="1">'SO12INTERIERGAR - SO 012 ...'!$115:$115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T126"/>
  <c r="R127"/>
  <c r="R126"/>
  <c r="P127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T118"/>
  <c r="R119"/>
  <c r="R118"/>
  <c r="P119"/>
  <c r="P118"/>
  <c r="F110"/>
  <c r="E108"/>
  <c r="F87"/>
  <c r="E85"/>
  <c r="J22"/>
  <c r="E22"/>
  <c r="J113"/>
  <c r="J21"/>
  <c r="J19"/>
  <c r="E19"/>
  <c r="J112"/>
  <c r="J18"/>
  <c r="J16"/>
  <c r="E16"/>
  <c r="F113"/>
  <c r="J15"/>
  <c r="J13"/>
  <c r="E13"/>
  <c r="F89"/>
  <c r="J12"/>
  <c r="J10"/>
  <c r="J110"/>
  <c i="1" r="L90"/>
  <c r="AM90"/>
  <c r="AM89"/>
  <c r="L89"/>
  <c r="AM87"/>
  <c r="L87"/>
  <c r="L85"/>
  <c r="L84"/>
  <c i="2" r="BK133"/>
  <c r="BK131"/>
  <c r="J130"/>
  <c r="J125"/>
  <c r="J123"/>
  <c r="J122"/>
  <c r="J121"/>
  <c r="J119"/>
  <c i="1" r="AS94"/>
  <c i="2" r="BK134"/>
  <c r="J129"/>
  <c r="BK127"/>
  <c r="J127"/>
  <c r="J134"/>
  <c r="J132"/>
  <c r="BK130"/>
  <c r="BK125"/>
  <c r="BK124"/>
  <c r="J124"/>
  <c r="BK123"/>
  <c r="BK122"/>
  <c r="BK121"/>
  <c r="J120"/>
  <c r="BK119"/>
  <c r="J133"/>
  <c r="BK132"/>
  <c r="J131"/>
  <c r="BK129"/>
  <c r="BK120"/>
  <c l="1" r="BK128"/>
  <c r="J128"/>
  <c r="J98"/>
  <c r="P128"/>
  <c r="P117"/>
  <c r="P116"/>
  <c i="1" r="AU95"/>
  <c i="2" r="R128"/>
  <c r="R117"/>
  <c r="R116"/>
  <c r="T128"/>
  <c r="T117"/>
  <c r="T116"/>
  <c r="J87"/>
  <c r="F90"/>
  <c r="J89"/>
  <c r="J90"/>
  <c r="F112"/>
  <c r="BE120"/>
  <c r="BE123"/>
  <c r="BE124"/>
  <c r="BE125"/>
  <c r="BE129"/>
  <c r="BE130"/>
  <c r="BE127"/>
  <c r="BE119"/>
  <c r="BE121"/>
  <c r="BE122"/>
  <c r="BE131"/>
  <c r="BE132"/>
  <c r="BE133"/>
  <c r="BE134"/>
  <c r="BK126"/>
  <c r="J126"/>
  <c r="J97"/>
  <c r="F35"/>
  <c i="1" r="BD95"/>
  <c r="BD94"/>
  <c r="W33"/>
  <c i="2" r="J32"/>
  <c i="1" r="AW95"/>
  <c i="2" r="F32"/>
  <c i="1" r="BA95"/>
  <c r="BA94"/>
  <c r="W30"/>
  <c i="2" r="F34"/>
  <c i="1" r="BC95"/>
  <c r="BC94"/>
  <c r="W32"/>
  <c i="2" r="F33"/>
  <c i="1" r="BB95"/>
  <c r="BB94"/>
  <c r="AX94"/>
  <c r="AU94"/>
  <c i="2" l="1" r="BK118"/>
  <c r="J118"/>
  <c r="J96"/>
  <c i="1" r="W31"/>
  <c i="2" r="F31"/>
  <c i="1" r="AZ95"/>
  <c r="AZ94"/>
  <c r="AV94"/>
  <c r="AK29"/>
  <c r="AW94"/>
  <c r="AK30"/>
  <c r="AY94"/>
  <c i="2" r="J31"/>
  <c i="1" r="AV95"/>
  <c r="AT95"/>
  <c i="2" l="1" r="BK117"/>
  <c r="J117"/>
  <c r="J95"/>
  <c i="1" r="AT94"/>
  <c r="W29"/>
  <c i="2" l="1" r="BK116"/>
  <c r="J116"/>
  <c r="J94"/>
  <c l="1" r="J28"/>
  <c i="1" r="AG95"/>
  <c r="AN95"/>
  <c i="2" l="1" r="J37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<sst xmlns="http://schemas.openxmlformats.org/spreadsheetml/2006/main">
  <si>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</si>
  <si>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</si>
  <si>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</si>
  <si>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</si>
  <si>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</si>
  <si>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{485253b0-1caf-4244-90ec-3b691e9c02b3}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</si>
  <si>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</si>
  <si>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</si>
  <si>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</si>
  <si>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</si>
  <si>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</si>
  <si>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</si>
  <si>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</si>
  <si>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</si>
  <si>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SO12INTERIERGAR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</si>
  <si>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</si>
  <si>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</si>
  <si>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 012 INTERIER- GARÁŽ</t>
  </si>
  <si>
    <t>KSO:</t>
  </si>
  <si>
    <t>CC-CZ:</t>
  </si>
  <si>
    <t>Místo:</t>
  </si>
  <si>
    <t>TEMNÝ DŮL</t>
  </si>
  <si>
    <t>Datum:</t>
  </si>
  <si>
    <t>30. 10. 2020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</si>
  <si>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</si>
  <si>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</si>
  <si>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</si>
  <si>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</si>
  <si>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</si>
  <si>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</si>
  <si>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</si>
  <si>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</si>
  <si>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</si>
  <si>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</si>
  <si>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</si>
  <si>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</si>
  <si>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</si>
  <si>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</si>
  <si>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</si>
  <si>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</si>
  <si>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</si>
  <si>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</si>
  <si>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</si>
  <si>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</si>
  <si>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</si>
  <si>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</si>
  <si>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</si>
  <si>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</si>
  <si>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</si>
  <si>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</si>
  <si>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</si>
  <si>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</si>
  <si>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</si>
  <si>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</si>
  <si>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</si>
  <si>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</si>
  <si>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</si>
  <si>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</si>
  <si>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</si>
  <si>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</si>
  <si>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</si>
  <si>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</si>
  <si>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</si>
  <si>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</si>
  <si>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</si>
  <si>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</si>
  <si>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</si>
  <si>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</si>
  <si>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</si>
  <si>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</si>
  <si>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</si>
  <si>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</si>
  <si>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</si>
  <si>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</si>
  <si>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</si>
  <si>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</si>
  <si>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</si>
  <si>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</si>
  <si>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</si>
  <si>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</si>
  <si>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</si>
  <si>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</si>
  <si>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</si>
  <si>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</si>
  <si>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</si>
  <si>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</si>
  <si>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</si>
  <si>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</si>
  <si>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 - CÚ 2018/1</t>
  </si>
  <si>
    <t xml:space="preserve">    766 - Interierové vybavení - popis výkres D1.1a2</t>
  </si>
  <si>
    <t xml:space="preserve">      725 - Hygienické a zdravot. předměty</t>
  </si>
  <si>
    <t xml:space="preserve">    147 - Informační a orientační systém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</si>
  <si>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</si>
  <si>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</si>
  <si>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</si>
  <si>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</si>
  <si>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</si>
  <si>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</si>
  <si>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</si>
  <si>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</si>
  <si>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</si>
  <si>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</si>
  <si>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</si>
  <si>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</si>
  <si>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</si>
  <si>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</si>
  <si>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 - CÚ 2018/1</t>
  </si>
  <si>
    <t>ROZPOCET</t>
  </si>
  <si>
    <t>766</t>
  </si>
  <si>
    <t>Interierové vybavení - popis výkres D1.1a2</t>
  </si>
  <si>
    <t>K</t>
  </si>
  <si>
    <t>7668211116</t>
  </si>
  <si>
    <t xml:space="preserve">106   Židle dřevěná skládací , přír barva , nosnost 120 kg</t>
  </si>
  <si>
    <t>kpl</t>
  </si>
  <si>
    <t>16</t>
  </si>
  <si>
    <t>-892556269</t>
  </si>
  <si>
    <t>76682111</t>
  </si>
  <si>
    <t xml:space="preserve">207  Pracovní stůl -deskas průchodkami pro vedení kabeláže, podnož kovová s nosičem kabelů, výškově stavitelná</t>
  </si>
  <si>
    <t>2142834557</t>
  </si>
  <si>
    <t>3</t>
  </si>
  <si>
    <t>7660</t>
  </si>
  <si>
    <t xml:space="preserve">208   stůl - 4 kruhové nohy, deska vysokotlaký laminát s BS hranou 700/700/755 mm</t>
  </si>
  <si>
    <t>-1214796534</t>
  </si>
  <si>
    <t>4</t>
  </si>
  <si>
    <t>76601</t>
  </si>
  <si>
    <t xml:space="preserve">304   věšáková stěna-3 věšáky, polička 1200/150/1850</t>
  </si>
  <si>
    <t>-134548870</t>
  </si>
  <si>
    <t>5</t>
  </si>
  <si>
    <t>76682</t>
  </si>
  <si>
    <t xml:space="preserve">310   botník bez dvířek s jednou policí  1000/500/500mm</t>
  </si>
  <si>
    <t>-2066784784</t>
  </si>
  <si>
    <t>6</t>
  </si>
  <si>
    <t>766821</t>
  </si>
  <si>
    <t xml:space="preserve">311   kovový nástěnný držák pro 6 pneumatik</t>
  </si>
  <si>
    <t>44484588</t>
  </si>
  <si>
    <t>7</t>
  </si>
  <si>
    <t>76682200</t>
  </si>
  <si>
    <t xml:space="preserve">312  skříň na kyslíkové lahve-lakovaný ocel plech 950/500/1850</t>
  </si>
  <si>
    <t>-1822280625</t>
  </si>
  <si>
    <t>725</t>
  </si>
  <si>
    <t>Hygienické a zdravot. předměty</t>
  </si>
  <si>
    <t>8</t>
  </si>
  <si>
    <t>72529</t>
  </si>
  <si>
    <t xml:space="preserve">614     plastový barelna odpad prům. 400/600 mm</t>
  </si>
  <si>
    <t>soubor</t>
  </si>
  <si>
    <t>-526101041</t>
  </si>
  <si>
    <t>147</t>
  </si>
  <si>
    <t>Informační a orientační systém</t>
  </si>
  <si>
    <t>9</t>
  </si>
  <si>
    <t>1471</t>
  </si>
  <si>
    <t xml:space="preserve">801 číselný štítek na dveře AL,  50*30mm</t>
  </si>
  <si>
    <t>kus</t>
  </si>
  <si>
    <t>1372856692</t>
  </si>
  <si>
    <t>10</t>
  </si>
  <si>
    <t>1472</t>
  </si>
  <si>
    <t xml:space="preserve">802   štítek s označením místnosti  155/120 mm AL, krycí folie</t>
  </si>
  <si>
    <t>394515865</t>
  </si>
  <si>
    <t>11</t>
  </si>
  <si>
    <t>1473</t>
  </si>
  <si>
    <t xml:space="preserve">803   korková nástěnka900/1400 mm</t>
  </si>
  <si>
    <t>1046053625</t>
  </si>
  <si>
    <t>12</t>
  </si>
  <si>
    <t>1474</t>
  </si>
  <si>
    <t xml:space="preserve">804   rámeček na pož. řád a evakuační plán A4 - AL</t>
  </si>
  <si>
    <t>-111268329</t>
  </si>
  <si>
    <t>13</t>
  </si>
  <si>
    <t>1475</t>
  </si>
  <si>
    <t xml:space="preserve">805  bezpečnostní opatření: směr úniku - šipka</t>
  </si>
  <si>
    <t>-1728282459</t>
  </si>
  <si>
    <t>14</t>
  </si>
  <si>
    <t>1479</t>
  </si>
  <si>
    <t xml:space="preserve">807  informační tabulka " Elektrorozvaděč   " </t>
  </si>
  <si>
    <t>-2135040592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</si>
</sst>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SO12INTERIERGAR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SO 012 INTERIER- GARÁŽ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TEMNÝ DŮL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30. 10. 2020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73</v>
      </c>
      <c r="BT94" s="114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37.5" customHeight="1">
      <c r="A95" s="115" t="s">
        <v>77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'SO12INTERIERGAR - SO 012 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78</v>
      </c>
      <c r="AR95" s="122"/>
      <c r="AS95" s="123">
        <v>0</v>
      </c>
      <c r="AT95" s="124">
        <f>ROUND(SUM(AV95:AW95),2)</f>
        <v>0</v>
      </c>
      <c r="AU95" s="125">
        <f>'SO12INTERIERGAR - SO 012 ...'!P116</f>
        <v>0</v>
      </c>
      <c r="AV95" s="124">
        <f>'SO12INTERIERGAR - SO 012 ...'!J31</f>
        <v>0</v>
      </c>
      <c r="AW95" s="124">
        <f>'SO12INTERIERGAR - SO 012 ...'!J32</f>
        <v>0</v>
      </c>
      <c r="AX95" s="124">
        <f>'SO12INTERIERGAR - SO 012 ...'!J33</f>
        <v>0</v>
      </c>
      <c r="AY95" s="124">
        <f>'SO12INTERIERGAR - SO 012 ...'!J34</f>
        <v>0</v>
      </c>
      <c r="AZ95" s="124">
        <f>'SO12INTERIERGAR - SO 012 ...'!F31</f>
        <v>0</v>
      </c>
      <c r="BA95" s="124">
        <f>'SO12INTERIERGAR - SO 012 ...'!F32</f>
        <v>0</v>
      </c>
      <c r="BB95" s="124">
        <f>'SO12INTERIERGAR - SO 012 ...'!F33</f>
        <v>0</v>
      </c>
      <c r="BC95" s="124">
        <f>'SO12INTERIERGAR - SO 012 ...'!F34</f>
        <v>0</v>
      </c>
      <c r="BD95" s="126">
        <f>'SO12INTERIERGAR - SO 012 ...'!F35</f>
        <v>0</v>
      </c>
      <c r="BE95" s="7"/>
      <c r="BT95" s="127" t="s">
        <v>79</v>
      </c>
      <c r="BU95" s="127" t="s">
        <v>80</v>
      </c>
      <c r="BV95" s="127" t="s">
        <v>75</v>
      </c>
      <c r="BW95" s="127" t="s">
        <v>5</v>
      </c>
      <c r="BX95" s="127" t="s">
        <v>76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sYBlkbA2GaDqb4HuAgoNQiFtPHT0jDwPgRY0Y9tebTW6WTySiZRIT8Y07i/kuHKWv3+DwUyl4BqvLmmbxQTIBQ==" hashValue="MUrWZab+4NT14x5F2eFFx2QxKLQ6keIcnuOAvBxA2MC4IXUCxwj2NaMYB5vU9/iEhS9y1KcZWNsV8mcHLaRJo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12INTERIERGAR - SO 012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81</v>
      </c>
    </row>
    <row r="4" s="1" customFormat="1" ht="24.96" customHeight="1">
      <c r="B4" s="17"/>
      <c r="D4" s="130" t="s">
        <v>82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30. 10. 2020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tr">
        <f>IF('Rekapitulace stavby'!AN10="","",'Rekapitulace stavby'!AN10)</f>
        <v/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tr">
        <f>IF('Rekapitulace stavby'!E11="","",'Rekapitulace stavby'!E11)</f>
        <v xml:space="preserve"> </v>
      </c>
      <c r="F13" s="35"/>
      <c r="G13" s="35"/>
      <c r="H13" s="35"/>
      <c r="I13" s="132" t="s">
        <v>27</v>
      </c>
      <c r="J13" s="134" t="str">
        <f>IF('Rekapitulace stavby'!AN11="","",'Rekapitulace stavby'!AN11)</f>
        <v/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tr">
        <f>IF('Rekapitulace stavby'!E17="","",'Rekapitulace stavby'!E17)</f>
        <v xml:space="preserve"> </v>
      </c>
      <c r="F19" s="35"/>
      <c r="G19" s="35"/>
      <c r="H19" s="35"/>
      <c r="I19" s="132" t="s">
        <v>27</v>
      </c>
      <c r="J19" s="134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32</v>
      </c>
      <c r="E21" s="35"/>
      <c r="F21" s="35"/>
      <c r="G21" s="35"/>
      <c r="H21" s="35"/>
      <c r="I21" s="132" t="s">
        <v>25</v>
      </c>
      <c r="J21" s="134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tr">
        <f>IF('Rekapitulace stavby'!E20="","",'Rekapitulace stavby'!E20)</f>
        <v xml:space="preserve"> </v>
      </c>
      <c r="F22" s="35"/>
      <c r="G22" s="35"/>
      <c r="H22" s="35"/>
      <c r="I22" s="132" t="s">
        <v>27</v>
      </c>
      <c r="J22" s="134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33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34</v>
      </c>
      <c r="E28" s="35"/>
      <c r="F28" s="35"/>
      <c r="G28" s="35"/>
      <c r="H28" s="35"/>
      <c r="I28" s="35"/>
      <c r="J28" s="142">
        <f>ROUND(J116,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36</v>
      </c>
      <c r="G30" s="35"/>
      <c r="H30" s="35"/>
      <c r="I30" s="143" t="s">
        <v>35</v>
      </c>
      <c r="J30" s="143" t="s">
        <v>37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38</v>
      </c>
      <c r="E31" s="132" t="s">
        <v>39</v>
      </c>
      <c r="F31" s="145">
        <f>ROUND((SUM(BE116:BE134)),  2)</f>
        <v>0</v>
      </c>
      <c r="G31" s="35"/>
      <c r="H31" s="35"/>
      <c r="I31" s="146">
        <v>0.20999999999999999</v>
      </c>
      <c r="J31" s="145">
        <f>ROUND(((SUM(BE116:BE134))*I31),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40</v>
      </c>
      <c r="F32" s="145">
        <f>ROUND((SUM(BF116:BF134)),  2)</f>
        <v>0</v>
      </c>
      <c r="G32" s="35"/>
      <c r="H32" s="35"/>
      <c r="I32" s="146">
        <v>0.14999999999999999</v>
      </c>
      <c r="J32" s="145">
        <f>ROUND(((SUM(BF116:BF134))*I32),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41</v>
      </c>
      <c r="F33" s="145">
        <f>ROUND((SUM(BG116:BG134)),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42</v>
      </c>
      <c r="F34" s="145">
        <f>ROUND((SUM(BH116:BH134)),  2)</f>
        <v>0</v>
      </c>
      <c r="G34" s="35"/>
      <c r="H34" s="35"/>
      <c r="I34" s="146">
        <v>0.14999999999999999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43</v>
      </c>
      <c r="F35" s="145">
        <f>ROUND((SUM(BI116:BI134)),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44</v>
      </c>
      <c r="E37" s="149"/>
      <c r="F37" s="149"/>
      <c r="G37" s="150" t="s">
        <v>45</v>
      </c>
      <c r="H37" s="151" t="s">
        <v>46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47</v>
      </c>
      <c r="E50" s="155"/>
      <c r="F50" s="155"/>
      <c r="G50" s="154" t="s">
        <v>48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49</v>
      </c>
      <c r="E61" s="157"/>
      <c r="F61" s="158" t="s">
        <v>50</v>
      </c>
      <c r="G61" s="156" t="s">
        <v>49</v>
      </c>
      <c r="H61" s="157"/>
      <c r="I61" s="157"/>
      <c r="J61" s="159" t="s">
        <v>50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51</v>
      </c>
      <c r="E65" s="160"/>
      <c r="F65" s="160"/>
      <c r="G65" s="154" t="s">
        <v>52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49</v>
      </c>
      <c r="E76" s="157"/>
      <c r="F76" s="158" t="s">
        <v>50</v>
      </c>
      <c r="G76" s="156" t="s">
        <v>49</v>
      </c>
      <c r="H76" s="157"/>
      <c r="I76" s="157"/>
      <c r="J76" s="159" t="s">
        <v>50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SO 012 INTERIER- GARÁŽ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TEMNÝ DŮL</v>
      </c>
      <c r="G87" s="37"/>
      <c r="H87" s="37"/>
      <c r="I87" s="29" t="s">
        <v>22</v>
      </c>
      <c r="J87" s="76" t="str">
        <f>IF(J10="","",J10)</f>
        <v>30. 10. 2020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 xml:space="preserve"> </v>
      </c>
      <c r="G89" s="37"/>
      <c r="H89" s="37"/>
      <c r="I89" s="29" t="s">
        <v>30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32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84</v>
      </c>
      <c r="D92" s="166"/>
      <c r="E92" s="166"/>
      <c r="F92" s="166"/>
      <c r="G92" s="166"/>
      <c r="H92" s="166"/>
      <c r="I92" s="166"/>
      <c r="J92" s="167" t="s">
        <v>85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86</v>
      </c>
      <c r="D94" s="37"/>
      <c r="E94" s="37"/>
      <c r="F94" s="37"/>
      <c r="G94" s="37"/>
      <c r="H94" s="37"/>
      <c r="I94" s="37"/>
      <c r="J94" s="107">
        <f>J116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87</v>
      </c>
    </row>
    <row r="95" s="9" customFormat="1" ht="24.96" customHeight="1">
      <c r="A95" s="9"/>
      <c r="B95" s="169"/>
      <c r="C95" s="170"/>
      <c r="D95" s="171" t="s">
        <v>88</v>
      </c>
      <c r="E95" s="172"/>
      <c r="F95" s="172"/>
      <c r="G95" s="172"/>
      <c r="H95" s="172"/>
      <c r="I95" s="172"/>
      <c r="J95" s="173">
        <f>J117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89</v>
      </c>
      <c r="E96" s="178"/>
      <c r="F96" s="178"/>
      <c r="G96" s="178"/>
      <c r="H96" s="178"/>
      <c r="I96" s="178"/>
      <c r="J96" s="179">
        <f>J118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4.88" customHeight="1">
      <c r="A97" s="10"/>
      <c r="B97" s="175"/>
      <c r="C97" s="176"/>
      <c r="D97" s="177" t="s">
        <v>90</v>
      </c>
      <c r="E97" s="178"/>
      <c r="F97" s="178"/>
      <c r="G97" s="178"/>
      <c r="H97" s="178"/>
      <c r="I97" s="178"/>
      <c r="J97" s="179">
        <f>J126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5"/>
      <c r="C98" s="176"/>
      <c r="D98" s="177" t="s">
        <v>91</v>
      </c>
      <c r="E98" s="178"/>
      <c r="F98" s="178"/>
      <c r="G98" s="178"/>
      <c r="H98" s="178"/>
      <c r="I98" s="178"/>
      <c r="J98" s="179">
        <f>J128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92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E7</f>
        <v>SO 012 INTERIER- GARÁŽ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F10</f>
        <v>TEMNÝ DŮL</v>
      </c>
      <c r="G110" s="37"/>
      <c r="H110" s="37"/>
      <c r="I110" s="29" t="s">
        <v>22</v>
      </c>
      <c r="J110" s="76" t="str">
        <f>IF(J10="","",J10)</f>
        <v>30. 10. 2020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E13</f>
        <v xml:space="preserve"> </v>
      </c>
      <c r="G112" s="37"/>
      <c r="H112" s="37"/>
      <c r="I112" s="29" t="s">
        <v>30</v>
      </c>
      <c r="J112" s="33" t="str">
        <f>E19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28</v>
      </c>
      <c r="D113" s="37"/>
      <c r="E113" s="37"/>
      <c r="F113" s="24" t="str">
        <f>IF(E16="","",E16)</f>
        <v>Vyplň údaj</v>
      </c>
      <c r="G113" s="37"/>
      <c r="H113" s="37"/>
      <c r="I113" s="29" t="s">
        <v>32</v>
      </c>
      <c r="J113" s="33" t="str">
        <f>E22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1" customFormat="1" ht="29.28" customHeight="1">
      <c r="A115" s="181"/>
      <c r="B115" s="182"/>
      <c r="C115" s="183" t="s">
        <v>93</v>
      </c>
      <c r="D115" s="184" t="s">
        <v>59</v>
      </c>
      <c r="E115" s="184" t="s">
        <v>55</v>
      </c>
      <c r="F115" s="184" t="s">
        <v>56</v>
      </c>
      <c r="G115" s="184" t="s">
        <v>94</v>
      </c>
      <c r="H115" s="184" t="s">
        <v>95</v>
      </c>
      <c r="I115" s="184" t="s">
        <v>96</v>
      </c>
      <c r="J115" s="185" t="s">
        <v>85</v>
      </c>
      <c r="K115" s="186" t="s">
        <v>97</v>
      </c>
      <c r="L115" s="187"/>
      <c r="M115" s="97" t="s">
        <v>1</v>
      </c>
      <c r="N115" s="98" t="s">
        <v>38</v>
      </c>
      <c r="O115" s="98" t="s">
        <v>98</v>
      </c>
      <c r="P115" s="98" t="s">
        <v>99</v>
      </c>
      <c r="Q115" s="98" t="s">
        <v>100</v>
      </c>
      <c r="R115" s="98" t="s">
        <v>101</v>
      </c>
      <c r="S115" s="98" t="s">
        <v>102</v>
      </c>
      <c r="T115" s="99" t="s">
        <v>103</v>
      </c>
      <c r="U115" s="181"/>
      <c r="V115" s="181"/>
      <c r="W115" s="181"/>
      <c r="X115" s="181"/>
      <c r="Y115" s="181"/>
      <c r="Z115" s="181"/>
      <c r="AA115" s="181"/>
      <c r="AB115" s="181"/>
      <c r="AC115" s="181"/>
      <c r="AD115" s="181"/>
      <c r="AE115" s="181"/>
    </row>
    <row r="116" s="2" customFormat="1" ht="22.8" customHeight="1">
      <c r="A116" s="35"/>
      <c r="B116" s="36"/>
      <c r="C116" s="104" t="s">
        <v>104</v>
      </c>
      <c r="D116" s="37"/>
      <c r="E116" s="37"/>
      <c r="F116" s="37"/>
      <c r="G116" s="37"/>
      <c r="H116" s="37"/>
      <c r="I116" s="37"/>
      <c r="J116" s="188">
        <f>BK116</f>
        <v>0</v>
      </c>
      <c r="K116" s="37"/>
      <c r="L116" s="41"/>
      <c r="M116" s="100"/>
      <c r="N116" s="189"/>
      <c r="O116" s="101"/>
      <c r="P116" s="190">
        <f>P117</f>
        <v>0</v>
      </c>
      <c r="Q116" s="101"/>
      <c r="R116" s="190">
        <f>R117</f>
        <v>0.0010399999999999999</v>
      </c>
      <c r="S116" s="101"/>
      <c r="T116" s="191">
        <f>T117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73</v>
      </c>
      <c r="AU116" s="14" t="s">
        <v>87</v>
      </c>
      <c r="BK116" s="192">
        <f>BK117</f>
        <v>0</v>
      </c>
    </row>
    <row r="117" s="12" customFormat="1" ht="25.92" customHeight="1">
      <c r="A117" s="12"/>
      <c r="B117" s="193"/>
      <c r="C117" s="194"/>
      <c r="D117" s="195" t="s">
        <v>73</v>
      </c>
      <c r="E117" s="196" t="s">
        <v>105</v>
      </c>
      <c r="F117" s="196" t="s">
        <v>106</v>
      </c>
      <c r="G117" s="194"/>
      <c r="H117" s="194"/>
      <c r="I117" s="197"/>
      <c r="J117" s="198">
        <f>BK117</f>
        <v>0</v>
      </c>
      <c r="K117" s="194"/>
      <c r="L117" s="199"/>
      <c r="M117" s="200"/>
      <c r="N117" s="201"/>
      <c r="O117" s="201"/>
      <c r="P117" s="202">
        <f>P118+P128</f>
        <v>0</v>
      </c>
      <c r="Q117" s="201"/>
      <c r="R117" s="202">
        <f>R118+R128</f>
        <v>0.0010399999999999999</v>
      </c>
      <c r="S117" s="201"/>
      <c r="T117" s="203">
        <f>T118+T128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4" t="s">
        <v>81</v>
      </c>
      <c r="AT117" s="205" t="s">
        <v>73</v>
      </c>
      <c r="AU117" s="205" t="s">
        <v>74</v>
      </c>
      <c r="AY117" s="204" t="s">
        <v>107</v>
      </c>
      <c r="BK117" s="206">
        <f>BK118+BK128</f>
        <v>0</v>
      </c>
    </row>
    <row r="118" s="12" customFormat="1" ht="22.8" customHeight="1">
      <c r="A118" s="12"/>
      <c r="B118" s="193"/>
      <c r="C118" s="194"/>
      <c r="D118" s="195" t="s">
        <v>73</v>
      </c>
      <c r="E118" s="207" t="s">
        <v>108</v>
      </c>
      <c r="F118" s="207" t="s">
        <v>109</v>
      </c>
      <c r="G118" s="194"/>
      <c r="H118" s="194"/>
      <c r="I118" s="197"/>
      <c r="J118" s="208">
        <f>BK118</f>
        <v>0</v>
      </c>
      <c r="K118" s="194"/>
      <c r="L118" s="199"/>
      <c r="M118" s="200"/>
      <c r="N118" s="201"/>
      <c r="O118" s="201"/>
      <c r="P118" s="202">
        <f>P119+SUM(P120:P126)</f>
        <v>0</v>
      </c>
      <c r="Q118" s="201"/>
      <c r="R118" s="202">
        <f>R119+SUM(R120:R126)</f>
        <v>0.0010399999999999999</v>
      </c>
      <c r="S118" s="201"/>
      <c r="T118" s="203">
        <f>T119+SUM(T120:T126)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4" t="s">
        <v>81</v>
      </c>
      <c r="AT118" s="205" t="s">
        <v>73</v>
      </c>
      <c r="AU118" s="205" t="s">
        <v>79</v>
      </c>
      <c r="AY118" s="204" t="s">
        <v>107</v>
      </c>
      <c r="BK118" s="206">
        <f>BK119+SUM(BK120:BK126)</f>
        <v>0</v>
      </c>
    </row>
    <row r="119" s="2" customFormat="1" ht="21.75" customHeight="1">
      <c r="A119" s="35"/>
      <c r="B119" s="36"/>
      <c r="C119" s="209" t="s">
        <v>79</v>
      </c>
      <c r="D119" s="209" t="s">
        <v>110</v>
      </c>
      <c r="E119" s="210" t="s">
        <v>111</v>
      </c>
      <c r="F119" s="211" t="s">
        <v>112</v>
      </c>
      <c r="G119" s="212" t="s">
        <v>113</v>
      </c>
      <c r="H119" s="213">
        <v>1</v>
      </c>
      <c r="I119" s="214"/>
      <c r="J119" s="215">
        <f>ROUND(I119*H119,2)</f>
        <v>0</v>
      </c>
      <c r="K119" s="216"/>
      <c r="L119" s="41"/>
      <c r="M119" s="217" t="s">
        <v>1</v>
      </c>
      <c r="N119" s="218" t="s">
        <v>39</v>
      </c>
      <c r="O119" s="88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1" t="s">
        <v>114</v>
      </c>
      <c r="AT119" s="221" t="s">
        <v>110</v>
      </c>
      <c r="AU119" s="221" t="s">
        <v>81</v>
      </c>
      <c r="AY119" s="14" t="s">
        <v>107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4" t="s">
        <v>79</v>
      </c>
      <c r="BK119" s="222">
        <f>ROUND(I119*H119,2)</f>
        <v>0</v>
      </c>
      <c r="BL119" s="14" t="s">
        <v>114</v>
      </c>
      <c r="BM119" s="221" t="s">
        <v>115</v>
      </c>
    </row>
    <row r="120" s="2" customFormat="1" ht="33" customHeight="1">
      <c r="A120" s="35"/>
      <c r="B120" s="36"/>
      <c r="C120" s="209" t="s">
        <v>81</v>
      </c>
      <c r="D120" s="209" t="s">
        <v>110</v>
      </c>
      <c r="E120" s="210" t="s">
        <v>116</v>
      </c>
      <c r="F120" s="211" t="s">
        <v>117</v>
      </c>
      <c r="G120" s="212" t="s">
        <v>113</v>
      </c>
      <c r="H120" s="213">
        <v>1</v>
      </c>
      <c r="I120" s="214"/>
      <c r="J120" s="215">
        <f>ROUND(I120*H120,2)</f>
        <v>0</v>
      </c>
      <c r="K120" s="216"/>
      <c r="L120" s="41"/>
      <c r="M120" s="217" t="s">
        <v>1</v>
      </c>
      <c r="N120" s="218" t="s">
        <v>39</v>
      </c>
      <c r="O120" s="88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1" t="s">
        <v>114</v>
      </c>
      <c r="AT120" s="221" t="s">
        <v>110</v>
      </c>
      <c r="AU120" s="221" t="s">
        <v>81</v>
      </c>
      <c r="AY120" s="14" t="s">
        <v>107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4" t="s">
        <v>79</v>
      </c>
      <c r="BK120" s="222">
        <f>ROUND(I120*H120,2)</f>
        <v>0</v>
      </c>
      <c r="BL120" s="14" t="s">
        <v>114</v>
      </c>
      <c r="BM120" s="221" t="s">
        <v>118</v>
      </c>
    </row>
    <row r="121" s="2" customFormat="1" ht="21.75" customHeight="1">
      <c r="A121" s="35"/>
      <c r="B121" s="36"/>
      <c r="C121" s="209" t="s">
        <v>119</v>
      </c>
      <c r="D121" s="209" t="s">
        <v>110</v>
      </c>
      <c r="E121" s="210" t="s">
        <v>120</v>
      </c>
      <c r="F121" s="211" t="s">
        <v>121</v>
      </c>
      <c r="G121" s="212" t="s">
        <v>113</v>
      </c>
      <c r="H121" s="213">
        <v>1</v>
      </c>
      <c r="I121" s="214"/>
      <c r="J121" s="215">
        <f>ROUND(I121*H121,2)</f>
        <v>0</v>
      </c>
      <c r="K121" s="216"/>
      <c r="L121" s="41"/>
      <c r="M121" s="217" t="s">
        <v>1</v>
      </c>
      <c r="N121" s="218" t="s">
        <v>39</v>
      </c>
      <c r="O121" s="88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1" t="s">
        <v>114</v>
      </c>
      <c r="AT121" s="221" t="s">
        <v>110</v>
      </c>
      <c r="AU121" s="221" t="s">
        <v>81</v>
      </c>
      <c r="AY121" s="14" t="s">
        <v>107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4" t="s">
        <v>79</v>
      </c>
      <c r="BK121" s="222">
        <f>ROUND(I121*H121,2)</f>
        <v>0</v>
      </c>
      <c r="BL121" s="14" t="s">
        <v>114</v>
      </c>
      <c r="BM121" s="221" t="s">
        <v>122</v>
      </c>
    </row>
    <row r="122" s="2" customFormat="1" ht="21.75" customHeight="1">
      <c r="A122" s="35"/>
      <c r="B122" s="36"/>
      <c r="C122" s="209" t="s">
        <v>123</v>
      </c>
      <c r="D122" s="209" t="s">
        <v>110</v>
      </c>
      <c r="E122" s="210" t="s">
        <v>124</v>
      </c>
      <c r="F122" s="211" t="s">
        <v>125</v>
      </c>
      <c r="G122" s="212" t="s">
        <v>113</v>
      </c>
      <c r="H122" s="213">
        <v>1</v>
      </c>
      <c r="I122" s="214"/>
      <c r="J122" s="215">
        <f>ROUND(I122*H122,2)</f>
        <v>0</v>
      </c>
      <c r="K122" s="216"/>
      <c r="L122" s="41"/>
      <c r="M122" s="217" t="s">
        <v>1</v>
      </c>
      <c r="N122" s="218" t="s">
        <v>39</v>
      </c>
      <c r="O122" s="88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1" t="s">
        <v>114</v>
      </c>
      <c r="AT122" s="221" t="s">
        <v>110</v>
      </c>
      <c r="AU122" s="221" t="s">
        <v>81</v>
      </c>
      <c r="AY122" s="14" t="s">
        <v>107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4" t="s">
        <v>79</v>
      </c>
      <c r="BK122" s="222">
        <f>ROUND(I122*H122,2)</f>
        <v>0</v>
      </c>
      <c r="BL122" s="14" t="s">
        <v>114</v>
      </c>
      <c r="BM122" s="221" t="s">
        <v>126</v>
      </c>
    </row>
    <row r="123" s="2" customFormat="1" ht="21.75" customHeight="1">
      <c r="A123" s="35"/>
      <c r="B123" s="36"/>
      <c r="C123" s="209" t="s">
        <v>127</v>
      </c>
      <c r="D123" s="209" t="s">
        <v>110</v>
      </c>
      <c r="E123" s="210" t="s">
        <v>128</v>
      </c>
      <c r="F123" s="211" t="s">
        <v>129</v>
      </c>
      <c r="G123" s="212" t="s">
        <v>113</v>
      </c>
      <c r="H123" s="213">
        <v>1</v>
      </c>
      <c r="I123" s="214"/>
      <c r="J123" s="215">
        <f>ROUND(I123*H123,2)</f>
        <v>0</v>
      </c>
      <c r="K123" s="216"/>
      <c r="L123" s="41"/>
      <c r="M123" s="217" t="s">
        <v>1</v>
      </c>
      <c r="N123" s="218" t="s">
        <v>39</v>
      </c>
      <c r="O123" s="88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1" t="s">
        <v>114</v>
      </c>
      <c r="AT123" s="221" t="s">
        <v>110</v>
      </c>
      <c r="AU123" s="221" t="s">
        <v>81</v>
      </c>
      <c r="AY123" s="14" t="s">
        <v>107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4" t="s">
        <v>79</v>
      </c>
      <c r="BK123" s="222">
        <f>ROUND(I123*H123,2)</f>
        <v>0</v>
      </c>
      <c r="BL123" s="14" t="s">
        <v>114</v>
      </c>
      <c r="BM123" s="221" t="s">
        <v>130</v>
      </c>
    </row>
    <row r="124" s="2" customFormat="1" ht="16.5" customHeight="1">
      <c r="A124" s="35"/>
      <c r="B124" s="36"/>
      <c r="C124" s="209" t="s">
        <v>131</v>
      </c>
      <c r="D124" s="209" t="s">
        <v>110</v>
      </c>
      <c r="E124" s="210" t="s">
        <v>132</v>
      </c>
      <c r="F124" s="211" t="s">
        <v>133</v>
      </c>
      <c r="G124" s="212" t="s">
        <v>113</v>
      </c>
      <c r="H124" s="213">
        <v>1</v>
      </c>
      <c r="I124" s="214"/>
      <c r="J124" s="215">
        <f>ROUND(I124*H124,2)</f>
        <v>0</v>
      </c>
      <c r="K124" s="216"/>
      <c r="L124" s="41"/>
      <c r="M124" s="217" t="s">
        <v>1</v>
      </c>
      <c r="N124" s="218" t="s">
        <v>39</v>
      </c>
      <c r="O124" s="88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1" t="s">
        <v>114</v>
      </c>
      <c r="AT124" s="221" t="s">
        <v>110</v>
      </c>
      <c r="AU124" s="221" t="s">
        <v>81</v>
      </c>
      <c r="AY124" s="14" t="s">
        <v>107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79</v>
      </c>
      <c r="BK124" s="222">
        <f>ROUND(I124*H124,2)</f>
        <v>0</v>
      </c>
      <c r="BL124" s="14" t="s">
        <v>114</v>
      </c>
      <c r="BM124" s="221" t="s">
        <v>134</v>
      </c>
    </row>
    <row r="125" s="2" customFormat="1" ht="21.75" customHeight="1">
      <c r="A125" s="35"/>
      <c r="B125" s="36"/>
      <c r="C125" s="209" t="s">
        <v>135</v>
      </c>
      <c r="D125" s="209" t="s">
        <v>110</v>
      </c>
      <c r="E125" s="210" t="s">
        <v>136</v>
      </c>
      <c r="F125" s="211" t="s">
        <v>137</v>
      </c>
      <c r="G125" s="212" t="s">
        <v>113</v>
      </c>
      <c r="H125" s="213">
        <v>1</v>
      </c>
      <c r="I125" s="214"/>
      <c r="J125" s="215">
        <f>ROUND(I125*H125,2)</f>
        <v>0</v>
      </c>
      <c r="K125" s="216"/>
      <c r="L125" s="41"/>
      <c r="M125" s="217" t="s">
        <v>1</v>
      </c>
      <c r="N125" s="218" t="s">
        <v>39</v>
      </c>
      <c r="O125" s="88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114</v>
      </c>
      <c r="AT125" s="221" t="s">
        <v>110</v>
      </c>
      <c r="AU125" s="221" t="s">
        <v>81</v>
      </c>
      <c r="AY125" s="14" t="s">
        <v>107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79</v>
      </c>
      <c r="BK125" s="222">
        <f>ROUND(I125*H125,2)</f>
        <v>0</v>
      </c>
      <c r="BL125" s="14" t="s">
        <v>114</v>
      </c>
      <c r="BM125" s="221" t="s">
        <v>138</v>
      </c>
    </row>
    <row r="126" s="12" customFormat="1" ht="20.88" customHeight="1">
      <c r="A126" s="12"/>
      <c r="B126" s="193"/>
      <c r="C126" s="194"/>
      <c r="D126" s="195" t="s">
        <v>73</v>
      </c>
      <c r="E126" s="207" t="s">
        <v>139</v>
      </c>
      <c r="F126" s="207" t="s">
        <v>140</v>
      </c>
      <c r="G126" s="194"/>
      <c r="H126" s="194"/>
      <c r="I126" s="197"/>
      <c r="J126" s="208">
        <f>BK126</f>
        <v>0</v>
      </c>
      <c r="K126" s="194"/>
      <c r="L126" s="199"/>
      <c r="M126" s="200"/>
      <c r="N126" s="201"/>
      <c r="O126" s="201"/>
      <c r="P126" s="202">
        <f>P127</f>
        <v>0</v>
      </c>
      <c r="Q126" s="201"/>
      <c r="R126" s="202">
        <f>R127</f>
        <v>0.0010399999999999999</v>
      </c>
      <c r="S126" s="201"/>
      <c r="T126" s="20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4" t="s">
        <v>81</v>
      </c>
      <c r="AT126" s="205" t="s">
        <v>73</v>
      </c>
      <c r="AU126" s="205" t="s">
        <v>81</v>
      </c>
      <c r="AY126" s="204" t="s">
        <v>107</v>
      </c>
      <c r="BK126" s="206">
        <f>BK127</f>
        <v>0</v>
      </c>
    </row>
    <row r="127" s="2" customFormat="1" ht="21.75" customHeight="1">
      <c r="A127" s="35"/>
      <c r="B127" s="36"/>
      <c r="C127" s="209" t="s">
        <v>141</v>
      </c>
      <c r="D127" s="209" t="s">
        <v>110</v>
      </c>
      <c r="E127" s="210" t="s">
        <v>142</v>
      </c>
      <c r="F127" s="211" t="s">
        <v>143</v>
      </c>
      <c r="G127" s="212" t="s">
        <v>144</v>
      </c>
      <c r="H127" s="213">
        <v>2</v>
      </c>
      <c r="I127" s="214"/>
      <c r="J127" s="215">
        <f>ROUND(I127*H127,2)</f>
        <v>0</v>
      </c>
      <c r="K127" s="216"/>
      <c r="L127" s="41"/>
      <c r="M127" s="217" t="s">
        <v>1</v>
      </c>
      <c r="N127" s="218" t="s">
        <v>39</v>
      </c>
      <c r="O127" s="88"/>
      <c r="P127" s="219">
        <f>O127*H127</f>
        <v>0</v>
      </c>
      <c r="Q127" s="219">
        <v>0.00051999999999999995</v>
      </c>
      <c r="R127" s="219">
        <f>Q127*H127</f>
        <v>0.0010399999999999999</v>
      </c>
      <c r="S127" s="219">
        <v>0</v>
      </c>
      <c r="T127" s="22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114</v>
      </c>
      <c r="AT127" s="221" t="s">
        <v>110</v>
      </c>
      <c r="AU127" s="221" t="s">
        <v>119</v>
      </c>
      <c r="AY127" s="14" t="s">
        <v>107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79</v>
      </c>
      <c r="BK127" s="222">
        <f>ROUND(I127*H127,2)</f>
        <v>0</v>
      </c>
      <c r="BL127" s="14" t="s">
        <v>114</v>
      </c>
      <c r="BM127" s="221" t="s">
        <v>145</v>
      </c>
    </row>
    <row r="128" s="12" customFormat="1" ht="22.8" customHeight="1">
      <c r="A128" s="12"/>
      <c r="B128" s="193"/>
      <c r="C128" s="194"/>
      <c r="D128" s="195" t="s">
        <v>73</v>
      </c>
      <c r="E128" s="207" t="s">
        <v>146</v>
      </c>
      <c r="F128" s="207" t="s">
        <v>147</v>
      </c>
      <c r="G128" s="194"/>
      <c r="H128" s="194"/>
      <c r="I128" s="197"/>
      <c r="J128" s="208">
        <f>BK128</f>
        <v>0</v>
      </c>
      <c r="K128" s="194"/>
      <c r="L128" s="199"/>
      <c r="M128" s="200"/>
      <c r="N128" s="201"/>
      <c r="O128" s="201"/>
      <c r="P128" s="202">
        <f>SUM(P129:P134)</f>
        <v>0</v>
      </c>
      <c r="Q128" s="201"/>
      <c r="R128" s="202">
        <f>SUM(R129:R134)</f>
        <v>0</v>
      </c>
      <c r="S128" s="201"/>
      <c r="T128" s="203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4" t="s">
        <v>81</v>
      </c>
      <c r="AT128" s="205" t="s">
        <v>73</v>
      </c>
      <c r="AU128" s="205" t="s">
        <v>79</v>
      </c>
      <c r="AY128" s="204" t="s">
        <v>107</v>
      </c>
      <c r="BK128" s="206">
        <f>SUM(BK129:BK134)</f>
        <v>0</v>
      </c>
    </row>
    <row r="129" s="2" customFormat="1" ht="16.5" customHeight="1">
      <c r="A129" s="35"/>
      <c r="B129" s="36"/>
      <c r="C129" s="209" t="s">
        <v>148</v>
      </c>
      <c r="D129" s="209" t="s">
        <v>110</v>
      </c>
      <c r="E129" s="210" t="s">
        <v>149</v>
      </c>
      <c r="F129" s="211" t="s">
        <v>150</v>
      </c>
      <c r="G129" s="212" t="s">
        <v>151</v>
      </c>
      <c r="H129" s="213">
        <v>2</v>
      </c>
      <c r="I129" s="214"/>
      <c r="J129" s="215">
        <f>ROUND(I129*H129,2)</f>
        <v>0</v>
      </c>
      <c r="K129" s="216"/>
      <c r="L129" s="41"/>
      <c r="M129" s="217" t="s">
        <v>1</v>
      </c>
      <c r="N129" s="218" t="s">
        <v>39</v>
      </c>
      <c r="O129" s="88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114</v>
      </c>
      <c r="AT129" s="221" t="s">
        <v>110</v>
      </c>
      <c r="AU129" s="221" t="s">
        <v>81</v>
      </c>
      <c r="AY129" s="14" t="s">
        <v>107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79</v>
      </c>
      <c r="BK129" s="222">
        <f>ROUND(I129*H129,2)</f>
        <v>0</v>
      </c>
      <c r="BL129" s="14" t="s">
        <v>114</v>
      </c>
      <c r="BM129" s="221" t="s">
        <v>152</v>
      </c>
    </row>
    <row r="130" s="2" customFormat="1" ht="21.75" customHeight="1">
      <c r="A130" s="35"/>
      <c r="B130" s="36"/>
      <c r="C130" s="209" t="s">
        <v>153</v>
      </c>
      <c r="D130" s="209" t="s">
        <v>110</v>
      </c>
      <c r="E130" s="210" t="s">
        <v>154</v>
      </c>
      <c r="F130" s="211" t="s">
        <v>155</v>
      </c>
      <c r="G130" s="212" t="s">
        <v>151</v>
      </c>
      <c r="H130" s="213">
        <v>2</v>
      </c>
      <c r="I130" s="214"/>
      <c r="J130" s="215">
        <f>ROUND(I130*H130,2)</f>
        <v>0</v>
      </c>
      <c r="K130" s="216"/>
      <c r="L130" s="41"/>
      <c r="M130" s="217" t="s">
        <v>1</v>
      </c>
      <c r="N130" s="218" t="s">
        <v>39</v>
      </c>
      <c r="O130" s="88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1" t="s">
        <v>114</v>
      </c>
      <c r="AT130" s="221" t="s">
        <v>110</v>
      </c>
      <c r="AU130" s="221" t="s">
        <v>81</v>
      </c>
      <c r="AY130" s="14" t="s">
        <v>107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79</v>
      </c>
      <c r="BK130" s="222">
        <f>ROUND(I130*H130,2)</f>
        <v>0</v>
      </c>
      <c r="BL130" s="14" t="s">
        <v>114</v>
      </c>
      <c r="BM130" s="221" t="s">
        <v>156</v>
      </c>
    </row>
    <row r="131" s="2" customFormat="1" ht="16.5" customHeight="1">
      <c r="A131" s="35"/>
      <c r="B131" s="36"/>
      <c r="C131" s="209" t="s">
        <v>157</v>
      </c>
      <c r="D131" s="209" t="s">
        <v>110</v>
      </c>
      <c r="E131" s="210" t="s">
        <v>158</v>
      </c>
      <c r="F131" s="211" t="s">
        <v>159</v>
      </c>
      <c r="G131" s="212" t="s">
        <v>151</v>
      </c>
      <c r="H131" s="213">
        <v>1</v>
      </c>
      <c r="I131" s="214"/>
      <c r="J131" s="215">
        <f>ROUND(I131*H131,2)</f>
        <v>0</v>
      </c>
      <c r="K131" s="216"/>
      <c r="L131" s="41"/>
      <c r="M131" s="217" t="s">
        <v>1</v>
      </c>
      <c r="N131" s="218" t="s">
        <v>39</v>
      </c>
      <c r="O131" s="88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114</v>
      </c>
      <c r="AT131" s="221" t="s">
        <v>110</v>
      </c>
      <c r="AU131" s="221" t="s">
        <v>81</v>
      </c>
      <c r="AY131" s="14" t="s">
        <v>107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79</v>
      </c>
      <c r="BK131" s="222">
        <f>ROUND(I131*H131,2)</f>
        <v>0</v>
      </c>
      <c r="BL131" s="14" t="s">
        <v>114</v>
      </c>
      <c r="BM131" s="221" t="s">
        <v>160</v>
      </c>
    </row>
    <row r="132" s="2" customFormat="1" ht="21.75" customHeight="1">
      <c r="A132" s="35"/>
      <c r="B132" s="36"/>
      <c r="C132" s="209" t="s">
        <v>161</v>
      </c>
      <c r="D132" s="209" t="s">
        <v>110</v>
      </c>
      <c r="E132" s="210" t="s">
        <v>162</v>
      </c>
      <c r="F132" s="211" t="s">
        <v>163</v>
      </c>
      <c r="G132" s="212" t="s">
        <v>151</v>
      </c>
      <c r="H132" s="213">
        <v>2</v>
      </c>
      <c r="I132" s="214"/>
      <c r="J132" s="215">
        <f>ROUND(I132*H132,2)</f>
        <v>0</v>
      </c>
      <c r="K132" s="216"/>
      <c r="L132" s="41"/>
      <c r="M132" s="217" t="s">
        <v>1</v>
      </c>
      <c r="N132" s="218" t="s">
        <v>39</v>
      </c>
      <c r="O132" s="88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1" t="s">
        <v>114</v>
      </c>
      <c r="AT132" s="221" t="s">
        <v>110</v>
      </c>
      <c r="AU132" s="221" t="s">
        <v>81</v>
      </c>
      <c r="AY132" s="14" t="s">
        <v>107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4" t="s">
        <v>79</v>
      </c>
      <c r="BK132" s="222">
        <f>ROUND(I132*H132,2)</f>
        <v>0</v>
      </c>
      <c r="BL132" s="14" t="s">
        <v>114</v>
      </c>
      <c r="BM132" s="221" t="s">
        <v>164</v>
      </c>
    </row>
    <row r="133" s="2" customFormat="1" ht="16.5" customHeight="1">
      <c r="A133" s="35"/>
      <c r="B133" s="36"/>
      <c r="C133" s="209" t="s">
        <v>165</v>
      </c>
      <c r="D133" s="209" t="s">
        <v>110</v>
      </c>
      <c r="E133" s="210" t="s">
        <v>166</v>
      </c>
      <c r="F133" s="211" t="s">
        <v>167</v>
      </c>
      <c r="G133" s="212" t="s">
        <v>151</v>
      </c>
      <c r="H133" s="213">
        <v>2</v>
      </c>
      <c r="I133" s="214"/>
      <c r="J133" s="215">
        <f>ROUND(I133*H133,2)</f>
        <v>0</v>
      </c>
      <c r="K133" s="216"/>
      <c r="L133" s="41"/>
      <c r="M133" s="217" t="s">
        <v>1</v>
      </c>
      <c r="N133" s="218" t="s">
        <v>39</v>
      </c>
      <c r="O133" s="88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114</v>
      </c>
      <c r="AT133" s="221" t="s">
        <v>110</v>
      </c>
      <c r="AU133" s="221" t="s">
        <v>81</v>
      </c>
      <c r="AY133" s="14" t="s">
        <v>107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79</v>
      </c>
      <c r="BK133" s="222">
        <f>ROUND(I133*H133,2)</f>
        <v>0</v>
      </c>
      <c r="BL133" s="14" t="s">
        <v>114</v>
      </c>
      <c r="BM133" s="221" t="s">
        <v>168</v>
      </c>
    </row>
    <row r="134" s="2" customFormat="1" ht="16.5" customHeight="1">
      <c r="A134" s="35"/>
      <c r="B134" s="36"/>
      <c r="C134" s="209" t="s">
        <v>169</v>
      </c>
      <c r="D134" s="209" t="s">
        <v>110</v>
      </c>
      <c r="E134" s="210" t="s">
        <v>170</v>
      </c>
      <c r="F134" s="211" t="s">
        <v>171</v>
      </c>
      <c r="G134" s="212" t="s">
        <v>151</v>
      </c>
      <c r="H134" s="213">
        <v>1</v>
      </c>
      <c r="I134" s="214"/>
      <c r="J134" s="215">
        <f>ROUND(I134*H134,2)</f>
        <v>0</v>
      </c>
      <c r="K134" s="216"/>
      <c r="L134" s="41"/>
      <c r="M134" s="223" t="s">
        <v>1</v>
      </c>
      <c r="N134" s="224" t="s">
        <v>39</v>
      </c>
      <c r="O134" s="225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114</v>
      </c>
      <c r="AT134" s="221" t="s">
        <v>110</v>
      </c>
      <c r="AU134" s="221" t="s">
        <v>81</v>
      </c>
      <c r="AY134" s="14" t="s">
        <v>107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4" t="s">
        <v>79</v>
      </c>
      <c r="BK134" s="222">
        <f>ROUND(I134*H134,2)</f>
        <v>0</v>
      </c>
      <c r="BL134" s="14" t="s">
        <v>114</v>
      </c>
      <c r="BM134" s="221" t="s">
        <v>172</v>
      </c>
    </row>
    <row r="135" s="2" customFormat="1" ht="6.96" customHeight="1">
      <c r="A135" s="35"/>
      <c r="B135" s="63"/>
      <c r="C135" s="64"/>
      <c r="D135" s="64"/>
      <c r="E135" s="64"/>
      <c r="F135" s="64"/>
      <c r="G135" s="64"/>
      <c r="H135" s="64"/>
      <c r="I135" s="64"/>
      <c r="J135" s="64"/>
      <c r="K135" s="64"/>
      <c r="L135" s="41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sheet="1" autoFilter="0" formatColumns="0" formatRows="0" objects="1" scenarios="1" spinCount="100000" saltValue="hr2O/uOyqpqzUyEtPSwh3M6ftUQczT6WjXTAyAeUlHITFm4IT6H9533RMikBMlguPmCVvJDZnRZhImN+svnSoA==" hashValue="3Ms1jSz0MLdDPHohYcMq2WX+MPv+JsiDMZ6e65VOk0Kp+4cklIlHsM+TlwJe5xG7o78jp+H6FzwkuFfgwaHolg==" algorithmName="SHA-512" password="CC35"/>
  <autoFilter ref="C115:K134"/>
  <mergeCells count="6">
    <mergeCell ref="E7:H7"/>
    <mergeCell ref="E16:H16"/>
    <mergeCell ref="E25:H25"/>
    <mergeCell ref="E85:H85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User-PC\User</dc:creator>
  <cp:lastModifiedBy>User-PC\User</cp:lastModifiedBy>
  <dcterms:created xsi:type="dcterms:W3CDTF">2021-09-13T14:47:19Z</dcterms:created>
  <dcterms:modified xsi:type="dcterms:W3CDTF">2021-09-13T14:47:24Z</dcterms:modified>
</cp:coreProperties>
</file>