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66 UZV pro gynekologicko-porodnické odd\"/>
    </mc:Choice>
  </mc:AlternateContent>
  <xr:revisionPtr revIDLastSave="0" documentId="13_ncr:1_{4BC016FB-F7D8-4B61-87C0-66890F9C43B3}" xr6:coauthVersionLast="36" xr6:coauthVersionMax="36" xr10:uidLastSave="{00000000-0000-0000-0000-000000000000}"/>
  <bookViews>
    <workbookView xWindow="0" yWindow="0" windowWidth="7485" windowHeight="2955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dodávek'!$B$1:$K$12</definedName>
    <definedName name="_xlnm.Print_Area" localSheetId="2">'B - servisní práce'!$B$1:$N$15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F4" i="2"/>
  <c r="E4" i="2"/>
  <c r="K4" i="1"/>
  <c r="G4" i="1"/>
  <c r="E4" i="1"/>
  <c r="D4" i="1"/>
  <c r="D2" i="2" l="1"/>
  <c r="N11" i="2" l="1"/>
  <c r="L11" i="2"/>
  <c r="I11" i="2"/>
  <c r="H8" i="1"/>
  <c r="K8" i="1" s="1"/>
  <c r="I10" i="2" l="1"/>
  <c r="I12" i="2" s="1"/>
  <c r="N10" i="2" l="1"/>
  <c r="N12" i="2" s="1"/>
  <c r="L10" i="2"/>
  <c r="L12" i="2" s="1"/>
  <c r="D2" i="1" l="1"/>
  <c r="D4" i="2" l="1"/>
  <c r="F10" i="3" l="1"/>
  <c r="G10" i="3" s="1"/>
  <c r="F11" i="3"/>
  <c r="G11" i="3" s="1"/>
  <c r="H7" i="1"/>
  <c r="H9" i="1" s="1"/>
  <c r="F9" i="3" l="1"/>
  <c r="G9" i="3" s="1"/>
  <c r="I15" i="2"/>
  <c r="F8" i="3" s="1"/>
  <c r="K7" i="1"/>
  <c r="F7" i="3"/>
  <c r="K9" i="1" l="1"/>
  <c r="G7" i="3" s="1"/>
  <c r="G8" i="3"/>
  <c r="F12" i="3"/>
  <c r="G12" i="3" l="1"/>
</calcChain>
</file>

<file path=xl/sharedStrings.xml><?xml version="1.0" encoding="utf-8"?>
<sst xmlns="http://schemas.openxmlformats.org/spreadsheetml/2006/main" count="83" uniqueCount="58">
  <si>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</si>
  <si>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</si>
  <si>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</si>
  <si>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</si>
  <si>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</si>
  <si>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</si>
  <si>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</si>
  <si>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</si>
  <si>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</si>
  <si>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</si>
  <si>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</si>
  <si>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</si>
  <si>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</si>
  <si>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</si>
  <si>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</si>
  <si>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</si>
  <si>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</si>
  <si>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</si>
  <si>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</si>
  <si>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</si>
  <si>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</si>
  <si>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</si>
  <si>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</si>
  <si>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</si>
  <si>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</si>
  <si>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</si>
  <si>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</si>
  <si>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</si>
  <si>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</si>
  <si>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</si>
  <si>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</si>
  <si>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</si>
  <si>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</si>
  <si>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</si>
  <si>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</si>
  <si>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</si>
  <si>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</si>
  <si>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</si>
  <si>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</si>
  <si>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</si>
  <si>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</si>
  <si>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</si>
  <si>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</si>
  <si>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</si>
  <si>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</si>
  <si>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</si>
  <si>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</si>
  <si>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</si>
  <si>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Roční náklady na pravidelnou bezpečnostní technickou kontrolu (BTK) za 1 ks zařízení</t>
  </si>
  <si>
    <t>Uvedené ceny obsahují veškeré náklady dodavatele nezbytné pro řádnou a včasnou realizaci předmětu plnění včetně nákladů souvisejících.
Ceny budou konstantní po celou dobu platnosti smluv.</t>
  </si>
  <si>
    <t>T-0301a</t>
  </si>
  <si>
    <t>T-0301b</t>
  </si>
  <si>
    <t>UTZ přístroj (GYN-POR) pojízdný pro ambulance</t>
  </si>
  <si>
    <t>UTZ přístroj (GYN-POR) vyšší třídy s modulem 3D/4D</t>
  </si>
  <si>
    <t>Ultrazvukové přístroje pro gynekologii a porodnici pro Oblastní nemocnici Náchod</t>
  </si>
  <si>
    <r>
      <rPr>
        <b/>
        <sz val="14"/>
        <color theme="0"/>
        <rFont val="Calibri Light"/>
        <family val="2"/>
        <charset val="238"/>
        <scheme val="major"/>
      </rPr>
      <t>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
BTK (za 1 ks daného zařízení) + servisní práce v pozáruční době:</t>
    </r>
  </si>
  <si>
    <t>Cena za pravidelné bezpečnostní technické kontroly "BTK" za 1 ks daného zařízení (za 5 let)</t>
  </si>
  <si>
    <t>Uvedené ceny platí pro BTK a servisní práce na pouze 1 ks daného zařízení v každé položce.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</si>
</sst>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6795556505021"/>
      </top>
      <bottom/>
      <diagonal/>
    </border>
    <border>
      <left/>
      <right/>
      <top style="dotted">
        <color theme="0" tint="-0.14996795556505021"/>
      </top>
      <bottom/>
      <diagonal/>
    </border>
    <border>
      <left style="dotted">
        <color theme="0" tint="-0.14993743705557422"/>
      </left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/>
      <top style="dotted">
        <color theme="0" tint="-0.14990691854609822"/>
      </top>
      <bottom style="dotted">
        <color theme="0" tint="-0.14990691854609822"/>
      </bottom>
      <diagonal/>
    </border>
    <border>
      <left/>
      <right style="dotted">
        <color theme="0" tint="-0.14990691854609822"/>
      </right>
      <top style="dotted">
        <color theme="0" tint="-0.14990691854609822"/>
      </top>
      <bottom style="dotted">
        <color theme="0" tint="-0.14990691854609822"/>
      </bottom>
      <diagonal/>
    </border>
    <border>
      <left/>
      <right/>
      <top/>
      <bottom style="dotted">
        <color theme="0" tint="-0.14990691854609822"/>
      </bottom>
      <diagonal/>
    </border>
    <border>
      <left/>
      <right style="dotted">
        <color theme="0" tint="-0.14990691854609822"/>
      </right>
      <top/>
      <bottom style="dotted">
        <color theme="0" tint="-0.14990691854609822"/>
      </bottom>
      <diagonal/>
    </border>
    <border>
      <left style="dotted">
        <color theme="0" tint="-0.14993743705557422"/>
      </left>
      <right/>
      <top/>
      <bottom style="dotted">
        <color theme="0" tint="-0.14990691854609822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theme="0" tint="-0.14993743705557422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7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4" fontId="6" fillId="5" borderId="24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vertical="center"/>
    </xf>
    <xf numFmtId="4" fontId="8" fillId="7" borderId="21" xfId="0" applyNumberFormat="1" applyFont="1" applyFill="1" applyBorder="1" applyAlignment="1">
      <alignment vertical="center"/>
    </xf>
    <xf numFmtId="0" fontId="8" fillId="7" borderId="22" xfId="0" applyFont="1" applyFill="1" applyBorder="1" applyAlignment="1">
      <alignment horizontal="center" wrapText="1"/>
    </xf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1" fontId="3" fillId="3" borderId="25" xfId="0" applyNumberFormat="1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wrapText="1"/>
    </xf>
    <xf numFmtId="1" fontId="3" fillId="3" borderId="2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vertical="center"/>
    </xf>
    <xf numFmtId="4" fontId="12" fillId="6" borderId="17" xfId="0" applyNumberFormat="1" applyFont="1" applyFill="1" applyBorder="1" applyAlignment="1">
      <alignment vertical="center"/>
    </xf>
    <xf numFmtId="0" fontId="12" fillId="6" borderId="32" xfId="0" applyFont="1" applyFill="1" applyBorder="1" applyAlignment="1">
      <alignment vertical="center"/>
    </xf>
    <xf numFmtId="4" fontId="12" fillId="6" borderId="18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14" fontId="2" fillId="3" borderId="28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7" xfId="0" applyFont="1" applyFill="1" applyBorder="1" applyAlignment="1">
      <alignment vertical="center"/>
    </xf>
    <xf numFmtId="4" fontId="9" fillId="3" borderId="35" xfId="0" applyNumberFormat="1" applyFont="1" applyFill="1" applyBorder="1" applyAlignment="1">
      <alignment vertical="center"/>
    </xf>
    <xf numFmtId="4" fontId="2" fillId="3" borderId="33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2" fontId="4" fillId="4" borderId="12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38" xfId="0" applyNumberFormat="1" applyFont="1" applyFill="1" applyBorder="1" applyAlignment="1" applyProtection="1">
      <alignment horizontal="right" vertical="center" wrapText="1"/>
    </xf>
    <xf numFmtId="2" fontId="4" fillId="4" borderId="39" xfId="0" applyNumberFormat="1" applyFont="1" applyFill="1" applyBorder="1" applyAlignment="1" applyProtection="1">
      <alignment horizontal="left" vertical="center" wrapText="1"/>
    </xf>
    <xf numFmtId="0" fontId="2" fillId="3" borderId="29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8" fillId="7" borderId="41" xfId="0" applyFont="1" applyFill="1" applyBorder="1" applyAlignment="1">
      <alignment horizontal="center" wrapText="1"/>
    </xf>
    <xf numFmtId="4" fontId="4" fillId="4" borderId="42" xfId="0" applyNumberFormat="1" applyFont="1" applyFill="1" applyBorder="1" applyAlignment="1" applyProtection="1">
      <alignment horizontal="right" vertical="center"/>
      <protection locked="0"/>
    </xf>
    <xf numFmtId="4" fontId="4" fillId="3" borderId="43" xfId="0" applyNumberFormat="1" applyFont="1" applyFill="1" applyBorder="1" applyAlignment="1">
      <alignment vertical="center"/>
    </xf>
    <xf numFmtId="4" fontId="4" fillId="4" borderId="44" xfId="0" applyNumberFormat="1" applyFont="1" applyFill="1" applyBorder="1" applyAlignment="1" applyProtection="1">
      <alignment horizontal="right" vertical="center"/>
      <protection locked="0"/>
    </xf>
    <xf numFmtId="2" fontId="4" fillId="4" borderId="6" xfId="0" applyNumberFormat="1" applyFont="1" applyFill="1" applyBorder="1" applyAlignment="1" applyProtection="1">
      <alignment horizontal="right" vertical="center" wrapText="1"/>
    </xf>
    <xf numFmtId="2" fontId="4" fillId="4" borderId="7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8" xfId="0" applyNumberFormat="1" applyFont="1" applyFill="1" applyBorder="1" applyAlignment="1" applyProtection="1">
      <alignment horizontal="left" vertical="center" wrapText="1"/>
    </xf>
    <xf numFmtId="4" fontId="4" fillId="3" borderId="45" xfId="0" applyNumberFormat="1" applyFont="1" applyFill="1" applyBorder="1" applyAlignment="1">
      <alignment vertical="center"/>
    </xf>
    <xf numFmtId="4" fontId="4" fillId="3" borderId="25" xfId="0" applyNumberFormat="1" applyFont="1" applyFill="1" applyBorder="1" applyAlignment="1">
      <alignment vertical="center"/>
    </xf>
    <xf numFmtId="4" fontId="8" fillId="3" borderId="25" xfId="0" applyNumberFormat="1" applyFont="1" applyFill="1" applyBorder="1" applyAlignment="1">
      <alignment vertical="center"/>
    </xf>
    <xf numFmtId="0" fontId="6" fillId="5" borderId="46" xfId="0" applyFont="1" applyFill="1" applyBorder="1" applyAlignment="1">
      <alignment horizontal="right" vertical="center"/>
    </xf>
    <xf numFmtId="4" fontId="6" fillId="5" borderId="47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4" fillId="3" borderId="44" xfId="0" applyFont="1" applyFill="1" applyBorder="1" applyAlignment="1">
      <alignment horizontal="center" vertical="center"/>
    </xf>
    <xf numFmtId="1" fontId="3" fillId="6" borderId="4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4" fontId="9" fillId="5" borderId="34" xfId="0" applyNumberFormat="1" applyFont="1" applyFill="1" applyBorder="1" applyAlignment="1">
      <alignment vertical="center"/>
    </xf>
    <xf numFmtId="4" fontId="9" fillId="5" borderId="35" xfId="0" applyNumberFormat="1" applyFont="1" applyFill="1" applyBorder="1" applyAlignment="1">
      <alignment vertical="center"/>
    </xf>
    <xf numFmtId="4" fontId="9" fillId="3" borderId="34" xfId="0" applyNumberFormat="1" applyFont="1" applyFill="1" applyBorder="1" applyAlignment="1">
      <alignment horizontal="right" vertical="center"/>
    </xf>
    <xf numFmtId="4" fontId="9" fillId="3" borderId="35" xfId="0" applyNumberFormat="1" applyFont="1" applyFill="1" applyBorder="1" applyAlignment="1">
      <alignment horizontal="right" vertical="center"/>
    </xf>
    <xf numFmtId="4" fontId="2" fillId="3" borderId="34" xfId="0" applyNumberFormat="1" applyFont="1" applyFill="1" applyBorder="1" applyAlignment="1">
      <alignment vertical="center"/>
    </xf>
    <xf numFmtId="4" fontId="2" fillId="3" borderId="35" xfId="0" applyNumberFormat="1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65" xfId="0" applyFont="1" applyFill="1" applyBorder="1" applyAlignment="1">
      <alignment vertical="center"/>
    </xf>
    <xf numFmtId="0" fontId="9" fillId="3" borderId="66" xfId="0" applyFont="1" applyFill="1" applyBorder="1" applyAlignment="1">
      <alignment vertical="center"/>
    </xf>
    <xf numFmtId="0" fontId="9" fillId="3" borderId="67" xfId="0" applyFont="1" applyFill="1" applyBorder="1" applyAlignment="1">
      <alignment vertical="center"/>
    </xf>
    <xf numFmtId="0" fontId="2" fillId="3" borderId="36" xfId="0" applyFont="1" applyFill="1" applyBorder="1" applyAlignment="1">
      <alignment horizontal="left" vertical="center" indent="2"/>
    </xf>
    <xf numFmtId="0" fontId="2" fillId="3" borderId="61" xfId="0" applyFont="1" applyFill="1" applyBorder="1" applyAlignment="1">
      <alignment horizontal="left" vertical="center" indent="2"/>
    </xf>
    <xf numFmtId="0" fontId="2" fillId="3" borderId="37" xfId="0" applyFont="1" applyFill="1" applyBorder="1" applyAlignment="1">
      <alignment horizontal="left" vertical="center" indent="2"/>
    </xf>
    <xf numFmtId="0" fontId="2" fillId="3" borderId="34" xfId="0" applyFont="1" applyFill="1" applyBorder="1" applyAlignment="1">
      <alignment horizontal="left" vertical="center" indent="2"/>
    </xf>
    <xf numFmtId="0" fontId="2" fillId="3" borderId="62" xfId="0" applyFont="1" applyFill="1" applyBorder="1" applyAlignment="1">
      <alignment horizontal="left" vertical="center" indent="2"/>
    </xf>
    <xf numFmtId="0" fontId="2" fillId="3" borderId="35" xfId="0" applyFont="1" applyFill="1" applyBorder="1" applyAlignment="1">
      <alignment horizontal="left" vertical="center" indent="2"/>
    </xf>
    <xf numFmtId="0" fontId="9" fillId="5" borderId="63" xfId="0" applyFont="1" applyFill="1" applyBorder="1" applyAlignment="1">
      <alignment vertical="center"/>
    </xf>
    <xf numFmtId="0" fontId="9" fillId="5" borderId="6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/>
    </xf>
    <xf numFmtId="0" fontId="12" fillId="6" borderId="32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8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8" fillId="5" borderId="55" xfId="0" applyFont="1" applyFill="1" applyBorder="1" applyAlignment="1">
      <alignment horizontal="justify" vertical="center" wrapText="1"/>
    </xf>
    <xf numFmtId="0" fontId="8" fillId="5" borderId="48" xfId="0" applyFont="1" applyFill="1" applyBorder="1" applyAlignment="1">
      <alignment horizontal="justify" vertical="center" wrapText="1"/>
    </xf>
    <xf numFmtId="0" fontId="8" fillId="5" borderId="56" xfId="0" applyFont="1" applyFill="1" applyBorder="1" applyAlignment="1">
      <alignment horizontal="justify" vertical="center" wrapText="1"/>
    </xf>
    <xf numFmtId="0" fontId="13" fillId="8" borderId="52" xfId="0" applyFont="1" applyFill="1" applyBorder="1" applyAlignment="1">
      <alignment horizontal="center" vertical="center" wrapText="1"/>
    </xf>
    <xf numFmtId="0" fontId="13" fillId="8" borderId="53" xfId="0" applyFont="1" applyFill="1" applyBorder="1" applyAlignment="1">
      <alignment horizontal="center" vertical="center" wrapText="1"/>
    </xf>
    <xf numFmtId="0" fontId="13" fillId="8" borderId="59" xfId="0" applyFont="1" applyFill="1" applyBorder="1" applyAlignment="1">
      <alignment horizontal="center" vertical="center" wrapText="1"/>
    </xf>
    <xf numFmtId="0" fontId="13" fillId="8" borderId="60" xfId="0" applyFont="1" applyFill="1" applyBorder="1" applyAlignment="1">
      <alignment horizontal="center" vertical="center" wrapText="1"/>
    </xf>
    <xf numFmtId="0" fontId="13" fillId="8" borderId="57" xfId="0" applyFont="1" applyFill="1" applyBorder="1" applyAlignment="1">
      <alignment horizontal="center" vertical="center" wrapText="1"/>
    </xf>
    <xf numFmtId="0" fontId="13" fillId="8" borderId="58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9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vertical="center"/>
    </xf>
    <xf numFmtId="0" fontId="9" fillId="3" borderId="69" xfId="0" applyFont="1" applyFill="1" applyBorder="1" applyAlignment="1">
      <alignment vertical="center"/>
    </xf>
    <xf numFmtId="4" fontId="9" fillId="3" borderId="37" xfId="0" applyNumberFormat="1" applyFont="1" applyFill="1" applyBorder="1" applyAlignment="1">
      <alignment vertical="center"/>
    </xf>
    <xf numFmtId="4" fontId="9" fillId="3" borderId="36" xfId="0" applyNumberFormat="1" applyFont="1" applyFill="1" applyBorder="1" applyAlignment="1">
      <alignment horizontal="right" vertical="center"/>
    </xf>
    <xf numFmtId="4" fontId="9" fillId="3" borderId="37" xfId="0" applyNumberFormat="1" applyFont="1" applyFill="1" applyBorder="1" applyAlignment="1">
      <alignment horizontal="right" vertical="center"/>
    </xf>
    <xf numFmtId="0" fontId="14" fillId="2" borderId="6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14" fillId="2" borderId="71" xfId="0" applyFont="1" applyFill="1" applyBorder="1" applyAlignment="1">
      <alignment vertical="center"/>
    </xf>
    <xf numFmtId="0" fontId="3" fillId="2" borderId="7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4" fontId="9" fillId="5" borderId="74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10" sqref="B10:E10"/>
    </sheetView>
  </sheetViews>
  <sheetFormatPr defaultColWidth="8.85546875" defaultRowHeight="15" x14ac:dyDescent="0.25"/>
  <cols>
    <col min="1" max="1" width="2.85546875" style="2" customWidth="1"/>
    <col min="2" max="2" width="3.42578125" style="1" customWidth="1"/>
    <col min="3" max="3" width="10" style="1" customWidth="1"/>
    <col min="4" max="4" width="60" style="1" customWidth="1"/>
    <col min="5" max="5" width="17.42578125" style="1" customWidth="1"/>
    <col min="6" max="6" width="24.85546875" style="1" customWidth="1"/>
    <col min="7" max="7" width="10.5703125" style="1" customWidth="1"/>
    <col min="8" max="8" width="14.28515625" style="5" customWidth="1"/>
    <col min="9" max="9" width="53.5703125" style="2" customWidth="1"/>
    <col min="10" max="16384" width="8.85546875" style="1"/>
  </cols>
  <sheetData>
    <row r="1" spans="2:8" s="2" customFormat="1" ht="45" customHeight="1" x14ac:dyDescent="0.25">
      <c r="B1" s="92" t="s">
        <v>28</v>
      </c>
      <c r="C1" s="92"/>
      <c r="D1" s="92"/>
      <c r="E1" s="92"/>
      <c r="F1" s="92"/>
      <c r="G1" s="92"/>
      <c r="H1" s="92"/>
    </row>
    <row r="2" spans="2:8" s="2" customFormat="1" ht="30" customHeight="1" x14ac:dyDescent="0.25">
      <c r="B2" s="91" t="s">
        <v>4</v>
      </c>
      <c r="C2" s="91"/>
      <c r="D2" s="93" t="s">
        <v>54</v>
      </c>
      <c r="E2" s="93"/>
      <c r="F2" s="93"/>
      <c r="G2" s="93"/>
      <c r="H2" s="93"/>
    </row>
    <row r="3" spans="2:8" s="2" customFormat="1" x14ac:dyDescent="0.25">
      <c r="B3" s="91" t="s">
        <v>0</v>
      </c>
      <c r="C3" s="91"/>
      <c r="D3" s="94" t="s">
        <v>1</v>
      </c>
      <c r="E3" s="94"/>
      <c r="F3" s="94"/>
      <c r="G3" s="94"/>
      <c r="H3" s="94"/>
    </row>
    <row r="4" spans="2:8" s="2" customFormat="1" x14ac:dyDescent="0.25">
      <c r="B4" s="91" t="s">
        <v>25</v>
      </c>
      <c r="C4" s="91"/>
      <c r="D4" s="42"/>
      <c r="E4" s="43" t="s">
        <v>7</v>
      </c>
      <c r="F4" s="43" t="s">
        <v>8</v>
      </c>
      <c r="G4" s="72" t="s">
        <v>5</v>
      </c>
      <c r="H4" s="44"/>
    </row>
    <row r="5" spans="2:8" s="2" customFormat="1" ht="24" customHeight="1" x14ac:dyDescent="0.25">
      <c r="B5" s="39"/>
      <c r="C5" s="39"/>
      <c r="D5" s="39"/>
      <c r="E5" s="20"/>
      <c r="G5" s="71"/>
    </row>
    <row r="6" spans="2:8" s="2" customFormat="1" ht="21" customHeight="1" x14ac:dyDescent="0.25">
      <c r="B6" s="148"/>
      <c r="C6" s="149"/>
      <c r="D6" s="149"/>
      <c r="E6" s="151"/>
      <c r="F6" s="152" t="s">
        <v>34</v>
      </c>
      <c r="G6" s="154" t="s">
        <v>35</v>
      </c>
      <c r="H6" s="153"/>
    </row>
    <row r="7" spans="2:8" s="2" customFormat="1" ht="21" customHeight="1" x14ac:dyDescent="0.25">
      <c r="B7" s="150" t="s">
        <v>29</v>
      </c>
      <c r="C7" s="143"/>
      <c r="D7" s="143"/>
      <c r="E7" s="144"/>
      <c r="F7" s="145">
        <f>'A - soupis dodávek'!H9</f>
        <v>0</v>
      </c>
      <c r="G7" s="146">
        <f>'A - soupis dodávek'!K9</f>
        <v>0</v>
      </c>
      <c r="H7" s="147"/>
    </row>
    <row r="8" spans="2:8" s="2" customFormat="1" ht="21" customHeight="1" x14ac:dyDescent="0.25">
      <c r="B8" s="80" t="s">
        <v>30</v>
      </c>
      <c r="C8" s="81"/>
      <c r="D8" s="81"/>
      <c r="E8" s="82"/>
      <c r="F8" s="40">
        <f>'B - servisní práce'!I15</f>
        <v>0</v>
      </c>
      <c r="G8" s="75">
        <f>F8*1.21</f>
        <v>0</v>
      </c>
      <c r="H8" s="76"/>
    </row>
    <row r="9" spans="2:8" s="2" customFormat="1" ht="21" customHeight="1" x14ac:dyDescent="0.25">
      <c r="B9" s="83" t="s">
        <v>56</v>
      </c>
      <c r="C9" s="84"/>
      <c r="D9" s="84"/>
      <c r="E9" s="85"/>
      <c r="F9" s="41">
        <f>'B - servisní práce'!I12</f>
        <v>0</v>
      </c>
      <c r="G9" s="77">
        <f>F9*1.21</f>
        <v>0</v>
      </c>
      <c r="H9" s="78"/>
    </row>
    <row r="10" spans="2:8" s="2" customFormat="1" ht="21" customHeight="1" x14ac:dyDescent="0.25">
      <c r="B10" s="86" t="s">
        <v>44</v>
      </c>
      <c r="C10" s="87"/>
      <c r="D10" s="87"/>
      <c r="E10" s="88"/>
      <c r="F10" s="41">
        <f>'B - servisní práce'!L12</f>
        <v>0</v>
      </c>
      <c r="G10" s="77">
        <f>F10*1.21</f>
        <v>0</v>
      </c>
      <c r="H10" s="78"/>
    </row>
    <row r="11" spans="2:8" s="2" customFormat="1" ht="21" customHeight="1" x14ac:dyDescent="0.25">
      <c r="B11" s="86" t="s">
        <v>45</v>
      </c>
      <c r="C11" s="87"/>
      <c r="D11" s="87"/>
      <c r="E11" s="88"/>
      <c r="F11" s="41">
        <f>'B - servisní práce'!N12</f>
        <v>0</v>
      </c>
      <c r="G11" s="77">
        <f>F11*1.21</f>
        <v>0</v>
      </c>
      <c r="H11" s="78"/>
    </row>
    <row r="12" spans="2:8" s="2" customFormat="1" ht="36" customHeight="1" x14ac:dyDescent="0.25">
      <c r="B12" s="89" t="s">
        <v>36</v>
      </c>
      <c r="C12" s="90"/>
      <c r="D12" s="90"/>
      <c r="E12" s="90"/>
      <c r="F12" s="155">
        <f>F7+F8</f>
        <v>0</v>
      </c>
      <c r="G12" s="73">
        <f>G7+G8</f>
        <v>0</v>
      </c>
      <c r="H12" s="74"/>
    </row>
    <row r="13" spans="2:8" ht="30.6" customHeight="1" x14ac:dyDescent="0.25">
      <c r="B13" s="2"/>
      <c r="C13" s="79"/>
      <c r="D13" s="79"/>
      <c r="E13" s="71"/>
      <c r="F13" s="2"/>
      <c r="G13" s="71"/>
      <c r="H13" s="4"/>
    </row>
    <row r="14" spans="2:8" x14ac:dyDescent="0.25">
      <c r="B14" s="2"/>
      <c r="C14" s="79"/>
      <c r="D14" s="79"/>
      <c r="E14" s="71"/>
      <c r="F14" s="2"/>
      <c r="G14" s="71"/>
      <c r="H14" s="4"/>
    </row>
  </sheetData>
  <sheetProtection algorithmName="SHA-512" hashValue="iaFrSahkwxfMbXnpikrGuwsn1AdMU31cB27tqtPhS9uDiTrtABKKZNCHNlweCUMyXHfXiUBUM7EzVaB0PPs+wg==" saltValue="7HA1GrdwQRFGP2AKrXuT0Q==" spinCount="100000" sheet="1" formatColumns="0" formatRows="0"/>
  <mergeCells count="21">
    <mergeCell ref="G6:H6"/>
    <mergeCell ref="B4:C4"/>
    <mergeCell ref="B1:H1"/>
    <mergeCell ref="B2:C2"/>
    <mergeCell ref="D2:H2"/>
    <mergeCell ref="B3:C3"/>
    <mergeCell ref="D3:H3"/>
    <mergeCell ref="C13:D13"/>
    <mergeCell ref="C14:D14"/>
    <mergeCell ref="B7:E7"/>
    <mergeCell ref="B8:E8"/>
    <mergeCell ref="B9:E9"/>
    <mergeCell ref="B10:E10"/>
    <mergeCell ref="B11:E11"/>
    <mergeCell ref="B12:E12"/>
    <mergeCell ref="G12:H12"/>
    <mergeCell ref="G7:H7"/>
    <mergeCell ref="G8:H8"/>
    <mergeCell ref="G9:H9"/>
    <mergeCell ref="G10:H10"/>
    <mergeCell ref="G11:H11"/>
  </mergeCells>
  <pageMargins left="0.39370078740157483" right="0.39370078740157483" top="0.59055118110236227" bottom="0.59055118110236227" header="0.31496062992125984" footer="0.31496062992125984"/>
  <pageSetup paperSize="9" scale="98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3"/>
  <sheetViews>
    <sheetView zoomScaleNormal="100" workbookViewId="0">
      <selection activeCell="H13" sqref="H13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5.42578125" style="1" customWidth="1"/>
    <col min="6" max="6" width="10.7109375" style="1" customWidth="1"/>
    <col min="7" max="7" width="16.140625" style="5" customWidth="1"/>
    <col min="8" max="8" width="17.140625" style="1" customWidth="1"/>
    <col min="9" max="9" width="1.5703125" style="1" customWidth="1"/>
    <col min="10" max="10" width="13.42578125" style="1" bestFit="1" customWidth="1"/>
    <col min="11" max="11" width="17.140625" style="1" customWidth="1"/>
    <col min="12" max="12" width="53.5703125" style="2" customWidth="1"/>
    <col min="13" max="16384" width="8.85546875" style="1"/>
  </cols>
  <sheetData>
    <row r="1" spans="1:12" ht="45" customHeight="1" x14ac:dyDescent="0.25">
      <c r="B1" s="92" t="s">
        <v>20</v>
      </c>
      <c r="C1" s="92"/>
      <c r="D1" s="92"/>
      <c r="E1" s="92"/>
      <c r="F1" s="92"/>
      <c r="G1" s="92"/>
      <c r="H1" s="92"/>
      <c r="I1" s="92"/>
      <c r="J1" s="92"/>
      <c r="K1" s="92"/>
    </row>
    <row r="2" spans="1:12" ht="30" customHeight="1" x14ac:dyDescent="0.25">
      <c r="B2" s="91" t="s">
        <v>4</v>
      </c>
      <c r="C2" s="91"/>
      <c r="D2" s="93" t="str">
        <f>'Souhrnný list'!D2:H2</f>
        <v>Ultrazvukové přístroje pro gynekologii a porodnici pro Oblastní nemocnici Náchod</v>
      </c>
      <c r="E2" s="93"/>
      <c r="F2" s="93"/>
      <c r="G2" s="93"/>
      <c r="H2" s="93"/>
      <c r="I2" s="93"/>
      <c r="J2" s="93"/>
      <c r="K2" s="93"/>
    </row>
    <row r="3" spans="1:12" x14ac:dyDescent="0.25">
      <c r="B3" s="91" t="s">
        <v>0</v>
      </c>
      <c r="C3" s="91"/>
      <c r="D3" s="94" t="s">
        <v>1</v>
      </c>
      <c r="E3" s="94"/>
      <c r="F3" s="94"/>
      <c r="G3" s="94"/>
      <c r="H3" s="94"/>
      <c r="I3" s="94"/>
      <c r="J3" s="94"/>
      <c r="K3" s="94"/>
    </row>
    <row r="4" spans="1:12" x14ac:dyDescent="0.25">
      <c r="B4" s="91" t="s">
        <v>25</v>
      </c>
      <c r="C4" s="91"/>
      <c r="D4" s="37">
        <f>'Souhrnný list'!D4</f>
        <v>0</v>
      </c>
      <c r="E4" s="99" t="str">
        <f>'Souhrnný list'!E4</f>
        <v>IČO:</v>
      </c>
      <c r="F4" s="100"/>
      <c r="G4" s="99" t="str">
        <f>'Souhrnný list'!F4</f>
        <v>DIČ:</v>
      </c>
      <c r="H4" s="100"/>
      <c r="I4" s="101"/>
      <c r="J4" s="3" t="s">
        <v>5</v>
      </c>
      <c r="K4" s="38">
        <f>'Souhrnný list'!H4</f>
        <v>0</v>
      </c>
    </row>
    <row r="5" spans="1:12" ht="30" customHeight="1" x14ac:dyDescent="0.2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2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4"/>
      <c r="J6" s="6" t="s">
        <v>14</v>
      </c>
      <c r="K6" s="6" t="s">
        <v>18</v>
      </c>
    </row>
    <row r="7" spans="1:12" ht="33" customHeight="1" x14ac:dyDescent="0.25">
      <c r="B7" s="8">
        <v>1</v>
      </c>
      <c r="C7" s="69" t="s">
        <v>50</v>
      </c>
      <c r="D7" s="70" t="s">
        <v>52</v>
      </c>
      <c r="E7" s="8" t="s">
        <v>10</v>
      </c>
      <c r="F7" s="9">
        <v>2</v>
      </c>
      <c r="G7" s="45"/>
      <c r="H7" s="10">
        <f>F7*G7</f>
        <v>0</v>
      </c>
      <c r="I7" s="15"/>
      <c r="J7" s="45">
        <v>21</v>
      </c>
      <c r="K7" s="10">
        <f>H7*((100+J7)/100)</f>
        <v>0</v>
      </c>
    </row>
    <row r="8" spans="1:12" ht="33" customHeight="1" x14ac:dyDescent="0.25">
      <c r="A8" s="66"/>
      <c r="B8" s="8">
        <v>2</v>
      </c>
      <c r="C8" s="69" t="s">
        <v>51</v>
      </c>
      <c r="D8" s="70" t="s">
        <v>53</v>
      </c>
      <c r="E8" s="8" t="s">
        <v>10</v>
      </c>
      <c r="F8" s="9">
        <v>1</v>
      </c>
      <c r="G8" s="45"/>
      <c r="H8" s="10">
        <f t="shared" ref="H8" si="0">F8*G8</f>
        <v>0</v>
      </c>
      <c r="I8" s="15"/>
      <c r="J8" s="45">
        <v>21</v>
      </c>
      <c r="K8" s="10">
        <f t="shared" ref="K8" si="1">H8*((100+J8)/100)</f>
        <v>0</v>
      </c>
      <c r="L8" s="66"/>
    </row>
    <row r="9" spans="1:12" ht="30" customHeight="1" x14ac:dyDescent="0.25">
      <c r="B9" s="96" t="s">
        <v>15</v>
      </c>
      <c r="C9" s="97"/>
      <c r="D9" s="97"/>
      <c r="E9" s="97"/>
      <c r="F9" s="98"/>
      <c r="G9" s="64" t="s">
        <v>16</v>
      </c>
      <c r="H9" s="65">
        <f>SUM(H7:H8)</f>
        <v>0</v>
      </c>
      <c r="I9" s="13"/>
      <c r="J9" s="11" t="s">
        <v>17</v>
      </c>
      <c r="K9" s="12">
        <f>SUM(K7:K8)</f>
        <v>0</v>
      </c>
    </row>
    <row r="10" spans="1:12" x14ac:dyDescent="0.25">
      <c r="B10" s="2"/>
      <c r="C10" s="2"/>
      <c r="D10" s="2"/>
      <c r="E10" s="2"/>
      <c r="F10" s="2"/>
      <c r="G10" s="4"/>
      <c r="H10" s="2"/>
      <c r="I10" s="2"/>
      <c r="J10" s="2"/>
      <c r="K10" s="2"/>
    </row>
    <row r="11" spans="1:12" ht="18" customHeight="1" x14ac:dyDescent="0.25">
      <c r="B11" s="2" t="s">
        <v>19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36.75" customHeight="1" x14ac:dyDescent="0.25">
      <c r="B12" s="95" t="s">
        <v>49</v>
      </c>
      <c r="C12" s="95"/>
      <c r="D12" s="95"/>
      <c r="E12" s="95"/>
      <c r="F12" s="95"/>
      <c r="G12" s="95"/>
      <c r="H12" s="95"/>
      <c r="I12" s="95"/>
      <c r="J12" s="95"/>
      <c r="K12" s="95"/>
    </row>
    <row r="13" spans="1:12" ht="30" customHeight="1" x14ac:dyDescent="0.25">
      <c r="B13" s="2"/>
      <c r="C13" s="2"/>
      <c r="D13" s="2"/>
      <c r="E13" s="2"/>
      <c r="F13" s="2"/>
      <c r="G13" s="4"/>
      <c r="H13" s="2"/>
      <c r="I13" s="2"/>
      <c r="J13" s="2"/>
      <c r="K13" s="2"/>
    </row>
  </sheetData>
  <sheetProtection algorithmName="SHA-512" hashValue="2ULqhBTdsmPRM06YS1WeyEKqYdnk+52sxtBQTA3FS0qAeVZW+N3fAMRIAH28VAS36oKZ78F66Mx7rOjdDXW74A==" saltValue="HMyRg6+JWVauFSdQCb+A/A==" spinCount="100000" sheet="1" formatColumns="0" formatRows="0"/>
  <mergeCells count="10">
    <mergeCell ref="B12:K12"/>
    <mergeCell ref="B9:F9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7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9"/>
  <sheetViews>
    <sheetView topLeftCell="A7" zoomScaleNormal="100" workbookViewId="0">
      <selection activeCell="M16" sqref="M16"/>
    </sheetView>
  </sheetViews>
  <sheetFormatPr defaultColWidth="8.85546875" defaultRowHeight="15" x14ac:dyDescent="0.25"/>
  <cols>
    <col min="1" max="1" width="2.85546875" style="2" customWidth="1"/>
    <col min="2" max="2" width="5.7109375" style="1" customWidth="1"/>
    <col min="3" max="3" width="8.5703125" style="1" customWidth="1"/>
    <col min="4" max="4" width="35.7109375" style="1" customWidth="1"/>
    <col min="5" max="5" width="15.42578125" style="1" customWidth="1"/>
    <col min="6" max="6" width="5" style="1" bestFit="1" customWidth="1"/>
    <col min="7" max="7" width="5" style="1" customWidth="1"/>
    <col min="8" max="8" width="5.42578125" style="1" customWidth="1"/>
    <col min="9" max="9" width="19.7109375" style="1" customWidth="1"/>
    <col min="10" max="10" width="1.140625" style="1" customWidth="1"/>
    <col min="11" max="11" width="15.42578125" style="1" customWidth="1"/>
    <col min="12" max="12" width="19.7109375" style="5" customWidth="1"/>
    <col min="13" max="13" width="15.42578125" style="1" customWidth="1"/>
    <col min="14" max="14" width="19.7109375" style="1" customWidth="1"/>
    <col min="15" max="15" width="17.85546875" style="2" customWidth="1"/>
    <col min="16" max="16384" width="8.85546875" style="1"/>
  </cols>
  <sheetData>
    <row r="1" spans="2:14" ht="45" customHeight="1" x14ac:dyDescent="0.25">
      <c r="B1" s="92" t="s">
        <v>26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spans="2:14" ht="30" customHeight="1" x14ac:dyDescent="0.25">
      <c r="B2" s="91" t="s">
        <v>4</v>
      </c>
      <c r="C2" s="91"/>
      <c r="D2" s="130" t="str">
        <f>'Souhrnný list'!D2:H2</f>
        <v>Ultrazvukové přístroje pro gynekologii a porodnici pro Oblastní nemocnici Náchod</v>
      </c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2:14" x14ac:dyDescent="0.25">
      <c r="B3" s="91" t="s">
        <v>0</v>
      </c>
      <c r="C3" s="91"/>
      <c r="D3" s="133" t="s">
        <v>1</v>
      </c>
      <c r="E3" s="134"/>
      <c r="F3" s="134"/>
      <c r="G3" s="134"/>
      <c r="H3" s="134"/>
      <c r="I3" s="134"/>
      <c r="J3" s="134"/>
      <c r="K3" s="134"/>
      <c r="L3" s="134"/>
      <c r="M3" s="134"/>
      <c r="N3" s="135"/>
    </row>
    <row r="4" spans="2:14" x14ac:dyDescent="0.25">
      <c r="B4" s="91" t="s">
        <v>25</v>
      </c>
      <c r="C4" s="91"/>
      <c r="D4" s="35">
        <f>'Souhrnný list'!D4</f>
        <v>0</v>
      </c>
      <c r="E4" s="51" t="str">
        <f>'Souhrnný list'!E4</f>
        <v>IČO:</v>
      </c>
      <c r="F4" s="136" t="str">
        <f>'Souhrnný list'!F4</f>
        <v>DIČ:</v>
      </c>
      <c r="G4" s="138"/>
      <c r="H4" s="138"/>
      <c r="I4" s="138"/>
      <c r="J4" s="52"/>
      <c r="K4" s="31" t="s">
        <v>5</v>
      </c>
      <c r="L4" s="36">
        <f>'Souhrnný list'!H4</f>
        <v>0</v>
      </c>
      <c r="M4" s="136"/>
      <c r="N4" s="137"/>
    </row>
    <row r="5" spans="2:14" ht="14.45" customHeight="1" thickBot="1" x14ac:dyDescent="0.3">
      <c r="B5" s="2"/>
      <c r="C5" s="2"/>
      <c r="D5" s="2"/>
      <c r="E5" s="2"/>
      <c r="F5" s="2"/>
      <c r="G5" s="47"/>
      <c r="H5" s="47"/>
      <c r="I5" s="2"/>
      <c r="J5" s="2"/>
      <c r="K5" s="2"/>
      <c r="L5" s="4"/>
      <c r="M5" s="2"/>
      <c r="N5" s="2"/>
    </row>
    <row r="6" spans="2:14" s="2" customFormat="1" ht="30" customHeight="1" x14ac:dyDescent="0.25">
      <c r="B6" s="124" t="s">
        <v>57</v>
      </c>
      <c r="C6" s="125"/>
      <c r="D6" s="126"/>
      <c r="E6" s="140" t="s">
        <v>48</v>
      </c>
      <c r="F6" s="142"/>
      <c r="G6" s="142"/>
      <c r="H6" s="142"/>
      <c r="I6" s="141"/>
      <c r="J6" s="26"/>
      <c r="K6" s="140" t="s">
        <v>32</v>
      </c>
      <c r="L6" s="141"/>
      <c r="M6" s="140" t="s">
        <v>33</v>
      </c>
      <c r="N6" s="141"/>
    </row>
    <row r="7" spans="2:14" s="2" customFormat="1" ht="45" customHeight="1" thickBot="1" x14ac:dyDescent="0.3">
      <c r="B7" s="127"/>
      <c r="C7" s="128"/>
      <c r="D7" s="129"/>
      <c r="E7" s="121" t="s">
        <v>46</v>
      </c>
      <c r="F7" s="122"/>
      <c r="G7" s="122"/>
      <c r="H7" s="122"/>
      <c r="I7" s="123"/>
      <c r="J7" s="27"/>
      <c r="K7" s="121" t="s">
        <v>22</v>
      </c>
      <c r="L7" s="123"/>
      <c r="M7" s="121" t="s">
        <v>47</v>
      </c>
      <c r="N7" s="123"/>
    </row>
    <row r="8" spans="2:14" s="2" customFormat="1" ht="15" customHeight="1" x14ac:dyDescent="0.25">
      <c r="B8" s="113" t="s">
        <v>2</v>
      </c>
      <c r="C8" s="107" t="s">
        <v>3</v>
      </c>
      <c r="D8" s="109" t="s">
        <v>6</v>
      </c>
      <c r="E8" s="111" t="s">
        <v>41</v>
      </c>
      <c r="F8" s="115" t="s">
        <v>37</v>
      </c>
      <c r="G8" s="116"/>
      <c r="H8" s="117"/>
      <c r="I8" s="68" t="s">
        <v>21</v>
      </c>
      <c r="J8" s="28"/>
      <c r="K8" s="111" t="s">
        <v>23</v>
      </c>
      <c r="L8" s="68" t="s">
        <v>21</v>
      </c>
      <c r="M8" s="111" t="s">
        <v>24</v>
      </c>
      <c r="N8" s="68" t="s">
        <v>21</v>
      </c>
    </row>
    <row r="9" spans="2:14" s="2" customFormat="1" ht="60.75" customHeight="1" thickBot="1" x14ac:dyDescent="0.3">
      <c r="B9" s="114"/>
      <c r="C9" s="108"/>
      <c r="D9" s="110"/>
      <c r="E9" s="112"/>
      <c r="F9" s="118"/>
      <c r="G9" s="119"/>
      <c r="H9" s="120"/>
      <c r="I9" s="54" t="s">
        <v>40</v>
      </c>
      <c r="J9" s="29"/>
      <c r="K9" s="139"/>
      <c r="L9" s="24" t="s">
        <v>42</v>
      </c>
      <c r="M9" s="139"/>
      <c r="N9" s="24" t="s">
        <v>43</v>
      </c>
    </row>
    <row r="10" spans="2:14" s="2" customFormat="1" ht="33" customHeight="1" x14ac:dyDescent="0.25">
      <c r="B10" s="67">
        <v>1</v>
      </c>
      <c r="C10" s="69" t="s">
        <v>50</v>
      </c>
      <c r="D10" s="70" t="s">
        <v>52</v>
      </c>
      <c r="E10" s="55"/>
      <c r="F10" s="49" t="s">
        <v>38</v>
      </c>
      <c r="G10" s="48"/>
      <c r="H10" s="50" t="s">
        <v>39</v>
      </c>
      <c r="I10" s="56">
        <f>IFERROR((1/G10)*5*E10,0)</f>
        <v>0</v>
      </c>
      <c r="J10" s="62"/>
      <c r="K10" s="46"/>
      <c r="L10" s="22">
        <f>K10*200</f>
        <v>0</v>
      </c>
      <c r="M10" s="46"/>
      <c r="N10" s="22">
        <f>M10*8000</f>
        <v>0</v>
      </c>
    </row>
    <row r="11" spans="2:14" s="66" customFormat="1" ht="33" customHeight="1" thickBot="1" x14ac:dyDescent="0.3">
      <c r="B11" s="67">
        <v>2</v>
      </c>
      <c r="C11" s="69" t="s">
        <v>51</v>
      </c>
      <c r="D11" s="70" t="s">
        <v>53</v>
      </c>
      <c r="E11" s="57"/>
      <c r="F11" s="58" t="s">
        <v>38</v>
      </c>
      <c r="G11" s="59"/>
      <c r="H11" s="60" t="s">
        <v>39</v>
      </c>
      <c r="I11" s="61">
        <f>IFERROR((1/G11)*5*E11,0)</f>
        <v>0</v>
      </c>
      <c r="J11" s="62"/>
      <c r="K11" s="46"/>
      <c r="L11" s="22">
        <f>K11*200</f>
        <v>0</v>
      </c>
      <c r="M11" s="46"/>
      <c r="N11" s="22">
        <f>M11*8000</f>
        <v>0</v>
      </c>
    </row>
    <row r="12" spans="2:14" s="2" customFormat="1" ht="30" customHeight="1" thickBot="1" x14ac:dyDescent="0.3">
      <c r="B12" s="105" t="s">
        <v>31</v>
      </c>
      <c r="C12" s="106"/>
      <c r="D12" s="106"/>
      <c r="E12" s="19"/>
      <c r="F12" s="18"/>
      <c r="G12" s="18"/>
      <c r="H12" s="18"/>
      <c r="I12" s="23">
        <f>SUM(I10:I11)</f>
        <v>0</v>
      </c>
      <c r="J12" s="63"/>
      <c r="K12" s="17"/>
      <c r="L12" s="23">
        <f>SUM(L10:L11)</f>
        <v>0</v>
      </c>
      <c r="M12" s="17"/>
      <c r="N12" s="23">
        <f>SUM(N10:N11)</f>
        <v>0</v>
      </c>
    </row>
    <row r="13" spans="2:14" ht="15.75" thickBot="1" x14ac:dyDescent="0.3">
      <c r="B13" s="2"/>
      <c r="C13" s="2"/>
      <c r="D13" s="2"/>
      <c r="E13" s="2"/>
      <c r="F13" s="2"/>
      <c r="G13" s="47"/>
      <c r="H13" s="47"/>
      <c r="I13" s="21" t="s">
        <v>21</v>
      </c>
      <c r="J13" s="30"/>
      <c r="L13" s="21" t="s">
        <v>21</v>
      </c>
      <c r="M13" s="53"/>
      <c r="N13" s="21" t="s">
        <v>21</v>
      </c>
    </row>
    <row r="14" spans="2:14" ht="15.75" thickBot="1" x14ac:dyDescent="0.3">
      <c r="B14" s="2"/>
      <c r="C14" s="2"/>
      <c r="D14" s="2"/>
      <c r="E14" s="2"/>
      <c r="F14" s="2"/>
      <c r="G14" s="47"/>
      <c r="H14" s="47"/>
      <c r="I14" s="25"/>
      <c r="J14" s="25"/>
      <c r="K14" s="2"/>
      <c r="L14" s="25"/>
      <c r="M14" s="2"/>
      <c r="N14" s="25"/>
    </row>
    <row r="15" spans="2:14" s="2" customFormat="1" ht="41.25" customHeight="1" thickBot="1" x14ac:dyDescent="0.3">
      <c r="B15" s="102" t="s">
        <v>55</v>
      </c>
      <c r="C15" s="103"/>
      <c r="D15" s="103"/>
      <c r="E15" s="103"/>
      <c r="F15" s="103"/>
      <c r="G15" s="103"/>
      <c r="H15" s="104"/>
      <c r="I15" s="32">
        <f>I12+L12+N12</f>
        <v>0</v>
      </c>
      <c r="J15" s="34"/>
      <c r="K15" s="33" t="s">
        <v>27</v>
      </c>
      <c r="L15" s="4"/>
    </row>
    <row r="16" spans="2:14" s="2" customFormat="1" ht="30.6" customHeight="1" x14ac:dyDescent="0.25">
      <c r="G16" s="47"/>
      <c r="H16" s="47"/>
      <c r="L16" s="4"/>
    </row>
    <row r="17" spans="2:14" s="2" customFormat="1" ht="18" customHeight="1" x14ac:dyDescent="0.25">
      <c r="B17" s="16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s="2" customFormat="1" ht="18" customHeight="1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5"/>
      <c r="M18" s="1"/>
      <c r="N18" s="1"/>
    </row>
    <row r="19" spans="2:14" ht="18" customHeight="1" x14ac:dyDescent="0.25"/>
  </sheetData>
  <sheetProtection algorithmName="SHA-512" hashValue="znbmG85bcreshfyG/pjIvm0rJQ0TM05vYhZd1WtYOZiLtyzfPz7ybnoFgbdd7YvdZs44YX/A+gxoan2BgLKKeA==" saltValue="fCLJtgbMSF00lbeUxhgqwg==" spinCount="100000" sheet="1" formatColumns="0" formatRows="0"/>
  <mergeCells count="24">
    <mergeCell ref="M4:N4"/>
    <mergeCell ref="F4:I4"/>
    <mergeCell ref="K7:L7"/>
    <mergeCell ref="K8:K9"/>
    <mergeCell ref="K6:L6"/>
    <mergeCell ref="E6:I6"/>
    <mergeCell ref="M6:N6"/>
    <mergeCell ref="M7:N7"/>
    <mergeCell ref="M8:M9"/>
    <mergeCell ref="B1:N1"/>
    <mergeCell ref="B2:C2"/>
    <mergeCell ref="B3:C3"/>
    <mergeCell ref="D2:N2"/>
    <mergeCell ref="D3:N3"/>
    <mergeCell ref="B15:H15"/>
    <mergeCell ref="B4:C4"/>
    <mergeCell ref="B12:D12"/>
    <mergeCell ref="C8:C9"/>
    <mergeCell ref="D8:D9"/>
    <mergeCell ref="E8:E9"/>
    <mergeCell ref="B8:B9"/>
    <mergeCell ref="F8:H9"/>
    <mergeCell ref="E7:I7"/>
    <mergeCell ref="B6:D7"/>
  </mergeCells>
  <pageMargins left="0.39370078740157483" right="0.39370078740157483" top="0.59055118110236227" bottom="0.59055118110236227" header="0.31496062992125984" footer="0.31496062992125984"/>
  <pageSetup paperSize="9" scale="69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2021-09-13T15:41:07Z</cp:lastPrinted>
  <dcterms:created xsi:type="dcterms:W3CDTF">2019-10-21T13:53:46Z</dcterms:created>
  <dcterms:modified xsi:type="dcterms:W3CDTF">2021-09-13T15:42:24Z</dcterms:modified>
</cp:coreProperties>
</file>