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60" windowWidth="27960" windowHeight="6120" tabRatio="873"/>
  </bookViews>
  <sheets>
    <sheet name="SO10 - SO10 Demolice" sheetId="21" r:id="rId1"/>
  </sheets>
  <definedNames>
    <definedName name="_xlnm._FilterDatabase" localSheetId="0" hidden="1">'SO10 - SO10 Demolice'!$C$78:$K$88</definedName>
    <definedName name="_xlnm.Print_Titles" localSheetId="0">'SO10 - SO10 Demolice'!$78:$78</definedName>
    <definedName name="_xlnm.Print_Area" localSheetId="0">'SO10 - SO10 Demolice'!$C$4:$J$36,'SO10 - SO10 Demolice'!$C$42:$J$60,'SO10 - SO10 Demolice'!$C$66:$K$88</definedName>
  </definedNames>
  <calcPr calcId="125725"/>
</workbook>
</file>

<file path=xl/calcChain.xml><?xml version="1.0" encoding="utf-8"?>
<calcChain xmlns="http://schemas.openxmlformats.org/spreadsheetml/2006/main">
  <c r="BI88" i="21"/>
  <c r="BH88"/>
  <c r="BG88"/>
  <c r="BF88"/>
  <c r="T88"/>
  <c r="R88"/>
  <c r="P88"/>
  <c r="BK88"/>
  <c r="J88"/>
  <c r="BE88" s="1"/>
  <c r="BI86"/>
  <c r="BH86"/>
  <c r="BG86"/>
  <c r="BF86"/>
  <c r="T86"/>
  <c r="R86"/>
  <c r="P86"/>
  <c r="BK86"/>
  <c r="J86"/>
  <c r="BE86"/>
  <c r="BI85"/>
  <c r="BH85"/>
  <c r="BG85"/>
  <c r="BF85"/>
  <c r="T85"/>
  <c r="T84"/>
  <c r="R85"/>
  <c r="R84"/>
  <c r="P85"/>
  <c r="P84"/>
  <c r="BK85"/>
  <c r="BK84" s="1"/>
  <c r="J84" s="1"/>
  <c r="J59" s="1"/>
  <c r="J85"/>
  <c r="BE85" s="1"/>
  <c r="BI82"/>
  <c r="BH82"/>
  <c r="BG82"/>
  <c r="BF82"/>
  <c r="J31" s="1"/>
  <c r="T82"/>
  <c r="T81"/>
  <c r="T80" s="1"/>
  <c r="T79" s="1"/>
  <c r="R82"/>
  <c r="R81"/>
  <c r="R80" s="1"/>
  <c r="R79" s="1"/>
  <c r="P82"/>
  <c r="P81"/>
  <c r="P80" s="1"/>
  <c r="P79" s="1"/>
  <c r="BK82"/>
  <c r="BK81" s="1"/>
  <c r="J82"/>
  <c r="BE82" s="1"/>
  <c r="F76"/>
  <c r="J75"/>
  <c r="F75"/>
  <c r="F73"/>
  <c r="E71"/>
  <c r="F52"/>
  <c r="J51"/>
  <c r="F51"/>
  <c r="F49"/>
  <c r="E47"/>
  <c r="E7"/>
  <c r="E69" s="1"/>
  <c r="F32" l="1"/>
  <c r="F33"/>
  <c r="F34"/>
  <c r="E45"/>
  <c r="J81"/>
  <c r="J58" s="1"/>
  <c r="BK80"/>
  <c r="J30"/>
  <c r="F30"/>
  <c r="F31"/>
  <c r="J80" l="1"/>
  <c r="J57" s="1"/>
  <c r="BK79"/>
  <c r="J79" s="1"/>
  <c r="J27" l="1"/>
  <c r="J56"/>
  <c r="J36" l="1"/>
</calcChain>
</file>

<file path=xl/sharedStrings.xml><?xml version="1.0" encoding="utf-8"?>
<sst xmlns="http://schemas.openxmlformats.org/spreadsheetml/2006/main" count="197" uniqueCount="100">
  <si>
    <t>List obsahuje:</t>
  </si>
  <si>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</si>
  <si>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</si>
  <si>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</si>
  <si>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</si>
  <si>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</si>
  <si>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</si>
  <si>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</si>
  <si>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</si>
  <si>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Hradec Králové-Roudnička </t>
  </si>
  <si>
    <t>Datum:</t>
  </si>
  <si>
    <t>Zadavatel:</t>
  </si>
  <si>
    <t>IČ:</t>
  </si>
  <si>
    <t>Královéhradecký kraj</t>
  </si>
  <si>
    <t>DIČ:</t>
  </si>
  <si>
    <t>Uchazeč:</t>
  </si>
  <si>
    <t xml:space="preserve">bude určen ve výběrovém řízení </t>
  </si>
  <si>
    <t>Projektant:</t>
  </si>
  <si>
    <t>Pridos Hradec Králové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</si>
  <si>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</si>
  <si>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</si>
  <si>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</si>
  <si>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</si>
  <si>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</si>
  <si>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</si>
  <si>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</si>
  <si>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</si>
  <si>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</si>
  <si>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</si>
  <si>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</si>
  <si>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</si>
  <si>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</si>
  <si>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</si>
  <si>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</si>
  <si>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</si>
  <si>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</si>
  <si>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</si>
  <si>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</si>
  <si>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</si>
  <si>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1</t>
  </si>
  <si>
    <t>2</t>
  </si>
  <si>
    <t>{b706a452-c97f-4336-90f7-0fc89231594b}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</si>
  <si>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</si>
  <si>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</si>
  <si>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</si>
  <si>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</si>
  <si>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</si>
  <si>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</si>
  <si>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</si>
  <si>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</si>
  <si>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</si>
  <si>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</si>
  <si>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</si>
  <si>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</si>
  <si>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</si>
  <si>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</si>
  <si>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</si>
  <si>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</si>
  <si>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</si>
  <si>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</si>
  <si>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</si>
  <si>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</si>
  <si>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</si>
  <si>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</si>
  <si>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</si>
  <si>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</si>
  <si>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</si>
  <si>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</si>
  <si>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</si>
  <si>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</si>
  <si>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</si>
  <si>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</si>
  <si>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</si>
  <si>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K</t>
  </si>
  <si>
    <t>m3</t>
  </si>
  <si>
    <t>CS ÚRS 2018 01</t>
  </si>
  <si>
    <t>4</t>
  </si>
  <si>
    <t>VV</t>
  </si>
  <si>
    <t>3</t>
  </si>
  <si>
    <t>9</t>
  </si>
  <si>
    <t>t</t>
  </si>
  <si>
    <t>Ostatní konstrukce a práce, bourání</t>
  </si>
  <si>
    <t xml:space="preserve">    997 - Přesun sutě</t>
  </si>
  <si>
    <t>997</t>
  </si>
  <si>
    <t>Přesun sutě</t>
  </si>
  <si>
    <t>997013831</t>
  </si>
  <si>
    <t>Poplatek za uložení na skládce (skládkovné) stavebního odpadu směsného kód odpadu 170 904</t>
  </si>
  <si>
    <t>SO10 - SO10 Demolice</t>
  </si>
  <si>
    <t>981011314</t>
  </si>
  <si>
    <t>Demolice budov zděných na MVC podíl konstrukcí do 25 % postupným rozebíráním</t>
  </si>
  <si>
    <t>-904126938</t>
  </si>
  <si>
    <t>14,35*8,2*4,6+4,15*8,2*3,7</t>
  </si>
  <si>
    <t>997006512</t>
  </si>
  <si>
    <t>Vodorovné doprava suti s naložením a složením na skládku do 1 km</t>
  </si>
  <si>
    <t>-2146812497</t>
  </si>
  <si>
    <t>997006519</t>
  </si>
  <si>
    <t>Příplatek k vodorovnému přemístění suti na skládku ZKD 1 km přes 1 km</t>
  </si>
  <si>
    <t>-171892564</t>
  </si>
  <si>
    <t>300,237*9</t>
  </si>
  <si>
    <t>-1583637055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</si>
</sst>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2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1" fillId="0" borderId="1"/>
  </cellStyleXfs>
  <cellXfs count="134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2" borderId="0" xfId="0" applyFill="1" applyProtection="1"/>
    <xf numFmtId="0" fontId="16" fillId="2" borderId="0" xfId="1" applyFont="1" applyFill="1" applyAlignment="1" applyProtection="1">
      <alignment vertical="center"/>
    </xf>
    <xf numFmtId="0" fontId="21" fillId="2" borderId="0" xfId="1" applyFill="1" applyProtection="1"/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2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4" borderId="0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23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right" vertical="center"/>
    </xf>
    <xf numFmtId="0" fontId="0" fillId="4" borderId="6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3" xfId="0" applyNumberFormat="1" applyFont="1" applyBorder="1" applyAlignment="1"/>
    <xf numFmtId="166" fontId="18" fillId="0" borderId="14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  <protection locked="0"/>
    </xf>
    <xf numFmtId="0" fontId="2" fillId="0" borderId="24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vertical="center"/>
    </xf>
    <xf numFmtId="166" fontId="2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166" fontId="2" fillId="0" borderId="20" xfId="0" applyNumberFormat="1" applyFont="1" applyBorder="1" applyAlignment="1">
      <alignment vertical="center"/>
    </xf>
    <xf numFmtId="166" fontId="2" fillId="0" borderId="21" xfId="0" applyNumberFormat="1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/>
    </xf>
    <xf numFmtId="0" fontId="16" fillId="2" borderId="0" xfId="1" applyFont="1" applyFill="1" applyAlignment="1" applyProtection="1">
      <alignment vertical="center"/>
    </xf>
    <xf numFmtId="0" fontId="1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9"/>
  <sheetViews>
    <sheetView showGridLines="0" tabSelected="1" workbookViewId="0">
      <pane ySplit="1" topLeftCell="A2" activePane="bottomLeft" state="frozen"/>
      <selection pane="bottomLeft" activeCell="I82" sqref="I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42"/>
      <c r="B1" s="8"/>
      <c r="C1" s="8"/>
      <c r="D1" s="9" t="s">
        <v>0</v>
      </c>
      <c r="E1" s="8"/>
      <c r="F1" s="43" t="s">
        <v>42</v>
      </c>
      <c r="G1" s="126" t="s">
        <v>43</v>
      </c>
      <c r="H1" s="126"/>
      <c r="I1" s="8"/>
      <c r="J1" s="43" t="s">
        <v>44</v>
      </c>
      <c r="K1" s="9" t="s">
        <v>45</v>
      </c>
      <c r="L1" s="43" t="s">
        <v>46</v>
      </c>
      <c r="M1" s="43"/>
      <c r="N1" s="43"/>
      <c r="O1" s="43"/>
      <c r="P1" s="43"/>
      <c r="Q1" s="43"/>
      <c r="R1" s="43"/>
      <c r="S1" s="43"/>
      <c r="T1" s="43"/>
      <c r="U1" s="44"/>
      <c r="V1" s="4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</row>
    <row r="2" spans="1:70" ht="36.950000000000003" customHeight="1">
      <c r="L2" s="123" t="s">
        <v>3</v>
      </c>
      <c r="M2" s="124"/>
      <c r="N2" s="124"/>
      <c r="O2" s="124"/>
      <c r="P2" s="124"/>
      <c r="Q2" s="124"/>
      <c r="R2" s="124"/>
      <c r="S2" s="124"/>
      <c r="T2" s="124"/>
      <c r="U2" s="124"/>
      <c r="V2" s="124"/>
      <c r="AT2" s="11" t="s">
        <v>41</v>
      </c>
    </row>
    <row r="3" spans="1:70" ht="6.95" customHeight="1">
      <c r="B3" s="12"/>
      <c r="C3" s="13"/>
      <c r="D3" s="13"/>
      <c r="E3" s="13"/>
      <c r="F3" s="13"/>
      <c r="G3" s="13"/>
      <c r="H3" s="13"/>
      <c r="I3" s="13"/>
      <c r="J3" s="13"/>
      <c r="K3" s="14"/>
      <c r="AT3" s="11" t="s">
        <v>40</v>
      </c>
    </row>
    <row r="4" spans="1:70" ht="36.950000000000003" customHeight="1">
      <c r="B4" s="15"/>
      <c r="C4" s="16"/>
      <c r="D4" s="17" t="s">
        <v>47</v>
      </c>
      <c r="E4" s="16"/>
      <c r="F4" s="16"/>
      <c r="G4" s="16"/>
      <c r="H4" s="16"/>
      <c r="I4" s="16"/>
      <c r="J4" s="16"/>
      <c r="K4" s="18"/>
      <c r="M4" s="19" t="s">
        <v>4</v>
      </c>
      <c r="AT4" s="11" t="s">
        <v>2</v>
      </c>
    </row>
    <row r="5" spans="1:70" ht="6.95" customHeight="1">
      <c r="B5" s="15"/>
      <c r="C5" s="16"/>
      <c r="D5" s="16"/>
      <c r="E5" s="16"/>
      <c r="F5" s="16"/>
      <c r="G5" s="16"/>
      <c r="H5" s="16"/>
      <c r="I5" s="16"/>
      <c r="J5" s="16"/>
      <c r="K5" s="18"/>
    </row>
    <row r="6" spans="1:70" ht="15">
      <c r="B6" s="15"/>
      <c r="C6" s="16"/>
      <c r="D6" s="21" t="s">
        <v>5</v>
      </c>
      <c r="E6" s="16"/>
      <c r="F6" s="16"/>
      <c r="G6" s="16"/>
      <c r="H6" s="16"/>
      <c r="I6" s="16"/>
      <c r="J6" s="16"/>
      <c r="K6" s="18"/>
    </row>
    <row r="7" spans="1:70" ht="16.5" customHeight="1">
      <c r="B7" s="15"/>
      <c r="C7" s="16"/>
      <c r="D7" s="16"/>
      <c r="E7" s="127" t="e">
        <f>#REF!</f>
        <v>#REF!</v>
      </c>
      <c r="F7" s="133"/>
      <c r="G7" s="133"/>
      <c r="H7" s="133"/>
      <c r="I7" s="16"/>
      <c r="J7" s="16"/>
      <c r="K7" s="18"/>
    </row>
    <row r="8" spans="1:70" s="1" customFormat="1" ht="15">
      <c r="B8" s="22"/>
      <c r="C8" s="23"/>
      <c r="D8" s="21" t="s">
        <v>48</v>
      </c>
      <c r="E8" s="23"/>
      <c r="F8" s="23"/>
      <c r="G8" s="23"/>
      <c r="H8" s="23"/>
      <c r="I8" s="23"/>
      <c r="J8" s="23"/>
      <c r="K8" s="24"/>
    </row>
    <row r="9" spans="1:70" s="1" customFormat="1" ht="36.950000000000003" customHeight="1">
      <c r="B9" s="22"/>
      <c r="C9" s="23"/>
      <c r="D9" s="23"/>
      <c r="E9" s="129" t="s">
        <v>87</v>
      </c>
      <c r="F9" s="128"/>
      <c r="G9" s="128"/>
      <c r="H9" s="128"/>
      <c r="I9" s="23"/>
      <c r="J9" s="23"/>
      <c r="K9" s="24"/>
    </row>
    <row r="10" spans="1:70" s="1" customFormat="1">
      <c r="B10" s="22"/>
      <c r="C10" s="23"/>
      <c r="D10" s="23"/>
      <c r="E10" s="23"/>
      <c r="F10" s="23"/>
      <c r="G10" s="23"/>
      <c r="H10" s="23"/>
      <c r="I10" s="23"/>
      <c r="J10" s="23"/>
      <c r="K10" s="24"/>
    </row>
    <row r="11" spans="1:70" s="1" customFormat="1" ht="14.45" customHeight="1">
      <c r="B11" s="22"/>
      <c r="C11" s="23"/>
      <c r="D11" s="21" t="s">
        <v>6</v>
      </c>
      <c r="E11" s="23"/>
      <c r="F11" s="20" t="s">
        <v>1</v>
      </c>
      <c r="G11" s="23"/>
      <c r="H11" s="23"/>
      <c r="I11" s="21" t="s">
        <v>7</v>
      </c>
      <c r="J11" s="20" t="s">
        <v>1</v>
      </c>
      <c r="K11" s="24"/>
    </row>
    <row r="12" spans="1:70" s="1" customFormat="1" ht="14.45" customHeight="1">
      <c r="B12" s="22"/>
      <c r="C12" s="23"/>
      <c r="D12" s="21" t="s">
        <v>8</v>
      </c>
      <c r="E12" s="23"/>
      <c r="F12" s="20" t="s">
        <v>9</v>
      </c>
      <c r="G12" s="23"/>
      <c r="H12" s="23"/>
      <c r="I12" s="21" t="s">
        <v>10</v>
      </c>
      <c r="J12" s="120">
        <v>43432</v>
      </c>
      <c r="K12" s="24"/>
    </row>
    <row r="13" spans="1:70" s="1" customFormat="1" ht="10.9" customHeight="1">
      <c r="B13" s="22"/>
      <c r="C13" s="23"/>
      <c r="D13" s="23"/>
      <c r="E13" s="23"/>
      <c r="F13" s="23"/>
      <c r="G13" s="23"/>
      <c r="H13" s="23"/>
      <c r="I13" s="23"/>
      <c r="J13" s="23"/>
      <c r="K13" s="24"/>
    </row>
    <row r="14" spans="1:70" s="1" customFormat="1" ht="14.45" customHeight="1">
      <c r="B14" s="22"/>
      <c r="C14" s="23"/>
      <c r="D14" s="21" t="s">
        <v>11</v>
      </c>
      <c r="E14" s="23"/>
      <c r="F14" s="23"/>
      <c r="G14" s="23"/>
      <c r="H14" s="23"/>
      <c r="I14" s="21" t="s">
        <v>12</v>
      </c>
      <c r="J14" s="20" t="s">
        <v>1</v>
      </c>
      <c r="K14" s="24"/>
    </row>
    <row r="15" spans="1:70" s="1" customFormat="1" ht="18" customHeight="1">
      <c r="B15" s="22"/>
      <c r="C15" s="23"/>
      <c r="D15" s="23"/>
      <c r="E15" s="20" t="s">
        <v>13</v>
      </c>
      <c r="F15" s="23"/>
      <c r="G15" s="23"/>
      <c r="H15" s="23"/>
      <c r="I15" s="21" t="s">
        <v>14</v>
      </c>
      <c r="J15" s="20" t="s">
        <v>1</v>
      </c>
      <c r="K15" s="24"/>
    </row>
    <row r="16" spans="1:70" s="1" customFormat="1" ht="6.95" customHeight="1">
      <c r="B16" s="22"/>
      <c r="C16" s="23"/>
      <c r="D16" s="23"/>
      <c r="E16" s="23"/>
      <c r="F16" s="23"/>
      <c r="G16" s="23"/>
      <c r="H16" s="23"/>
      <c r="I16" s="23"/>
      <c r="J16" s="23"/>
      <c r="K16" s="24"/>
    </row>
    <row r="17" spans="2:11" s="1" customFormat="1" ht="14.45" customHeight="1">
      <c r="B17" s="22"/>
      <c r="C17" s="23"/>
      <c r="D17" s="21" t="s">
        <v>15</v>
      </c>
      <c r="E17" s="23"/>
      <c r="F17" s="23"/>
      <c r="G17" s="23"/>
      <c r="H17" s="23"/>
      <c r="I17" s="21" t="s">
        <v>12</v>
      </c>
      <c r="J17" s="20" t="s">
        <v>1</v>
      </c>
      <c r="K17" s="24"/>
    </row>
    <row r="18" spans="2:11" s="1" customFormat="1" ht="18" customHeight="1">
      <c r="B18" s="22"/>
      <c r="C18" s="23"/>
      <c r="D18" s="23"/>
      <c r="E18" s="20" t="s">
        <v>16</v>
      </c>
      <c r="F18" s="23"/>
      <c r="G18" s="23"/>
      <c r="H18" s="23"/>
      <c r="I18" s="21" t="s">
        <v>14</v>
      </c>
      <c r="J18" s="20" t="s">
        <v>1</v>
      </c>
      <c r="K18" s="24"/>
    </row>
    <row r="19" spans="2:11" s="1" customFormat="1" ht="6.95" customHeight="1">
      <c r="B19" s="22"/>
      <c r="C19" s="23"/>
      <c r="D19" s="23"/>
      <c r="E19" s="23"/>
      <c r="F19" s="23"/>
      <c r="G19" s="23"/>
      <c r="H19" s="23"/>
      <c r="I19" s="23"/>
      <c r="J19" s="23"/>
      <c r="K19" s="24"/>
    </row>
    <row r="20" spans="2:11" s="1" customFormat="1" ht="14.45" customHeight="1">
      <c r="B20" s="22"/>
      <c r="C20" s="23"/>
      <c r="D20" s="21" t="s">
        <v>17</v>
      </c>
      <c r="E20" s="23"/>
      <c r="F20" s="23"/>
      <c r="G20" s="23"/>
      <c r="H20" s="23"/>
      <c r="I20" s="21" t="s">
        <v>12</v>
      </c>
      <c r="J20" s="20" t="s">
        <v>1</v>
      </c>
      <c r="K20" s="24"/>
    </row>
    <row r="21" spans="2:11" s="1" customFormat="1" ht="18" customHeight="1">
      <c r="B21" s="22"/>
      <c r="C21" s="23"/>
      <c r="D21" s="23"/>
      <c r="E21" s="20" t="s">
        <v>18</v>
      </c>
      <c r="F21" s="23"/>
      <c r="G21" s="23"/>
      <c r="H21" s="23"/>
      <c r="I21" s="21" t="s">
        <v>14</v>
      </c>
      <c r="J21" s="20" t="s">
        <v>1</v>
      </c>
      <c r="K21" s="24"/>
    </row>
    <row r="22" spans="2:11" s="1" customFormat="1" ht="6.95" customHeight="1">
      <c r="B22" s="22"/>
      <c r="C22" s="23"/>
      <c r="D22" s="23"/>
      <c r="E22" s="23"/>
      <c r="F22" s="23"/>
      <c r="G22" s="23"/>
      <c r="H22" s="23"/>
      <c r="I22" s="23"/>
      <c r="J22" s="23"/>
      <c r="K22" s="24"/>
    </row>
    <row r="23" spans="2:11" s="1" customFormat="1" ht="14.45" customHeight="1">
      <c r="B23" s="22"/>
      <c r="C23" s="23"/>
      <c r="D23" s="21" t="s">
        <v>20</v>
      </c>
      <c r="E23" s="23"/>
      <c r="F23" s="23"/>
      <c r="G23" s="23"/>
      <c r="H23" s="23"/>
      <c r="I23" s="23"/>
      <c r="J23" s="23"/>
      <c r="K23" s="24"/>
    </row>
    <row r="24" spans="2:11" s="2" customFormat="1" ht="71.25" customHeight="1">
      <c r="B24" s="45"/>
      <c r="C24" s="46"/>
      <c r="D24" s="46"/>
      <c r="E24" s="121" t="s">
        <v>21</v>
      </c>
      <c r="F24" s="121"/>
      <c r="G24" s="121"/>
      <c r="H24" s="121"/>
      <c r="I24" s="46"/>
      <c r="J24" s="46"/>
      <c r="K24" s="47"/>
    </row>
    <row r="25" spans="2:11" s="1" customFormat="1" ht="6.95" customHeight="1">
      <c r="B25" s="22"/>
      <c r="C25" s="23"/>
      <c r="D25" s="23"/>
      <c r="E25" s="23"/>
      <c r="F25" s="23"/>
      <c r="G25" s="23"/>
      <c r="H25" s="23"/>
      <c r="I25" s="23"/>
      <c r="J25" s="23"/>
      <c r="K25" s="24"/>
    </row>
    <row r="26" spans="2:11" s="1" customFormat="1" ht="6.95" customHeight="1">
      <c r="B26" s="22"/>
      <c r="C26" s="23"/>
      <c r="D26" s="35"/>
      <c r="E26" s="35"/>
      <c r="F26" s="35"/>
      <c r="G26" s="35"/>
      <c r="H26" s="35"/>
      <c r="I26" s="35"/>
      <c r="J26" s="35"/>
      <c r="K26" s="48"/>
    </row>
    <row r="27" spans="2:11" s="1" customFormat="1" ht="25.35" customHeight="1">
      <c r="B27" s="22"/>
      <c r="C27" s="23"/>
      <c r="D27" s="49" t="s">
        <v>22</v>
      </c>
      <c r="E27" s="23"/>
      <c r="F27" s="23"/>
      <c r="G27" s="23"/>
      <c r="H27" s="23"/>
      <c r="I27" s="23"/>
      <c r="J27" s="50">
        <f>ROUND(J79,2)</f>
        <v>0</v>
      </c>
      <c r="K27" s="24"/>
    </row>
    <row r="28" spans="2:11" s="1" customFormat="1" ht="6.95" customHeight="1">
      <c r="B28" s="22"/>
      <c r="C28" s="23"/>
      <c r="D28" s="35"/>
      <c r="E28" s="35"/>
      <c r="F28" s="35"/>
      <c r="G28" s="35"/>
      <c r="H28" s="35"/>
      <c r="I28" s="35"/>
      <c r="J28" s="35"/>
      <c r="K28" s="48"/>
    </row>
    <row r="29" spans="2:11" s="1" customFormat="1" ht="14.45" customHeight="1">
      <c r="B29" s="22"/>
      <c r="C29" s="23"/>
      <c r="D29" s="23"/>
      <c r="E29" s="23"/>
      <c r="F29" s="25" t="s">
        <v>24</v>
      </c>
      <c r="G29" s="23"/>
      <c r="H29" s="23"/>
      <c r="I29" s="25" t="s">
        <v>23</v>
      </c>
      <c r="J29" s="25" t="s">
        <v>25</v>
      </c>
      <c r="K29" s="24"/>
    </row>
    <row r="30" spans="2:11" s="1" customFormat="1" ht="14.45" customHeight="1">
      <c r="B30" s="22"/>
      <c r="C30" s="23"/>
      <c r="D30" s="26" t="s">
        <v>26</v>
      </c>
      <c r="E30" s="26" t="s">
        <v>27</v>
      </c>
      <c r="F30" s="51">
        <f>ROUND(SUM(BE79:BE88), 2)</f>
        <v>0</v>
      </c>
      <c r="G30" s="23"/>
      <c r="H30" s="23"/>
      <c r="I30" s="52">
        <v>0.21</v>
      </c>
      <c r="J30" s="51">
        <f>ROUND(ROUND((SUM(BE79:BE88)), 2)*I30, 2)</f>
        <v>0</v>
      </c>
      <c r="K30" s="24"/>
    </row>
    <row r="31" spans="2:11" s="1" customFormat="1" ht="14.45" customHeight="1">
      <c r="B31" s="22"/>
      <c r="C31" s="23"/>
      <c r="D31" s="23"/>
      <c r="E31" s="26" t="s">
        <v>28</v>
      </c>
      <c r="F31" s="51">
        <f>ROUND(SUM(BF79:BF88), 2)</f>
        <v>0</v>
      </c>
      <c r="G31" s="23"/>
      <c r="H31" s="23"/>
      <c r="I31" s="52">
        <v>0.15</v>
      </c>
      <c r="J31" s="51">
        <f>ROUND(ROUND((SUM(BF79:BF88)), 2)*I31, 2)</f>
        <v>0</v>
      </c>
      <c r="K31" s="24"/>
    </row>
    <row r="32" spans="2:11" s="1" customFormat="1" ht="14.45" hidden="1" customHeight="1">
      <c r="B32" s="22"/>
      <c r="C32" s="23"/>
      <c r="D32" s="23"/>
      <c r="E32" s="26" t="s">
        <v>29</v>
      </c>
      <c r="F32" s="51">
        <f>ROUND(SUM(BG79:BG88), 2)</f>
        <v>0</v>
      </c>
      <c r="G32" s="23"/>
      <c r="H32" s="23"/>
      <c r="I32" s="52">
        <v>0.21</v>
      </c>
      <c r="J32" s="51">
        <v>0</v>
      </c>
      <c r="K32" s="24"/>
    </row>
    <row r="33" spans="2:11" s="1" customFormat="1" ht="14.45" hidden="1" customHeight="1">
      <c r="B33" s="22"/>
      <c r="C33" s="23"/>
      <c r="D33" s="23"/>
      <c r="E33" s="26" t="s">
        <v>30</v>
      </c>
      <c r="F33" s="51">
        <f>ROUND(SUM(BH79:BH88), 2)</f>
        <v>0</v>
      </c>
      <c r="G33" s="23"/>
      <c r="H33" s="23"/>
      <c r="I33" s="52">
        <v>0.15</v>
      </c>
      <c r="J33" s="51">
        <v>0</v>
      </c>
      <c r="K33" s="24"/>
    </row>
    <row r="34" spans="2:11" s="1" customFormat="1" ht="14.45" hidden="1" customHeight="1">
      <c r="B34" s="22"/>
      <c r="C34" s="23"/>
      <c r="D34" s="23"/>
      <c r="E34" s="26" t="s">
        <v>31</v>
      </c>
      <c r="F34" s="51">
        <f>ROUND(SUM(BI79:BI88), 2)</f>
        <v>0</v>
      </c>
      <c r="G34" s="23"/>
      <c r="H34" s="23"/>
      <c r="I34" s="52">
        <v>0</v>
      </c>
      <c r="J34" s="51">
        <v>0</v>
      </c>
      <c r="K34" s="24"/>
    </row>
    <row r="35" spans="2:11" s="1" customFormat="1" ht="6.95" customHeight="1">
      <c r="B35" s="22"/>
      <c r="C35" s="23"/>
      <c r="D35" s="23"/>
      <c r="E35" s="23"/>
      <c r="F35" s="23"/>
      <c r="G35" s="23"/>
      <c r="H35" s="23"/>
      <c r="I35" s="23"/>
      <c r="J35" s="23"/>
      <c r="K35" s="24"/>
    </row>
    <row r="36" spans="2:11" s="1" customFormat="1" ht="25.35" customHeight="1">
      <c r="B36" s="22"/>
      <c r="C36" s="53"/>
      <c r="D36" s="54" t="s">
        <v>32</v>
      </c>
      <c r="E36" s="36"/>
      <c r="F36" s="36"/>
      <c r="G36" s="55" t="s">
        <v>33</v>
      </c>
      <c r="H36" s="56" t="s">
        <v>34</v>
      </c>
      <c r="I36" s="36"/>
      <c r="J36" s="57">
        <f>SUM(J27:J34)</f>
        <v>0</v>
      </c>
      <c r="K36" s="58"/>
    </row>
    <row r="37" spans="2:11" s="1" customFormat="1" ht="14.45" customHeight="1">
      <c r="B37" s="27"/>
      <c r="C37" s="28"/>
      <c r="D37" s="28"/>
      <c r="E37" s="28"/>
      <c r="F37" s="28"/>
      <c r="G37" s="28"/>
      <c r="H37" s="28"/>
      <c r="I37" s="28"/>
      <c r="J37" s="28"/>
      <c r="K37" s="29"/>
    </row>
    <row r="41" spans="2:11" s="1" customFormat="1" ht="6.95" customHeight="1">
      <c r="B41" s="30"/>
      <c r="C41" s="31"/>
      <c r="D41" s="31"/>
      <c r="E41" s="31"/>
      <c r="F41" s="31"/>
      <c r="G41" s="31"/>
      <c r="H41" s="31"/>
      <c r="I41" s="31"/>
      <c r="J41" s="31"/>
      <c r="K41" s="59"/>
    </row>
    <row r="42" spans="2:11" s="1" customFormat="1" ht="36.950000000000003" customHeight="1">
      <c r="B42" s="22"/>
      <c r="C42" s="17" t="s">
        <v>49</v>
      </c>
      <c r="D42" s="23"/>
      <c r="E42" s="23"/>
      <c r="F42" s="23"/>
      <c r="G42" s="23"/>
      <c r="H42" s="23"/>
      <c r="I42" s="23"/>
      <c r="J42" s="23"/>
      <c r="K42" s="24"/>
    </row>
    <row r="43" spans="2:11" s="1" customFormat="1" ht="6.95" customHeight="1">
      <c r="B43" s="22"/>
      <c r="C43" s="23"/>
      <c r="D43" s="23"/>
      <c r="E43" s="23"/>
      <c r="F43" s="23"/>
      <c r="G43" s="23"/>
      <c r="H43" s="23"/>
      <c r="I43" s="23"/>
      <c r="J43" s="23"/>
      <c r="K43" s="24"/>
    </row>
    <row r="44" spans="2:11" s="1" customFormat="1" ht="14.45" customHeight="1">
      <c r="B44" s="22"/>
      <c r="C44" s="21" t="s">
        <v>5</v>
      </c>
      <c r="D44" s="23"/>
      <c r="E44" s="23"/>
      <c r="F44" s="23"/>
      <c r="G44" s="23"/>
      <c r="H44" s="23"/>
      <c r="I44" s="23"/>
      <c r="J44" s="23"/>
      <c r="K44" s="24"/>
    </row>
    <row r="45" spans="2:11" s="1" customFormat="1" ht="16.5" customHeight="1">
      <c r="B45" s="22"/>
      <c r="C45" s="23"/>
      <c r="D45" s="23"/>
      <c r="E45" s="127" t="e">
        <f>E7</f>
        <v>#REF!</v>
      </c>
      <c r="F45" s="133"/>
      <c r="G45" s="133"/>
      <c r="H45" s="133"/>
      <c r="I45" s="23"/>
      <c r="J45" s="23"/>
      <c r="K45" s="24"/>
    </row>
    <row r="46" spans="2:11" s="1" customFormat="1" ht="14.45" customHeight="1">
      <c r="B46" s="22"/>
      <c r="C46" s="21" t="s">
        <v>48</v>
      </c>
      <c r="D46" s="23"/>
      <c r="E46" s="23"/>
      <c r="F46" s="23"/>
      <c r="G46" s="23"/>
      <c r="H46" s="23"/>
      <c r="I46" s="23"/>
      <c r="J46" s="23"/>
      <c r="K46" s="24"/>
    </row>
    <row r="47" spans="2:11" s="1" customFormat="1" ht="17.25" customHeight="1">
      <c r="B47" s="22"/>
      <c r="C47" s="23"/>
      <c r="D47" s="23"/>
      <c r="E47" s="129" t="str">
        <f>E9</f>
        <v>SO10 - SO10 Demolice</v>
      </c>
      <c r="F47" s="128"/>
      <c r="G47" s="128"/>
      <c r="H47" s="128"/>
      <c r="I47" s="23"/>
      <c r="J47" s="23"/>
      <c r="K47" s="24"/>
    </row>
    <row r="48" spans="2:11" s="1" customFormat="1" ht="6.95" customHeight="1">
      <c r="B48" s="22"/>
      <c r="C48" s="23"/>
      <c r="D48" s="23"/>
      <c r="E48" s="23"/>
      <c r="F48" s="23"/>
      <c r="G48" s="23"/>
      <c r="H48" s="23"/>
      <c r="I48" s="23"/>
      <c r="J48" s="23"/>
      <c r="K48" s="24"/>
    </row>
    <row r="49" spans="2:47" s="1" customFormat="1" ht="18" customHeight="1">
      <c r="B49" s="22"/>
      <c r="C49" s="21" t="s">
        <v>8</v>
      </c>
      <c r="D49" s="23"/>
      <c r="E49" s="23"/>
      <c r="F49" s="20" t="str">
        <f>F12</f>
        <v xml:space="preserve">Hradec Králové-Roudnička </v>
      </c>
      <c r="G49" s="23"/>
      <c r="H49" s="23"/>
      <c r="I49" s="21" t="s">
        <v>10</v>
      </c>
      <c r="J49" s="120">
        <v>43432</v>
      </c>
      <c r="K49" s="24"/>
    </row>
    <row r="50" spans="2:47" s="1" customFormat="1" ht="6.95" customHeight="1">
      <c r="B50" s="22"/>
      <c r="C50" s="23"/>
      <c r="D50" s="23"/>
      <c r="E50" s="23"/>
      <c r="F50" s="23"/>
      <c r="G50" s="23"/>
      <c r="H50" s="23"/>
      <c r="I50" s="23"/>
      <c r="J50" s="23"/>
      <c r="K50" s="24"/>
    </row>
    <row r="51" spans="2:47" s="1" customFormat="1" ht="15">
      <c r="B51" s="22"/>
      <c r="C51" s="21" t="s">
        <v>11</v>
      </c>
      <c r="D51" s="23"/>
      <c r="E51" s="23"/>
      <c r="F51" s="20" t="str">
        <f>E15</f>
        <v>Královéhradecký kraj</v>
      </c>
      <c r="G51" s="23"/>
      <c r="H51" s="23"/>
      <c r="I51" s="21" t="s">
        <v>17</v>
      </c>
      <c r="J51" s="121" t="str">
        <f>E21</f>
        <v>Pridos Hradec Králové</v>
      </c>
      <c r="K51" s="24"/>
    </row>
    <row r="52" spans="2:47" s="1" customFormat="1" ht="14.45" customHeight="1">
      <c r="B52" s="22"/>
      <c r="C52" s="21" t="s">
        <v>15</v>
      </c>
      <c r="D52" s="23"/>
      <c r="E52" s="23"/>
      <c r="F52" s="20" t="str">
        <f>IF(E18="","",E18)</f>
        <v xml:space="preserve">bude určen ve výběrovém řízení </v>
      </c>
      <c r="G52" s="23"/>
      <c r="H52" s="23"/>
      <c r="I52" s="23"/>
      <c r="J52" s="130"/>
      <c r="K52" s="24"/>
    </row>
    <row r="53" spans="2:47" s="1" customFormat="1" ht="10.35" customHeight="1">
      <c r="B53" s="22"/>
      <c r="C53" s="23"/>
      <c r="D53" s="23"/>
      <c r="E53" s="23"/>
      <c r="F53" s="23"/>
      <c r="G53" s="23"/>
      <c r="H53" s="23"/>
      <c r="I53" s="23"/>
      <c r="J53" s="23"/>
      <c r="K53" s="24"/>
    </row>
    <row r="54" spans="2:47" s="1" customFormat="1" ht="29.25" customHeight="1">
      <c r="B54" s="22"/>
      <c r="C54" s="60" t="s">
        <v>50</v>
      </c>
      <c r="D54" s="53"/>
      <c r="E54" s="53"/>
      <c r="F54" s="53"/>
      <c r="G54" s="53"/>
      <c r="H54" s="53"/>
      <c r="I54" s="53"/>
      <c r="J54" s="61" t="s">
        <v>51</v>
      </c>
      <c r="K54" s="62"/>
    </row>
    <row r="55" spans="2:47" s="1" customFormat="1" ht="10.35" customHeight="1">
      <c r="B55" s="22"/>
      <c r="C55" s="23"/>
      <c r="D55" s="23"/>
      <c r="E55" s="23"/>
      <c r="F55" s="23"/>
      <c r="G55" s="23"/>
      <c r="H55" s="23"/>
      <c r="I55" s="23"/>
      <c r="J55" s="23"/>
      <c r="K55" s="24"/>
    </row>
    <row r="56" spans="2:47" s="1" customFormat="1" ht="29.25" customHeight="1">
      <c r="B56" s="22"/>
      <c r="C56" s="63" t="s">
        <v>52</v>
      </c>
      <c r="D56" s="23"/>
      <c r="E56" s="23"/>
      <c r="F56" s="23"/>
      <c r="G56" s="23"/>
      <c r="H56" s="23"/>
      <c r="I56" s="23"/>
      <c r="J56" s="50">
        <f>J79</f>
        <v>0</v>
      </c>
      <c r="K56" s="24"/>
      <c r="AU56" s="11" t="s">
        <v>53</v>
      </c>
    </row>
    <row r="57" spans="2:47" s="3" customFormat="1" ht="24.95" customHeight="1">
      <c r="B57" s="64"/>
      <c r="C57" s="65"/>
      <c r="D57" s="66" t="s">
        <v>54</v>
      </c>
      <c r="E57" s="67"/>
      <c r="F57" s="67"/>
      <c r="G57" s="67"/>
      <c r="H57" s="67"/>
      <c r="I57" s="67"/>
      <c r="J57" s="68">
        <f>J80</f>
        <v>0</v>
      </c>
      <c r="K57" s="69"/>
    </row>
    <row r="58" spans="2:47" s="4" customFormat="1" ht="19.899999999999999" customHeight="1">
      <c r="B58" s="70"/>
      <c r="C58" s="71"/>
      <c r="D58" s="72" t="s">
        <v>55</v>
      </c>
      <c r="E58" s="73"/>
      <c r="F58" s="73"/>
      <c r="G58" s="73"/>
      <c r="H58" s="73"/>
      <c r="I58" s="73"/>
      <c r="J58" s="74">
        <f>J81</f>
        <v>0</v>
      </c>
      <c r="K58" s="75"/>
    </row>
    <row r="59" spans="2:47" s="4" customFormat="1" ht="19.899999999999999" customHeight="1">
      <c r="B59" s="70"/>
      <c r="C59" s="71"/>
      <c r="D59" s="72" t="s">
        <v>82</v>
      </c>
      <c r="E59" s="73"/>
      <c r="F59" s="73"/>
      <c r="G59" s="73"/>
      <c r="H59" s="73"/>
      <c r="I59" s="73"/>
      <c r="J59" s="74">
        <f>J84</f>
        <v>0</v>
      </c>
      <c r="K59" s="75"/>
    </row>
    <row r="60" spans="2:47" s="1" customFormat="1" ht="21.75" customHeight="1">
      <c r="B60" s="22"/>
      <c r="C60" s="23"/>
      <c r="D60" s="23"/>
      <c r="E60" s="23"/>
      <c r="F60" s="23"/>
      <c r="G60" s="23"/>
      <c r="H60" s="23"/>
      <c r="I60" s="23"/>
      <c r="J60" s="23"/>
      <c r="K60" s="24"/>
    </row>
    <row r="61" spans="2:47" s="1" customFormat="1" ht="6.95" customHeight="1">
      <c r="B61" s="27"/>
      <c r="C61" s="28"/>
      <c r="D61" s="28"/>
      <c r="E61" s="28"/>
      <c r="F61" s="28"/>
      <c r="G61" s="28"/>
      <c r="H61" s="28"/>
      <c r="I61" s="28"/>
      <c r="J61" s="28"/>
      <c r="K61" s="29"/>
    </row>
    <row r="65" spans="2:63" s="1" customFormat="1" ht="6.95" customHeight="1">
      <c r="B65" s="30"/>
      <c r="C65" s="31"/>
      <c r="D65" s="31"/>
      <c r="E65" s="31"/>
      <c r="F65" s="31"/>
      <c r="G65" s="31"/>
      <c r="H65" s="31"/>
      <c r="I65" s="31"/>
      <c r="J65" s="31"/>
      <c r="K65" s="31"/>
      <c r="L65" s="22"/>
    </row>
    <row r="66" spans="2:63" s="1" customFormat="1" ht="36.950000000000003" customHeight="1">
      <c r="B66" s="22"/>
      <c r="C66" s="32" t="s">
        <v>56</v>
      </c>
      <c r="L66" s="22"/>
    </row>
    <row r="67" spans="2:63" s="1" customFormat="1" ht="6.95" customHeight="1">
      <c r="B67" s="22"/>
      <c r="L67" s="22"/>
    </row>
    <row r="68" spans="2:63" s="1" customFormat="1" ht="14.45" customHeight="1">
      <c r="B68" s="22"/>
      <c r="C68" s="33" t="s">
        <v>5</v>
      </c>
      <c r="L68" s="22"/>
    </row>
    <row r="69" spans="2:63" s="1" customFormat="1" ht="16.5" customHeight="1">
      <c r="B69" s="22"/>
      <c r="E69" s="131" t="e">
        <f>E7</f>
        <v>#REF!</v>
      </c>
      <c r="F69" s="132"/>
      <c r="G69" s="132"/>
      <c r="H69" s="132"/>
      <c r="L69" s="22"/>
    </row>
    <row r="70" spans="2:63" s="1" customFormat="1" ht="14.45" customHeight="1">
      <c r="B70" s="22"/>
      <c r="C70" s="33" t="s">
        <v>48</v>
      </c>
      <c r="L70" s="22"/>
    </row>
    <row r="71" spans="2:63" s="1" customFormat="1" ht="17.25" customHeight="1">
      <c r="B71" s="22"/>
      <c r="E71" s="122" t="str">
        <f>E9</f>
        <v>SO10 - SO10 Demolice</v>
      </c>
      <c r="F71" s="125"/>
      <c r="G71" s="125"/>
      <c r="H71" s="125"/>
      <c r="L71" s="22"/>
    </row>
    <row r="72" spans="2:63" s="1" customFormat="1" ht="6.95" customHeight="1">
      <c r="B72" s="22"/>
      <c r="L72" s="22"/>
    </row>
    <row r="73" spans="2:63" s="1" customFormat="1" ht="18" customHeight="1">
      <c r="B73" s="22"/>
      <c r="C73" s="33" t="s">
        <v>8</v>
      </c>
      <c r="F73" s="76" t="str">
        <f>F12</f>
        <v xml:space="preserve">Hradec Králové-Roudnička </v>
      </c>
      <c r="I73" s="33" t="s">
        <v>10</v>
      </c>
      <c r="J73" s="34">
        <v>43432</v>
      </c>
      <c r="L73" s="22"/>
    </row>
    <row r="74" spans="2:63" s="1" customFormat="1" ht="6.95" customHeight="1">
      <c r="B74" s="22"/>
      <c r="L74" s="22"/>
    </row>
    <row r="75" spans="2:63" s="1" customFormat="1" ht="15">
      <c r="B75" s="22"/>
      <c r="C75" s="33" t="s">
        <v>11</v>
      </c>
      <c r="F75" s="76" t="str">
        <f>E15</f>
        <v>Královéhradecký kraj</v>
      </c>
      <c r="I75" s="33" t="s">
        <v>17</v>
      </c>
      <c r="J75" s="76" t="str">
        <f>E21</f>
        <v>Pridos Hradec Králové</v>
      </c>
      <c r="L75" s="22"/>
    </row>
    <row r="76" spans="2:63" s="1" customFormat="1" ht="14.45" customHeight="1">
      <c r="B76" s="22"/>
      <c r="C76" s="33" t="s">
        <v>15</v>
      </c>
      <c r="F76" s="76" t="str">
        <f>IF(E18="","",E18)</f>
        <v xml:space="preserve">bude určen ve výběrovém řízení </v>
      </c>
      <c r="L76" s="22"/>
    </row>
    <row r="77" spans="2:63" s="1" customFormat="1" ht="10.35" customHeight="1">
      <c r="B77" s="22"/>
      <c r="L77" s="22"/>
    </row>
    <row r="78" spans="2:63" s="5" customFormat="1" ht="29.25" customHeight="1">
      <c r="B78" s="77"/>
      <c r="C78" s="78" t="s">
        <v>57</v>
      </c>
      <c r="D78" s="79" t="s">
        <v>36</v>
      </c>
      <c r="E78" s="79" t="s">
        <v>35</v>
      </c>
      <c r="F78" s="79" t="s">
        <v>58</v>
      </c>
      <c r="G78" s="79" t="s">
        <v>59</v>
      </c>
      <c r="H78" s="79" t="s">
        <v>60</v>
      </c>
      <c r="I78" s="79" t="s">
        <v>61</v>
      </c>
      <c r="J78" s="79" t="s">
        <v>51</v>
      </c>
      <c r="K78" s="80" t="s">
        <v>62</v>
      </c>
      <c r="L78" s="77"/>
      <c r="M78" s="37" t="s">
        <v>63</v>
      </c>
      <c r="N78" s="38" t="s">
        <v>26</v>
      </c>
      <c r="O78" s="38" t="s">
        <v>64</v>
      </c>
      <c r="P78" s="38" t="s">
        <v>65</v>
      </c>
      <c r="Q78" s="38" t="s">
        <v>66</v>
      </c>
      <c r="R78" s="38" t="s">
        <v>67</v>
      </c>
      <c r="S78" s="38" t="s">
        <v>68</v>
      </c>
      <c r="T78" s="39" t="s">
        <v>69</v>
      </c>
    </row>
    <row r="79" spans="2:63" s="1" customFormat="1" ht="29.25" customHeight="1">
      <c r="B79" s="22"/>
      <c r="C79" s="41" t="s">
        <v>52</v>
      </c>
      <c r="J79" s="81">
        <f>BK79</f>
        <v>0</v>
      </c>
      <c r="L79" s="22"/>
      <c r="M79" s="40"/>
      <c r="N79" s="35"/>
      <c r="O79" s="35"/>
      <c r="P79" s="82">
        <f>P80</f>
        <v>528.48359299999993</v>
      </c>
      <c r="Q79" s="35"/>
      <c r="R79" s="82">
        <f>R80</f>
        <v>0</v>
      </c>
      <c r="S79" s="35"/>
      <c r="T79" s="83">
        <f>T80</f>
        <v>300.23685</v>
      </c>
      <c r="AT79" s="11" t="s">
        <v>37</v>
      </c>
      <c r="AU79" s="11" t="s">
        <v>53</v>
      </c>
      <c r="BK79" s="84">
        <f>BK80</f>
        <v>0</v>
      </c>
    </row>
    <row r="80" spans="2:63" s="6" customFormat="1" ht="37.35" customHeight="1">
      <c r="B80" s="85"/>
      <c r="D80" s="86" t="s">
        <v>37</v>
      </c>
      <c r="E80" s="87" t="s">
        <v>70</v>
      </c>
      <c r="F80" s="87" t="s">
        <v>71</v>
      </c>
      <c r="J80" s="88">
        <f>BK80</f>
        <v>0</v>
      </c>
      <c r="L80" s="85"/>
      <c r="M80" s="89"/>
      <c r="N80" s="90"/>
      <c r="O80" s="90"/>
      <c r="P80" s="91">
        <f>P81+P84</f>
        <v>528.48359299999993</v>
      </c>
      <c r="Q80" s="90"/>
      <c r="R80" s="91">
        <f>R81+R84</f>
        <v>0</v>
      </c>
      <c r="S80" s="90"/>
      <c r="T80" s="92">
        <f>T81+T84</f>
        <v>300.23685</v>
      </c>
      <c r="AR80" s="86" t="s">
        <v>39</v>
      </c>
      <c r="AT80" s="93" t="s">
        <v>37</v>
      </c>
      <c r="AU80" s="93" t="s">
        <v>38</v>
      </c>
      <c r="AY80" s="86" t="s">
        <v>72</v>
      </c>
      <c r="BK80" s="94">
        <f>BK81+BK84</f>
        <v>0</v>
      </c>
    </row>
    <row r="81" spans="2:65" s="6" customFormat="1" ht="19.899999999999999" customHeight="1">
      <c r="B81" s="85"/>
      <c r="D81" s="86" t="s">
        <v>37</v>
      </c>
      <c r="E81" s="95" t="s">
        <v>79</v>
      </c>
      <c r="F81" s="95" t="s">
        <v>81</v>
      </c>
      <c r="J81" s="96">
        <f>BK81</f>
        <v>0</v>
      </c>
      <c r="L81" s="85"/>
      <c r="M81" s="89"/>
      <c r="N81" s="90"/>
      <c r="O81" s="90"/>
      <c r="P81" s="91">
        <f>SUM(P82:P83)</f>
        <v>493.05562699999996</v>
      </c>
      <c r="Q81" s="90"/>
      <c r="R81" s="91">
        <f>SUM(R82:R83)</f>
        <v>0</v>
      </c>
      <c r="S81" s="90"/>
      <c r="T81" s="92">
        <f>SUM(T82:T83)</f>
        <v>300.23685</v>
      </c>
      <c r="AR81" s="86" t="s">
        <v>39</v>
      </c>
      <c r="AT81" s="93" t="s">
        <v>37</v>
      </c>
      <c r="AU81" s="93" t="s">
        <v>39</v>
      </c>
      <c r="AY81" s="86" t="s">
        <v>72</v>
      </c>
      <c r="BK81" s="94">
        <f>SUM(BK82:BK83)</f>
        <v>0</v>
      </c>
    </row>
    <row r="82" spans="2:65" s="1" customFormat="1" ht="25.5" customHeight="1">
      <c r="B82" s="97"/>
      <c r="C82" s="98" t="s">
        <v>39</v>
      </c>
      <c r="D82" s="98" t="s">
        <v>73</v>
      </c>
      <c r="E82" s="99" t="s">
        <v>88</v>
      </c>
      <c r="F82" s="100" t="s">
        <v>89</v>
      </c>
      <c r="G82" s="101" t="s">
        <v>74</v>
      </c>
      <c r="H82" s="102">
        <v>667.19299999999998</v>
      </c>
      <c r="I82" s="103">
        <v>0</v>
      </c>
      <c r="J82" s="103">
        <f>ROUND(I82*H82,2)</f>
        <v>0</v>
      </c>
      <c r="K82" s="100" t="s">
        <v>75</v>
      </c>
      <c r="L82" s="22"/>
      <c r="M82" s="104" t="s">
        <v>1</v>
      </c>
      <c r="N82" s="105" t="s">
        <v>27</v>
      </c>
      <c r="O82" s="106">
        <v>0.73899999999999999</v>
      </c>
      <c r="P82" s="106">
        <f>O82*H82</f>
        <v>493.05562699999996</v>
      </c>
      <c r="Q82" s="106">
        <v>0</v>
      </c>
      <c r="R82" s="106">
        <f>Q82*H82</f>
        <v>0</v>
      </c>
      <c r="S82" s="106">
        <v>0.45</v>
      </c>
      <c r="T82" s="107">
        <f>S82*H82</f>
        <v>300.23685</v>
      </c>
      <c r="AR82" s="11" t="s">
        <v>76</v>
      </c>
      <c r="AT82" s="11" t="s">
        <v>73</v>
      </c>
      <c r="AU82" s="11" t="s">
        <v>40</v>
      </c>
      <c r="AY82" s="11" t="s">
        <v>72</v>
      </c>
      <c r="BE82" s="108">
        <f>IF(N82="základní",J82,0)</f>
        <v>0</v>
      </c>
      <c r="BF82" s="108">
        <f>IF(N82="snížená",J82,0)</f>
        <v>0</v>
      </c>
      <c r="BG82" s="108">
        <f>IF(N82="zákl. přenesená",J82,0)</f>
        <v>0</v>
      </c>
      <c r="BH82" s="108">
        <f>IF(N82="sníž. přenesená",J82,0)</f>
        <v>0</v>
      </c>
      <c r="BI82" s="108">
        <f>IF(N82="nulová",J82,0)</f>
        <v>0</v>
      </c>
      <c r="BJ82" s="11" t="s">
        <v>39</v>
      </c>
      <c r="BK82" s="108">
        <f>ROUND(I82*H82,2)</f>
        <v>0</v>
      </c>
      <c r="BL82" s="11" t="s">
        <v>76</v>
      </c>
      <c r="BM82" s="11" t="s">
        <v>90</v>
      </c>
    </row>
    <row r="83" spans="2:65" s="7" customFormat="1">
      <c r="B83" s="109"/>
      <c r="D83" s="110" t="s">
        <v>77</v>
      </c>
      <c r="E83" s="111" t="s">
        <v>1</v>
      </c>
      <c r="F83" s="112" t="s">
        <v>91</v>
      </c>
      <c r="H83" s="113">
        <v>667.19299999999998</v>
      </c>
      <c r="L83" s="109"/>
      <c r="M83" s="114"/>
      <c r="N83" s="115"/>
      <c r="O83" s="115"/>
      <c r="P83" s="115"/>
      <c r="Q83" s="115"/>
      <c r="R83" s="115"/>
      <c r="S83" s="115"/>
      <c r="T83" s="116"/>
      <c r="AT83" s="111" t="s">
        <v>77</v>
      </c>
      <c r="AU83" s="111" t="s">
        <v>40</v>
      </c>
      <c r="AV83" s="7" t="s">
        <v>40</v>
      </c>
      <c r="AW83" s="7" t="s">
        <v>19</v>
      </c>
      <c r="AX83" s="7" t="s">
        <v>39</v>
      </c>
      <c r="AY83" s="111" t="s">
        <v>72</v>
      </c>
    </row>
    <row r="84" spans="2:65" s="6" customFormat="1" ht="29.85" customHeight="1">
      <c r="B84" s="85"/>
      <c r="D84" s="86" t="s">
        <v>37</v>
      </c>
      <c r="E84" s="95" t="s">
        <v>83</v>
      </c>
      <c r="F84" s="95" t="s">
        <v>84</v>
      </c>
      <c r="J84" s="96">
        <f>BK84</f>
        <v>0</v>
      </c>
      <c r="L84" s="85"/>
      <c r="M84" s="89"/>
      <c r="N84" s="90"/>
      <c r="O84" s="90"/>
      <c r="P84" s="91">
        <f>SUM(P85:P88)</f>
        <v>35.427965999999998</v>
      </c>
      <c r="Q84" s="90"/>
      <c r="R84" s="91">
        <f>SUM(R85:R88)</f>
        <v>0</v>
      </c>
      <c r="S84" s="90"/>
      <c r="T84" s="92">
        <f>SUM(T85:T88)</f>
        <v>0</v>
      </c>
      <c r="AR84" s="86" t="s">
        <v>39</v>
      </c>
      <c r="AT84" s="93" t="s">
        <v>37</v>
      </c>
      <c r="AU84" s="93" t="s">
        <v>39</v>
      </c>
      <c r="AY84" s="86" t="s">
        <v>72</v>
      </c>
      <c r="BK84" s="94">
        <f>SUM(BK85:BK88)</f>
        <v>0</v>
      </c>
    </row>
    <row r="85" spans="2:65" s="1" customFormat="1" ht="16.5" customHeight="1">
      <c r="B85" s="97"/>
      <c r="C85" s="98" t="s">
        <v>40</v>
      </c>
      <c r="D85" s="98" t="s">
        <v>73</v>
      </c>
      <c r="E85" s="99" t="s">
        <v>92</v>
      </c>
      <c r="F85" s="100" t="s">
        <v>93</v>
      </c>
      <c r="G85" s="101" t="s">
        <v>80</v>
      </c>
      <c r="H85" s="102">
        <v>300.23700000000002</v>
      </c>
      <c r="I85" s="103">
        <v>0</v>
      </c>
      <c r="J85" s="103">
        <f>ROUND(I85*H85,2)</f>
        <v>0</v>
      </c>
      <c r="K85" s="100" t="s">
        <v>75</v>
      </c>
      <c r="L85" s="22"/>
      <c r="M85" s="104" t="s">
        <v>1</v>
      </c>
      <c r="N85" s="105" t="s">
        <v>27</v>
      </c>
      <c r="O85" s="106">
        <v>9.0999999999999998E-2</v>
      </c>
      <c r="P85" s="106">
        <f>O85*H85</f>
        <v>27.321567000000002</v>
      </c>
      <c r="Q85" s="106">
        <v>0</v>
      </c>
      <c r="R85" s="106">
        <f>Q85*H85</f>
        <v>0</v>
      </c>
      <c r="S85" s="106">
        <v>0</v>
      </c>
      <c r="T85" s="107">
        <f>S85*H85</f>
        <v>0</v>
      </c>
      <c r="AR85" s="11" t="s">
        <v>76</v>
      </c>
      <c r="AT85" s="11" t="s">
        <v>73</v>
      </c>
      <c r="AU85" s="11" t="s">
        <v>40</v>
      </c>
      <c r="AY85" s="11" t="s">
        <v>72</v>
      </c>
      <c r="BE85" s="108">
        <f>IF(N85="základní",J85,0)</f>
        <v>0</v>
      </c>
      <c r="BF85" s="108">
        <f>IF(N85="snížená",J85,0)</f>
        <v>0</v>
      </c>
      <c r="BG85" s="108">
        <f>IF(N85="zákl. přenesená",J85,0)</f>
        <v>0</v>
      </c>
      <c r="BH85" s="108">
        <f>IF(N85="sníž. přenesená",J85,0)</f>
        <v>0</v>
      </c>
      <c r="BI85" s="108">
        <f>IF(N85="nulová",J85,0)</f>
        <v>0</v>
      </c>
      <c r="BJ85" s="11" t="s">
        <v>39</v>
      </c>
      <c r="BK85" s="108">
        <f>ROUND(I85*H85,2)</f>
        <v>0</v>
      </c>
      <c r="BL85" s="11" t="s">
        <v>76</v>
      </c>
      <c r="BM85" s="11" t="s">
        <v>94</v>
      </c>
    </row>
    <row r="86" spans="2:65" s="1" customFormat="1" ht="16.5" customHeight="1">
      <c r="B86" s="97"/>
      <c r="C86" s="98" t="s">
        <v>78</v>
      </c>
      <c r="D86" s="98" t="s">
        <v>73</v>
      </c>
      <c r="E86" s="99" t="s">
        <v>95</v>
      </c>
      <c r="F86" s="100" t="s">
        <v>96</v>
      </c>
      <c r="G86" s="101" t="s">
        <v>80</v>
      </c>
      <c r="H86" s="102">
        <v>2702.1329999999998</v>
      </c>
      <c r="I86" s="103">
        <v>0</v>
      </c>
      <c r="J86" s="103">
        <f>ROUND(I86*H86,2)</f>
        <v>0</v>
      </c>
      <c r="K86" s="100" t="s">
        <v>75</v>
      </c>
      <c r="L86" s="22"/>
      <c r="M86" s="104" t="s">
        <v>1</v>
      </c>
      <c r="N86" s="105" t="s">
        <v>27</v>
      </c>
      <c r="O86" s="106">
        <v>3.0000000000000001E-3</v>
      </c>
      <c r="P86" s="106">
        <f>O86*H86</f>
        <v>8.1063989999999997</v>
      </c>
      <c r="Q86" s="106">
        <v>0</v>
      </c>
      <c r="R86" s="106">
        <f>Q86*H86</f>
        <v>0</v>
      </c>
      <c r="S86" s="106">
        <v>0</v>
      </c>
      <c r="T86" s="107">
        <f>S86*H86</f>
        <v>0</v>
      </c>
      <c r="AR86" s="11" t="s">
        <v>76</v>
      </c>
      <c r="AT86" s="11" t="s">
        <v>73</v>
      </c>
      <c r="AU86" s="11" t="s">
        <v>40</v>
      </c>
      <c r="AY86" s="11" t="s">
        <v>72</v>
      </c>
      <c r="BE86" s="108">
        <f>IF(N86="základní",J86,0)</f>
        <v>0</v>
      </c>
      <c r="BF86" s="108">
        <f>IF(N86="snížená",J86,0)</f>
        <v>0</v>
      </c>
      <c r="BG86" s="108">
        <f>IF(N86="zákl. přenesená",J86,0)</f>
        <v>0</v>
      </c>
      <c r="BH86" s="108">
        <f>IF(N86="sníž. přenesená",J86,0)</f>
        <v>0</v>
      </c>
      <c r="BI86" s="108">
        <f>IF(N86="nulová",J86,0)</f>
        <v>0</v>
      </c>
      <c r="BJ86" s="11" t="s">
        <v>39</v>
      </c>
      <c r="BK86" s="108">
        <f>ROUND(I86*H86,2)</f>
        <v>0</v>
      </c>
      <c r="BL86" s="11" t="s">
        <v>76</v>
      </c>
      <c r="BM86" s="11" t="s">
        <v>97</v>
      </c>
    </row>
    <row r="87" spans="2:65" s="7" customFormat="1">
      <c r="B87" s="109"/>
      <c r="D87" s="110" t="s">
        <v>77</v>
      </c>
      <c r="E87" s="111" t="s">
        <v>1</v>
      </c>
      <c r="F87" s="112" t="s">
        <v>98</v>
      </c>
      <c r="H87" s="113">
        <v>2702.1329999999998</v>
      </c>
      <c r="L87" s="109"/>
      <c r="M87" s="114"/>
      <c r="N87" s="115"/>
      <c r="O87" s="115"/>
      <c r="P87" s="115"/>
      <c r="Q87" s="115"/>
      <c r="R87" s="115"/>
      <c r="S87" s="115"/>
      <c r="T87" s="116"/>
      <c r="AT87" s="111" t="s">
        <v>77</v>
      </c>
      <c r="AU87" s="111" t="s">
        <v>40</v>
      </c>
      <c r="AV87" s="7" t="s">
        <v>40</v>
      </c>
      <c r="AW87" s="7" t="s">
        <v>19</v>
      </c>
      <c r="AX87" s="7" t="s">
        <v>39</v>
      </c>
      <c r="AY87" s="111" t="s">
        <v>72</v>
      </c>
    </row>
    <row r="88" spans="2:65" s="1" customFormat="1" ht="25.5" customHeight="1">
      <c r="B88" s="97"/>
      <c r="C88" s="98" t="s">
        <v>76</v>
      </c>
      <c r="D88" s="98" t="s">
        <v>73</v>
      </c>
      <c r="E88" s="99" t="s">
        <v>85</v>
      </c>
      <c r="F88" s="100" t="s">
        <v>86</v>
      </c>
      <c r="G88" s="101" t="s">
        <v>80</v>
      </c>
      <c r="H88" s="102">
        <v>300.23700000000002</v>
      </c>
      <c r="I88" s="103">
        <v>0</v>
      </c>
      <c r="J88" s="103">
        <f>ROUND(I88*H88,2)</f>
        <v>0</v>
      </c>
      <c r="K88" s="100" t="s">
        <v>75</v>
      </c>
      <c r="L88" s="22"/>
      <c r="M88" s="104" t="s">
        <v>1</v>
      </c>
      <c r="N88" s="117" t="s">
        <v>27</v>
      </c>
      <c r="O88" s="118">
        <v>0</v>
      </c>
      <c r="P88" s="118">
        <f>O88*H88</f>
        <v>0</v>
      </c>
      <c r="Q88" s="118">
        <v>0</v>
      </c>
      <c r="R88" s="118">
        <f>Q88*H88</f>
        <v>0</v>
      </c>
      <c r="S88" s="118">
        <v>0</v>
      </c>
      <c r="T88" s="119">
        <f>S88*H88</f>
        <v>0</v>
      </c>
      <c r="AR88" s="11" t="s">
        <v>76</v>
      </c>
      <c r="AT88" s="11" t="s">
        <v>73</v>
      </c>
      <c r="AU88" s="11" t="s">
        <v>40</v>
      </c>
      <c r="AY88" s="11" t="s">
        <v>72</v>
      </c>
      <c r="BE88" s="108">
        <f>IF(N88="základní",J88,0)</f>
        <v>0</v>
      </c>
      <c r="BF88" s="108">
        <f>IF(N88="snížená",J88,0)</f>
        <v>0</v>
      </c>
      <c r="BG88" s="108">
        <f>IF(N88="zákl. přenesená",J88,0)</f>
        <v>0</v>
      </c>
      <c r="BH88" s="108">
        <f>IF(N88="sníž. přenesená",J88,0)</f>
        <v>0</v>
      </c>
      <c r="BI88" s="108">
        <f>IF(N88="nulová",J88,0)</f>
        <v>0</v>
      </c>
      <c r="BJ88" s="11" t="s">
        <v>39</v>
      </c>
      <c r="BK88" s="108">
        <f>ROUND(I88*H88,2)</f>
        <v>0</v>
      </c>
      <c r="BL88" s="11" t="s">
        <v>76</v>
      </c>
      <c r="BM88" s="11" t="s">
        <v>99</v>
      </c>
    </row>
    <row r="89" spans="2:65" s="1" customFormat="1" ht="6.95" customHeight="1">
      <c r="B89" s="27"/>
      <c r="C89" s="28"/>
      <c r="D89" s="28"/>
      <c r="E89" s="28"/>
      <c r="F89" s="28"/>
      <c r="G89" s="28"/>
      <c r="H89" s="28"/>
      <c r="I89" s="28"/>
      <c r="J89" s="28"/>
      <c r="K89" s="28"/>
      <c r="L89" s="22"/>
    </row>
  </sheetData>
  <autoFilter ref="C78:K88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SO10 - SO10 Demolice</vt:lpstr>
      <vt:lpstr>'SO10 - SO10 Demolice'!Názvy_tisku</vt:lpstr>
      <vt:lpstr>'SO10 - SO10 Demolice'!Oblast_tisku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Uživatel systému Windows</cp:lastModifiedBy>
  <cp:lastPrinted>2019-07-23T07:02:30Z</cp:lastPrinted>
  <dcterms:created xsi:type="dcterms:W3CDTF">2018-11-28T10:11:24Z</dcterms:created>
  <dcterms:modified xsi:type="dcterms:W3CDTF">2019-07-23T07:06:47Z</dcterms:modified>
</cp:coreProperties>
</file>