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DIO" sheetId="1" r:id="rId1"/>
    <sheet name="S001_SO 001" sheetId="2" r:id="rId2"/>
    <sheet name="S001_SO 101" sheetId="3" r:id="rId3"/>
    <sheet name="S001_SO 201" sheetId="4" r:id="rId4"/>
    <sheet name="S001_SO 461" sheetId="5" r:id="rId5"/>
    <sheet name="S001_SO 901" sheetId="6" r:id="rId6"/>
    <sheet name="S002_SO 002" sheetId="7" r:id="rId7"/>
    <sheet name="S002_SO 102" sheetId="8" r:id="rId8"/>
    <sheet name="S002_SO 202" sheetId="9" r:id="rId9"/>
    <sheet name="S002_SO 902" sheetId="10" r:id="rId10"/>
    <sheet name="S003_SO 003" sheetId="11" r:id="rId11"/>
    <sheet name="S003_SO 103" sheetId="12" r:id="rId12"/>
    <sheet name="S003_SO 203" sheetId="13" r:id="rId13"/>
    <sheet name="S003_SO 903" sheetId="14" r:id="rId14"/>
  </sheets>
  <definedNames/>
  <calcPr/>
  <webPublishing/>
</workbook>
</file>

<file path=xl/sharedStrings.xml><?xml version="1.0" encoding="utf-8"?>
<sst xmlns="http://schemas.openxmlformats.org/spreadsheetml/2006/main" count="9326" uniqueCount="1276">
  <si>
    <t>ASPE10</t>
  </si>
  <si>
    <t>S</t>
  </si>
  <si>
    <t>Firma: ÚDRŽBA SILNIC Královéhradeckého kraje a.s.</t>
  </si>
  <si>
    <t>Soupis prací objektu</t>
  </si>
  <si>
    <t xml:space="preserve">Stavba: </t>
  </si>
  <si>
    <t>36535</t>
  </si>
  <si>
    <t>II/296 Revitalizace "Polských mostů"-mosty ev.č. 296-009,296-010,296-011 Temný Důl_02082021_neocen.</t>
  </si>
  <si>
    <t>O</t>
  </si>
  <si>
    <t>Rozpočet:</t>
  </si>
  <si>
    <t>0,00</t>
  </si>
  <si>
    <t>15,00</t>
  </si>
  <si>
    <t>21,00</t>
  </si>
  <si>
    <t>3</t>
  </si>
  <si>
    <t>2</t>
  </si>
  <si>
    <t>DIO</t>
  </si>
  <si>
    <t>Společná dopravně inženýrská opatření souboru staveb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</si>
  <si>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</si>
  <si>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</si>
  <si>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</si>
  <si>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</si>
  <si>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</si>
  <si>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</si>
  <si>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</si>
  <si>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</si>
  <si>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</si>
  <si>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</si>
  <si>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</si>
  <si>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</si>
  <si>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</si>
  <si>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</si>
  <si>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</si>
  <si>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</si>
  <si>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</si>
  <si>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</si>
  <si>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</si>
  <si>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</si>
  <si>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</si>
  <si>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</si>
  <si>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</si>
  <si>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</si>
  <si>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</si>
  <si>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Položka zahrnuje náklady na operativní řízení a regulaci  dopravy během stavby  zaměstnanci zhotovitele dle stanoviska DI PČR</t>
  </si>
  <si>
    <t>VV</t>
  </si>
  <si>
    <t>Dopravně inženýrská opatření zahrnují:   
- Operativní řízení a regulace dopravy  během stavby zaměstnanci zhotovitele dle stanoviska DI PČR.    
- dopravní značení, světelná signalizace a pod. je součástí objektů provizorní komunikace jednotlivých objektů  
Položka bude čerpána dle skutečnosti se souhlasem TDI. Nabídková cena je nepřekročitelná.     
1=1.000 [A]</t>
  </si>
  <si>
    <t>TS</t>
  </si>
  <si>
    <t>02940</t>
  </si>
  <si>
    <t>OSTATNÍ POŽADAVKY - VYPRACOVÁNÍ DOKUMENTACE</t>
  </si>
  <si>
    <t>dokumentace DIO</t>
  </si>
  <si>
    <t>- zpracování podrobné dokumentace jednotlivých dopravně-inženýrských opatření v návaznosti na konkrétní harmonogram prací a projednání DIO před stanovením přechodné úpravy provozu.   
- návrhy dočasného dopravního značení včetně  jeho projednání s dotčenými orgány a organizacemi a zajištění přechodné úpravy provozu.  
- vypracování plánu organizace opatření řízení provozu pracovníky zhotovitele  
- vypracování signálních plánů pro semaforové soupravy s dynamickým řízením dle dopravního proudu a detekce kolon se synchronizací zelené vlny se všemi mosty souboru staveb  
- zajištění inženýrské činnosti pro projednání DIO včetně stanovení přechodné úpravy provozu na pozemních komunikacích, rozhodnutí o uzavírce a dalších správních rozhodnutí nutných pro realizaci  
1=1.000 [A]</t>
  </si>
  <si>
    <t>Objekt:</t>
  </si>
  <si>
    <t>S001</t>
  </si>
  <si>
    <t>Stavba 01 - Most ev.č.296-009</t>
  </si>
  <si>
    <t>O1</t>
  </si>
  <si>
    <t>SO 001</t>
  </si>
  <si>
    <t>Všeobecné a předběžné položky</t>
  </si>
  <si>
    <t>Úhrnná částka musí obsahovat veškeré náklady na dočasné úpravy a regulaci dopravy (i pěší) na staveništi a nezbytné značení a opatření vyplývající z 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 
PEVNÁ CENA.</t>
  </si>
  <si>
    <t>1=1.000 [A]</t>
  </si>
  <si>
    <t>02730</t>
  </si>
  <si>
    <t>POMOC PRÁCE ZŘÍZ NEBO ZAJIŠŤ OCHRANU INŽENÝRSKÝCH SÍTÍ</t>
  </si>
  <si>
    <t>ochranna zařízení a technologií VAK Trutnov u jímacího zařízení vodárny,</t>
  </si>
  <si>
    <t>dle situace a stanovisek správců  
ochrana konstrukce a objektu jímacího zařízení, zajištění přístupu a funkčnosti  
Zajištění přístupu k ovládacím prvkům jezu včetně obslužné lávky. Ochrana zařízení (hřídelů, ložisek, převodovek, řetězů) proti vnikání nečistot při stavebních pracích, ochrana proti poškození a zakrytí pohonů a ovládání jezových zařízení  
1=1.000 [A]</t>
  </si>
  <si>
    <t>02910</t>
  </si>
  <si>
    <t>OSTATNÍ POŽADAVKY - ZEMĚMĚŘIČSKÁ MĚŘENÍ</t>
  </si>
  <si>
    <t>Zaměření skutečného provedení díla ke kolaudaci stavby v délce stavby    
3x tištěné paré + 1x CD   
PEVNÁ CENA</t>
  </si>
  <si>
    <t>02911</t>
  </si>
  <si>
    <t>a</t>
  </si>
  <si>
    <t>OSTATNÍ POŽADAVKY - GEODETICKÉ ZAMĚŘENÍ</t>
  </si>
  <si>
    <t>Veškerá nutná zaměření nutná k realizaci díla (např. zaměření stavby před   
výstavbou, vytyčení stavby a obvodu staveniště apod.) a k uvedení stavby do   
užívání a řádnému předání dokončeného díla.   
vytyčení stavby (3x tištěná, 1xCD), zřízení vytyčovací sítě stavby   
PEVNÁ CENA</t>
  </si>
  <si>
    <t>b</t>
  </si>
  <si>
    <t>Geometrický oddělovací plán pro majetkové vypořádání vlastnických vztahů a případných věcných břemen   
PEVNÁ CENA</t>
  </si>
  <si>
    <t>4 vlastníci  
1=1.000 [A]</t>
  </si>
  <si>
    <t>02920</t>
  </si>
  <si>
    <t>OSTATNÍ POŽADAVKY - OCHRANA ŽIVOTNÍHO PROSTŘEDÍ</t>
  </si>
  <si>
    <t>ochrana životního prostředí dle požadavků KRNAP - výjimka z podmínek ochrany ZCHD- slovení živočichů, ochranná opatření   
- realizace před každou stavební sezonou se zásahem do koryta</t>
  </si>
  <si>
    <t>7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</si>
  <si>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 
PEVNÁ CENA</t>
  </si>
  <si>
    <t>8</t>
  </si>
  <si>
    <t>02943</t>
  </si>
  <si>
    <t>OSTATNÍ POŽADAVKY - VYPRACOVÁNÍ RDS</t>
  </si>
  <si>
    <t>Realizační dokumentace objektů stavby, přechodné úpravy DIO, stanovení místní úpravy DZ po stavbě ( tiskem 4x + 1x CD).   
Obsah dle směrnice pro dokumentaci staveb PK, v souladu s PDPS, Řeší podrobnosti pro kvalitní a bezpečné zhotovení stavby.    
Vypracuje autorizovaná osoba. Odsouhlasí správce stavby. Havarijní a povodňový plán. Tiskem 2x. Zadavatel poskytne dokumnetaci v otevřeném formátu *DWG.    
Na celou délku stavby, tj. 1080 m včetně mostních objektů   
PEVNÁ CENA</t>
  </si>
  <si>
    <t>02946</t>
  </si>
  <si>
    <t>OSTAT POŽADAVKY - FOTODOKUMENTACE</t>
  </si>
  <si>
    <t>Fotodokumentace stavby   
- 2x měsíčně sada barevných fotografií v tištěné i elektronické formě + zpráva o   
průběhu stavby   
- 3x závěřečná fotodokumentace v albu s popisem v tištěné i elektronické formě 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</si>
  <si>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 
1=1.000 [A]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</si>
  <si>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</si>
  <si>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</si>
  <si>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</si>
  <si>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  
PEVNÁ CENA</t>
  </si>
  <si>
    <t>2=2.000 [A]</t>
  </si>
  <si>
    <t>Přidružená stavební výroba</t>
  </si>
  <si>
    <t>11</t>
  </si>
  <si>
    <t>75L3AX</t>
  </si>
  <si>
    <t>INFORMAČNÍ PRVEK, - MONTÁŽ</t>
  </si>
  <si>
    <t>zpětná montáž stávající informační tabule "Aichelburg"včetně patek a sloupků</t>
  </si>
  <si>
    <t>12</t>
  </si>
  <si>
    <t>75L3AY</t>
  </si>
  <si>
    <t>INFORMAČNÍ PRVEK, - DEMONTÁŽ</t>
  </si>
  <si>
    <t>demontáž stávající informační tabule "Aichelburg" a její dočasné uložení na deponii pro zpětnou montáž</t>
  </si>
  <si>
    <t>SO 101</t>
  </si>
  <si>
    <t>Silnice II/296 v km 8,455 - 8,643</t>
  </si>
  <si>
    <t>014112</t>
  </si>
  <si>
    <t>POPLATKY ZA SKLÁDKU TYP S-IO (INERTNÍ ODPAD)</t>
  </si>
  <si>
    <t>T</t>
  </si>
  <si>
    <t>suť, kámen, beton</t>
  </si>
  <si>
    <t>pol. 11332  231*1,9=438.900 [A]  
pol. 11334 111,8*2,2=245.960 [B]  
pol. 11353 113,5*0,2*0,5*2,2=24.970 [C]  
pol. 96615: 2*2,5=5.000 [D]  
pol. 96687 2*0,5*0,5*1,3*2,0=1.300 [E]  
pol. 969234: 0,051*40,0=2.040 [F]  
Celkem: A+B+C+D+E+F=718.170 [G]</t>
  </si>
  <si>
    <t>nefrézovatelná část podkladní vrstvy - dle průzkumu ZAS-T1 a T2   
na skládku IO</t>
  </si>
  <si>
    <t>pol. 11333 57,1*2,2=125.620 [A]</t>
  </si>
  <si>
    <t>014122</t>
  </si>
  <si>
    <t>POPLATKY ZA SKLÁDKU TYP S-OO (OSTATNÍ ODPAD)</t>
  </si>
  <si>
    <t>zemina</t>
  </si>
  <si>
    <t>pol. 12373 571,3*1,9=1 085.470 [A]  
pol. 12924 266*0,15*1,9=75.810 [B]  
pol. 12930A 15,0*1,9=28.500 [C]  
pol. 13273 43,4*1,9=82.460 [D]  
pol. 212635 70*0,3*0,6*1,9=23.940 [E]  
Celkem: A+B+C+D+E=1 296.180 [F]</t>
  </si>
  <si>
    <t>014201</t>
  </si>
  <si>
    <t>POPLATKY ZA ZEMNÍK - ZEMINA</t>
  </si>
  <si>
    <t>M3</t>
  </si>
  <si>
    <t>zemina   pro pol. 173103   
nenamrzavý, nesoudržný materiál podmínečně vhodný dle ČSN 736133</t>
  </si>
  <si>
    <t>34,8=34.800 [A]</t>
  </si>
  <si>
    <t>Zemní práce</t>
  </si>
  <si>
    <t>11332</t>
  </si>
  <si>
    <t>ODSTRANĚNÍ PODKLADŮ ZPEVNĚNÝCH PLOCH Z KAMENIVA NESTMELENÉHO</t>
  </si>
  <si>
    <t>stávající podkladní vrstvy ze ŠD a ŠP včetně výplňového materiálu (dlažba, kámen, štět) - na trvalou skládku</t>
  </si>
  <si>
    <t>dle situace a průzkůmů  
v ploše skladby A před mostem dle sondy V2  (616)*1,25=770.000 [A]  včetně rozšíření proti teoretické ploše krytu  
a*0,30=231.000 [B]</t>
  </si>
  <si>
    <t>11333</t>
  </si>
  <si>
    <t>ODSTRANĚNÍ PODKLADU ZPEVNĚNÝCH PLOCH S ASFALT POJIVEM</t>
  </si>
  <si>
    <t>asfaltové vrstvy pod úrovní frézování - v oblastech stavby s kvalit. třídou ZAS-T1 a ZAS-T2     
vč. naložení, odvozu a uložení na skládku dodavatele,  zhotovitel v ceně zohlední možnost zpětného využití recyklovaného materiálu</t>
  </si>
  <si>
    <t>dle situace a průzkůmů  
v ploše skladby A  (616+298)*1,25=1 142.500 [A]  včetně rozšíření proti teoretické ploše krytu  
a*0,050=57.125 [B]</t>
  </si>
  <si>
    <t>11334</t>
  </si>
  <si>
    <t>ODSTRANĚNÍ PODKLADU ZPEVNĚNÝCH PLOCH S CEMENT POJIVEM</t>
  </si>
  <si>
    <t>vrstvy stávajícího KSC - na trvalou skládku</t>
  </si>
  <si>
    <t>dle situace a průzkůmů  
v ploše skladby A za mostem dle sondy V1  (298)*1,25=372.500 [A]  včetně rozšíření proti teoretické ploše krytu  
a*0,30=111.750 [B]</t>
  </si>
  <si>
    <t>11353</t>
  </si>
  <si>
    <t>ODSTRANĚNÍ CHODNÍKOVÝCH KAMENNÝCH OBRUBNÍKŮ</t>
  </si>
  <si>
    <t>M</t>
  </si>
  <si>
    <t>odstranění, na skládku</t>
  </si>
  <si>
    <t>dle situace  
60+32+45+65=202.000 [A]  
délky odstraněné v rámci odstranění havárie 43+45,5=88.500 [B]  
a-b=113.500 [C]</t>
  </si>
  <si>
    <t>11372D</t>
  </si>
  <si>
    <t>FRÉZOVÁNÍ ZPEVNĚNÝCH PLOCH ASFALT DROBNÝCH OPRAV A PLOŠ ROZPADŮ DO 2000M2</t>
  </si>
  <si>
    <t>odstranění stávajících živičných vrstev vč. zazubení stávajících vrstev v místě napojení - kvalitativní třída ZAS-T1 a ZAS-T2     
vč. naložení, odvozu a uložení na skládku dodavatele,  zhotovitel v ceně zohlední možnost zpětného využití recyklovaného materiálu na stavbě</t>
  </si>
  <si>
    <t>dle situace a průzkůmů  
v ploše komunikace A  (616+298)*0,150=137.100 [A]  
v ploše OKV B  362*0,100=36.200 [B]  
na mostech konstrukce C (0)*0,120=0.000 [C]  asfaltová konstrukce na mostech odstraněna v rámci odstranění havárie  
napojení na stávající stav (38+16)*0,10=5.400 [D]  
Celkem: A+B+C+D=178.700 [E]</t>
  </si>
  <si>
    <t>113766</t>
  </si>
  <si>
    <t>FRÉZOVÁNÍ DRÁŽKY PRŮŘEZU DO 800MM2 V ASFALTOVÉ VOZOVCE</t>
  </si>
  <si>
    <t>komůrka dle VL 211.07 pro zálivku za horka   
včetně poplatku za skládku</t>
  </si>
  <si>
    <t>začátek a konec úseku 9,5+8,0 =17.500 [A]  
příčné spáry na mostě 16,7+18,8=35.500 [B]  
podélné spáry u říms 56+54,5=110.500 [C]  
podélné spáry u rigolů 56,5=56.500 [D]  
Celkem: A+B+C+D=220.000 [E]</t>
  </si>
  <si>
    <t>12373</t>
  </si>
  <si>
    <t>ODKOP PRO SPOD STAVBU SILNIC A ŽELEZNIC TŘ. I</t>
  </si>
  <si>
    <t>Včetně odvozu na trvalou skládku</t>
  </si>
  <si>
    <t>dle situace a VPŘ  
pro sanaci v ploše skladby A  (616+298)*1,25=1 142.500 [A]  včetně rozšíření proti teoretické ploše krytu  
a*0,50=571.250 [B]</t>
  </si>
  <si>
    <t>12573</t>
  </si>
  <si>
    <t>VYKOPÁVKY ZE ZEMNÍKŮ A SKLÁDEK TŘ. I</t>
  </si>
  <si>
    <t>zpětné natěžení ornice z reprofilace příkopů</t>
  </si>
  <si>
    <t>pro pol. 18220 45,9=45.900 [A]</t>
  </si>
  <si>
    <t>13</t>
  </si>
  <si>
    <t>zemina ze zemníku  pro pol. 173103, odvoz na stavbu</t>
  </si>
  <si>
    <t>14</t>
  </si>
  <si>
    <t>12924</t>
  </si>
  <si>
    <t>ČIŠTĚNÍ KRAJNIC OD NÁNOSU TL. DO 200MM</t>
  </si>
  <si>
    <t>M2</t>
  </si>
  <si>
    <t>seříznutí stávajících krajnic, tl.150 mm, na skládku</t>
  </si>
  <si>
    <t>dle situace a VPŘ  
62+60+40+40+12+52=266.000 [A]</t>
  </si>
  <si>
    <t>15</t>
  </si>
  <si>
    <t>12930</t>
  </si>
  <si>
    <t>ČIŠTĚNÍ PŘÍKOPŮ OD NÁNOSU</t>
  </si>
  <si>
    <t>množství 0,3 m3/m, na mezideponii</t>
  </si>
  <si>
    <t>materiál z reprofilace pro zpětné ohumusování   
(62+65+120+212)*0,10=45.900 [A]</t>
  </si>
  <si>
    <t>16</t>
  </si>
  <si>
    <t>A</t>
  </si>
  <si>
    <t>reprofilace příkopů a navazujícího terénu, množství 0,3 m3/m, nevyužitelný přebytek - odvoz na skládku</t>
  </si>
  <si>
    <t>dle situace  
celková délka reprofilace 75+48+51+29=203.000 [A]  
výpočet přebytku při předpokladu 0,3 m3/bm a využití materiálu na zpětné ohumusování  
a*0,3-459*0,10=15.000 [B]</t>
  </si>
  <si>
    <t>17</t>
  </si>
  <si>
    <t>13273</t>
  </si>
  <si>
    <t>HLOUBENÍ RÝH ŠÍŘ DO 2M PAŽ I NEPAŽ TŘ. I</t>
  </si>
  <si>
    <t>výkopy rýh pro kanalizaci, vše se odveze na trvalou skládku, vč. rozšíření a prohl. pro vpusti</t>
  </si>
  <si>
    <t>dle výkazu výkopu rýh (pouze přípojky)  
40=40.000 [A]  
rozšíření pro vpusti:  
1,8*0,65*(1,3)=1.521 [B]  
prohloubení pro vpusti:  
1,8*1,8*0,57*1=1.847 [C]  
Celkem: A+B+C=43.368 [D]</t>
  </si>
  <si>
    <t>18</t>
  </si>
  <si>
    <t>17120</t>
  </si>
  <si>
    <t>ULOŽENÍ SYPANINY DO NÁSYPŮ A NA SKLÁDKY BEZ ZHUTNĚNÍ</t>
  </si>
  <si>
    <t>uložení materiálu z reprofilace příkopů pro využití na ohumusování</t>
  </si>
  <si>
    <t>pol. 12930 45,9=45.900 [A]</t>
  </si>
  <si>
    <t>19</t>
  </si>
  <si>
    <t>173103</t>
  </si>
  <si>
    <t>ZEMNÍ KRAJNICE A DOSYPÁVKY SE ZHUT DO 100% PS</t>
  </si>
  <si>
    <t>zásyp vhodnou nenamrzavou zeminou, se zhutněním min. 98% PS</t>
  </si>
  <si>
    <t>dle situace a VPŘ  
klín pod krajnici 0,7*0,25=0.175 [A]  
délky úseků 25+51+48+75=199.000 [B]  
a*b=34.825 [C]</t>
  </si>
  <si>
    <t>20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</si>
  <si>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</si>
  <si>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</si>
  <si>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</si>
  <si>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Výkop rýh celkem: 43,4=43.400 [A]  
Odpočet:  
podsypy potrubí: -4,6=-4.600 [B]  
obsypy vč.trub: -21,7=-21.700 [C]  
desky: -0,32=-0.320 [D]  
vpusti: -3,1416*0,55*0,55/4*(0,47*1)=-0.112 [E]  
Celkem: A+B+C+D+E=16.668 [F]</t>
  </si>
  <si>
    <t>21</t>
  </si>
  <si>
    <t>17581</t>
  </si>
  <si>
    <t>OBSYP POTRUBÍ A OBJEKTŮ Z NAKUPOVANÝCH MATERIÁLŮ</t>
  </si>
  <si>
    <t>frakce 0-8 mm, vč. ztratného a zhutnění</t>
  </si>
  <si>
    <t>dn 200: 40*1,15*0,5=23.000 [A]  
Odpočet trub:  
-3,1416*0,2*0,2/4*40=-1.257 [B]  
Celkem: A+B=21.743 [C]</t>
  </si>
  <si>
    <t>22</t>
  </si>
  <si>
    <t>18110</t>
  </si>
  <si>
    <t>ÚPRAVA PLÁNĚ SE ZHUTNĚNÍM V HORNINĚ TŘ. I</t>
  </si>
  <si>
    <t>dle situace a VPŘ  
v ploše skladby A  (616+298)*1,25=1 142.500 [A]  včetně rozšíření proti teoretické ploše krytu</t>
  </si>
  <si>
    <t>23</t>
  </si>
  <si>
    <t>18220</t>
  </si>
  <si>
    <t>ROZPROSTŘENÍ ORNICE VE SVAHU</t>
  </si>
  <si>
    <t>zpětné rozprostření ornice v prostorech dotčených stavbou   
využit materiál z reprofilace svahů a příkopů</t>
  </si>
  <si>
    <t>dle situace  
(62+65+120+212)*0,10=45.900 [A]</t>
  </si>
  <si>
    <t>Základy</t>
  </si>
  <si>
    <t>24</t>
  </si>
  <si>
    <t>212635</t>
  </si>
  <si>
    <t>TRATIVODY KOMPL Z TRUB Z PLAST HM DN DO 150MM, RÝHA TŘ I</t>
  </si>
  <si>
    <t>drenážní potrubí DN 150, těsnící materiál beton C8/10, obsyp ŠD16/32. Rýha 0,40 x 0,60m</t>
  </si>
  <si>
    <t>dle situace a VPŘ  
70=70.000 [A]</t>
  </si>
  <si>
    <t>25</t>
  </si>
  <si>
    <t>21361</t>
  </si>
  <si>
    <t>DRENÁŽNÍ VRSTVY Z GEOTEXTILIE</t>
  </si>
  <si>
    <t>separační geotextílie na pláni nebo parapláni, CBR &gt; 3kN, pevnost v tahu &gt; 5kN/m, průtažnost &gt; 10 %   
dle TP 97</t>
  </si>
  <si>
    <t>26</t>
  </si>
  <si>
    <t>21450</t>
  </si>
  <si>
    <t>SANAČNÍ VRSTVY Z KAMENIVA</t>
  </si>
  <si>
    <t>vrstvy pro sanaci AZ</t>
  </si>
  <si>
    <t>v ploše skladby A  (616+298)*1,25=1 142.500 [A]  včetně rozšíření proti teoretické ploše krytu  
a*0,50=571.250 [B]</t>
  </si>
  <si>
    <t>Svislé konstrukce</t>
  </si>
  <si>
    <t>27</t>
  </si>
  <si>
    <t>33817C</t>
  </si>
  <si>
    <t>SLOUPKY PLOTOVÉ Z DÍLCŮ KOVOVÝCH DO BETONOVÝCH PATEK</t>
  </si>
  <si>
    <t>KS</t>
  </si>
  <si>
    <t>ocelové poplastované sloupky TR 48 délky 2500mm zabetonované do patek min.300x300x1000  C12/15   
Barva zelená</t>
  </si>
  <si>
    <t>30/2=15.000 [A]  
včetně rezervy na vzpěry 20=20.000 [B]</t>
  </si>
  <si>
    <t>Vodorovné konstrukce</t>
  </si>
  <si>
    <t>28</t>
  </si>
  <si>
    <t>451312</t>
  </si>
  <si>
    <t>PODKLADNÍ A VÝPLŇOVÉ VRSTVY Z PROSTÉHO BETONU C12/15</t>
  </si>
  <si>
    <t>podkladní desky pod uliční vpusti</t>
  </si>
  <si>
    <t>dle dokumentace:  
1,8*1,8*0,1*1=0.324 [A]</t>
  </si>
  <si>
    <t>29</t>
  </si>
  <si>
    <t>45157</t>
  </si>
  <si>
    <t>PODKLADNÍ A VÝPLŇOVÉ VRSTVY Z KAMENIVA TĚŽENÉHO</t>
  </si>
  <si>
    <t>štěrkopískový podsyp frakce 0-8 mm pod trouby</t>
  </si>
  <si>
    <t>dn 200: 40*1,15*0,1=4.600 [A]</t>
  </si>
  <si>
    <t>Komunikace</t>
  </si>
  <si>
    <t>30</t>
  </si>
  <si>
    <t>56330</t>
  </si>
  <si>
    <t>VOZOVKOVÉ VRSTVY ZE ŠTĚRKODRTI</t>
  </si>
  <si>
    <t>ochranná vrstva ŠDA 0-64</t>
  </si>
  <si>
    <t>dle situace a VPŘ   
v ploše skladby A  (616+298)*1,20=1 096.800 [A]  včetně rozšíření proti teoretické ploše krytu  
konstantní tloušťka 150 mm a*0,150=164.520 [B]  
na vyrovnávky a lokální úpravy 10% b*0,10=16.452 [C]  
b+c=180.972 [D]</t>
  </si>
  <si>
    <t>31</t>
  </si>
  <si>
    <t>56333</t>
  </si>
  <si>
    <t>VOZOVKOVÉ VRSTVY ZE ŠTĚRKODRTI TL. DO 150MM</t>
  </si>
  <si>
    <t>ŠDA 0-32  tl. 150 mm</t>
  </si>
  <si>
    <t>dle situace a VPŘ   
v ploše skladby A  (616+298)*1,20=1 096.800 [A]  včetně rozšíření proti teoretické ploše krytu</t>
  </si>
  <si>
    <t>32</t>
  </si>
  <si>
    <t>56932</t>
  </si>
  <si>
    <t>ZPEVNĚNÍ KRAJNIC ZE ŠTĚRKODRTI TL. DO 100MM</t>
  </si>
  <si>
    <t>zpevnění krajnic ze štěrkodrti ŠD 0-32</t>
  </si>
  <si>
    <t>33</t>
  </si>
  <si>
    <t>572123</t>
  </si>
  <si>
    <t>INFILTRAČNÍ POSTŘIK Z EMULZE DO 1,0KG/M2</t>
  </si>
  <si>
    <t>PI-C  0,60 kg/m2 po vyštěpení</t>
  </si>
  <si>
    <t>pod ACP 987=987.000 [A]</t>
  </si>
  <si>
    <t>34</t>
  </si>
  <si>
    <t>572214</t>
  </si>
  <si>
    <t>SPOJOVACÍ POSTŘIK Z MODIFIK EMULZE DO 0,5KG/M2</t>
  </si>
  <si>
    <t>PS-C  do 0,4 kg/m2 po vyštěpení</t>
  </si>
  <si>
    <t>pod ACO 1633+  
pod ACL 1680=3 313.000 [A]</t>
  </si>
  <si>
    <t>35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</si>
  <si>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</si>
  <si>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</si>
  <si>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</si>
  <si>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přechodové oblasti  
12*9,5*2*1,1=250.800 [A]</t>
  </si>
  <si>
    <t>36</t>
  </si>
  <si>
    <t>574B34</t>
  </si>
  <si>
    <t>ASFALTOVÝ BETON PRO OBRUSNÉ VRSTVY MODIFIK ACO 11+, 11S TL. 40MM</t>
  </si>
  <si>
    <t>ACO 11S PmB 25/55-60</t>
  </si>
  <si>
    <t>dle situace a VPŘ  
v ploše komunikace A  616+298=914.000 [A]  
v ploše OKV B  362=362.000 [B]  
na mostech konstrukce C 168+172-36,5*0,5-38,5*0,5=302.500 [C]  
napojení na stávající stav 38+16=54.000 [D]  
Celkem: A+B+C+D=1 632.500 [E]</t>
  </si>
  <si>
    <t>37</t>
  </si>
  <si>
    <t>574D56</t>
  </si>
  <si>
    <t>ASFALTOVÝ BETON PRO LOŽNÍ VRSTVY MODIFIK ACL 16+, 16S TL. 60MM</t>
  </si>
  <si>
    <t>ložní vrstva ACP 16 + PMB 25/55-60</t>
  </si>
  <si>
    <t>dle situace a VPŘ  
v ploše komunikace A  (616+298)*1,03=941.420 [A]  
v ploše OKV B  (362)*1,03=372.860 [B]  
na mostech konstrukce C 168+172-36,5*0,4-38,5*0,4=310.000 [C]  
napojení na stávající stav (38+16)*1,03=55.620 [D]  
Celkem: A+B+C+D=1 679.900 [E]  včetně rozšíření proti teoretické ploše krytu</t>
  </si>
  <si>
    <t>38</t>
  </si>
  <si>
    <t>574E06</t>
  </si>
  <si>
    <t>ASFALTOVÝ BETON PRO PODKLADNÍ VRSTVY ACP 16+, 16S</t>
  </si>
  <si>
    <t>podkladní vrstva ACP 16+  50/70</t>
  </si>
  <si>
    <t>dle situace a VPŘ  
v ploše komunikace A  (616+298)*1,08=987.120 [A]  včetně rozšíření proti teoretické ploše krytu  
konstantní tloušťka 50mm a*0,05=49.356 [B]</t>
  </si>
  <si>
    <t>39</t>
  </si>
  <si>
    <t>577232</t>
  </si>
  <si>
    <t>VRSTVY PRO OBNOVU, OPRAVY - SPOJ POSTŘIK DO 1,5KG/M2</t>
  </si>
  <si>
    <t>postřik pro geomřížovinu dle TP 115 - předpoklad 1,5 kg/m2</t>
  </si>
  <si>
    <t>40</t>
  </si>
  <si>
    <t>76792</t>
  </si>
  <si>
    <t>OPLOCENÍ Z DRÁTĚNÉHO PLETIVA POTAŽENÉHO PLASTEM</t>
  </si>
  <si>
    <t>obnova oplocení směrem k pozemku VAK Trutnov   
pletivo poplastované čtyřhranné výšky 160cm, s napínacím drátem. Barva zelená</t>
  </si>
  <si>
    <t>délka 30=30.000 [A]  
výška 1,60=1.600 [B]  
a*b=48.000 [C]</t>
  </si>
  <si>
    <t>41</t>
  </si>
  <si>
    <t>76796</t>
  </si>
  <si>
    <t>VRATA A VRÁTKA</t>
  </si>
  <si>
    <t>ocelová branka 1600x1000, vnější rám z TR42, vnitřní rám na pletivo o průměru 18mm. Zavírání na kliku se zámkem pro vložku FAB. Dodávka včetně 2ks sloupků, klikou, zámkem a vložskou se 3ks klíčů. Barva zelená</t>
  </si>
  <si>
    <t>1,60*1,0=1.600 [A]</t>
  </si>
  <si>
    <t>Potrubí</t>
  </si>
  <si>
    <t>42</t>
  </si>
  <si>
    <t>87434A</t>
  </si>
  <si>
    <t>POTRUBÍ Z TRUB PLASTOVÝCH ODPADNÍCH DN DO 200MM</t>
  </si>
  <si>
    <t>trouby PVC dn 200, SN 16 - vč.tvarovek, šachtových vložek, montáže</t>
  </si>
  <si>
    <t>přípojka vpusti k mostu  
40=40.000 [A]</t>
  </si>
  <si>
    <t>43</t>
  </si>
  <si>
    <t>89712</t>
  </si>
  <si>
    <t>VPUSŤ KANALIZAČNÍ ULIČNÍ KOMPLETNÍ Z BETONOVÝCH DÍLCŮ</t>
  </si>
  <si>
    <t>dle PD:  
1=1.000 [A]</t>
  </si>
  <si>
    <t>Ostatní konstrukce a práce</t>
  </si>
  <si>
    <t>44</t>
  </si>
  <si>
    <t>9113B1</t>
  </si>
  <si>
    <t>SVODIDLO OCEL SILNIČ JEDNOSTR, ÚROVEŇ ZADRŽ H1 -DODÁVKA A MONTÁŽ</t>
  </si>
  <si>
    <t>dle situace  
30+55+55+30=170.000 [A]</t>
  </si>
  <si>
    <t>45</t>
  </si>
  <si>
    <t>91228</t>
  </si>
  <si>
    <t>SMĚROVÉ SLOUPKY Z PLAST HMOT VČETNĚ ODRAZNÉHO PÁSKU</t>
  </si>
  <si>
    <t>bílé Z11a,b</t>
  </si>
  <si>
    <t>dle situace DZ a TZ  
délka úseku s krajnicemi  ((30+30+20+20))/20=5.000 [A] průměrně po 20 m  
celkem 6=6.000 [B]</t>
  </si>
  <si>
    <t>46</t>
  </si>
  <si>
    <t>91238</t>
  </si>
  <si>
    <t>SMĚROVÉ SLOUPKY Z PLAST HMOT - NÁSTAVCE NA SVODIDLA VČETNĚ ODRAZNÉHO PÁSKU</t>
  </si>
  <si>
    <t>bílé/oranžové</t>
  </si>
  <si>
    <t>dle situace DZ a TZ  
svodidla 142+140=282.000 [A]  
a/20=14.100 [B]  
zaokrouhleno 16=16.000 [C]</t>
  </si>
  <si>
    <t>47</t>
  </si>
  <si>
    <t>modré v místě mostů</t>
  </si>
  <si>
    <t>dle situace DZ a TZ  
v místě mostů 8+8=16.000 [A]</t>
  </si>
  <si>
    <t>48</t>
  </si>
  <si>
    <t>914133</t>
  </si>
  <si>
    <t>DOPRAVNÍ ZNAČKY ZÁKLADNÍ VELIKOSTI OCELOVÉ FÓLIE TŘ 2 - DEMONTÁŽ</t>
  </si>
  <si>
    <t>dle stávajícího stavu   
2+2=4.000 [A]</t>
  </si>
  <si>
    <t>49</t>
  </si>
  <si>
    <t>914913</t>
  </si>
  <si>
    <t>SLOUPKY A STOJKY DZ Z OCEL TRUBEK ZABETON DEMONTÁŽ</t>
  </si>
  <si>
    <t>dle stávajícího stavu   
2=2.000 [A]</t>
  </si>
  <si>
    <t>50</t>
  </si>
  <si>
    <t>915111</t>
  </si>
  <si>
    <t>VODOROVNÉ DOPRAVNÍ ZNAČENÍ BARVOU HLADKÉ - DODÁVKA A POKLÁDKA</t>
  </si>
  <si>
    <t>VDZ typ II.BÍLÁ barva s retroreflexní úpravou dle ŘSD PPK - VZ (2012)</t>
  </si>
  <si>
    <t>dle situace DZ  
V1a (0,125) 0,125*188=23.500 [A]  
V4 (0,125) 0,25*(190,5+186,5)=94.250 [B]  
Celkem: A+B=117.750 [C]</t>
  </si>
  <si>
    <t>51</t>
  </si>
  <si>
    <t>915211</t>
  </si>
  <si>
    <t>VODOROVNÉ DOPRAVNÍ ZNAČENÍ PLASTEM HLADKÉ - DODÁVKA A POKLÁDKA</t>
  </si>
  <si>
    <t>52</t>
  </si>
  <si>
    <t>91782</t>
  </si>
  <si>
    <t>VÝŠKOVÁ ÚPRAVA OBRUBNÍKŮ KAMENNÝCH</t>
  </si>
  <si>
    <t>vybourání a zpětné osazení stávajících kamenných obrub za mostem vlevo</t>
  </si>
  <si>
    <t>60=60.000 [A]</t>
  </si>
  <si>
    <t>53</t>
  </si>
  <si>
    <t>919112</t>
  </si>
  <si>
    <t>ŘEZÁNÍ ASFALTOVÉHO KRYTU VOZOVEK TL DO 100MM</t>
  </si>
  <si>
    <t>řezaní krytu v místě napojení stavby</t>
  </si>
  <si>
    <t>dle situace  
příčné spáry napojení 9,5+8,0=17.500 [A]</t>
  </si>
  <si>
    <t>54</t>
  </si>
  <si>
    <t>931326</t>
  </si>
  <si>
    <t>TĚSNĚNÍ DILATAČ SPAR ASF ZÁLIVKOU MODIFIK PRŮŘ DO 800MM2</t>
  </si>
  <si>
    <t>zálivka spar ve vozovce a zálivka spar na mostech a detailech       
zálivka za horka dle ČSN 14188 - typ N2</t>
  </si>
  <si>
    <t>55</t>
  </si>
  <si>
    <t>935812</t>
  </si>
  <si>
    <t>ŽLABY A RIGOLY DLÁŽDĚNÉ Z KOSTEK DROBNÝCH DO BETONU TL 100MM</t>
  </si>
  <si>
    <t>rigol z žulových kostek 100x100 vyspárovaných MC25-XF4</t>
  </si>
  <si>
    <t>dle situace a VPŘ  
rigol za mostem vlevo 70=70.000 [A]  
a*1,10=77.000 [B] včetně rezervy na dodláždění v místech napojení vpustí apod.</t>
  </si>
  <si>
    <t>56</t>
  </si>
  <si>
    <t>935813</t>
  </si>
  <si>
    <t>PŘEDLÁŽDĚNÍ ŽLABŮ A RIGOLŮ DLÁŽDĚNÝCH Z KOSTEK DROBNÝCH</t>
  </si>
  <si>
    <t>předláždní rigolu v napojení</t>
  </si>
  <si>
    <t>1,1*5,0=5.500 [A]</t>
  </si>
  <si>
    <t>57</t>
  </si>
  <si>
    <t>93639</t>
  </si>
  <si>
    <t>ZAÚSTĚNÍ SKLUZŮ (VČET DLAŽBY Z LOM KAMENE)</t>
  </si>
  <si>
    <t>dlážděné odvodňovací skluzy u říms a vyústění dešťové kanalizace - plocha do 5m2 - opevnění kamenem tl. 200mm do beton lože min. 150mm</t>
  </si>
  <si>
    <t>dle situace  
2+1=3.000 [A]</t>
  </si>
  <si>
    <t>58</t>
  </si>
  <si>
    <t>96615</t>
  </si>
  <si>
    <t>BOURÁNÍ KONSTRUKCÍ Z PROSTÉHO BETONU</t>
  </si>
  <si>
    <t>bourání ve výkopech:  
2=2.000 [A]</t>
  </si>
  <si>
    <t>59</t>
  </si>
  <si>
    <t>96687</t>
  </si>
  <si>
    <t>VYBOURÁNÍ ULIČNÍCH VPUSTÍ KOMPLETNÍCH</t>
  </si>
  <si>
    <t>60</t>
  </si>
  <si>
    <t>969234</t>
  </si>
  <si>
    <t>VYBOURÁNÍ POTRUBÍ DN DO 200MM KANALIZAČ</t>
  </si>
  <si>
    <t>odhad stávajících trub - beton DN 200</t>
  </si>
  <si>
    <t>Bourání st.trub 40=40.000 [A]</t>
  </si>
  <si>
    <t>SO 201</t>
  </si>
  <si>
    <t>Most ev.č.296-009</t>
  </si>
  <si>
    <t>pol. 96611 451*2,5=1 127.500 [A]  
pol. 96615 80,3*2,2=176.660 [B]  
pol. 96616a 147*2,4=352.800 [C]  
pol. 96616b 550*2,2=1 210.000 [D]  
Celkem: A+B+C+D=2 866.960 [E]</t>
  </si>
  <si>
    <t>pol. 12273 450*1,9=855.000 [A]  
pol. 12373 828,5*1,9=1 574.150 [B]  
pol. 12383 243*1,9=461.700 [C]  
pol. 12891 127,2*1,9=241.680 [D]  
Celkem: A+B+C+D=3 132.530 [E]</t>
  </si>
  <si>
    <t>014132</t>
  </si>
  <si>
    <t>POPLATKY ZA SKLÁDKU TYP S-NO (NEBEZPEČNÝ ODPAD)</t>
  </si>
  <si>
    <t>pol.97817  410*0,005=2.050 [A]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</si>
  <si>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</si>
  <si>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</si>
  <si>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</si>
  <si>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</si>
  <si>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</si>
  <si>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12273</t>
  </si>
  <si>
    <t>ODKOPÁVKY A PROKOPÁVKY OBECNÉ TŘ. I</t>
  </si>
  <si>
    <t>Odtěžení zemních hrázek   
odvoz na trvalou skládku</t>
  </si>
  <si>
    <t>1,5*1,5*50*4=450.000 [A] s uvažovaných přestavováním</t>
  </si>
  <si>
    <t>odkop za rubem, na trvalou skládku</t>
  </si>
  <si>
    <t>428,0+400,5=828.500 [A]</t>
  </si>
  <si>
    <t>12383</t>
  </si>
  <si>
    <t>ODKOP PRO SPOD STAVBU SILNIC A ŽELEZNIC TŘ. II</t>
  </si>
  <si>
    <t>odkop za rubem ve vrstvách třídy II</t>
  </si>
  <si>
    <t>124,5+118,5=243.000 [A]</t>
  </si>
  <si>
    <t>12891</t>
  </si>
  <si>
    <t>DOLAMOVÁNÍ ODKOPÁVEK TŘ. III</t>
  </si>
  <si>
    <t>dolamování pro základ opěr a křídel ve třídě III - rula</t>
  </si>
  <si>
    <t>OP1 plocha před lícem a za lícem původního základu 1,3=1.300 [A]  
52,3*a=67.990 [B]  
OP2 plocha před lícem a za lícem původního základu 1,5=1.500 [C]  
39,5*c=59.250 [D]  
b+d=127.240 [E]</t>
  </si>
  <si>
    <t>17180</t>
  </si>
  <si>
    <t>ULOŽENÍ SYPANINY DO NÁSYPŮ Z NAKUPOVANÝCH MATERIÁLŮ</t>
  </si>
  <si>
    <t>Zásypy před křídly a svahy u křídel   
nenamrzavý, nesoudržný materiál podmínečně vhodný dle ČSN 736133</t>
  </si>
  <si>
    <t>odečteno z modelu  
80+60+48+36=224.000 [A]</t>
  </si>
  <si>
    <t>17780</t>
  </si>
  <si>
    <t>ZEMNÍ HRÁZKY Z NAKUPOVANÝCH MATERIÁLŮ</t>
  </si>
  <si>
    <t>v korytě pro svedení vody mimo oblast stavby</t>
  </si>
  <si>
    <t>21331</t>
  </si>
  <si>
    <t>DRENÁŽNÍ VRSTVY Z BETONU MEZEROVITÉHO (DRENÁŽNÍHO)</t>
  </si>
  <si>
    <t>drenáž za rubem</t>
  </si>
  <si>
    <t>dle VPŘ  
plocha v řezu 0,40*0,40-3,1415*0,15*0,15*0,25=0.142 [A]  
délka mezi křídly 17,7+20,6=38.300 [B]  
(a*b)*1,20=6.526 [C]  včetně odstupňování</t>
  </si>
  <si>
    <t>21341</t>
  </si>
  <si>
    <t>DRENÁŽNÍ VRSTVY Z PLASTBETONU (PLASTMALTY)</t>
  </si>
  <si>
    <t>drenážní proužek v úžlabí a okolo trubiček odvodnění</t>
  </si>
  <si>
    <t>dle tvaru a detailů  
plocha řezu 0,150*0,05=0.008 [A]  
délka proužků 2*37 + 2*16,4 =106.800 [B]  2xpodélný + 2x příčný  
rozšíření v místě trubiček izolace (2*0,175*0,4)*11*2*0,05=0.154 [C]  
a*b+c=1.008 [D]</t>
  </si>
  <si>
    <t>21461</t>
  </si>
  <si>
    <t>SEPARAČNÍ GEOTEXTILIE</t>
  </si>
  <si>
    <t>ochrana izolace na rubu</t>
  </si>
  <si>
    <t>dle situace a VPŘ  
(39,5+33,5)*(1,8+1,5)=240.900 [A]</t>
  </si>
  <si>
    <t>22694</t>
  </si>
  <si>
    <t>ZÁPOROVÉ PAŽENÍ Z KOVU DOČASNÉ</t>
  </si>
  <si>
    <t>dočasné pažení stavební jámy - osazení a odstranění</t>
  </si>
  <si>
    <t>pažení směrem k sousedním nemovitostem a provizoriu  
(10+16+24)*10,0=500.000 [A]  zápory po 1m, průměrná délka 10,0  
a*(26,7/1000)=13.350 [B]  uvažováno HEB120  
převázky 2*(10+16+24)=100.000 [C]  
c*(18,8/1000)=1.880 [D]  
celkem b+d=15.230 [E]</t>
  </si>
  <si>
    <t>22695A</t>
  </si>
  <si>
    <t>VÝDŘEVA ZÁPOROVÉHO PAŽENÍ DOČASNÁ (PLOCHA)</t>
  </si>
  <si>
    <t>výdřeva pažení</t>
  </si>
  <si>
    <t>pažení směrem k sousedním nemovitostem  
(10+16+24)*7,5=375.000 [A]  pažená výška max.7,5m</t>
  </si>
  <si>
    <t>26122</t>
  </si>
  <si>
    <t>VRTY PRO KOTVENÍ, INJEKTÁŽ A MIKROPILOTY NA POVRCHU TŘ. II D DO 100MM</t>
  </si>
  <si>
    <t>šikmé vrty pro kotvení zápor v komunikaci - vrty v třídě II   
včetně odvozu vyvrtané zeminy, jejího uložení na skládce určené zhotovitelem a poplatku za skládku</t>
  </si>
  <si>
    <t>50*3,5=175.000 [A]</t>
  </si>
  <si>
    <t>26182</t>
  </si>
  <si>
    <t>VRT PRO KOTV, INJEK, MIKROPIL NA POVR TŘ III A IV D DO 100MM</t>
  </si>
  <si>
    <t>šikmé vrty pro kotvení zápor v komunikaci - vrty v třídě IV   
včetně odvozu vyvrtané zeminy, jejího uložení na skládce určené zhotovitelem a poplatku za skládku</t>
  </si>
  <si>
    <t>50*4,0=200.000 [A]</t>
  </si>
  <si>
    <t>264215</t>
  </si>
  <si>
    <t>VRTY PRO PILOTY TŘ. II D DO 300MM</t>
  </si>
  <si>
    <t>vrty pro zápory - v třídě II   
včetně odvozu vyvrtané zeminy, jejího uložení na skládce určené zhotovitelem a poplatku za skládku</t>
  </si>
  <si>
    <t>(10+16+24)*7,5=375.000 [A]</t>
  </si>
  <si>
    <t>264615</t>
  </si>
  <si>
    <t>VRTY PRO PILOTY TŘ VI D DO 300MM</t>
  </si>
  <si>
    <t>vrty pro zápory ve skalním podloží - rula   
včetně odvozu materiálu na skládku a poplatku za skládku</t>
  </si>
  <si>
    <t>(12+16+12)*2,5=100.000 [A]</t>
  </si>
  <si>
    <t>272325</t>
  </si>
  <si>
    <t>ZÁKLADY ZE ŽELEZOBETONU DO C30/37 (B37)</t>
  </si>
  <si>
    <t>základy opěr a křídel C30/37 XC2 XA1</t>
  </si>
  <si>
    <t>opěra OP1 včetně křídel 97,9*1,5=146.850 [A]  
opěra OP2 včetně křídel 65,5*1,5=98.250 [B]  
Celkem: A+B=245.100 [C]</t>
  </si>
  <si>
    <t>272365</t>
  </si>
  <si>
    <t>VÝZTUŽ ZÁKLADŮ Z OCELI 10505</t>
  </si>
  <si>
    <t>B500B</t>
  </si>
  <si>
    <t>uvažováno 150 kg/m3  
pol. 272325: 245,1*0,15=36.765 [A]</t>
  </si>
  <si>
    <t>281451</t>
  </si>
  <si>
    <t>INJEKTOVÁNÍ NÍZKOTLAKÉ Z CEMENTOVÉ MALTY NA POVRCHU</t>
  </si>
  <si>
    <t>injektáž pat záporového pažení</t>
  </si>
  <si>
    <t>(10+16+24)*4,0=200.000 [A]  
a*3,14*0,3*0,3=56.520 [B]</t>
  </si>
  <si>
    <t>286563</t>
  </si>
  <si>
    <t>KOTVY OCEL INJEKTOVANÉ V PODZEMÍ DÉLKY DO 8M ÚNOS DO 150KN</t>
  </si>
  <si>
    <t>injektované zemní kotvy záporového pažení</t>
  </si>
  <si>
    <t>(10+16+24)/2=25.000 [A] předpoklad po 2,0m   
dvě etáže a*2=50.000 [B]</t>
  </si>
  <si>
    <t>31717</t>
  </si>
  <si>
    <t>KOVOVÉ KONSTRUKCE PRO KOTVENÍ ŘÍMSY</t>
  </si>
  <si>
    <t>KG</t>
  </si>
  <si>
    <t>56+54=110.000 [A]  
a*8=880.000 [B]</t>
  </si>
  <si>
    <t>317325</t>
  </si>
  <si>
    <t>ŘÍMSY ZE ŽELEZOBETONU DO C30/37</t>
  </si>
  <si>
    <t>monolitické římsy C30/37 XF4 XC4 XD3   
včetně letopočtu</t>
  </si>
  <si>
    <t>dle výkresů objektu  
římsy vlevo 56*(0,83*0,305+0,48*0,30)=22.240 [A]  
římsy vpravo 54*(2,25*0,25+0,550*0,30)=39.285 [B]  
římsy na křídlech 1,2,3 (0,8*0,3)*(3,5+2,7+9,7)=3.816 [C]  
Celkem: A+B+C=65.341 [D]</t>
  </si>
  <si>
    <t>317365</t>
  </si>
  <si>
    <t>VÝZTUŽ ŘÍMS Z OCELI 10505, B500B</t>
  </si>
  <si>
    <t>65,4*0,180=11.772 [A]</t>
  </si>
  <si>
    <t>333213</t>
  </si>
  <si>
    <t>OBKLAD MOST OPĚR A KŘÍDEL Z LOM KAMENE</t>
  </si>
  <si>
    <t>obklad lícové části opěr a křídel včetně kotvení</t>
  </si>
  <si>
    <t>OP1 (23,8+8,6)*4,2*0,5=68.040 [A]  
OP2 22,7*4,5*0,5=51.075 [B]  
křídla OP1 (13,7+6,8)*4,2*0,3=25.830 [C]  
křídla OP2 (8,0+4,3)*4,5*0,3=16.605 [D]  
Celkem: A+B+C+D=161.550 [E]</t>
  </si>
  <si>
    <t>333325</t>
  </si>
  <si>
    <t>MOSTNÍ OPĚRY A KŘÍDLA ZE ŽELEZOVÉHO BETONU DO C30/37</t>
  </si>
  <si>
    <t>úložné prahy mostovky na stávajících opěrách C30/37 XF2 XC4 XD1</t>
  </si>
  <si>
    <t>OP1 včetně křídel   
dolní stupeň 1,2*65,3=78.360 [A]  
horní stupeň 2,0*46,5=93.000 [B]  
OP2 včetně křídel  
dolní stupeň 1,5*45,7=68.550 [C]  
horní stupeň 2,5*35,5=88.750 [D]  
Celkem: A+B+C+D=328.660 [E]</t>
  </si>
  <si>
    <t>333365</t>
  </si>
  <si>
    <t>VÝZTUŽ MOSTNÍCH OPĚR A KŘÍDEL Z OCELI 10505, B500B</t>
  </si>
  <si>
    <t>328,7*0,150=49.305 [A]</t>
  </si>
  <si>
    <t>420325</t>
  </si>
  <si>
    <t>PŘECHODOVÉ DESKY MOSTNÍCH OPĚR ZE ŽELEZOBETONU C30/37</t>
  </si>
  <si>
    <t>vlečená přechodová deska včetně výplně spar, průžných vložek a propojení dle PD</t>
  </si>
  <si>
    <t>(48+57)*0,350=36.750 [A]</t>
  </si>
  <si>
    <t>420365</t>
  </si>
  <si>
    <t>VÝZTUŽ PŘECHODOVÝCH DESEK MOSTNÍCH OPĚR Z OCELI 10505, B500B</t>
  </si>
  <si>
    <t>36,75*0,120=4.410 [A]</t>
  </si>
  <si>
    <t>421325</t>
  </si>
  <si>
    <t>MOSTNÍ NOSNÉ DESKOVÉ KONSTRUKCE ZE ŽELEZOBETONU C30/37</t>
  </si>
  <si>
    <t>mostovka  C30/37 XF2 XC4 XD1</t>
  </si>
  <si>
    <t>dle výkresu tvaru   
425=425.000 [A]  půdorysná plocha  
průměrná tloušťka 0,30=0.300 [B]  
a*b=127.500 [C]</t>
  </si>
  <si>
    <t>421365</t>
  </si>
  <si>
    <t>VÝZTUŽ MOSTNÍ DESKOVÉ KONSTRUKCE Z OCELI 10505, B500B</t>
  </si>
  <si>
    <t>127,5*0,150=19.125 [A]</t>
  </si>
  <si>
    <t>424179</t>
  </si>
  <si>
    <t>MOSTNÍ NOSNÍKY Z OCELI JINÉ JAKOSTI</t>
  </si>
  <si>
    <t>spřahovací trny trny 19 mm, dl. 175 mm</t>
  </si>
  <si>
    <t>dle dispozičního výkresu a výkazu materiálu  
562*6*0,45/1000=1.517 [A]</t>
  </si>
  <si>
    <t>42417A</t>
  </si>
  <si>
    <t>MOSTNÍ NOSNÍKY Z OCELI S 235</t>
  </si>
  <si>
    <t>montážní ztužení mezi nosníky zabetonované v opěrách, bez PKO</t>
  </si>
  <si>
    <t>montážní ztužení pro zajištění nosníků v opěře při betonáži   
10*0,160*1,10=1.760 [A]</t>
  </si>
  <si>
    <t>42417B</t>
  </si>
  <si>
    <t>MOSTNÍ NOSNÍKY Z OCELI S 355</t>
  </si>
  <si>
    <t>svařované ocelové příčle vč. ztužidel - S355 J2W, materiál, výroba , montáž,   
včetně kotvení na opěrách a montážního zajištění   
včetně výrobní a montážní dokumentace   
konstrukce bez PKO - pouze předtryskání v samostatné položce</t>
  </si>
  <si>
    <t>dle PD  
nosníky 6*14,90*1,10=98.340 [A]</t>
  </si>
  <si>
    <t>42838</t>
  </si>
  <si>
    <t>KLOUB ZE ŽELEZOBETONU VČET VÝZTUŽE</t>
  </si>
  <si>
    <t>18,9+16,4=35.300 [A]</t>
  </si>
  <si>
    <t>těsnící vrstva a podkladní betony</t>
  </si>
  <si>
    <t>pod opěry a křídla OP1 120*0,20=24.000 [A]  
pod opěry a křídla OP2 81,5*0,2=16.300 [B]  
těsnící vrstva 6,3*9,2*0,15*2=17.388 [C]  
pod přechodovou deskou (48+57)*0,15=15.750 [D]  
Celkem: A+B+C+D=73.438 [E]</t>
  </si>
  <si>
    <t>45131A</t>
  </si>
  <si>
    <t>PODKLADNÍ A VÝPLŇOVÉ VRSTVY Z PROSTÉHO BETONU C20/25</t>
  </si>
  <si>
    <t>lože pod dlažby C20/25n XF3</t>
  </si>
  <si>
    <t>kužely 22+8+16+8=54.000 [A]  
a*0,10*1,30=7.020 [B]  lože včetně navýšení na lemy a vyrovnávky</t>
  </si>
  <si>
    <t>451572</t>
  </si>
  <si>
    <t>VÝPLŇ VRSTVY Z KAMENIVA TĚŽENÉHO, INDEX ZHUTNĚNÍ ID DO 0,8</t>
  </si>
  <si>
    <t>zásyp základu před lícem opěry</t>
  </si>
  <si>
    <t>plocha na řezu 3,2=3.200 [A]  
celková šířka  30,0=30.000 [B]  
a*b*2=192.000 [C]</t>
  </si>
  <si>
    <t>457312</t>
  </si>
  <si>
    <t>VYROVNÁVACÍ A SPÁDOVÝ PROSTÝ BETON C12/15</t>
  </si>
  <si>
    <t>podkladní spádový beton pod drenáží</t>
  </si>
  <si>
    <t>průměrná plocha 3,5*0,40=1.400 [A]  
šířky mezi křídly 17,7+20,5=38.200 [B]  
a*b=53.480 [C]</t>
  </si>
  <si>
    <t>458522</t>
  </si>
  <si>
    <t>VÝPLŇ ZA OPĚRAMI A ZDMI Z KAM DRC, INDEX ZHUTNĚNÍ ID DO 0,8</t>
  </si>
  <si>
    <t>zásyp za rubem opěry pod úrovní těsnící vrstvy</t>
  </si>
  <si>
    <t>plocha na řezu 17,9=17.900 [A]  
celková šířka včetně obsypu rubu křídel 12,5=12.500 [B]  
a*b*2=447.500 [C]</t>
  </si>
  <si>
    <t>458523</t>
  </si>
  <si>
    <t>VÝPLŇ ZA OPĚRAMI A ZDMI Z KAMENIVA DRCENÉHO, INDEX ZHUTNĚNÍ ID DO 0,9</t>
  </si>
  <si>
    <t>přechodové klíny, zásypy za rubem   
ŠD 0-32</t>
  </si>
  <si>
    <t>plocha na řezu 4,9+2,9+1,3=9.100 [A]  
celková šířka včetně obsypu rubu křídel 12,5=12.500 [B]  
a*b*2=227.500 [C]</t>
  </si>
  <si>
    <t>46251</t>
  </si>
  <si>
    <t>ZÁHOZ Z LOMOVÉHO KAMENE</t>
  </si>
  <si>
    <t>kamenný zához před líci opěr</t>
  </si>
  <si>
    <t>4,0*(35+32)=268.000 [A]</t>
  </si>
  <si>
    <t>465512</t>
  </si>
  <si>
    <t>DLAŽBY Z LOMOVÉHO KAMENE NA MC</t>
  </si>
  <si>
    <t>lomový kámen do betonového lože, spárování M25 XF4   
lože viz položka 451314</t>
  </si>
  <si>
    <t>kužely 22+8+16+8=54.000 [A]  
a*0,20=10.800 [B]</t>
  </si>
  <si>
    <t>podkladní vrstva z ŠDB  pod dlažby v přechodech z říms</t>
  </si>
  <si>
    <t>dle půdorysu a detailu  
0,60+1,8+10,0+9,0+1,5=22.900 [A]</t>
  </si>
  <si>
    <t>575A03</t>
  </si>
  <si>
    <t>LITÝ ASFALT MA I (SILNICE, DÁLNICE) 11</t>
  </si>
  <si>
    <t>odvodňovací proužek dle VL4 403.41 pro třívrstvou vozovku</t>
  </si>
  <si>
    <t>dle PD a detailu  
délka proužku 36,5+38,5=75.000 [A]  
v obrusu 0,50*0,04=0.020 [B]  
v ložné 0,40*0,06=0.024 [C]  
a*(b+c)=3.300 [D]</t>
  </si>
  <si>
    <t>575C05</t>
  </si>
  <si>
    <t>LITÝ ASFALT MA IV (OCHRANA MOSTNÍ IZOLACE) 16</t>
  </si>
  <si>
    <t>plocha mostovky mezi římsami 345*0,05=17.250 [A]  
odečet drenážního plastbetonu 1,00=1.000 [B]  
a-b=16.250 [C]</t>
  </si>
  <si>
    <t>582612</t>
  </si>
  <si>
    <t>KRYTY Z BETON DLAŽDIC SE ZÁMKEM ŠEDÝCH TL 80MM DO LOŽE Z KAM</t>
  </si>
  <si>
    <t>zadláždění přechodů říms</t>
  </si>
  <si>
    <t>58710</t>
  </si>
  <si>
    <t>VRSTVY PRO OBNOVU A OPRAVY KRYTU Z CEMENTOBETONU</t>
  </si>
  <si>
    <t>obnova plochy v areálu VAK</t>
  </si>
  <si>
    <t>betonová plocha v areálu VAK 35*0,20=7.000 [B]</t>
  </si>
  <si>
    <t>Úpravy povrchů, podlahy, výplně otvorů</t>
  </si>
  <si>
    <t>62592</t>
  </si>
  <si>
    <t>ÚPRAVA POVRCHU BETONOVÝCH PLOCH A KONSTRUKCÍ - STRIÁŽ</t>
  </si>
  <si>
    <t>povrch římsy vpravo</t>
  </si>
  <si>
    <t>54*(2,25-0,150)=113.400 [A]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</si>
  <si>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</si>
  <si>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</si>
  <si>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</si>
  <si>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425=425.000 [A]  
přechodová oblast (48+57)*0,5=52.500 [B]  
na křídlech pod římsou po úroveň drenáže (0,6+1,8+1,5)*(16,5+6,8+3,1+10,0)=141.960 [C]  
Celkem: A+B+C=619.460 [D]</t>
  </si>
  <si>
    <t>711502</t>
  </si>
  <si>
    <t>OCHRANA IZOLACE NA POVRCHU ASFALTOVÝMI PÁSY</t>
  </si>
  <si>
    <t>ochrana pod římsou pásy s Al vložkou</t>
  </si>
  <si>
    <t>šířka pod římsou vlevo 0,50=0.500 [A]  
délka říms (56)=56.000 [B]  
šířka pod římsou vpravo 1,95=1.950 [C]  
délka říms 54=54.000 [D]  
a*b+c*d=133.300 [E]</t>
  </si>
  <si>
    <t>78382</t>
  </si>
  <si>
    <t>NÁTĚRY BETON KONSTR TYP S2 (OS-B)</t>
  </si>
  <si>
    <t>podhled mostovky u římsy</t>
  </si>
  <si>
    <t>0,3*(36,3+39,0)*1,20=27.108 [A]</t>
  </si>
  <si>
    <t>78383</t>
  </si>
  <si>
    <t>NÁTĚRY BETON KONSTR TYP S4 (OS-C)</t>
  </si>
  <si>
    <t>nátěr odrazné části říms</t>
  </si>
  <si>
    <t>(0,150+0,150)*(56+54)*1,10=36.300 [A]</t>
  </si>
  <si>
    <t>87533</t>
  </si>
  <si>
    <t>POTRUBÍ DREN Z TRUB PLAST DN DO 150MM</t>
  </si>
  <si>
    <t>plné potrubí v prostupech křídly a v místě vyústění</t>
  </si>
  <si>
    <t>3,0+5,0+3,5+5,0=16.500 [A]</t>
  </si>
  <si>
    <t>875332</t>
  </si>
  <si>
    <t>POTRUBÍ DREN Z TRUB PLAST DN DO 150MM DĚROVANÝCH</t>
  </si>
  <si>
    <t>drenážní potrubí za rubem opěr</t>
  </si>
  <si>
    <t>87633</t>
  </si>
  <si>
    <t>CHRÁNIČKY Z TRUB PLASTOVÝCH DN DO 150MM</t>
  </si>
  <si>
    <t>flexibilní chráničky 110/96 v římsách včetně přesahů za objekt</t>
  </si>
  <si>
    <t>2*(2+56+2)=120.000 [A]  
2*(2+54+2)=116.000 [B]  
Celkem: A+B=236.000 [C]</t>
  </si>
  <si>
    <t>89915</t>
  </si>
  <si>
    <t>STUPADLA (A POD)</t>
  </si>
  <si>
    <t>10+10=20.000 [A]</t>
  </si>
  <si>
    <t>61</t>
  </si>
  <si>
    <t>9111A1</t>
  </si>
  <si>
    <t>ZÁBRADLÍ SILNIČNÍ S VODOR MADLY - DODÁVKA A MONTÁŽ</t>
  </si>
  <si>
    <t>dopravně bezpečnostní zábradlí ve výbězích včetně PKO</t>
  </si>
  <si>
    <t>za mostem vpravo   
5=5.000 [A]</t>
  </si>
  <si>
    <t>62</t>
  </si>
  <si>
    <t>9111A3</t>
  </si>
  <si>
    <t>ZÁBRADLÍ SILNIČNÍ S VODOR MADLY - DEMONTÁŽ S PŘESUNEM</t>
  </si>
  <si>
    <t>Odstranění stávajícího zábradlí</t>
  </si>
  <si>
    <t>vlevo 55,8=55.800 [A]</t>
  </si>
  <si>
    <t>63</t>
  </si>
  <si>
    <t>9112B1</t>
  </si>
  <si>
    <t>ZÁBRADLÍ MOSTNÍ SE SVISLOU VÝPLNÍ - DODÁVKA A MONTÁŽ</t>
  </si>
  <si>
    <t>vpravo na vnější hraně chodníkové římsy</t>
  </si>
  <si>
    <t>vpravo 54=54.000 [A]  
na křídlech 1,2,3 8,6+2,8+2,5=13.900 [B]  
Celkem: A+B=67.900 [C]</t>
  </si>
  <si>
    <t>64</t>
  </si>
  <si>
    <t>9115C3</t>
  </si>
  <si>
    <t>SVODIDLO OCEL MOSTNÍ JEDNOSTR, ÚROVEŇ ZADRŽ H2 - DEMONTÁŽ S PŘESUNEM</t>
  </si>
  <si>
    <t>demontáž stávajícího svodidla</t>
  </si>
  <si>
    <t>vpravo 56,8=56.800 [A]</t>
  </si>
  <si>
    <t>65</t>
  </si>
  <si>
    <t>9117C1</t>
  </si>
  <si>
    <t>SVOD OCEL ZÁBRADEL ÚROVEŇ ZADRŽ H2 - DODÁVKA A MONTÁŽ</t>
  </si>
  <si>
    <t>zábradelní svodidlo se svislou výplní</t>
  </si>
  <si>
    <t>vlevo 58=58.000 [A]</t>
  </si>
  <si>
    <t>66</t>
  </si>
  <si>
    <t>zábradelní svodidlo bez výplně - na vnitřní okraj římsy</t>
  </si>
  <si>
    <t>vpravo 58=58.000 [A]</t>
  </si>
  <si>
    <t>67</t>
  </si>
  <si>
    <t>91345</t>
  </si>
  <si>
    <t>NIVELAČNÍ ZNAČKY KOVOVÉ</t>
  </si>
  <si>
    <t>měřičské body na mostě dle VL4 509.01</t>
  </si>
  <si>
    <t>na římsy   
v polovině rozpětí 2+  
nad OP1 2+  
nad OP2 2=6.000 [A]</t>
  </si>
  <si>
    <t>68</t>
  </si>
  <si>
    <t>91355</t>
  </si>
  <si>
    <t>EVIDENČNÍ ČÍSLO MOSTU</t>
  </si>
  <si>
    <t>69</t>
  </si>
  <si>
    <t>917223</t>
  </si>
  <si>
    <t>SILNIČNÍ A CHODNÍKOVÉ OBRUBY Z BETONOVÝCH OBRUBNÍKŮ ŠÍŘ 100MM</t>
  </si>
  <si>
    <t>obruby za odláždněním náběhů říms</t>
  </si>
  <si>
    <t>dle situace  
1,5+5,5+0,75+4,2+5,0+1,5+0,75+2,5=21.700 [A]</t>
  </si>
  <si>
    <t>70</t>
  </si>
  <si>
    <t>917224</t>
  </si>
  <si>
    <t>SILNIČNÍ A CHODNÍKOVÉ OBRUBY Z BETONOVÝCH OBRUBNÍKŮ ŠÍŘ 150MM</t>
  </si>
  <si>
    <t>silniční obruby odláždění za římsami</t>
  </si>
  <si>
    <t>náběhy a přechody u říms 3,30+5,0+2,0+5,0=15.300 [B]</t>
  </si>
  <si>
    <t>71</t>
  </si>
  <si>
    <t>936533</t>
  </si>
  <si>
    <t>MOSTNÍ ODVODŇOVACÍ SOUPRAVA 500/500</t>
  </si>
  <si>
    <t>dle detailu  
vpravo 2=2.000 [A]</t>
  </si>
  <si>
    <t>72</t>
  </si>
  <si>
    <t>936541</t>
  </si>
  <si>
    <t>MOSTNÍ ODVODŇOVACÍ TRUBKA (POVRCHŮ IZOLACE) Z NEREZ OCELI</t>
  </si>
  <si>
    <t>dle detailu  
2*11=22.000 [A]</t>
  </si>
  <si>
    <t>73</t>
  </si>
  <si>
    <t>93857</t>
  </si>
  <si>
    <t>BROUŠENÍ BETON KONSTR</t>
  </si>
  <si>
    <t>úprava povrchu mostovky pro mostní izolaci</t>
  </si>
  <si>
    <t>dle výkresu tvaru  
410=410.000 [A]</t>
  </si>
  <si>
    <t>74</t>
  </si>
  <si>
    <t>938652</t>
  </si>
  <si>
    <t>OČIŠTĚNÍ OCEL KONSTR OTRYSKÁNÍM NA SUCHO KŘEMIČ PÍSKEM</t>
  </si>
  <si>
    <t>předtryskání konstrukce pro sjednocení povrchu pro tvorbu patiny</t>
  </si>
  <si>
    <t>6*190*1,1=1 254.000 [A]</t>
  </si>
  <si>
    <t>75</t>
  </si>
  <si>
    <t>96611</t>
  </si>
  <si>
    <t>BOURÁNÍ KONSTRUKCÍ Z BETONOVÝCH DÍLCŮ</t>
  </si>
  <si>
    <t>nosná konstrukce mostu - nosníky WBS</t>
  </si>
  <si>
    <t>plocha nosníku na řezu 1,75 m2=1.750 [A]  
2*7*18,4*a=450.800 [B]</t>
  </si>
  <si>
    <t>76</t>
  </si>
  <si>
    <t>na trvalou skládku</t>
  </si>
  <si>
    <t>spádové betony za rubem 20=20.000 [A]  
vyrovnávky na mostě 410*0,13=53.300 [B]  
betonová plocha v areálu VAK 35*0,20=7.000 [C]  
Celkem: A+B+C=80.300 [D]</t>
  </si>
  <si>
    <t>77</t>
  </si>
  <si>
    <t>96616</t>
  </si>
  <si>
    <t>BOURÁNÍ KONSTRUKCÍ ZE ŽELEZOBETONU</t>
  </si>
  <si>
    <t>bourání částí nosné konstrukce mostu</t>
  </si>
  <si>
    <t>mostovka včetně vozovky včetně závěrů 410*(0,150+0,180)=135.300 [A]  včetně úpravy při odstranění havarijního stavu  
příčníky 0,5*1,1*17,5*4=38.500 [B]  
ztužidla 0,4*0,75*17,5*2=10.500 [C]  
římsy a chodníky 0,9*0,35*(56+45,5)=31.973 [D]  včetně úpravy při odstranění havarijního stavu  
Celkem: A+B+C+D=216.273 [E]</t>
  </si>
  <si>
    <t>78</t>
  </si>
  <si>
    <t>spodní stavba</t>
  </si>
  <si>
    <t>OP1 (12,1+6,5)*10=186.000 [A]  
pilíř (7,3*10)=73.000 [B]  
OP2 (20,0+9,1)*10=291.000 [C]  
Celkem: A+B+C=550.000 [D]</t>
  </si>
  <si>
    <t>79</t>
  </si>
  <si>
    <t>97817</t>
  </si>
  <si>
    <t>ODSTRANĚNÍ MOSTNÍ IZOLACE</t>
  </si>
  <si>
    <t>mostovka 410=410.000 [A]</t>
  </si>
  <si>
    <t>SO 461</t>
  </si>
  <si>
    <t>Ochrana kabelů CETIN v místě mostu ev.č. 296-009</t>
  </si>
  <si>
    <t>pol. 11346  9,9*1,9=18.810 [A]</t>
  </si>
  <si>
    <t>ochrana a provizorní zajištění sloupu nadzemního vedení u opěry provizorního přemostění</t>
  </si>
  <si>
    <t>03760</t>
  </si>
  <si>
    <t>POMOC PRÁCE ZAJIŠŤ NEBO ZŘÍZ JÍMKY, STAV JÁMY A ŠACHTY</t>
  </si>
  <si>
    <t>ručně kopané sondy pro upřesnění kabelů</t>
  </si>
  <si>
    <t>sondy podél vytýčené trasy  3ks  
komplet 1=1.000 [A]</t>
  </si>
  <si>
    <t>11346</t>
  </si>
  <si>
    <t>ODSTRANĚNÍ KRYTU ZPEVNĚNÝCH PLOCH ZE SILNIČ DÍLCŮ (PANELŮ) VČET PODKL</t>
  </si>
  <si>
    <t>odstranění podkladních panelů včetně podkladu ze ŠD a krajnic, panely na skládku zhotovitele, podklad a krajnice na trvalou skládku</t>
  </si>
  <si>
    <t>dle situace  
délka trasy 15+18=33.000 [A]  
šířka panelů 3=3.000 [B]  
panely  a*b*0,15=14.850 [C]  
podklad a*b*0,10=9.900 [D]  
c+d=24.750 [E]</t>
  </si>
  <si>
    <t>separační geotextilie pod panely</t>
  </si>
  <si>
    <t>dle situace  
délka trasy 15+18=33.000 [A]  
šířka panelů 3=3.000 [B]  
a*b*1,20=118.800 [C]</t>
  </si>
  <si>
    <t>ŠD 0-63 - podkladní vrstva pod panely v rozsahu provizorních komuninací. Včetně vyrovnání nerovností, zásypů příkopů a dosypání.</t>
  </si>
  <si>
    <t>dle situace  
délka trasy 15+18=33.000 [A]  
šířka panelů 3=3.000 [B]  
a*b*0,10=9.900 [C]</t>
  </si>
  <si>
    <t>58301</t>
  </si>
  <si>
    <t>KRYT ZE SINIČNÍCH DÍLCŮ (PANELŮ) TL 150MM</t>
  </si>
  <si>
    <t>ochrana kabelů mimo provizorní komunikaci - předpoklad využití inventárních prostředků zhotovitele</t>
  </si>
  <si>
    <t>dle situace  
délka trasy 15+18=33.000 [A]  
šířka panelů 3=3.000 [B]  
a*b=99.000 [C]</t>
  </si>
  <si>
    <t>SO 901</t>
  </si>
  <si>
    <t>Provizorní most a komunikace v km 8,545</t>
  </si>
  <si>
    <t>pol. 11346  148,2*1,9=281.580 [A]  
pol. 96615 32*2,2=70.400 [B]  
Celkem: A+B=351.980 [C]</t>
  </si>
  <si>
    <t>pol. 12373a 132,6*1,9=251.940 [B]</t>
  </si>
  <si>
    <t>027411</t>
  </si>
  <si>
    <t>R</t>
  </si>
  <si>
    <t>PROVIZORNÍ MOSTY - MONTÁŽ A PRONÁJEM</t>
  </si>
  <si>
    <t>provizorní přemostění - délka přemostění min. 38,0 m s možným a projednaným umístěním středního pilíře v řece   
min. volná šířka 3,50m, boční konzola nebo lávka pro chodce   
výhradní zatížitelnost 50 t   
včetně pronájmu</t>
  </si>
  <si>
    <t>027413</t>
  </si>
  <si>
    <t>PROVIZORNÍ MOSTY - DEMONTÁŽ</t>
  </si>
  <si>
    <t>HMP pro uvedení MP do provozu</t>
  </si>
  <si>
    <t>11120</t>
  </si>
  <si>
    <t>ODSTRANĚNÍ KŘOVIN</t>
  </si>
  <si>
    <t>odstranění křovin</t>
  </si>
  <si>
    <t>dle dendrologického průzkumu   
375=375.000 [A]</t>
  </si>
  <si>
    <t>11201</t>
  </si>
  <si>
    <t>KÁCENÍ STROMŮ D KMENE DO 0,5M S ODSTRANĚNÍM PAŘEZŮ</t>
  </si>
  <si>
    <t>odstranění stromů v trase včetně pařezů   
zhotovitel v ceně zohlední možnost zpětného využití dřeva   
včetně odvozu na skládku zhotovitele</t>
  </si>
  <si>
    <t>dle dendrologického průzkumu  
stromy č.7,8,9,10 4=4.000 [A]</t>
  </si>
  <si>
    <t>11329</t>
  </si>
  <si>
    <t>ODSTRANĚNÍ ZPEVNĚNÝCH PLOCH, PŘÍKOPŮ A RIGOLŮ Z LOMOVÉHO KAMENE</t>
  </si>
  <si>
    <t>odstranění provizorních opatření kolem provizorního mostu - zpětné využití v prostoru mostu</t>
  </si>
  <si>
    <t>50=50.000 [A]</t>
  </si>
  <si>
    <t>dle situace  
délka trasy 56+20=76.000 [A]  
šířka panelů 6=6.000 [B]  
panely  a*b*0,15=68.400 [C]  
podklad a*b*0,25*1,30=148.200 [D]  
c+d=216.600 [E]</t>
  </si>
  <si>
    <t>11372E</t>
  </si>
  <si>
    <t>FRÉZOVÁNÍ ZPEVNĚNÝCH PLOCH ASFALT DROBNÝCH OPRAV A PLOŠ ROZPADŮ DO 500M2</t>
  </si>
  <si>
    <t>odfrézování provizorní vozovky   
vč. naložení, odvozu a uložení na skládku dodavatele,  zhotovitel v ceně zohlední možnost zpětného využití recyklovaného materiálu na stavbě</t>
  </si>
  <si>
    <t>plocha vozovky   244,5+81,5=326.000 [A]  
a*0,11*1,15=41.239 [B]  včetně vyrovnávek</t>
  </si>
  <si>
    <t>komůrka dle VL 211.07 pro zálivku za horka - napojení provizorní komunikace na stávající stav</t>
  </si>
  <si>
    <t>dle situace  
30+20=50.000 [A]</t>
  </si>
  <si>
    <t>11525</t>
  </si>
  <si>
    <t>PŘEVEDENÍ VODY POTRUBÍM DN 600 NEBO ŽLABY R.O. DO 2,0M</t>
  </si>
  <si>
    <t>souhrnná položka za provizorní přívod vody přes stavbu k jímacímu objektu Vodovody a kanalizace Trutnov, a.s.   
přívod vody plastovým potrubím min. DN 600, zajištěným proti posunutí a proti poškození behem stavby. Na nátoku provizorní česle proti vnikání spláví. V místě napojení na jímací objekt zatěsnění jílovou hrázkou proti vnikání znečištěné vody do jímacího objektu.</t>
  </si>
  <si>
    <t>90=90.000 [A]</t>
  </si>
  <si>
    <t>12110</t>
  </si>
  <si>
    <t>SEJMUTÍ ORNICE NEBO LESNÍ PŮDY</t>
  </si>
  <si>
    <t>sejmutí ornice v ploše provizorní komunikace</t>
  </si>
  <si>
    <t>dle situace  
940=940.000 [A]  
a*0,20=188.000 [B]</t>
  </si>
  <si>
    <t>odkop pro provizorní komunikaci a most - včetně odvozu na trvalou skládku</t>
  </si>
  <si>
    <t>OP1 plocha na řezu 8,4=8.400 [A]   včetně plochy na plombu  
délka 8,5=8.500 [B]  
OP2 plocha na řezu 7,2=7.200 [C]  včetně plochy na plombu  
délka 8,5=8.500 [D]  
a*b+c*d=132.600 [E]</t>
  </si>
  <si>
    <t>odkop při odstranění provizorního mostu - materiál bez odvozu a skládkovného - využít pro zpětné zásypy</t>
  </si>
  <si>
    <t>OP1 plocha na řezu 1,9=1.900 [A]  
délka 8,5=8.500 [B]  
OP2 plocha na řezu 1,7=1.700 [C]  
délka 8,5=8.500 [D]  
násep komuikace dle situace a pracovní řezů  
průmerná plocha na řezu 3,6=3.600 [E]  
délka úpravy 20=20.000 [F]  
a*b=16.150 [G]  
b+d+g=33.150 [H]</t>
  </si>
  <si>
    <t>zpětné natěžení ornice pro rozprostření v ploše provizorní komunikace</t>
  </si>
  <si>
    <t>pro pol. 18230 188=188.000 [A]</t>
  </si>
  <si>
    <t>12932</t>
  </si>
  <si>
    <t>ČIŠTĚNÍ PŘÍKOPŮ OD NÁNOSU DO 0,5M3/M</t>
  </si>
  <si>
    <t>reprofilace příkopů provizorní komunikace - bez skládkovného, materiál využít v prostoru stavby a pro zpětný zásyp</t>
  </si>
  <si>
    <t>dle situace  
35+30+15=80.000 [A]</t>
  </si>
  <si>
    <t>ornice na dočasnou skládku</t>
  </si>
  <si>
    <t>dle pol. 12110 188=188.000 [A]</t>
  </si>
  <si>
    <t>dosypání náspu provizorní komunikace za mostem - zemina dle ČSN 73 6133</t>
  </si>
  <si>
    <t>dle situace a pracovní řezů  
průmerná plocha na řezu 3,6=3.600 [A]  
délka úpravy 20=20.000 [B]  
a*b=72.000 [C]</t>
  </si>
  <si>
    <t>v ploše komunikace  
délka trasy 56+20=76.000 [A]  
šířka panelů 6=6.000 [B]  
a*b*1,3=592.800 [C]  
v ploše opěr a pilíře  
OP1 3,0*7,5*1,25=28.125 [E]  
OP2 3,0*7,5*1,25=28.125 [F]  
pilíř 3,0*9,0*1,25=33.750 [G]  
c+e+f+g=682.800 [H]</t>
  </si>
  <si>
    <t>18230</t>
  </si>
  <si>
    <t>ROZPROSTŘENÍ ORNICE V ROVINĚ</t>
  </si>
  <si>
    <t>zěptné rozprostření ornice vploše provizorní komunikace</t>
  </si>
  <si>
    <t>18241</t>
  </si>
  <si>
    <t>ZALOŽENÍ TRÁVNÍKU RUČNÍM VÝSEVEM</t>
  </si>
  <si>
    <t>založení trávníku - luční směs</t>
  </si>
  <si>
    <t>dle situace  
940=940.000 [A]</t>
  </si>
  <si>
    <t>separační geotextilie pod panely provizorní komunikace</t>
  </si>
  <si>
    <t>dle situace  
délka trasy 56+20=76.000 [A]  
šířka panelů 6=6.000 [B]  
a*b*1,20=547.200 [C]  
pod pilíř v korytě 3,0*9,0*1,25=33.750 [D]  
c+d=580.950 [E]</t>
  </si>
  <si>
    <t>27512</t>
  </si>
  <si>
    <t>HRANICE PODPĚRNÉ Z DÍLCŮ ŽELEZOBETONOVÝCH</t>
  </si>
  <si>
    <t>dočasná panelová rovnanina pro uložení provizorních mostů - zřízení i odstranění z inventárního materiálu zhotovitele</t>
  </si>
  <si>
    <t>OP1 3,0*7,5*0,9*1,25=25.313 [A]  
OP2 3,0*7,5*0,75*1,25=21.094 [B]  
pilíř 3,0*9,0*0,45*1,25=15.188 [C]  
Celkem: A+B+C=61.595 [D]</t>
  </si>
  <si>
    <t>327215</t>
  </si>
  <si>
    <t>PŘEZDĚNÍ ZDÍ Z KAMENNÉHO ZDIVA</t>
  </si>
  <si>
    <t>přezdění nábřežních zdí v místě opěr provizorního mostu</t>
  </si>
  <si>
    <t>u OP1 3,5*22,0*1,2=92.400 [A]  
u OP2 3,2*20,0*1,2=76.800 [B]  
Celkem: A+B=169.200 [C]</t>
  </si>
  <si>
    <t>33417</t>
  </si>
  <si>
    <t>MOSTNÍ PILÍŘE A STATIVA Z DÍLCŮ KOVOVÝCH</t>
  </si>
  <si>
    <t>provizorní pilíř z inventárního materiálu zhotovitele (např. z věží PIŽMO),  montáž v korytě   
montáž, pronájem po celou dobu stavbu, demontáž</t>
  </si>
  <si>
    <t>orientační hmotnost pro sestavu PIŽMO  
15,4*1,10=16.940 [A]</t>
  </si>
  <si>
    <t>podkladní a vyrovnávací vrstva pod panelové rovnaniny - ŠD</t>
  </si>
  <si>
    <t>dle situace a řezů  
OP1 3,0*7,5*0,2*1,25=5.625 [A]  
OP2 3,0*7,5*0,2*1,25=5.625 [B]  
pilíř 3,0*9,0*0,2*1,25=6.750 [C]  
Celkem: A+B+C=18.000 [D]</t>
  </si>
  <si>
    <t>vyrovnávací plomba za rubem stávajících nábřežních zdí pro uložení panelové rovnaniny opěr</t>
  </si>
  <si>
    <t>8,0*4,0*1,0=32.000 [A]  
2*a=64.000 [B]</t>
  </si>
  <si>
    <t>obsypy a přechodové oblasti provizorního mostu - zásyp po realizaci</t>
  </si>
  <si>
    <t>OP1 plocha na řezu 1,9=1.900 [A]  
délka 8,5=8.500 [B]  
OP2 plocha na řezu 1,7=1.700 [C]  
délka 8,5=8.500 [D]  
a*b+c*d=30.600 [E]</t>
  </si>
  <si>
    <t>obsypy a přechodové oblasti provizorního mostu - zásyp po ukončení stavby</t>
  </si>
  <si>
    <t>OP1 plocha na řezu 4,2=4.200 [A]  
délka 8,5=8.500 [B]  
OP2 plocha na řezu 3,7=3.700 [C]  
délka 8,5=8.500 [D]  
a*b+c*d=67.150 [E]  
využití materiálu z odkopů -33,150=-33.150 [F]  
e+f=34.000 [G]</t>
  </si>
  <si>
    <t>provizorní záhozová patka z lomového kamene s proštěrkováním a urovnáním viditelných ploch    
zajištění paty opěry provizorního mostu</t>
  </si>
  <si>
    <t>u středního pilíře  
obvod cca 30m  
30*1,0*0,8=24.000 [A]</t>
  </si>
  <si>
    <t>46321</t>
  </si>
  <si>
    <t>ROVNANINA Z LOMOVÉHO KAMENE</t>
  </si>
  <si>
    <t>rovnanina z lomového kamene s vyklínováním a urovnáním líce    
zpevnění břehů v prostorech zařízení staveniště a provizorních komunikace</t>
  </si>
  <si>
    <t>u OP1 1,0*1,0*22,0*1,2=26.400 [A]  
u OP2 1,0*1,0*20,0*1,2=24.000 [B]  
Celkem: A+B=50.400 [C]</t>
  </si>
  <si>
    <t>ŠD 0-32 - podkladní vrstva pod panely v rozsahu provizorních komuninací. Včetně vyrovnání nerovností, zásypů příkopů a dosypání.</t>
  </si>
  <si>
    <t>dle situace  
délka trasy 56+20=76.000 [A]  
šířka panelů 6=6.000 [B]  
a*b=456.000 [C]  
c*0,25*1,30=148.200 [D]</t>
  </si>
  <si>
    <t>56933</t>
  </si>
  <si>
    <t>ZPEVNĚNÍ KRAJNIC ZE ŠTĚRKODRTI TL. DO 150MM</t>
  </si>
  <si>
    <t>krajnice provizorní komunikace včetně rozšíření pro chodce</t>
  </si>
  <si>
    <t>dle situace  
krajnice 7,0+60+27+27+10=131.000 [A]  
provizorní trasa pro chodce (75+35)*1,50=165.000 [B]  
Celkem: A+B=296.000 [C]</t>
  </si>
  <si>
    <t>pod ACO 244,5+81,5=326.000 [A]</t>
  </si>
  <si>
    <t>574A34</t>
  </si>
  <si>
    <t>ASFALTOVÝ BETON PRO OBRUSNÉ VRSTVY ACO 11+, 11S TL. 40MM</t>
  </si>
  <si>
    <t>ACO 11+ ,  obrusná vrstva provizorní komunikace</t>
  </si>
  <si>
    <t>dle situace  
244,5+81,5=326.000 [A]</t>
  </si>
  <si>
    <t>574E66</t>
  </si>
  <si>
    <t>ASFALTOVÝ BETON PRO PODKLADNÍ VRSTVY ACP 16+, 16S TL. 70MM</t>
  </si>
  <si>
    <t>ACP 16+ podkladní vrstva provizorní komunikace</t>
  </si>
  <si>
    <t>dle situace  
244,5+81,5=326.000 [A]  
a*1,15=374.900 [B]  včetně rozšíření proti teoretické ploše krytu a vyrovnávek</t>
  </si>
  <si>
    <t>provizorní podkladní konstrukce - předpoklad využití inventárních prostředků zhotovitele</t>
  </si>
  <si>
    <t>dle situace  
délka trasy 56+20=76.000 [A]  
šířka panelů 6=6.000 [B]  
a*b=456.000 [C]</t>
  </si>
  <si>
    <t>911FC1</t>
  </si>
  <si>
    <t>SVODIDLO BETON, ÚROVEŇ ZADRŽ H2 VÝŠ 1,2M - DODÁVKA A MONTÁŽ</t>
  </si>
  <si>
    <t>dodávka, montáž s přemístěním, nájemné po celou dobu stavby</t>
  </si>
  <si>
    <t>v místě stavby mostu - bezpečnostní zábrana  
2*4*2=16.000 [A]  
12+12=24.000 [B]  
Celkem: A+B=40.000 [C]</t>
  </si>
  <si>
    <t>911FC3</t>
  </si>
  <si>
    <t>SVODIDLO BETON, ÚROVEŇ ZADRŽ H2 VÝŠ 1,2M - DEMONTÁŽ S PŘESUNEM</t>
  </si>
  <si>
    <t>914131</t>
  </si>
  <si>
    <t>DOPRAVNÍ ZNAČKY ZÁKLADNÍ VELIKOSTI OCELOVÉ FÓLIE TŘ 2 - DODÁVKA A MONTÁŽ</t>
  </si>
  <si>
    <t>dle situace DZ   
20=20.000 [A]  
rezerva na souběžné stavby a dodatečné opatření   
10=10.000 [B]  
Celkem: A+B=30.000 [C] nájemné po celou dobu výstavby</t>
  </si>
  <si>
    <t>dle situace DZ   
20=20.000 [A]  
rezerva na souběžné stavby a dodatečné opatření   
10=10.000 [B]  
Celkem: A+B=30.000 [C]</t>
  </si>
  <si>
    <t>914411</t>
  </si>
  <si>
    <t>DOPRAVNÍ ZNAČKY 100X150CM OCELOVÉ - DODÁVKA A MONTÁŽ</t>
  </si>
  <si>
    <t>dodávka, montáž s přemístěním, nájemné po celou dobu stavby včetně opravy objízdné trasy</t>
  </si>
  <si>
    <t>dle situace DZ   
4=4.000 [A]  
rezerva na souběžné stavby a dodatečné opatření   
4=4.000 [B]  
Celkem: A+B=8.000 [C] po celou dobu výstavby</t>
  </si>
  <si>
    <t>914413</t>
  </si>
  <si>
    <t>DOPRAVNÍ ZNAČKY 100X150CM OCELOVÉ - DEMONTÁŽ</t>
  </si>
  <si>
    <t>dle situace DZ   
4=4.000 [A]  
rezerva na souběžné stavby a dodatečné opatření   
4=4.000 [B]  
Celkem: A+B=8.000 [C]</t>
  </si>
  <si>
    <t>915321</t>
  </si>
  <si>
    <t>VODOR DOPRAV ZNAČ Z FÓLIE DOČAS ODSTRANITEL - DOD A POKLÁDKA</t>
  </si>
  <si>
    <t>na provizorní V5 4*0,5*2+  
na provizorní V12 4*20*0,125=14.000 [A]  
obnova 2x a*3=42.000 [B]</t>
  </si>
  <si>
    <t>915322</t>
  </si>
  <si>
    <t>VODOR DOPRAV ZNAČ Z FÓLIE DOČAS ODSTRANITEL - ODSTRANĚNÍ</t>
  </si>
  <si>
    <t>na provizorní V5 4*0,5*2+  
na provizorní V12 4*20*0,125=14.000 [A]</t>
  </si>
  <si>
    <t>916121</t>
  </si>
  <si>
    <t>DOPRAV SVĚTLO VÝSTRAŽ SOUPRAVA 3KS - DOD A MONTÁŽ</t>
  </si>
  <si>
    <t>3xS7     
dodávka, montáž s přemístěním, nájemné po celou dobu stavby</t>
  </si>
  <si>
    <t>dle situace DIO  
2* sada po celou dobu výstavby  2=2.000 [A]</t>
  </si>
  <si>
    <t>916123</t>
  </si>
  <si>
    <t>DOPRAV SVĚTLO VÝSTRAŽ SOUPRAVA 3KS - DEMONTÁŽ</t>
  </si>
  <si>
    <t>916151</t>
  </si>
  <si>
    <t>SEMAFOROVÁ PŘENOSNÁ SOUPRAVA - DOD A MONTÁŽ</t>
  </si>
  <si>
    <t>souprava pro řízení kyvadlového provozu včetně nájmu po celou dobu stavby   
semaforová souprava s dynamickým řízením dle dopravního proudu a detekce kolon se synchronizací zelené vlny s ostatními mosty souboru staveb</t>
  </si>
  <si>
    <t>916153</t>
  </si>
  <si>
    <t>SEMAFOROVÁ PŘENOSNÁ SOUPRAVA - DEMONTÁŽ</t>
  </si>
  <si>
    <t>916321</t>
  </si>
  <si>
    <t>DOPRAVNÍ ZÁBRANY Z2 S FÓLIÍ TŘ 2 - DOD A MONTÁŽ</t>
  </si>
  <si>
    <t>dle situace DIO  
max 2 během stavby2=2.000 [A]</t>
  </si>
  <si>
    <t>916323</t>
  </si>
  <si>
    <t>DOPRAVNÍ ZÁBRANY Z2 S FÓLIÍ TŘ 2 - DEMONTÁŽ</t>
  </si>
  <si>
    <t>916341</t>
  </si>
  <si>
    <t>SMĚROVACÍ DESKY Z4 JEDNOSTR S FÓLIÍ TŘ 2 - DOD A MONTÁŽ</t>
  </si>
  <si>
    <t>desky Z4 včetně nájemného na celou dobu stavby</t>
  </si>
  <si>
    <t>10*2=20.000 [A]</t>
  </si>
  <si>
    <t>916343</t>
  </si>
  <si>
    <t>SMĚROVACÍ DESKY Z4 JEDNOSTR S FÓLIÍ TŘ 2 - DEMONTÁŽ</t>
  </si>
  <si>
    <t>916721</t>
  </si>
  <si>
    <t>UPEVŇOVACÍ KONSTR - PODKLADNÍ DESKA OD 28KG - DOD A MONTÁŽ</t>
  </si>
  <si>
    <t>dle situace DIO  
SDZ 30*2=60.000 [A]  
IP 8*2*2=32.000 [B]  
Z2 2*2*2=8.000 [C]  
Celkem: A+B+C=100.000 [D] po celou dobu výstavby</t>
  </si>
  <si>
    <t>916723</t>
  </si>
  <si>
    <t>UPEVŇOVACÍ KONSTR - PODKLADNÍ DESKA OD 28KG - DEMONTÁŽ</t>
  </si>
  <si>
    <t>916731</t>
  </si>
  <si>
    <t>UPEVŇOVACÍ KONSTR - OCEL STOJAN - DOD A MONTÁŽ</t>
  </si>
  <si>
    <t>dle situace DIO  
SDZ 30=30.000 [A]  
IP 8*2=16.000 [B]  
Z2 2*2=4.000 [C]  
Celkem: A+B+C=50.000 [D] po celou dobu výstavby</t>
  </si>
  <si>
    <t>916733</t>
  </si>
  <si>
    <t>UPEVŇOVACÍ KONSTR - OCEL STOJAN - DEMONTÁŽ</t>
  </si>
  <si>
    <t>919113</t>
  </si>
  <si>
    <t>ŘEZÁNÍ ASFALTOVÉHO KRYTU VOZOVEK TL DO 150MM</t>
  </si>
  <si>
    <t>v napojení při odstranění provizorní komunikace  
30+20=50.000 [A]</t>
  </si>
  <si>
    <t>931316</t>
  </si>
  <si>
    <t>TĚSNĚNÍ DILATAČ SPAR ASF ZÁLIVKOU PRŮŘ DO 800MM2</t>
  </si>
  <si>
    <t>v napojení provizorní komunikace na stávající stav</t>
  </si>
  <si>
    <t>30+20=50.000 [A]</t>
  </si>
  <si>
    <t>ubourání části vyrovnávaní plomby za rubem OP zdi</t>
  </si>
  <si>
    <t>8*4*1*0,5*2=32.000 [A]</t>
  </si>
  <si>
    <t>S002</t>
  </si>
  <si>
    <t>Stavba 02 - Most ev.č.296-010</t>
  </si>
  <si>
    <t>SO 002</t>
  </si>
  <si>
    <t>Zajištění stávajících sítí, opatření pro jejich ochranu během stavby - zajištění stability sloupů, ochrana a izolace nadzemních vedení při manipulacích s břemeny a pod.   
podzemní vedení v prostoru stavby chránit např. panely na povrchu</t>
  </si>
  <si>
    <t>dle situace a stanovisek správců  
nadzemní VN a NN ČEZ Distibuce, 3ks sloupů NN + 2ks sloupu VN  
nadzemní a podzemní sdělovací vedení, 2ks sloupů   
1=1.000 [A]</t>
  </si>
  <si>
    <t>ochrana životního prostředí dle požadavků KRNAP - výjimka z podmínek ochrany ZCHDŽ- slovení živočichů, ochranná opatření   
- realizace před každou stavební sezonou se zásahem do koryta</t>
  </si>
  <si>
    <t>SO 102</t>
  </si>
  <si>
    <t>Silnice II/296 v km 8,929 - 9,107</t>
  </si>
  <si>
    <t>pol. 11332  50*1,9=95.000 [A]  
pol. 11334 52,5*2,2=115.500 [B]  
pol. 11353 173*0,2*0,5*2,2=38.060 [C]  
pol. 96615: 2*2,5=5.000 [D]  
pol. 96687 2*0,5*0,5*1,3*2,0=1.300 [E]  
pol. 969234: 0,051*66=3.366 [F]  
Celkem: A+B+C+D+E+F=258.226 [G]</t>
  </si>
  <si>
    <t>nefrézovatelná část podkladní vrstvy + rozlámané kry z chodníků - dle průzkumu ZAS-T1 a T2   
na skládku IO</t>
  </si>
  <si>
    <t>pol. 11333 46,1*2,2=101.420 [A]</t>
  </si>
  <si>
    <t>pol. 12373 280,6*1,9=533.140 [A]  
pol. 12924 244,5*0,15*1,9=69.683 [B]  
pol. 12930A 25,0*1,9=47.500 [C]  
pol. 13273 69,4*1,9=131.860 [D]  
pol. 212635 109*0,3*0,6*1,9=37.278 [E]  
Celkem: A+B+C+D+E=819.461 [F]</t>
  </si>
  <si>
    <t>39=39.000 [A]</t>
  </si>
  <si>
    <t>dle situace a průzkůmů  
v ploše skladby A za mostem dle sondy V1  (200)*1,25=250.000 [A]  včetně rozšíření proti teoretické ploše krytu  
a*0,200=50.000 [B]</t>
  </si>
  <si>
    <t>dle situace a průzkůmů  
v ploše skladby A  (210+200)*1,1*0,05=22.550 [A]  včetně rozšíření proti teoretické ploše krytu  
v ploše chodníků na mostě a předpolích (145+90)*0,10=23.500 [B]  
Celkem: A+B=46.050 [C]</t>
  </si>
  <si>
    <t>dle situace a průzkůmů  
v ploše skladby A před mostem dle sondy V2  (210)*1,25=262.500 [A]  včetně rozšíření proti teoretické ploše krytu  
a*0,20=52.500 [B]</t>
  </si>
  <si>
    <t>dle situace včetně mostu  
95+78=173.000 [A]</t>
  </si>
  <si>
    <t>odstranění stávajících živičných vrstev vč. zazubení stávajících vrstev v místě napojení - kvalitativní třída ZAS-T1 a ZAS-T2     
vč. naložení, odvozu a uložení na skládku dodavatele,  zhotovitel v ceně zohlední možnost zpětného využití recyklovaného materiálu</t>
  </si>
  <si>
    <t>dle situace a průzkůmů  
v ploše komunikace A  (210+200)*0,200=82.000 [A]  
v ploše OKV B  (253+486)*0,100=73.900 [B]  
na mostech  (285)*0,120=34.200 [C]  
napojení na stávající stav (16,5+18,5)*0,10=3.500 [D]  
Celkem: A+B+C+D=193.600 [E]</t>
  </si>
  <si>
    <t>začátek a konec úseku 8,5+9,0 =17.500 [A]  
příčné spáry na mostě 15,8+15,9=31.700 [B]  
podélné spáry u říms 50+57=107.000 [C]  
Celkem: A+B+C=156.200 [D]</t>
  </si>
  <si>
    <t>dle situace a VPŘ  
pro sanaci v ploše skladby A  (236+213)*1,25=561.250 [A]  včetně rozšíření proti teoretické ploše krytu  
a*0,50=280.625 [B]</t>
  </si>
  <si>
    <t>pro pol. 18220 40,0=40.000 [A]</t>
  </si>
  <si>
    <t>dle situace a VPŘ  
19+41+40,5+30,0+49,5+64,5=244.500 [A]</t>
  </si>
  <si>
    <t>množství 0,5 m3/m, na mezideponii</t>
  </si>
  <si>
    <t>materiál z reprofilace pro zpětné ohumusování   
(140+260)*0,10=40.000 [A]</t>
  </si>
  <si>
    <t>reprofilace příkopů a navazujícího terénu, množství 0,5 m3/m, nevyužitelný přebytek - odvoz na skládku</t>
  </si>
  <si>
    <t>dle situace  
celková délka reprofilace 45+85=130.000 [A]  vpravo, vlevo součást SO 902  
výpočet přebytku při předpokladu 0,5 m3/bm a využití materiálu na zpětné ohumusování  
a*0,5-400*0,10=25.000 [B]</t>
  </si>
  <si>
    <t>dle výkazu výkopu rýh (pouze přípojky)  
66=66.000 [A]  
rozšíření pro vpusti:  
1,8*0,65*(1,3)=1.521 [B]  
prohloubení pro vpusti:  
1,8*1,8*0,57*1=1.847 [C]  
Celkem: A+B+C=69.368 [D]</t>
  </si>
  <si>
    <t>pol. 12930 40,0=40.000 [A]</t>
  </si>
  <si>
    <t>dle situace a VPŘ  
klín pod krajnici 0,7*0,25=0.175 [A]  
délky úseků 26+57+78+62=223.000 [B]  
a*b=39.025 [C]</t>
  </si>
  <si>
    <t>Výkop rýh celkem: 69,4=69.400 [A]  
Odpočet:  
podsypy potrubí: -7,6=-7.600 [B]  
obsypy vč.trub: -36,7=-36.700 [C]  
desky: -0,32=-0.320 [D]  
vpusti: -3,1416*0,55*0,55/4*(0,47*1)=-0.112 [E]  
Celkem: A+B+C+D+E=24.668 [F]</t>
  </si>
  <si>
    <t>dn 200: 66*1,15*0,5=37.950 [A]  
Odpočet trub:  
-3,1416*0,2*0,2/4*40=-1.257 [B]  
Celkem: A+B=36.693 [C]</t>
  </si>
  <si>
    <t>dle situace a VPŘ  
v ploše skladby A  (236+213)*1,25=561.250 [A]  včetně rozšíření proti teoretické ploše krytu</t>
  </si>
  <si>
    <t>dle situace  
(140+260)*0,10=40.000 [A]</t>
  </si>
  <si>
    <t>dle situace a VPŘ  
65+44=109.000 [A]</t>
  </si>
  <si>
    <t>v ploše skladby A  (236+213)*1,25=561.250 [A]  včetně rozšíření proti teoretické ploše krytu  
a*0,50=280.625 [B]</t>
  </si>
  <si>
    <t>dn 200: 66*1,15*0,1=7.590 [A]</t>
  </si>
  <si>
    <t>dle situace a VPŘ   
v ploše skladby A  (236+213)*1,20=538.800 [A]  včetně rozšíření proti teoretické ploše krytu  
konstantní tloušťka 150 mm a*0,150=80.820 [B]  
na vyrovnávky a lokální úpravy 10% b*0,10=8.082 [C]  
b+c=88.902 [D]</t>
  </si>
  <si>
    <t>dle situace a VPŘ   
v ploše skladby A  (236+213)*1,20=538.800 [A]  včetně rozšíření proti teoretické ploše krytu</t>
  </si>
  <si>
    <t>pod ACP 485=485.000 [A]</t>
  </si>
  <si>
    <t>pod ACO 1545+  
pod ACL 1590=3 135.000 [A]</t>
  </si>
  <si>
    <t>dle situace a VPŘ  
v ploše komunikace A  236+213=449.000 [A]  
v ploše OKV B  253+486=739.000 [B]  
na mostech konstrukce C 362-2*40,0*0,5=322.000 [C]  
napojení na stávající stav 16,5+18,5=35.000 [D]  
Celkem: A+B+C+D=1 545.000 [E]</t>
  </si>
  <si>
    <t>dle situace a VPŘ  
v ploše komunikace A  (236+213)*1,03=462.470 [A]  
v ploše OKV B  (253+486)*1,03=761.170 [B]  
na mostech konstrukce C 362-2*40,0*0,4=330.000 [C]  
napojení na stávající stav (16,5+18,5)*1,03=36.050 [D]  
Celkem: A+B+C+D=1 589.690 [E]  včetně rozšíření proti teoretické ploše krytu</t>
  </si>
  <si>
    <t>dle situace a VPŘ  
v ploše komunikace A  (236+213)*1,08=484.920 [A]  včetně rozšíření proti teoretické ploše krytu  
konstantní tloušťka 50mm a*0,05=24.246 [B]</t>
  </si>
  <si>
    <t>přípojka vpusti k mostu  
66=66.000 [A]</t>
  </si>
  <si>
    <t>dle situace  
30+22+22+20=94.000 [A]</t>
  </si>
  <si>
    <t>dle situace DZ a TZ  
délka úseku s krajnicemi bez svodidel  ((40+60+45))/20=7.250 [A] průměrně po 20 m  
celkem 8=8.000 [B]</t>
  </si>
  <si>
    <t>dle situace DZ a TZ  
svodidla 30+22+22+20+60+52=206.000 [A]  
a/20=10.300 [B]  
zaokrouhleno 12=12.000 [C]</t>
  </si>
  <si>
    <t>dle stávajícího stavu   
2+2+1=5.000 [A]</t>
  </si>
  <si>
    <t>dle stávajícího stavu   
1+1+1=3.000 [A]</t>
  </si>
  <si>
    <t>dle situace DZ  
V1a (0,125) 0,125*145,5=18.188 [A]  
V2b (1,5/1,5/0,25) 0,25*0,5*19=2.375 [B]   
V4 (0,125) 0,25*(145,5+145,5)=72.750 [C]  
Celkem: A+B+C=93.313 [D]</t>
  </si>
  <si>
    <t>betonové silniční obruby do betonového lože s boční opěrou - standardní</t>
  </si>
  <si>
    <t>dle situace  
náběhy a přechody u říms 5,0+5,0+5,0+5,0=20.000 [A]</t>
  </si>
  <si>
    <t>vybourání a zpětné osazení stávajících kamenných obrub před mostem vlevo</t>
  </si>
  <si>
    <t>10=10.000 [A]</t>
  </si>
  <si>
    <t>dle situace  
začátek a konec úseku 8,5+9,0 =17.500 [A]</t>
  </si>
  <si>
    <t>dle situace a VPŘ  
rigol před mostem vlevo 66+  
rigol za mostem vlevo 44=110.000 [A]  
a*1,10=121.000 [B] včetně rezervy na dodláždění v místech napojení vpustí apod.</t>
  </si>
  <si>
    <t>dle situace  
1+1=2.000 [A]</t>
  </si>
  <si>
    <t>před mostem vlevo 1+  
za mostem vlevo 1=2.000 [A]</t>
  </si>
  <si>
    <t>Bourání st.trub 66=66.000 [A]</t>
  </si>
  <si>
    <t>SO 202</t>
  </si>
  <si>
    <t>Most ev.č.296-010</t>
  </si>
  <si>
    <t>pol. 96611 515,2*2,5=1 288.000 [A]  
pol. 96615 81,8*2,2=179.960 [B]  
pol. 96616a 221,1*2,4=530.640 [C]  
pol. 96616b 681,5*2,2=1 499.300 [D]  
Celkem: A+B+C+D=3 497.900 [E]</t>
  </si>
  <si>
    <t>pol. 12273 450*1,9=855.000 [A]  
pol. 12373 417,6*1,9=793.440 [B]  
pol. 12383 183*1,9=347.700 [C]  
pol. 12891  198,5*1,9=377.150 [D]  
Celkem: A+B+C+D=2 373.290 [E]</t>
  </si>
  <si>
    <t>pol.97817 475*0,005=2.375 [A]</t>
  </si>
  <si>
    <t>217,5+200,1=417.600 [A]</t>
  </si>
  <si>
    <t>96+87=183.000 [A]</t>
  </si>
  <si>
    <t>OP1 plocha před lícem a za lícem původního základu 2,8=2.800 [A]  
37,5*a=105.000 [B]  
OP2 plocha před lícem a za lícem původního základu 3,4=3.400 [C]  
27,5*c=93.500 [D]  
b+d=198.500 [E]</t>
  </si>
  <si>
    <t>odečteno z modelu  
40+38+42+36=156.000 [A]</t>
  </si>
  <si>
    <t>dle VPŘ  
plocha v řezu 0,40*0,40-3,1415*0,15*0,15*0,25=0.142 [A]  
délka mezi křídly 19,3+19,3=38.600 [B]  
(a*b)*1,20=6.577 [C]  včetně odstupňování</t>
  </si>
  <si>
    <t>dle tvaru a detailů  
plocha řezu 0,150*0,05=0.008 [A]  
délka proužků 2*40 + 2*14,6 =109.200 [B]  2xpodélný + 2x příčný  
rozšíření v místě trubiček izolace (2*0,175*0,4)*12*2*0,05=0.168 [C]  
a*b+c=1.042 [D]</t>
  </si>
  <si>
    <t>dle situace a VPŘ  
(34,7+31,0)*(1,5+1,5)=197.100 [A]</t>
  </si>
  <si>
    <t>pažení směrem k provizorní komunikaci  
(16+16)*10,0=320.000 [A]  zápory po 1m, průměrná délka 10,0  
a*(26,7/1000)=8.544 [B]  uvažováno HEB120  
převázky 2*(16+16)=64.000 [C]  
c*(18,8/1000)=1.203 [D]  
celkem b+d=9.747 [E]</t>
  </si>
  <si>
    <t>pažení směrem k sousedním nemovitostem  
(16+16)*6,5=208.000 [A]  pažená výška max.6,5m</t>
  </si>
  <si>
    <t>2*(8+8)*3,5=112.000 [A]</t>
  </si>
  <si>
    <t>2*(8+8)*4,0=128.000 [A]</t>
  </si>
  <si>
    <t>(16+16)*6,5=208.000 [A]</t>
  </si>
  <si>
    <t>(16+16)*2,5=80.000 [A]</t>
  </si>
  <si>
    <t>opěra OP1 včetně křídel 75,2*1,5=112.800 [A]  
opěra OP2 včetně křídel 67,9*1,5=101.850 [B]  
Celkem: A+B=214.650 [C]</t>
  </si>
  <si>
    <t>uvažováno 150 kg/m3  
pol. 272325: 214,7*0,15=32.205 [A]</t>
  </si>
  <si>
    <t>(16+16)*4,0=128.000 [A]  
a*3,14*0,3*0,3=36.173 [B]</t>
  </si>
  <si>
    <t>(16+16)/2=16.000 [A] předpoklad po 2,0m   
dvě etáže a*2=32.000 [B]</t>
  </si>
  <si>
    <t>50+57=107.000 [A]  
a*8=856.000 [B]</t>
  </si>
  <si>
    <t>dle výkresů objektu  
římsy vlevo 50*(2,25*0,25+0,55*0,30)=36.375 [A]  
římsy vpravo 57*(2,25*0,25+0,550*0,30)=41.468 [B]  
Celkem: A+B=77.843 [C]</t>
  </si>
  <si>
    <t>77,8*0,180=14.004 [A]</t>
  </si>
  <si>
    <t>OP1 22,3*3,4*0,5=37.910 [A]  
OP2 22,3*3,5*0,5=39.025 [B]  
křídla OP1 (13,1+5,8)*3,4*0,3=19.278 [C]  
křídla OP2 (7,6+7,6)*3,5*0,3=15.960 [D]  
Celkem: A+B+C+D=112.173 [E]</t>
  </si>
  <si>
    <t>opěry a křídla C30/37 XF2 XC4 XD1</t>
  </si>
  <si>
    <t>OP1 včetně křídel   
dolní stupeň 0,9*49,3=44.370 [A]  
horní stupeň 1,1*32,5=35.750 [B]  
OP2 včetně křídel  
dolní stupeň 1,1*45,6=50.160 [C]  
horní stupeň 1,3*30,1=39.130 [D]  
Celkem: A+B+C+D=169.410 [E]</t>
  </si>
  <si>
    <t>169,4*0,150=25.410 [A]</t>
  </si>
  <si>
    <t>(56+61)*0,350=40.950 [A]</t>
  </si>
  <si>
    <t>41,0*0,120=4.920 [A]</t>
  </si>
  <si>
    <t>dle výkresu tvaru   
535=535.000 [A]  půdorysná plocha  
průměrná tloušťka 0,30=0.300 [B]  
a*b=160.500 [C]</t>
  </si>
  <si>
    <t>160,5*0,150=24.075 [A]</t>
  </si>
  <si>
    <t>dle PD  
(2*450+5*480)*0,45/1000=1.485 [A]</t>
  </si>
  <si>
    <t>montážní ztužení pro zajištění nosníků v opěře při betonáži   
12*0,160*1,10=2.112 [A]</t>
  </si>
  <si>
    <t>dle PD  
nosníky 7*15,20*1,10=117.040 [A]</t>
  </si>
  <si>
    <t>19,3+19,3=38.600 [A]</t>
  </si>
  <si>
    <t>434125</t>
  </si>
  <si>
    <t>SCHODIŠŤOVÉ STUPNĚ, Z DÍLCŮ ŽELEZOBETON DO C30/37</t>
  </si>
  <si>
    <t>revizní schodiště</t>
  </si>
  <si>
    <t>dle situace a detailu  
0,180*0,350*0,750*20*2=1.890 [A]</t>
  </si>
  <si>
    <t>pod opěry a křídla OP1 91,3*0,20=18.260 [A]  
pod opěry a křídla OP2 82,2*0,2=16.440 [B]  
těsnící vrstva 4,8*11,5*0,15*2=16.560 [C]  
pod přechodovou deskou (56+61)*0,15=17.550 [D]  
Celkem: A+B+C+D=68.810 [E]</t>
  </si>
  <si>
    <t>plochy 47+120+45+53=265.000 [A]  
a*0,10*1,30 =34.450 [B] lože včetně navýšení na lemy a vyrovnávky  
schodiště 8,0*2*1,5*0,2*1,3=6.240 [C]  pod stupně schodiště včetně vyrovnávek a svahových stupňů  
b+c=40.690 [D]</t>
  </si>
  <si>
    <t>plocha na řezu 1,8=1.800 [A]  
celková šířka  23,0+22,6=45.600 [B]  
a*b*2=164.160 [C]</t>
  </si>
  <si>
    <t>průměrná plocha 2,9*0,40=1.160 [A]  
šířky mezi křídly 19,3+19,3=38.600 [B]  
a*b=44.776 [C]</t>
  </si>
  <si>
    <t>plocha na řezu 10,2=10.200 [A]  
celková šířka včetně obsypu rubu křídel 16,3=16.300 [B]  
a*b*2=332.520 [C]</t>
  </si>
  <si>
    <t>plocha na řezu 4,8=4.800 [A]  
celková šířka včetně obsypu rubu křídel 14,5=14.500 [B]  
a*b*2=139.200 [C]</t>
  </si>
  <si>
    <t>2,8*(28+31)=165.200 [A]</t>
  </si>
  <si>
    <t>plochy 47+120+45+53=265.000 [A]  
a*0,2=53.000 [B]</t>
  </si>
  <si>
    <t>dle půdorysu a detailu  
8,5+8,5+11,5+12,0=40.500 [A]</t>
  </si>
  <si>
    <t>dle PD a detailu  
délka proužku 40,0+40,0=80.000 [A]  
v obrusu 0,50*0,04=0.020 [B]  
v ložné 0,40*0,06=0.024 [C]  
a*(b+c)=3.520 [D]</t>
  </si>
  <si>
    <t>ochrana izolace na mostě</t>
  </si>
  <si>
    <t>plocha mostovky mezi římsami 325*0,05=16.250 [A]  
odečet drenážního plastbetonu1,042=1.042 [B]  
a-b=15.208 [C]</t>
  </si>
  <si>
    <t>vlevo 50*(2,25-0,150)=105.000 [A]  
vpravo 57*(2,25-0,150)=119.700 [B]  
Celkem: A+B=224.700 [C]</t>
  </si>
  <si>
    <t>plocha mostovky 425=425.000 [A]  
přechodová oblast (56+61)*0,5=58.500 [B]  
na křídlech pod římsou po úroveň drenáže (0,6+2,0+1,0)*(4,0+12,5+7,0+5,5)=104.400 [C]  
Celkem: A+B+C=587.900 [D]</t>
  </si>
  <si>
    <t>šířka pod římsou vlevo 1,95=1.950 [A]  
délka říms (50)=50.000 [B]  
šířka pod římsou vpravo 1,95=1.950 [C]  
délka říms 57=57.000 [D]  
a*b+c*d=208.650 [E]</t>
  </si>
  <si>
    <t>0,3*(36,2+36,2)*1,20=26.064 [A]</t>
  </si>
  <si>
    <t>(0,150+0,150)*(50+57)*1,10=35.310 [A]</t>
  </si>
  <si>
    <t>3,0+5,0+3,0+5,0=16.000 [A]</t>
  </si>
  <si>
    <t>2*(2+50+2)=108.000 [A]  
2*(2+57+2)=122.000 [B]  
Celkem: A+B=230.000 [C]</t>
  </si>
  <si>
    <t>před mostem vpravo 5,0=5.000 [A]  
za mostem vlevo 5,0=5.000 [B]  
Celkem: A+B=10.000 [C]</t>
  </si>
  <si>
    <t>vlevo 46,0=46.000 [A]  
vpravo 46=46.000 [B]  
Celkem: A+B=92.000 [C]</t>
  </si>
  <si>
    <t>na vnější hraně chodníkové římsy</t>
  </si>
  <si>
    <t>vlevo 50=50.000 [A]  
vpravo 57=57.000 [B]  
Celkem: A+B=107.000 [C]</t>
  </si>
  <si>
    <t>zábradelní svodidlo bez výplně na vnitřním okraji římsy</t>
  </si>
  <si>
    <t>vlevo 52=52.000 [A]  
vpravo 60 =60.000 [B]  
Celkem: A+B=112.000 [C]</t>
  </si>
  <si>
    <t>obruby za odláždněním náběhů říms a kolem schodiště</t>
  </si>
  <si>
    <t>dle situace  
2*(1,5+5,1)+2*1,5*6,0+2*8,0*2=63.200 [A]</t>
  </si>
  <si>
    <t>5,0+5,0+5,0+5,0=20.000 [A]</t>
  </si>
  <si>
    <t>dle detailu  
vlevo 2=2.000 [A]  
vpravo 2=2.000 [B]  
Celkem: A+B=4.000 [C]</t>
  </si>
  <si>
    <t>dle detailu   
2*12=24.000 [A]</t>
  </si>
  <si>
    <t>dle výkresu tvaru  
535=535.000 [A]</t>
  </si>
  <si>
    <t>7*200=1 400.000 [A]</t>
  </si>
  <si>
    <t>plocha nosníku na řezu 1,75 m2=1.750 [A]  
2*8*18,4*a=515.200 [B]</t>
  </si>
  <si>
    <t>spádové betony za rubem 20=20.000 [A]  
vyrovnávky na mostě 475*0,13=61.750 [B]  
Celkem: A+B=81.750 [C]</t>
  </si>
  <si>
    <t>bourání částní nosné konstrukce mostu</t>
  </si>
  <si>
    <t>mostovka včetně závěrů 475*0,18=85.500 [A]  
příčníky 0,5*1,1*20,5*4=45.100 [B]  
ztužidla 0,4*0,75*20,5*2=12.300 [C]  
římsy a chodníky   
vlevo 0,95*46=43.700 [D]  
vpravo 0,75*46,0=34.500 [E]  
Celkem: A+B+C+D+E=221.100 [F]</t>
  </si>
  <si>
    <t>OP1 včetně křídel a prahů 312=312.000 [A]  
pilíř 87,5=87.500 [B]  
OP2 včetně křídel a prahů 282=282.000 [C]  
Celkem: A+B+C=681.500 [D]</t>
  </si>
  <si>
    <t>96688</t>
  </si>
  <si>
    <t>VYBOURÁNÍ KANALIZAČ ŠACHET KOMPLETNÍCH</t>
  </si>
  <si>
    <t>vybourání koncových šachet nefunkčního vodovodu    
včetně odvozu materiálu na skládku a poplatku za skládku</t>
  </si>
  <si>
    <t>969146</t>
  </si>
  <si>
    <t>VYBOURÁNÍ POTRUBÍ DN DO 400MM VODOVODNÍCH</t>
  </si>
  <si>
    <t>odstrarnění stávajícího nefunkční vodovodního potrubí na závěsech vpravo   
odstranění včetně asfaltové izolace, včetně odvozu na skládku, uložení a poplatku za skládku</t>
  </si>
  <si>
    <t>délka mezi šachtami 49,0m =49.000 [A]  
délka ve výkopech 10+10=20.000 [B]  
Celkem: A+B=69.000 [C]</t>
  </si>
  <si>
    <t>mostovka 475=475.000 [A]</t>
  </si>
  <si>
    <t>SO 902</t>
  </si>
  <si>
    <t>Provizorní most a komunikace v km 9,006</t>
  </si>
  <si>
    <t>pol. 11346  185,3*1,9=352.070 [A]  
pol. 96615 12,0*2,2=26.400 [B]  
Celkem: A+B=378.470 [C]</t>
  </si>
  <si>
    <t>rozlámané kry z původní komunikace v trase provizoria   
na skládku IO</t>
  </si>
  <si>
    <t>pol. 11333 29,0*2,2=63.800 [A]</t>
  </si>
  <si>
    <t>pol. 12373a 142,1*1,9=269.990 [B]</t>
  </si>
  <si>
    <t>provizorní přemostění - délka přemostění min. 45,0 m s možným a projednaným umístěním středního pilíře v řece   
min. volná šířka 3,50m, boční konzola nebo lávka pro chodce   
výhradní zatížitelnost 50 t   
včetně pronájmu</t>
  </si>
  <si>
    <t>dle dendrologického průzkumu   
197+74+60=331.000 [A]</t>
  </si>
  <si>
    <t>52,8=52.800 [A]</t>
  </si>
  <si>
    <t>stávající nezpevněné plochy v trase provizorní komunikace - materiál využít pro zpětný zásyp</t>
  </si>
  <si>
    <t>dle situace   
370=370.000 [A]  
včetně podkladu a*0,20=74.000 [B]</t>
  </si>
  <si>
    <t>odstranění stávajícího zpevnění a původní asfaltové cesty v trase provizorního mostu - rozlámat do ker a na trvalou skládku</t>
  </si>
  <si>
    <t>dle situace   
145*0,20=29.000 [A] včetně podkladu</t>
  </si>
  <si>
    <t>dle situace  
délka trasy 45+50=95.000 [A]  
šířka panelů 6=6.000 [B]  
panely  a*b*0,15=85.500 [C]  
podklad a*b*0,25*1,30=185.250 [D]  
c+d=270.750 [E]</t>
  </si>
  <si>
    <t>plocha vozovky   186,5+209,5=396.000 [A]  
a*0,11*1,15=50.094 [B]  včetně vyrovnávek</t>
  </si>
  <si>
    <t>dle situace  
20+19=39.000 [A]</t>
  </si>
  <si>
    <t>dle situace  
240+350=590.000 [A]  
a*0,20=118.000 [B]</t>
  </si>
  <si>
    <t>OP1 plocha na řezu 5,9=5.900 [A]   včetně plochy na plombu  
délka 8,5=8.500 [B]  
OP2 plocha na řezu 4,7=4.700 [C]  včetně plochy na plombu  
délka 8,5=8.500 [D]  
odkop pro provizorní komunikaci  
plocha na řezu 1,3=1.300 [E]  
délka úpravy 40=40.000 [F]  
a*b+c*d+e*f=142.100 [G]</t>
  </si>
  <si>
    <t>OP1 plocha na řezu 0,9=0.900 [A]  
délka 8,5=8.500 [B]  
OP2 plocha na řezu 0,95=0.950 [C]  
délka 8,5=8.500 [D]  
násep komuikace dle situace a pracovní řezů  
průmerná plocha na řezu 3,6=3.600 [E]  
délka úpravy 20=20.000 [F]  
a*b=7.650 [G]  
b+d+g=24.650 [H]</t>
  </si>
  <si>
    <t>pro pol. 18230 118=118.000 [A]</t>
  </si>
  <si>
    <t>dle situace  
50+25+15+20=110.000 [A]</t>
  </si>
  <si>
    <t>dle pol. 12110 118=118.000 [A]</t>
  </si>
  <si>
    <t>v ploše komunikace  
délka trasy 45+50=95.000 [A]  
šířka panelů 6=6.000 [B]  
a*b*1,3=741.000 [C]  
v ploše opěr a pilíře  
OP1 3,0*7,5*1,25=28.125 [E]  
OP2 3,0*7,5*1,25=28.125 [F]  
pilíř 3,0*9,0*1,25=33.750 [G]  
c+e+f+g=831.000 [H]</t>
  </si>
  <si>
    <t>dle situace  
240+350=590.000 [A]</t>
  </si>
  <si>
    <t>dle situace  
délka trasy 45+50=95.000 [A]  
šířka panelů 6=6.000 [B]  
a*b*1,20=684.000 [C]  
pod pilíř v korytě 3,0*9,0*1,25=33.750 [D]  
c+d=717.750 [E]</t>
  </si>
  <si>
    <t>OP1 3,0*7,5*0,45*1,25=12.656 [A]    
OP2 3,0*7,5*0,45*1,25=12.656 [B]  
pilíř 3,0*9,0*0,45*1,25=15.188 [C]  
Celkem: A+B+C=40.500 [D]</t>
  </si>
  <si>
    <t>u OP1 3,5*17,0*1,2=71.400 [A]  
u OP2 3,2*18,0*1,2=69.120 [B]  
Celkem: A+B=140.520 [C]</t>
  </si>
  <si>
    <t>8,0*3,0*1,0=24.000 [A]  
2*a=48.000 [B]</t>
  </si>
  <si>
    <t>obsypy a přechodové oblasti provizorního mostu - zásyp po realizaci provizorních opěr</t>
  </si>
  <si>
    <t>OP1 plocha na řezu 0,9=0.900 [A]  
délka 8,5=8.500 [B]  
OP2 plocha na řezu 0,95=0.950 [C]  
délka 8,5=8.500 [D]  
a*b+c*d=15.725 [E]</t>
  </si>
  <si>
    <t>obsypy a přechodové oblasti provizorního mostu - zásyp po ukončení stavby a odstranění provizorních opěr</t>
  </si>
  <si>
    <t>OP1 plocha na řezu 2,7=2.700 [A]  
délka 8,5=8.500 [B]  
OP2 plocha na řezu 2,3=2.300 [C]  
délka 8,5=8.500 [D]  
a*b+c*d=42.500 [E]  
využití materiálu z odkopů -24,65=-24.650 [F]  
e+f=17.850 [G]</t>
  </si>
  <si>
    <t>u OP1 1,0*1,0*24*1,2=28.800 [A]  
u OP2 1,0*1,0*20,0*1,2=24.000 [B]  
Celkem: A+B=52.800 [C]</t>
  </si>
  <si>
    <t>dle situace  
délka trasy 45+50=95.000 [A]  
šířka panelů 6=6.000 [B]  
a*b=570.000 [C]  
c*0,25*1,30=185.250 [D]</t>
  </si>
  <si>
    <t>dle situace  
krajnice 8,0+5,5+25,5+35,0+8,0+6,0+36,5+26,0=150.500 [A]  
provizorní trasa pro chodce (45+50)*1,50=142.500 [B]  
Celkem: A+B=293.000 [C]</t>
  </si>
  <si>
    <t>pod ACO 186,5+209,5=396.000 [A]</t>
  </si>
  <si>
    <t>dle situace  
186,5+209,5=396.000 [A]</t>
  </si>
  <si>
    <t>dle situace  
186,5+209,5=396.000 [A]  
a*1,15=455.400 [B]  včetně rozšíření proti teoretické ploše krytu a vyrovnávek</t>
  </si>
  <si>
    <t>dle situace  
délka trasy 45+50=95.000 [A]  
šířka panelů 6=6.000 [B]  
a*b=570.000 [C]</t>
  </si>
  <si>
    <t>v napojení při odstranění provizorní komunikace  
20+19=39.000 [A]</t>
  </si>
  <si>
    <t>20+19=39.000 [A]</t>
  </si>
  <si>
    <t>8*3*1*0,5=12.000 [A]</t>
  </si>
  <si>
    <t>S003</t>
  </si>
  <si>
    <t>Stavba 03 - Most ev.č.296-011</t>
  </si>
  <si>
    <t>SO 003</t>
  </si>
  <si>
    <t>dle situace a stanovisek správců  
nadzemní NN ČEZ Distibuce, 2ks sloupů NN  
nadzemní a podzemní sdělovací vedení, 2ks sloupů   
1=1.000 [A]</t>
  </si>
  <si>
    <t>zpětná montáž stávající informační tabule včetně patek a sloupků</t>
  </si>
  <si>
    <t>demontáž stávající informační tabule a její dočasné uložení na deponii pro zpětnou montáž</t>
  </si>
  <si>
    <t>SO 103</t>
  </si>
  <si>
    <t>Silnice II/296 v km 9,299 - 9,461</t>
  </si>
  <si>
    <t>pol. 11332  113,4*1,9=215.460 [A]  
pol. 11334 237,5*2,2=522.500 [B]  
pol. 11353 226*0,2*0,5*2,2=49.720 [C]  
pol. 96615: 2*2,5=5.000 [D]  
pol. 96687 3*0,5*0,5*1,3*2,0=1.950 [E]  
pol. 969234: 0,051*(80)=4.080 [F]  
Celkem: A+B+C+D+E+F=798.710 [G]</t>
  </si>
  <si>
    <t>pol. 11333 99,2*2,2=218.240 [A]</t>
  </si>
  <si>
    <t>pol. 12373 721,6*1,9=1 371.040 [A]  
pol. 12924 75,5*0,15*1,9=21.518 [B]  
pol. 12930A 29,7*1,9=56.430 [C]  
pol. 13273 89,1*1,9=169.290 [D]  
pol. 212635 59*0,3*0,6*1,9=20.178 [E]  
Celkem: A+B+C+D+E=1 638.456 [F]</t>
  </si>
  <si>
    <t>26,075=26.075 [A]</t>
  </si>
  <si>
    <t>dle situace a průzkůmů  
v ploše skladby A před mostem i za mostem dle sondy V1 a V2  (364+586)*1,25=1 187.500 [A]  včetně rozšíření proti teoretické ploše krytu  
a*0,05=59.375 [B]  
v ploše chodníků před mostem (198+115)*1,15=359.950 [C]  
c*0,150=53.993 [D]  
b+d=113.368 [E]</t>
  </si>
  <si>
    <t>asfaltové vrstvy pod úrovní frézování + chodníkové kry - v oblastech stavby s kvalit. třídou ZAS-T1 a ZAS-T2     
vč. naložení, odvozu a uložení na skládku dodavatele,  zhotovitel v ceně zohlední možnost zpětného využití recyklovaného materiálu</t>
  </si>
  <si>
    <t>dle situace a průzkůmů  
v ploše skladby A  (364+586)*1,1*0,05=52.250 [A]  včetně rozšíření proti teoretické ploše krytu  
v ploše chodníků na mostě a předpolích (198+115+78+78)*0,10=46.900 [B]  
Celkem: A+B=99.150 [C]</t>
  </si>
  <si>
    <t>dle situace a průzkůmů  
v ploše skladby A před mostem i za mostem dle sondy V1 a V2  (364+586)*1,25=1 187.500 [A]  včetně rozšíření proti teoretické ploše krytu  
a*0,20=237.500 [B]</t>
  </si>
  <si>
    <t>dle situace včetně mostu  
96+130=226.000 [A]</t>
  </si>
  <si>
    <t>dle situace a průzkůmů  
v ploše komunikace A  (364+586)*0,150=142.500 [A]  
v ploše OKV B  (650+198)*0,100=84.800 [B]  
na mostech  (245)*0,120=29.400 [C]  
napojení na stávající stav (24,5+74+17+14)*0,10=12.950 [D]  
Celkem: A+B+C+D=269.650 [E]</t>
  </si>
  <si>
    <t>začátek a konec úseku 12,0+6,8+4,3+8,2 =31.300 [A]  
příčné spáry na mostě 14,0+12,5=26.500 [B]  
podélné spáry u říms 42,0+42,0=84.000 [C]  
Celkem: A+B+C=141.800 [D]</t>
  </si>
  <si>
    <t>dle situace a VPŘ  
v ploše skladby A  (384+394+218,5+158)*1,25=1 443.125 [A]  včetně rozšíření proti teoretické ploše krytu  
a*0,50=721.563 [B]</t>
  </si>
  <si>
    <t>pro pol. 18220 150*0,1=15.000 [A]</t>
  </si>
  <si>
    <t>dle situace a VPŘ  
17,0+28,0+10,5+5,5+8,5+6,0=75.500 [A]</t>
  </si>
  <si>
    <t>materiál z reprofilace pro zpětné ohumusování   
(150)*0,10=15.000 [A]</t>
  </si>
  <si>
    <t>dle situace  
celková délka reprofilace 50+10+10+27+52=149.000 [A]    
výpočet přebytku při předpokladu 0,3 m3/bm a využití materiálu na zpětné ohumusování  
a*0,3-150*0,10=29.700 [B]</t>
  </si>
  <si>
    <t>dle výkazu výkopu rýh (pouze přípojky)  
(54+24+1)=79.000 [A]  
rozšíření pro vpusti:  
1,8*0,65*(1,3)*3=4.563 [B]  
prohloubení pro vpusti:  
1,8*1,8*0,57*3=5.540 [C]  
Celkem: A+B+C=89.103 [D]</t>
  </si>
  <si>
    <t>pol. 12930 15=15.000 [A]</t>
  </si>
  <si>
    <t>dle situace a VPŘ  
klín pod krajnici 0,7*0,25=0.175 [A]  
délky úseků 50+10+10+27+52=149.000 [B]  
a*b=26.075 [C]</t>
  </si>
  <si>
    <t>Výkop rýh celkem: 89,1=89.100 [A]  
Odpočet:  
podsypy potrubí: -9,1=-9.100 [B]  
obsypy vč.trub: -44,2=-44.200 [C]  
desky: -0,97=-0.970 [D]  
vpusti: -3,1416*0,55*0,55/4*(0,47*3)=-0.335 [E]  
Celkem: A+B+C+D+E=34.495 [F]</t>
  </si>
  <si>
    <t>dn 200: (54+24+1)*1,15*0,5=45.425 [A]  
Odpočet trub:  
-3,1416*0,2*0,2/4*40=-1.257 [B]  
Celkem: A+B=44.168 [C]</t>
  </si>
  <si>
    <t>dle situace a VPŘ  
v ploše skladby A  (384+394+218,5+158)*1,25=1 443.125 [A]  včetně rozšíření proti teoretické ploše krytu</t>
  </si>
  <si>
    <t>dle situace  
(150)*0,10=15.000 [A]</t>
  </si>
  <si>
    <t>dle situace a VPŘ  
30+29=59.000 [A]</t>
  </si>
  <si>
    <t>v ploše skladby A  (384+394+218,5+158)*1,25=1 443.125 [A]  včetně rozšíření proti teoretické ploše krytu  
a*0,50=721.563 [B]</t>
  </si>
  <si>
    <t>dle dokumentace:  
1,8*1,8*0,1*3=0.972 [A]</t>
  </si>
  <si>
    <t>dn 200: (54+1+24)*1,15*0,1=9.085 [A]</t>
  </si>
  <si>
    <t>ochranná vrstva ŠDB 0-63</t>
  </si>
  <si>
    <t>dle situace a VPŘ   
v ploše skladby A  (384+394+218,5+158)*1,20=1 385.400 [A]  včetně rozšíření proti teoretické ploše krytu  
konstantní tloušťka 150 mm a*0,150=207.810 [B]  
na vyrovnávky a lokální úpravy 10% b*0,10=20.781 [C]  
b+c=228.591 [D]</t>
  </si>
  <si>
    <t>dle situace a VPŘ   
v ploše skladby A  (384+394+218,5+158)*1,20=1 385.400 [A]  včetně rozšíření proti teoretické ploše krytu  
v ploše skladby E (77+145)*1,10=244.200 [B] včetně rozšíření proti teoretické ploše krytu  
Celkem: A+B=1 629.600 [C]</t>
  </si>
  <si>
    <t>56362</t>
  </si>
  <si>
    <t>VOZOVKOVÉ VRSTVY Z RECYKLOVANÉHO MATERIÁLU TL DO 100MM</t>
  </si>
  <si>
    <t>do chodníků pod ACO - včetně vyrovnávek</t>
  </si>
  <si>
    <t>dle situace a VPŘ  
(77+145)*1,05=233.100 [A]</t>
  </si>
  <si>
    <t>pod ACP 1246=1 246.000 [A]</t>
  </si>
  <si>
    <t>pod ACO 2208+  
pod ACL 2270=4 478.000 [A]</t>
  </si>
  <si>
    <t>spojovací postřik chodníky  0,3 kg/m2 po vyštěpení</t>
  </si>
  <si>
    <t>dle situace a VPŘ  
77+145=222.000 [A]</t>
  </si>
  <si>
    <t>574A31</t>
  </si>
  <si>
    <t>ASFALTOVÝ BETON PRO OBRUSNÉ VRSTVY ACO 8 TL. 40MM</t>
  </si>
  <si>
    <t>ACO 8CH  krytová vrstva chodníků  50/70</t>
  </si>
  <si>
    <t>dle situace a VPŘ  
v ploše komunikace A  384+394+218,5+158,0=1 154.500 [A]  
v ploše OKV B  654+74=728.000 [B]  
na mostech konstrukce C 287-34*0,5=270.000 [C]  
napojení na stávající stav 24,5+17,0+14,0=55.500 [D]  
Celkem: A+B+C+D=2 208.000 [E]</t>
  </si>
  <si>
    <t>dle situace a VPŘ  
v ploše komunikace A  (384+394+218,5+158)*1,03=1 189.135 [A]  
v ploše OKV B  (654+74)*1,03=749.840 [B]  
na mostech konstrukce C 287-34*0,4=273.400 [C]  
napojení na stávající stav (24,5+17+14)*1,03=57.165 [D]  
Celkem: A+B+C+D=2 269.540 [E]  včetně rozšíření proti teoretické ploše krytu</t>
  </si>
  <si>
    <t>dle situace a VPŘ  
v ploše komunikace A  (384+394+218+158)*1,08=1 246.320 [A]  včetně rozšíření proti teoretické ploše krytu  
konstantní tloušťka 50mm a*0,05=62.316 [B]</t>
  </si>
  <si>
    <t>582614</t>
  </si>
  <si>
    <t>KRYTY Z BETON DLAŽDIC SE ZÁMKEM BAREV TL 60MM DO LOŽE Z KAM</t>
  </si>
  <si>
    <t>kontrastní pás nástupiště - barva červená, včetně lože   
včetně proříznutí do asfaltového krytu</t>
  </si>
  <si>
    <t>dle situace  
16*0,3+16*0,3=9.600 [A]</t>
  </si>
  <si>
    <t>58261A</t>
  </si>
  <si>
    <t>KRYTY Z BETON DLAŽDIC SE ZÁMKEM BAREV RELIÉF TL 60MM DO LOŽE Z KAM</t>
  </si>
  <si>
    <t>varovné a signální pásy - barva červená dlaždice s hmatovými výstupky včetně lože   
včetně proříznutí do asfaltového krytu</t>
  </si>
  <si>
    <t>587202</t>
  </si>
  <si>
    <t>PŘEDLÁŽDĚNÍ KRYTU Z DROBNÝCH KOSTEK</t>
  </si>
  <si>
    <t>předláždění vjezdu v křižovatce - zpětné využití původního materiálu</t>
  </si>
  <si>
    <t>přípojka vpusti k mostu  
54+1+24=79.000 [A]</t>
  </si>
  <si>
    <t>dle PD:  
3=3.000 [A]</t>
  </si>
  <si>
    <t>9113A3</t>
  </si>
  <si>
    <t>SVODIDLO OCEL SILNIČ JEDNOSTR, ÚROVEŇ ZADRŽ N1, N2 - DEMONTÁŽ S PŘESUNEM</t>
  </si>
  <si>
    <t>demontáž stávajícího svodidla za mostem vpravo</t>
  </si>
  <si>
    <t>14=14.000 [A]</t>
  </si>
  <si>
    <t>včetně napojení na stávající svodidla za mostem vpravo</t>
  </si>
  <si>
    <t>dle situace  
35+22+11+10+10=88.000 [A]</t>
  </si>
  <si>
    <t>dle situace DZ a TZ  
celkem 8=8.000 [A]</t>
  </si>
  <si>
    <t>červené Z11g</t>
  </si>
  <si>
    <t>2+2=4.000 [A]</t>
  </si>
  <si>
    <t>dle situace DZ a TZ  
svodidla 88=88.000 [A]  
a/20=4.400 [B]  
zaokrouhleno 8=8.000 [C]</t>
  </si>
  <si>
    <t>nové SDZ</t>
  </si>
  <si>
    <t>IJ4 2+  
IJ4+IS16 2+  
IS3a+IS3c 2+  
A22+E13+IS16 3+  
A8+A7a+E4 3=12.000 [A]</t>
  </si>
  <si>
    <t>dle stávajícího stavu   
2+2+2+2+2+3=13.000 [A]</t>
  </si>
  <si>
    <t>914423</t>
  </si>
  <si>
    <t>DOPRAVNÍ ZNAČKY 100X150CM OCELOVÉ FÓLIE TŘ 1 - DEMONTÁŽ</t>
  </si>
  <si>
    <t>1+1=2.000 [A]</t>
  </si>
  <si>
    <t>914431</t>
  </si>
  <si>
    <t>DOPRAVNÍ ZNAČKY 100X150CM OCELOVÉ FÓLIE TŘ 2 - DODÁVKA A MONTÁŽ</t>
  </si>
  <si>
    <t>IS9c 1=1.000 [A]</t>
  </si>
  <si>
    <t>dle stávajícího stavu   
1+1+1+1+1+1+1=7.000 [A]</t>
  </si>
  <si>
    <t>914921</t>
  </si>
  <si>
    <t>SLOUPKY A STOJKY DOPRAVNÍCH ZNAČEK Z OCEL TRUBEK DO PATKY - DODÁVKA A MONTÁŽ</t>
  </si>
  <si>
    <t>5+1=6.000 [A]</t>
  </si>
  <si>
    <t>dle situace DZ  
V1a (0,125) 0,125*(50+20)=8.750 [A]  
V2b (3,0/1,5/0,125) 0,66*0,125*(68)=5.610 [B]  
V2b (1,5/1,5/0,125) 0,125*0,5*(40)=2.500 [C]  
V2b (1,5/1,5/0,25) 0,25*0,5*(22,5+39,5)=7.750 [D]  
V4 (0,25) 0,25*(10+16+47+115+25)=53.250 [E]  
V4 (0,5/0,5/0,25) 0,5*0,25*(22,0+20,0+13,0+15,0)=8.750 [F]  
V6 0,5 0,5*6,0=3.000 [G]  
V11 2*48,0*0,125=12.000 [H]  
Celkem: A+B+C+D+E+F+G+H=101.610 [I]</t>
  </si>
  <si>
    <t>91552</t>
  </si>
  <si>
    <t>VODOR DOPRAV ZNAČ - PÍSMENA</t>
  </si>
  <si>
    <t>"BUS"  
2*3*2=12.000 [A]  
barvou i plastem 2*a=24.000 [B]</t>
  </si>
  <si>
    <t>vnější betonové obruby chodníků do betonového lože s boční opěrou</t>
  </si>
  <si>
    <t>dle situace a VPŘ  
49,0+43,5+6,0+32,5+2,0+2,0+21,0+2,0=158.000 [A]</t>
  </si>
  <si>
    <t>917425</t>
  </si>
  <si>
    <t>CHODNÍKOVÉ OBRUBY Z KAMENNÝCH OBRUBNÍKŮ ŠÍŘ 200MM</t>
  </si>
  <si>
    <t>žulové obruby OP 250 x 200 do betonového lože s boční opěrou</t>
  </si>
  <si>
    <t>dle situace  
9,0+3,5+11,5+9,5+6,0+6,0+21,5+13,5+19,5+10,5+4,5+10,0+13,5=138.500 [A]</t>
  </si>
  <si>
    <t>zastávkové obruby žulové 200 x 300 do betonového lože s bořční opěrou</t>
  </si>
  <si>
    <t>dle situace a VPŘ  
16+16=32.000 [A]</t>
  </si>
  <si>
    <t>vybourání a zpětné osazení stávajících kamenných obrub před mostem vpravo</t>
  </si>
  <si>
    <t>dle situace  
začátek a konec úseku 12,0+6,8+4,3+8,2 =31.300 [A]</t>
  </si>
  <si>
    <t>dle situace a VPŘ  
rigol za mostem vlevo 32=32.000 [A]  
a*1,10=35.200 [B] včetně rezervy na dodláždění v místech napojení vpustí apod.</t>
  </si>
  <si>
    <t>před mostem vlevo 2+  
za mostem vlevo 1=3.000 [A]</t>
  </si>
  <si>
    <t>Bourání st.trub 80=80.000 [A]</t>
  </si>
  <si>
    <t>SO 203</t>
  </si>
  <si>
    <t>Most ev.č.296-011</t>
  </si>
  <si>
    <t>pol. 96611 426,9*2,5=1 067.250 [A]  
pol. 96615 70,1*2,2=154.220 [B]  
pol. 96616a 156,6*2,4=375.840 [C]  
pol. 96616b 719,2*2,2=1 582.240 [D]  
Celkem: A+B+C+D=3 179.550 [E]</t>
  </si>
  <si>
    <t>pol. 12273 450*1,9=855.000 [A]  
pol. 12373 654,4*1,9=1 243.360 [B]  
pol. 12383 238,7*1,9=453.530 [C]  
pol. 12891  343,7*1,9=653.030 [D]  
Celkem: A+B+C+D=3 204.920 [E]</t>
  </si>
  <si>
    <t>pol.97817 385*0,005=1.925 [A]</t>
  </si>
  <si>
    <t>255,3+20,0+25,6+295,0+26,2+32,3=654.400 [A]</t>
  </si>
  <si>
    <t>97,6+82,9+10,5+13,2+14,2+20,3=238.700 [A]</t>
  </si>
  <si>
    <t>OP1 plocha před lícem a za lícem původního základu 6,2=6.200 [A]  
22*a=136.400 [B]  
OP2 plocha před lícem a za lícem původního základu 7,1=7.100 [C]  
19,5*c=138.450 [D]  
pro základy křídel K1-K4 14,2+ 16,3+18,2+20,1=68.800 [E]  
b+d+e=343.650 [F]</t>
  </si>
  <si>
    <t>odečteno z modelu  
30+48+52+66=196.000 [A]</t>
  </si>
  <si>
    <t>dle VPŘ  
plocha v řezu 0,40*0,40-3,1415*0,15*0,15*0,25=0.142 [A]  
délka mezi křídly 17,2+15,5=32.700 [B]  
(a*b)*1,20=5.572 [C]  včetně odstupňování</t>
  </si>
  <si>
    <t>dle tvaru a detailů  
plocha řezu 0,150*0,05=0.008 [A]  
délka proužků 1*35  =35.000 [B]  1x podélný  
rozšíření v místě trubiček izolace (2*0,175*0,4)*6*0,05=0.042 [C]  
a*b+c=0.322 [D]</t>
  </si>
  <si>
    <t>dle situace a VPŘ  
(26,6+24,0)*(3,5+1,5)=253.000 [A]</t>
  </si>
  <si>
    <t>pažení směrem k provizorní komunikaci  
(16+16)*10,0=320.000 [A]  zápory po 1m, průměrná délka 10m  
a*(26,7/1000)=8.544 [B]  uvažováno HEB120  
převázky 2*(16+16)=64.000 [C]  
c*(18,8/1000)=1.203 [D]  
celkem b+d=9.747 [E]</t>
  </si>
  <si>
    <t>pažení směrem k provizorní komunikaci  
(16+16)*6,5=208.000 [A]  pažená výška max.7,5m</t>
  </si>
  <si>
    <t>(16+16)*7,5=240.000 [A]</t>
  </si>
  <si>
    <t>opěra OP1 včetně křídel 62,4*1,5=93.600 [A]  
opěra OP2 včetně křídel 56,4*1,5=84.600 [B]  
K1+K2 7,4+8,5=15.900 [C]  
K3+K4 8,5+10,5=19.000 [D]  
Celkem: A+B+C+D=213.100 [E]</t>
  </si>
  <si>
    <t>uvažováno 150 kg/m3  
pol. 272325: 213,1*0,15=31.965 [A]</t>
  </si>
  <si>
    <t>42,2+35,0=77.200 [A]  
a*8=617.600 [B]</t>
  </si>
  <si>
    <t>dle výkresů objektu  
římsy vlevo 42,2*(2,25*0,25+0,55*0,30)=30.701 [A]  
římsy vpravo 35,0*(2,25*0,25+0,550*0,30)=25.463 [B]  
římsy na K1+K2 1,1+1,2=2.300 [C]  
římsy na K3+K4 1,2+1,5=2.700 [D]  
Celkem: A+B+C+D=61.164 [E]</t>
  </si>
  <si>
    <t>61,2*0,180=11.016 [A]</t>
  </si>
  <si>
    <t>OP1 20,6*4,0*0,5=41.200 [A]  
OP2 18,5*4,0*0,5=37.000 [B]  
křídla OP1 (6,7+9,2)*4,0*0,3=19.080 [C]  
křídla OP2 (6,1+7,7)*4,0*0,3=16.560 [D]  
křídla K1+K2 (4,0+4,5)=8.500 [E]  
křídla K3+K4 (4,5+8,5)=13.000 [F]  
Celkem: A+B+C+D+E+F=135.340 [G]</t>
  </si>
  <si>
    <t>OP1 včetně křídel   
dolní stupeň 0,8*44,0=35.200 [A]  
horní stupeň 4,0*30,2=120.800 [B]  
křídla K1+K2 9,1+11,7=20.800 [C]  
OP2 včetně křídel  
dolní stupeň 1,5*39,2=58.800 [D]   
horní stupeň 4,0*27,1=108.400 [E]  
křídla K3+K4 11,4+20,3=31.700 [F]  
Celkem: A+B+C+D+E+F=375.700 [G]</t>
  </si>
  <si>
    <t>375,7*0,150=56.355 [A]</t>
  </si>
  <si>
    <t>(55+55)*0,350=38.500 [A]</t>
  </si>
  <si>
    <t>38,5*0,120=4.620 [A]</t>
  </si>
  <si>
    <t>dle výkresu tvaru   
440=440.000 [A]  půdorysná plocha  
průměrná tloušťka 0,30=0.300 [B]  
a*b=132.000 [C]</t>
  </si>
  <si>
    <t>132*0,150=19.800 [A]</t>
  </si>
  <si>
    <t>dle PD  
(2*380+4*510)*0,45/1000=1.260 [A]</t>
  </si>
  <si>
    <t>dle PD  
nosníky 6*14,2*1,10=93.720 [A]</t>
  </si>
  <si>
    <t>17,2+15,5=32.700 [A]</t>
  </si>
  <si>
    <t>pod opěry a křídla OP1 (68,9+17,7+21,5)*0,20=21.620 [A]  
pod opěry a křídla OP2 (62,3+21,5+18,2)*0,2=20.400 [B]  
těsnící vrstva 4,0*17,2*0,15+4,6*15,5*0,15=21.015 [C]  
pod přechodovou deskou (55+55)*0,15=16.500 [D]  
Celkem: A+B+C+D=79.535 [E]</t>
  </si>
  <si>
    <t>plochy 3,0+4,5+4,5+6,0+5,0+5,0+4,5+8,0=40.500 [A]  
a*0,10*1,30 =5.265 [B] lože včetně navýšení na lemy a vyrovnávky</t>
  </si>
  <si>
    <t>2,9*26,5=76.850 [A]  
3,9*23,5=91.650 [B]  
Celkem: A+B=168.500 [C]</t>
  </si>
  <si>
    <t>1,7*0,4*17,2=11.696 [A]  
2,5*0,4*15,5=15.500 [B]  
Celkem: A+B=27.196 [C]</t>
  </si>
  <si>
    <t>plocha na řezu 7,3=7.300 [A]  
celková šířka včetně obsypu rubu křídel 15,2=15.200 [B]  
plocha na řezu 9,2=9.200 [C]  
celková šířka včetně obsypu rubu křídel 15,2=15.200 [D]  
a*b+c*d=250.800 [E]</t>
  </si>
  <si>
    <t>plocha na řezu 26,4=26.400 [A]  
celková šířka včetně obsypu rubu křídel 13,8=13.800 [B]  
a*b*2=728.640 [C]</t>
  </si>
  <si>
    <t>2,5*(39,0+39,5)=196.250 [A]</t>
  </si>
  <si>
    <t>plochy 3,0+4,5+4,5+6,0+5,0+5,0+4,5+8,0=40.500 [A]  
a*0,2=8.100 [B]</t>
  </si>
  <si>
    <t>podkladní vrstva dlažby v přechodech z říms</t>
  </si>
  <si>
    <t>dle půdorysu a detailu  
5,0+3,0+10,0+9,5+6,5=34.000 [A]</t>
  </si>
  <si>
    <t>dle PD a detailu  
délka proužku 34,0=34.000 [A]  
v obrusu 0,50*0,04=0.020 [B]  
v ložné 0,40*0,06=0.024 [C]  
a*(b+c)=1.496 [D]</t>
  </si>
  <si>
    <t>plocha mostovky mezi římsami 315*0,05=15.750 [A]  
odečet drenážního plastbetonu0,322=0.322 [B]  
a-b=15.428 [C]</t>
  </si>
  <si>
    <t>vlevo 42,2*(2,25-0,150)=88.620 [A]  
vpravo 35*(2,25-0,150)=73.500 [B]  
Celkem: A+B=162.120 [C]</t>
  </si>
  <si>
    <t>plocha mostovky 440=440.000 [A]  
přechodová oblast (55+55)*0,5=55.000 [B]  
na křídlech pod římsou po úroveň drenáže (0,6+3,5+1,5)*(5,3+3,7+4,3+4,2)=98.000 [C]  
Celkem: A+B+C=593.000 [D]</t>
  </si>
  <si>
    <t>šířka pod římsou vlevo 1,95=1.950 [A]  
délka říms (42,2)=42.200 [B]  
šířka pod římsou vpravo 1,95=1.950 [C]  
délka říms 35,0=35.000 [D]  
a*b+c*d=150.540 [E]</t>
  </si>
  <si>
    <t>0,3*(29,5+29,0)*1,20=21.060 [A]</t>
  </si>
  <si>
    <t>(0,150+0,150)*(42,2+35,0)*1,10=25.476 [A]</t>
  </si>
  <si>
    <t>2*(2+42,2+2)=92.400 [A]  
2*(2+35+2)=78.000 [B]  
Celkem: A+B=170.400 [C]</t>
  </si>
  <si>
    <t>89742</t>
  </si>
  <si>
    <t>VPUSŤ CHODNÍKOVÁ Z BETON DÍLCŮ</t>
  </si>
  <si>
    <t>chodníková vpusť s mříží a potrubím s vyústěním na opevněný skluz</t>
  </si>
  <si>
    <t>před mostem vlevo  
1=1.000 [A]</t>
  </si>
  <si>
    <t>5+5+5+3=18.000 [A]</t>
  </si>
  <si>
    <t>vlevo38,0=38.000 [A]  
vpravo 38,0=38.000 [B]  
Celkem: A+B=76.000 [C]</t>
  </si>
  <si>
    <t>vlevo 43=43.000 [A]  
vpravo 35+5=40.000 [B]  
Celkem: A+B=83.000 [C]</t>
  </si>
  <si>
    <t>vlevo 44=44.000 [A]  
vpravo 44 =44.000 [B]  
Celkem: A+B=88.000 [C]</t>
  </si>
  <si>
    <t>dle situace  
5,0+2,1+2,1+5,1+4,8+2,1+3,0+2,1=26.300 [A]</t>
  </si>
  <si>
    <t>dle detailu  
vlevo 1=1.000 [A]</t>
  </si>
  <si>
    <t>dle detailu   
6=6.000 [A]</t>
  </si>
  <si>
    <t>dle výkresu tvaru  
440=440.000 [A]</t>
  </si>
  <si>
    <t>dle dispoziočního výkresu, TZ a výkazu materiálu  
6*180=1 080.000 [A]</t>
  </si>
  <si>
    <t>plocha nosníku na řezu 1,55 m2=1.550 [A]  
2*9*15,3*a=426.870 [B]</t>
  </si>
  <si>
    <t>spádové betony za rubem 20=20.000 [A]  
vyrovnávky na mostě 385*0,13=50.050 [B]  
Celkem: A+B=70.050 [C]</t>
  </si>
  <si>
    <t>mostovka včetně závěrů 385*0,18=69.300 [A]  
příčníky 0,5*0,9*18,0*4=32.400 [B]  
ztužidla 0,4*0,65*17,0*2=8.840 [C]  
římsy a chodníky   
vlevo 0,65*38,5=25.025 [D]  
vpravo 0,55*38,2=21.010 [E]  
Celkem: A+B+C+D+E=156.575 [F]</t>
  </si>
  <si>
    <t>OP1 včetně křídel a prahů 323=323.000 [A]  
pilíř 115,2=115.200 [B]  
OP2 včetně křídel a prahů 281=281.000 [C]  
Celkem: A+B+C=719.200 [D]</t>
  </si>
  <si>
    <t>mostovka 385=385.000 [A]</t>
  </si>
  <si>
    <t>SO 903</t>
  </si>
  <si>
    <t>Provizorní most a komunikace v km 9,403</t>
  </si>
  <si>
    <t>pol. 11346  105,3*1,9=200.070 [A]  
pol. 96615 16*2,2=35.200 [B]  
Celkem: A+B=235.270 [C]</t>
  </si>
  <si>
    <t>pol. 12373a 305,9*1,9=581.210 [B]</t>
  </si>
  <si>
    <t>provizorní přemostění - délka přemostění min. 40,0 m s možným a projednaným umístěním středního pilíře v řece   
min. volná šířka 3,50m, boční konzola nebo lávka pro chodce   
výhradní zatížitelnost 50 t   
včetně pronájmu</t>
  </si>
  <si>
    <t>dle dendrologického průzkumu   
236+69+11=316.000 [A]</t>
  </si>
  <si>
    <t>dle dendrologického průzkumu  
K2, K3,K4,K6,K7 K8 6=6.000 [A]</t>
  </si>
  <si>
    <t>11202</t>
  </si>
  <si>
    <t>KÁCENÍ STROMŮ D KMENE DO 0,9M S ODSTRANĚNÍM PAŘEZŮ</t>
  </si>
  <si>
    <t>dle dendrologického průzkumu  
K1, K5 2=2.000 [A]</t>
  </si>
  <si>
    <t>48,0=48.000 [A]</t>
  </si>
  <si>
    <t>podklad stávající zpevněné plochy v trase provizorní komunikace - materiál využít pro zpětný zásyp</t>
  </si>
  <si>
    <t>dle situace   
240=240.000 [A]</t>
  </si>
  <si>
    <t>dle situace  
délka trasy 22+32=54.000 [A]  
šířka panelů 6=6.000 [B]  
panely  a*b*0,15=48.600 [C]  
podklad a*b*0,25*1,30=105.300 [D]  
c+d=153.900 [E]</t>
  </si>
  <si>
    <t>plocha vozovky   108,5+168=276.500 [A]  
a*0,11*1,15=34.977 [B]  včetně vyrovnávek</t>
  </si>
  <si>
    <t>dle situace  
24+30=54.000 [A]</t>
  </si>
  <si>
    <t>dle situace  
350+110=460.000 [A]  
a*0,20=92.000 [B]</t>
  </si>
  <si>
    <t>OP1 plocha na řezu 5,4=5.400 [A]   
délka 8,5=8.500 [B]  
OP2 plocha na řezu 8,7=8.700 [C]  včetně plochy na plombu  
délka 8,5=8.500 [D]  
odkop pro provizorní komunikaci  
plocha na řezu 6,2=6.200 [E]  
délka úpravy 30=30.000 [F]  
a*b+c*d+e*f=305.850 [G]</t>
  </si>
  <si>
    <t>OP1 plocha na řezu 1,6=1.600 [A]  
délka 8,5=8.500 [B]  
OP2 plocha na řezu 2,3=2.300 [C]  
délka 8,5=8.500 [D]  
násep komuikace dle situace a pracovní řezů  
průmerná plocha na řezu 3,8=3.800 [E]  
délka úpravy 20=20.000 [F]  
a*b=13.600 [G]  
b+d+g=30.600 [H]</t>
  </si>
  <si>
    <t>pro pol. 18230 92=92.000 [A]</t>
  </si>
  <si>
    <t>dle situace  
10+12+20=42.000 [A]</t>
  </si>
  <si>
    <t>dle pol. 12110 92=92.000 [A]</t>
  </si>
  <si>
    <t>dosypání náspu provizorní komunikace před mostem - zemina dle ČSN 73 6133</t>
  </si>
  <si>
    <t>dle situace a pracovní řezů  
průmerná plocha na řezu 3,8=3.800 [A]  
délka úpravy 20=20.000 [B]  
a*b=76.000 [C]</t>
  </si>
  <si>
    <t>v ploše komunikace  
délka trasy 22+32=54.000 [A]  
šířka panelů 6=6.000 [B]  
a*b*1,3=421.200 [C]  
v ploše opěr a pilíře  
OP1 3,0*7,5*1,25=28.125 [E]  
OP2 3,0*7,5*1,25=28.125 [F]  
pilíř 3,0*9,0*1,25=33.750 [G]  
c+e+f+g=511.200 [H]</t>
  </si>
  <si>
    <t>dle situace  
(350+110)=460.000 [A]  
a*0,20=92.000 [B]</t>
  </si>
  <si>
    <t>dle situace  
350+110=460.000 [A]</t>
  </si>
  <si>
    <t>dle situace  
délka trasy 22+32=54.000 [A]  
šířka panelů 6=6.000 [B]  
a*b*1,20=388.800 [C]  
pod pilíř v korytě 3,0*9,0*1,25=33.750 [D]  
c+d=422.550 [E]</t>
  </si>
  <si>
    <t>OP1 3,0*7,5*1,65*1,25=46.406 [A]    
OP2 3,0*7,5*1,65*1,25=46.406 [B]  
pilíř 3,0*9,0*0,45*1,25=15.188 [C]  
Celkem: A+B+C=108.000 [D]</t>
  </si>
  <si>
    <t>u OP2 3,5*23,0*1,2=96.600 [A]</t>
  </si>
  <si>
    <t>8,0*2*2,0=32.000 [A]  
2*a=64.000 [B]</t>
  </si>
  <si>
    <t>OP1 plocha na řezu 1,6=1.600 [A]  
délka 8,5=8.500 [B]  
OP2 plocha na řezu 2,3=2.300 [C]  
délka 8,5=8.500 [D]  
a*b+c*d=33.150 [E]</t>
  </si>
  <si>
    <t>OP1 plocha na řezu 5,4=5.400 [A]  
délka 8,5=8.500 [B]  
OP2 plocha na řezu 3,7=3.700 [C]  
délka 8,5=8.500 [D]  
a*b+c*d=77.350 [E]  
využití materiálu z odkopů -30,6=-30.600 [F]  
e+f=46.750 [G]</t>
  </si>
  <si>
    <t>u OP1 1,0*1,0*18,0*1,2=21.600 [A]  
u OP2 1,0*1,0*22,0*1,2=26.400 [B]  
Celkem: A+B=48.000 [C]</t>
  </si>
  <si>
    <t>dle situace  
délka trasy 22+32=54.000 [A]  
šířka panelů 6=6.000 [B]  
a*b=324.000 [C]  
c*0,25*1,30=105.300 [D]</t>
  </si>
  <si>
    <t>dle situace  
krajnice 40,0+22,0+39,0+13,0=114.000 [A]  
provizorní trasa pro chodce (22+32)*1,50=81.000 [B]  
Celkem: A+B=195.000 [C]</t>
  </si>
  <si>
    <t>pod ACO 108,5+168=276.500 [A]</t>
  </si>
  <si>
    <t>dle situace  
108,5+168=276.500 [A]</t>
  </si>
  <si>
    <t>dle situace  
108,5+168=276.500 [A]  
a*1,15=317.975 [B]  včetně rozšíření proti teoretické ploše krytu a vyrovnávek</t>
  </si>
  <si>
    <t>dle situace  
délka trasy 22+32=54.000 [A]  
šířka panelů 6=6.000 [B]  
a*b=324.000 [C]</t>
  </si>
  <si>
    <t>dle situace DZ   
30=30.000 [A]  
rezerva na souběžné stavby a dodatečné opatření   
10=10.000 [B]  
Celkem: A+B=40.000 [C] nájemné po celou dobu výstavby</t>
  </si>
  <si>
    <t>dle situace DZ   
30=30.000 [A]  
rezerva na souběžné stavby a dodatečné opatření   
10=10.000 [B]  
Celkem: A+B=40.000 [C]</t>
  </si>
  <si>
    <t>dle situace DZ   
6=6.000 [A]  
rezerva na souběžné stavby a dodatečné opatření   
4=4.000 [B]  
Celkem: A+B=10.000 [C] po celou dobu výstavby</t>
  </si>
  <si>
    <t>dle situace DZ   
6=6.000 [A]  
rezerva na souběžné stavby a dodatečné opatření   
4=4.000 [B]  
Celkem: A+B=10.000 [C]</t>
  </si>
  <si>
    <t>souprava pro řízení kyvadlového provozu včetně nájmu po celou dobu stavby   
souprava včetně řízení křižovatky II/296 a II/252 - min. trojcestná signalizace   
semaforová souprava s dynamickým řízením dle dopravního proudu a detekce kolon se synchronizací zelené vlny s ostatními mosty souboru staveb</t>
  </si>
  <si>
    <t>dle situace DIO  
SDZ 40*2=80.000 [A]  
IP 10*2*2=40.000 [B]  
Z2 2*2*2=8.000 [C]  
Celkem: A+B+C=128.000 [D] po celou dobu výstavby</t>
  </si>
  <si>
    <t>dle situace DIO  
SDZ 40=40.000 [A]  
IP 10*2=20.000 [B]  
Z2 2*2=4.000 [C]  
Celkem: A+B+C=64.000 [D] po celou dobu výstavby</t>
  </si>
  <si>
    <t>v napojení při odstranění provizorní komunikace  
24+30=54.000 [A]</t>
  </si>
  <si>
    <t>24+30=54.000 [A]</t>
  </si>
  <si>
    <t>8*2*2*0,5=16.000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</si>
</sst>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sharedStrings" Target="sharedStrings.xml" /><Relationship Id="rId1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41</v>
      </c>
    </row>
    <row r="11" spans="1:5" ht="102">
      <c r="A11" s="30" t="s">
        <v>42</v>
      </c>
      <c r="E11" s="31" t="s">
        <v>43</v>
      </c>
    </row>
    <row r="12" spans="1:5" ht="12.75">
      <c r="A12" t="s">
        <v>44</v>
      </c>
      <c r="E12" s="29" t="s">
        <v>37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47</v>
      </c>
    </row>
    <row r="15" spans="1:5" ht="165.75">
      <c r="A15" s="30" t="s">
        <v>42</v>
      </c>
      <c r="E15" s="31" t="s">
        <v>48</v>
      </c>
    </row>
    <row r="16" spans="1:5" ht="12.75">
      <c r="A16" t="s">
        <v>44</v>
      </c>
      <c r="E1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0+O9+O34+O103+O112+O121+O146+O171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1014</v>
      </c>
      <c s="32">
        <f>0+I9+I34+I103+I112+I121+I146+I171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868</v>
      </c>
      <c s="1"/>
      <c s="10" t="s">
        <v>869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1014</v>
      </c>
      <c s="5"/>
      <c s="14" t="s">
        <v>1015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9" t="s">
        <v>35</v>
      </c>
      <c s="23" t="s">
        <v>19</v>
      </c>
      <c s="23" t="s">
        <v>100</v>
      </c>
      <c s="19" t="s">
        <v>65</v>
      </c>
      <c s="24" t="s">
        <v>101</v>
      </c>
      <c s="25" t="s">
        <v>102</v>
      </c>
      <c s="26">
        <v>378.47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103</v>
      </c>
    </row>
    <row r="12" spans="1:5" ht="38.25">
      <c r="A12" s="30" t="s">
        <v>42</v>
      </c>
      <c r="E12" s="31" t="s">
        <v>1016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100</v>
      </c>
      <c s="19" t="s">
        <v>68</v>
      </c>
      <c s="24" t="s">
        <v>101</v>
      </c>
      <c s="25" t="s">
        <v>102</v>
      </c>
      <c s="26">
        <v>63.8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1017</v>
      </c>
    </row>
    <row r="16" spans="1:5" ht="12.75">
      <c r="A16" s="30" t="s">
        <v>42</v>
      </c>
      <c r="E16" s="31" t="s">
        <v>1018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102</v>
      </c>
      <c s="26">
        <v>269.99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109</v>
      </c>
    </row>
    <row r="20" spans="1:5" ht="12.75">
      <c r="A20" s="30" t="s">
        <v>42</v>
      </c>
      <c r="E20" s="31" t="s">
        <v>1019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703</v>
      </c>
      <c s="19" t="s">
        <v>704</v>
      </c>
      <c s="24" t="s">
        <v>705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1020</v>
      </c>
    </row>
    <row r="24" spans="1:5" ht="12.75">
      <c r="A24" s="30" t="s">
        <v>42</v>
      </c>
      <c r="E24" s="31" t="s">
        <v>56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707</v>
      </c>
      <c s="19" t="s">
        <v>704</v>
      </c>
      <c s="24" t="s">
        <v>708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42</v>
      </c>
      <c r="E28" s="31" t="s">
        <v>56</v>
      </c>
    </row>
    <row r="29" spans="1:5" ht="12.75">
      <c r="A29" t="s">
        <v>44</v>
      </c>
      <c r="E29" s="29" t="s">
        <v>37</v>
      </c>
    </row>
    <row r="30" spans="1:16" ht="12.75">
      <c r="A30" s="19" t="s">
        <v>35</v>
      </c>
      <c s="23" t="s">
        <v>27</v>
      </c>
      <c s="23" t="s">
        <v>388</v>
      </c>
      <c s="19" t="s">
        <v>37</v>
      </c>
      <c s="24" t="s">
        <v>389</v>
      </c>
      <c s="25" t="s">
        <v>86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709</v>
      </c>
    </row>
    <row r="32" spans="1:5" ht="12.75">
      <c r="A32" s="30" t="s">
        <v>42</v>
      </c>
      <c r="E32" s="31" t="s">
        <v>56</v>
      </c>
    </row>
    <row r="33" spans="1:5" ht="12.75">
      <c r="A33" t="s">
        <v>44</v>
      </c>
      <c r="E33" s="29" t="s">
        <v>37</v>
      </c>
    </row>
    <row r="34" spans="1:18" ht="12.75" customHeight="1">
      <c r="A34" s="5" t="s">
        <v>33</v>
      </c>
      <c s="5"/>
      <c s="35" t="s">
        <v>19</v>
      </c>
      <c s="5"/>
      <c s="21" t="s">
        <v>116</v>
      </c>
      <c s="5"/>
      <c s="5"/>
      <c s="5"/>
      <c s="36">
        <f>0+Q34</f>
      </c>
      <c r="O34">
        <f>0+R34</f>
      </c>
      <c r="Q34">
        <f>0+I35+I39+I43+I47+I51+I55+I59+I63+I67+I71+I75+I79+I83+I87+I91+I95+I99</f>
      </c>
      <c>
        <f>0+O35+O39+O43+O47+O51+O55+O59+O63+O67+O71+O75+O79+O83+O87+O91+O95+O99</f>
      </c>
    </row>
    <row r="35" spans="1:16" ht="12.75">
      <c r="A35" s="19" t="s">
        <v>35</v>
      </c>
      <c s="23" t="s">
        <v>74</v>
      </c>
      <c s="23" t="s">
        <v>710</v>
      </c>
      <c s="19" t="s">
        <v>37</v>
      </c>
      <c s="24" t="s">
        <v>711</v>
      </c>
      <c s="25" t="s">
        <v>155</v>
      </c>
      <c s="26">
        <v>331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712</v>
      </c>
    </row>
    <row r="37" spans="1:5" ht="25.5">
      <c r="A37" s="30" t="s">
        <v>42</v>
      </c>
      <c r="E37" s="31" t="s">
        <v>1021</v>
      </c>
    </row>
    <row r="38" spans="1:5" ht="12.75">
      <c r="A38" t="s">
        <v>44</v>
      </c>
      <c r="E38" s="29" t="s">
        <v>37</v>
      </c>
    </row>
    <row r="39" spans="1:16" ht="25.5">
      <c r="A39" s="19" t="s">
        <v>35</v>
      </c>
      <c s="23" t="s">
        <v>76</v>
      </c>
      <c s="23" t="s">
        <v>718</v>
      </c>
      <c s="19" t="s">
        <v>37</v>
      </c>
      <c s="24" t="s">
        <v>719</v>
      </c>
      <c s="25" t="s">
        <v>113</v>
      </c>
      <c s="26">
        <v>52.8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720</v>
      </c>
    </row>
    <row r="41" spans="1:5" ht="12.75">
      <c r="A41" s="30" t="s">
        <v>42</v>
      </c>
      <c r="E41" s="31" t="s">
        <v>1022</v>
      </c>
    </row>
    <row r="42" spans="1:5" ht="12.75">
      <c r="A42" t="s">
        <v>44</v>
      </c>
      <c r="E42" s="29" t="s">
        <v>37</v>
      </c>
    </row>
    <row r="43" spans="1:16" ht="25.5">
      <c r="A43" s="19" t="s">
        <v>35</v>
      </c>
      <c s="23" t="s">
        <v>30</v>
      </c>
      <c s="23" t="s">
        <v>117</v>
      </c>
      <c s="19" t="s">
        <v>37</v>
      </c>
      <c s="24" t="s">
        <v>118</v>
      </c>
      <c s="25" t="s">
        <v>113</v>
      </c>
      <c s="26">
        <v>74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1023</v>
      </c>
    </row>
    <row r="45" spans="1:5" ht="38.25">
      <c r="A45" s="30" t="s">
        <v>42</v>
      </c>
      <c r="E45" s="31" t="s">
        <v>1024</v>
      </c>
    </row>
    <row r="46" spans="1:5" ht="12.75">
      <c r="A46" t="s">
        <v>44</v>
      </c>
      <c r="E46" s="29" t="s">
        <v>37</v>
      </c>
    </row>
    <row r="47" spans="1:16" ht="12.75">
      <c r="A47" s="19" t="s">
        <v>35</v>
      </c>
      <c s="23" t="s">
        <v>32</v>
      </c>
      <c s="23" t="s">
        <v>121</v>
      </c>
      <c s="19" t="s">
        <v>37</v>
      </c>
      <c s="24" t="s">
        <v>122</v>
      </c>
      <c s="25" t="s">
        <v>113</v>
      </c>
      <c s="26">
        <v>29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1025</v>
      </c>
    </row>
    <row r="49" spans="1:5" ht="25.5">
      <c r="A49" s="30" t="s">
        <v>42</v>
      </c>
      <c r="E49" s="31" t="s">
        <v>1026</v>
      </c>
    </row>
    <row r="50" spans="1:5" ht="12.75">
      <c r="A50" t="s">
        <v>44</v>
      </c>
      <c r="E50" s="29" t="s">
        <v>37</v>
      </c>
    </row>
    <row r="51" spans="1:16" ht="25.5">
      <c r="A51" s="19" t="s">
        <v>35</v>
      </c>
      <c s="23" t="s">
        <v>90</v>
      </c>
      <c s="23" t="s">
        <v>687</v>
      </c>
      <c s="19" t="s">
        <v>37</v>
      </c>
      <c s="24" t="s">
        <v>688</v>
      </c>
      <c s="25" t="s">
        <v>113</v>
      </c>
      <c s="26">
        <v>270.75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689</v>
      </c>
    </row>
    <row r="53" spans="1:5" ht="76.5">
      <c r="A53" s="30" t="s">
        <v>42</v>
      </c>
      <c r="E53" s="31" t="s">
        <v>1027</v>
      </c>
    </row>
    <row r="54" spans="1:5" ht="12.75">
      <c r="A54" t="s">
        <v>44</v>
      </c>
      <c r="E54" s="29" t="s">
        <v>37</v>
      </c>
    </row>
    <row r="55" spans="1:16" ht="25.5">
      <c r="A55" s="19" t="s">
        <v>35</v>
      </c>
      <c s="23" t="s">
        <v>94</v>
      </c>
      <c s="23" t="s">
        <v>723</v>
      </c>
      <c s="19" t="s">
        <v>37</v>
      </c>
      <c s="24" t="s">
        <v>724</v>
      </c>
      <c s="25" t="s">
        <v>113</v>
      </c>
      <c s="26">
        <v>50.094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725</v>
      </c>
    </row>
    <row r="57" spans="1:5" ht="25.5">
      <c r="A57" s="30" t="s">
        <v>42</v>
      </c>
      <c r="E57" s="31" t="s">
        <v>1028</v>
      </c>
    </row>
    <row r="58" spans="1:5" ht="12.75">
      <c r="A58" t="s">
        <v>44</v>
      </c>
      <c r="E58" s="29" t="s">
        <v>37</v>
      </c>
    </row>
    <row r="59" spans="1:16" ht="12.75">
      <c r="A59" s="19" t="s">
        <v>35</v>
      </c>
      <c s="23" t="s">
        <v>150</v>
      </c>
      <c s="23" t="s">
        <v>138</v>
      </c>
      <c s="19" t="s">
        <v>37</v>
      </c>
      <c s="24" t="s">
        <v>139</v>
      </c>
      <c s="25" t="s">
        <v>131</v>
      </c>
      <c s="26">
        <v>39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25.5">
      <c r="A60" s="28" t="s">
        <v>40</v>
      </c>
      <c r="E60" s="29" t="s">
        <v>727</v>
      </c>
    </row>
    <row r="61" spans="1:5" ht="25.5">
      <c r="A61" s="30" t="s">
        <v>42</v>
      </c>
      <c r="E61" s="31" t="s">
        <v>1029</v>
      </c>
    </row>
    <row r="62" spans="1:5" ht="12.75">
      <c r="A62" t="s">
        <v>44</v>
      </c>
      <c r="E62" s="29" t="s">
        <v>37</v>
      </c>
    </row>
    <row r="63" spans="1:16" ht="12.75">
      <c r="A63" s="19" t="s">
        <v>35</v>
      </c>
      <c s="23" t="s">
        <v>152</v>
      </c>
      <c s="23" t="s">
        <v>733</v>
      </c>
      <c s="19" t="s">
        <v>37</v>
      </c>
      <c s="24" t="s">
        <v>734</v>
      </c>
      <c s="25" t="s">
        <v>113</v>
      </c>
      <c s="26">
        <v>118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735</v>
      </c>
    </row>
    <row r="65" spans="1:5" ht="38.25">
      <c r="A65" s="30" t="s">
        <v>42</v>
      </c>
      <c r="E65" s="31" t="s">
        <v>1030</v>
      </c>
    </row>
    <row r="66" spans="1:5" ht="12.75">
      <c r="A66" t="s">
        <v>44</v>
      </c>
      <c r="E66" s="29" t="s">
        <v>37</v>
      </c>
    </row>
    <row r="67" spans="1:16" ht="12.75">
      <c r="A67" s="19" t="s">
        <v>35</v>
      </c>
      <c s="23" t="s">
        <v>158</v>
      </c>
      <c s="23" t="s">
        <v>142</v>
      </c>
      <c s="19" t="s">
        <v>65</v>
      </c>
      <c s="24" t="s">
        <v>143</v>
      </c>
      <c s="25" t="s">
        <v>113</v>
      </c>
      <c s="26">
        <v>142.1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737</v>
      </c>
    </row>
    <row r="69" spans="1:5" ht="102">
      <c r="A69" s="30" t="s">
        <v>42</v>
      </c>
      <c r="E69" s="31" t="s">
        <v>1031</v>
      </c>
    </row>
    <row r="70" spans="1:5" ht="12.75">
      <c r="A70" t="s">
        <v>44</v>
      </c>
      <c r="E70" s="29" t="s">
        <v>37</v>
      </c>
    </row>
    <row r="71" spans="1:16" ht="12.75">
      <c r="A71" s="19" t="s">
        <v>35</v>
      </c>
      <c s="23" t="s">
        <v>163</v>
      </c>
      <c s="23" t="s">
        <v>142</v>
      </c>
      <c s="19" t="s">
        <v>68</v>
      </c>
      <c s="24" t="s">
        <v>143</v>
      </c>
      <c s="25" t="s">
        <v>113</v>
      </c>
      <c s="26">
        <v>24.65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739</v>
      </c>
    </row>
    <row r="73" spans="1:5" ht="114.75">
      <c r="A73" s="30" t="s">
        <v>42</v>
      </c>
      <c r="E73" s="31" t="s">
        <v>1032</v>
      </c>
    </row>
    <row r="74" spans="1:5" ht="12.75">
      <c r="A74" t="s">
        <v>44</v>
      </c>
      <c r="E74" s="29" t="s">
        <v>37</v>
      </c>
    </row>
    <row r="75" spans="1:16" ht="12.75">
      <c r="A75" s="19" t="s">
        <v>35</v>
      </c>
      <c s="23" t="s">
        <v>167</v>
      </c>
      <c s="23" t="s">
        <v>146</v>
      </c>
      <c s="19" t="s">
        <v>37</v>
      </c>
      <c s="24" t="s">
        <v>147</v>
      </c>
      <c s="25" t="s">
        <v>113</v>
      </c>
      <c s="26">
        <v>118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741</v>
      </c>
    </row>
    <row r="77" spans="1:5" ht="12.75">
      <c r="A77" s="30" t="s">
        <v>42</v>
      </c>
      <c r="E77" s="31" t="s">
        <v>1033</v>
      </c>
    </row>
    <row r="78" spans="1:5" ht="12.75">
      <c r="A78" t="s">
        <v>44</v>
      </c>
      <c r="E78" s="29" t="s">
        <v>37</v>
      </c>
    </row>
    <row r="79" spans="1:16" ht="12.75">
      <c r="A79" s="19" t="s">
        <v>35</v>
      </c>
      <c s="23" t="s">
        <v>172</v>
      </c>
      <c s="23" t="s">
        <v>743</v>
      </c>
      <c s="19" t="s">
        <v>37</v>
      </c>
      <c s="24" t="s">
        <v>744</v>
      </c>
      <c s="25" t="s">
        <v>131</v>
      </c>
      <c s="26">
        <v>110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25.5">
      <c r="A80" s="28" t="s">
        <v>40</v>
      </c>
      <c r="E80" s="29" t="s">
        <v>745</v>
      </c>
    </row>
    <row r="81" spans="1:5" ht="25.5">
      <c r="A81" s="30" t="s">
        <v>42</v>
      </c>
      <c r="E81" s="31" t="s">
        <v>1034</v>
      </c>
    </row>
    <row r="82" spans="1:5" ht="12.75">
      <c r="A82" t="s">
        <v>44</v>
      </c>
      <c r="E82" s="29" t="s">
        <v>37</v>
      </c>
    </row>
    <row r="83" spans="1:16" ht="12.75">
      <c r="A83" s="19" t="s">
        <v>35</v>
      </c>
      <c s="23" t="s">
        <v>177</v>
      </c>
      <c s="23" t="s">
        <v>173</v>
      </c>
      <c s="19" t="s">
        <v>37</v>
      </c>
      <c s="24" t="s">
        <v>174</v>
      </c>
      <c s="25" t="s">
        <v>113</v>
      </c>
      <c s="26">
        <v>118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747</v>
      </c>
    </row>
    <row r="85" spans="1:5" ht="12.75">
      <c r="A85" s="30" t="s">
        <v>42</v>
      </c>
      <c r="E85" s="31" t="s">
        <v>1035</v>
      </c>
    </row>
    <row r="86" spans="1:5" ht="12.75">
      <c r="A86" t="s">
        <v>44</v>
      </c>
      <c r="E86" s="29" t="s">
        <v>37</v>
      </c>
    </row>
    <row r="87" spans="1:16" ht="12.75">
      <c r="A87" s="19" t="s">
        <v>35</v>
      </c>
      <c s="23" t="s">
        <v>182</v>
      </c>
      <c s="23" t="s">
        <v>404</v>
      </c>
      <c s="19" t="s">
        <v>37</v>
      </c>
      <c s="24" t="s">
        <v>405</v>
      </c>
      <c s="25" t="s">
        <v>113</v>
      </c>
      <c s="26">
        <v>72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749</v>
      </c>
    </row>
    <row r="89" spans="1:5" ht="51">
      <c r="A89" s="30" t="s">
        <v>42</v>
      </c>
      <c r="E89" s="31" t="s">
        <v>750</v>
      </c>
    </row>
    <row r="90" spans="1:5" ht="12.75">
      <c r="A90" t="s">
        <v>44</v>
      </c>
      <c r="E90" s="29" t="s">
        <v>37</v>
      </c>
    </row>
    <row r="91" spans="1:16" ht="12.75">
      <c r="A91" s="19" t="s">
        <v>35</v>
      </c>
      <c s="23" t="s">
        <v>187</v>
      </c>
      <c s="23" t="s">
        <v>193</v>
      </c>
      <c s="19" t="s">
        <v>37</v>
      </c>
      <c s="24" t="s">
        <v>194</v>
      </c>
      <c s="25" t="s">
        <v>155</v>
      </c>
      <c s="26">
        <v>831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37</v>
      </c>
    </row>
    <row r="93" spans="1:5" ht="114.75">
      <c r="A93" s="30" t="s">
        <v>42</v>
      </c>
      <c r="E93" s="31" t="s">
        <v>1036</v>
      </c>
    </row>
    <row r="94" spans="1:5" ht="12.75">
      <c r="A94" t="s">
        <v>44</v>
      </c>
      <c r="E94" s="29" t="s">
        <v>37</v>
      </c>
    </row>
    <row r="95" spans="1:16" ht="12.75">
      <c r="A95" s="19" t="s">
        <v>35</v>
      </c>
      <c s="23" t="s">
        <v>192</v>
      </c>
      <c s="23" t="s">
        <v>752</v>
      </c>
      <c s="19" t="s">
        <v>37</v>
      </c>
      <c s="24" t="s">
        <v>753</v>
      </c>
      <c s="25" t="s">
        <v>113</v>
      </c>
      <c s="26">
        <v>118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754</v>
      </c>
    </row>
    <row r="97" spans="1:5" ht="38.25">
      <c r="A97" s="30" t="s">
        <v>42</v>
      </c>
      <c r="E97" s="31" t="s">
        <v>1030</v>
      </c>
    </row>
    <row r="98" spans="1:5" ht="12.75">
      <c r="A98" t="s">
        <v>44</v>
      </c>
      <c r="E98" s="29" t="s">
        <v>37</v>
      </c>
    </row>
    <row r="99" spans="1:16" ht="12.75">
      <c r="A99" s="19" t="s">
        <v>35</v>
      </c>
      <c s="23" t="s">
        <v>196</v>
      </c>
      <c s="23" t="s">
        <v>755</v>
      </c>
      <c s="19" t="s">
        <v>37</v>
      </c>
      <c s="24" t="s">
        <v>756</v>
      </c>
      <c s="25" t="s">
        <v>155</v>
      </c>
      <c s="26">
        <v>590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757</v>
      </c>
    </row>
    <row r="101" spans="1:5" ht="25.5">
      <c r="A101" s="30" t="s">
        <v>42</v>
      </c>
      <c r="E101" s="31" t="s">
        <v>1037</v>
      </c>
    </row>
    <row r="102" spans="1:5" ht="12.75">
      <c r="A102" t="s">
        <v>44</v>
      </c>
      <c r="E102" s="29" t="s">
        <v>37</v>
      </c>
    </row>
    <row r="103" spans="1:18" ht="12.75" customHeight="1">
      <c r="A103" s="5" t="s">
        <v>33</v>
      </c>
      <c s="5"/>
      <c s="35" t="s">
        <v>13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</f>
      </c>
      <c>
        <f>0+O104+O108</f>
      </c>
    </row>
    <row r="104" spans="1:16" ht="12.75">
      <c r="A104" s="19" t="s">
        <v>35</v>
      </c>
      <c s="23" t="s">
        <v>202</v>
      </c>
      <c s="23" t="s">
        <v>208</v>
      </c>
      <c s="19" t="s">
        <v>37</v>
      </c>
      <c s="24" t="s">
        <v>209</v>
      </c>
      <c s="25" t="s">
        <v>155</v>
      </c>
      <c s="26">
        <v>717.75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759</v>
      </c>
    </row>
    <row r="106" spans="1:5" ht="76.5">
      <c r="A106" s="30" t="s">
        <v>42</v>
      </c>
      <c r="E106" s="31" t="s">
        <v>1038</v>
      </c>
    </row>
    <row r="107" spans="1:5" ht="12.75">
      <c r="A107" t="s">
        <v>44</v>
      </c>
      <c r="E107" s="29" t="s">
        <v>37</v>
      </c>
    </row>
    <row r="108" spans="1:16" ht="12.75">
      <c r="A108" s="19" t="s">
        <v>35</v>
      </c>
      <c s="23" t="s">
        <v>207</v>
      </c>
      <c s="23" t="s">
        <v>761</v>
      </c>
      <c s="19" t="s">
        <v>37</v>
      </c>
      <c s="24" t="s">
        <v>762</v>
      </c>
      <c s="25" t="s">
        <v>113</v>
      </c>
      <c s="26">
        <v>40.5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763</v>
      </c>
    </row>
    <row r="110" spans="1:5" ht="51">
      <c r="A110" s="30" t="s">
        <v>42</v>
      </c>
      <c r="E110" s="31" t="s">
        <v>1039</v>
      </c>
    </row>
    <row r="111" spans="1:5" ht="12.75">
      <c r="A111" t="s">
        <v>44</v>
      </c>
      <c r="E111" s="29" t="s">
        <v>37</v>
      </c>
    </row>
    <row r="112" spans="1:18" ht="12.75" customHeight="1">
      <c r="A112" s="5" t="s">
        <v>33</v>
      </c>
      <c s="5"/>
      <c s="35" t="s">
        <v>12</v>
      </c>
      <c s="5"/>
      <c s="21" t="s">
        <v>216</v>
      </c>
      <c s="5"/>
      <c s="5"/>
      <c s="5"/>
      <c s="36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211</v>
      </c>
      <c s="23" t="s">
        <v>765</v>
      </c>
      <c s="19" t="s">
        <v>37</v>
      </c>
      <c s="24" t="s">
        <v>766</v>
      </c>
      <c s="25" t="s">
        <v>113</v>
      </c>
      <c s="26">
        <v>140.52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767</v>
      </c>
    </row>
    <row r="115" spans="1:5" ht="38.25">
      <c r="A115" s="30" t="s">
        <v>42</v>
      </c>
      <c r="E115" s="31" t="s">
        <v>1040</v>
      </c>
    </row>
    <row r="116" spans="1:5" ht="12.75">
      <c r="A116" t="s">
        <v>44</v>
      </c>
      <c r="E116" s="29" t="s">
        <v>37</v>
      </c>
    </row>
    <row r="117" spans="1:16" ht="12.75">
      <c r="A117" s="19" t="s">
        <v>35</v>
      </c>
      <c s="23" t="s">
        <v>217</v>
      </c>
      <c s="23" t="s">
        <v>769</v>
      </c>
      <c s="19" t="s">
        <v>37</v>
      </c>
      <c s="24" t="s">
        <v>770</v>
      </c>
      <c s="25" t="s">
        <v>102</v>
      </c>
      <c s="26">
        <v>16.94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38.25">
      <c r="A118" s="28" t="s">
        <v>40</v>
      </c>
      <c r="E118" s="29" t="s">
        <v>771</v>
      </c>
    </row>
    <row r="119" spans="1:5" ht="25.5">
      <c r="A119" s="30" t="s">
        <v>42</v>
      </c>
      <c r="E119" s="31" t="s">
        <v>772</v>
      </c>
    </row>
    <row r="120" spans="1:5" ht="12.75">
      <c r="A120" t="s">
        <v>44</v>
      </c>
      <c r="E120" s="29" t="s">
        <v>37</v>
      </c>
    </row>
    <row r="121" spans="1:18" ht="12.75" customHeight="1">
      <c r="A121" s="5" t="s">
        <v>33</v>
      </c>
      <c s="5"/>
      <c s="35" t="s">
        <v>23</v>
      </c>
      <c s="5"/>
      <c s="21" t="s">
        <v>223</v>
      </c>
      <c s="5"/>
      <c s="5"/>
      <c s="5"/>
      <c s="36">
        <f>0+Q121</f>
      </c>
      <c r="O121">
        <f>0+R121</f>
      </c>
      <c r="Q121">
        <f>0+I122+I126+I130+I134+I138+I142</f>
      </c>
      <c>
        <f>0+O122+O126+O130+O134+O138+O142</f>
      </c>
    </row>
    <row r="122" spans="1:16" ht="12.75">
      <c r="A122" s="19" t="s">
        <v>35</v>
      </c>
      <c s="23" t="s">
        <v>224</v>
      </c>
      <c s="23" t="s">
        <v>230</v>
      </c>
      <c s="19" t="s">
        <v>37</v>
      </c>
      <c s="24" t="s">
        <v>231</v>
      </c>
      <c s="25" t="s">
        <v>113</v>
      </c>
      <c s="26">
        <v>18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773</v>
      </c>
    </row>
    <row r="124" spans="1:5" ht="63.75">
      <c r="A124" s="30" t="s">
        <v>42</v>
      </c>
      <c r="E124" s="31" t="s">
        <v>774</v>
      </c>
    </row>
    <row r="125" spans="1:5" ht="12.75">
      <c r="A125" t="s">
        <v>44</v>
      </c>
      <c r="E125" s="29" t="s">
        <v>37</v>
      </c>
    </row>
    <row r="126" spans="1:16" ht="12.75">
      <c r="A126" s="19" t="s">
        <v>35</v>
      </c>
      <c s="23" t="s">
        <v>229</v>
      </c>
      <c s="23" t="s">
        <v>524</v>
      </c>
      <c s="19" t="s">
        <v>37</v>
      </c>
      <c s="24" t="s">
        <v>525</v>
      </c>
      <c s="25" t="s">
        <v>113</v>
      </c>
      <c s="26">
        <v>48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25.5">
      <c r="A127" s="28" t="s">
        <v>40</v>
      </c>
      <c r="E127" s="29" t="s">
        <v>775</v>
      </c>
    </row>
    <row r="128" spans="1:5" ht="25.5">
      <c r="A128" s="30" t="s">
        <v>42</v>
      </c>
      <c r="E128" s="31" t="s">
        <v>1041</v>
      </c>
    </row>
    <row r="129" spans="1:5" ht="12.75">
      <c r="A129" t="s">
        <v>44</v>
      </c>
      <c r="E129" s="29" t="s">
        <v>37</v>
      </c>
    </row>
    <row r="130" spans="1:16" ht="25.5">
      <c r="A130" s="19" t="s">
        <v>35</v>
      </c>
      <c s="23" t="s">
        <v>235</v>
      </c>
      <c s="23" t="s">
        <v>532</v>
      </c>
      <c s="19" t="s">
        <v>65</v>
      </c>
      <c s="24" t="s">
        <v>533</v>
      </c>
      <c s="25" t="s">
        <v>113</v>
      </c>
      <c s="26">
        <v>15.725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25.5">
      <c r="A131" s="28" t="s">
        <v>40</v>
      </c>
      <c r="E131" s="29" t="s">
        <v>1042</v>
      </c>
    </row>
    <row r="132" spans="1:5" ht="63.75">
      <c r="A132" s="30" t="s">
        <v>42</v>
      </c>
      <c r="E132" s="31" t="s">
        <v>1043</v>
      </c>
    </row>
    <row r="133" spans="1:5" ht="12.75">
      <c r="A133" t="s">
        <v>44</v>
      </c>
      <c r="E133" s="29" t="s">
        <v>37</v>
      </c>
    </row>
    <row r="134" spans="1:16" ht="25.5">
      <c r="A134" s="19" t="s">
        <v>35</v>
      </c>
      <c s="23" t="s">
        <v>240</v>
      </c>
      <c s="23" t="s">
        <v>532</v>
      </c>
      <c s="19" t="s">
        <v>68</v>
      </c>
      <c s="24" t="s">
        <v>533</v>
      </c>
      <c s="25" t="s">
        <v>113</v>
      </c>
      <c s="26">
        <v>17.85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25.5">
      <c r="A135" s="28" t="s">
        <v>40</v>
      </c>
      <c r="E135" s="29" t="s">
        <v>1044</v>
      </c>
    </row>
    <row r="136" spans="1:5" ht="89.25">
      <c r="A136" s="30" t="s">
        <v>42</v>
      </c>
      <c r="E136" s="31" t="s">
        <v>1045</v>
      </c>
    </row>
    <row r="137" spans="1:5" ht="12.75">
      <c r="A137" t="s">
        <v>44</v>
      </c>
      <c r="E137" s="29" t="s">
        <v>37</v>
      </c>
    </row>
    <row r="138" spans="1:16" ht="12.75">
      <c r="A138" s="19" t="s">
        <v>35</v>
      </c>
      <c s="23" t="s">
        <v>245</v>
      </c>
      <c s="23" t="s">
        <v>536</v>
      </c>
      <c s="19" t="s">
        <v>37</v>
      </c>
      <c s="24" t="s">
        <v>537</v>
      </c>
      <c s="25" t="s">
        <v>113</v>
      </c>
      <c s="26">
        <v>24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38.25">
      <c r="A139" s="28" t="s">
        <v>40</v>
      </c>
      <c r="E139" s="29" t="s">
        <v>781</v>
      </c>
    </row>
    <row r="140" spans="1:5" ht="38.25">
      <c r="A140" s="30" t="s">
        <v>42</v>
      </c>
      <c r="E140" s="31" t="s">
        <v>782</v>
      </c>
    </row>
    <row r="141" spans="1:5" ht="12.75">
      <c r="A141" t="s">
        <v>44</v>
      </c>
      <c r="E141" s="29" t="s">
        <v>37</v>
      </c>
    </row>
    <row r="142" spans="1:16" ht="12.75">
      <c r="A142" s="19" t="s">
        <v>35</v>
      </c>
      <c s="23" t="s">
        <v>249</v>
      </c>
      <c s="23" t="s">
        <v>783</v>
      </c>
      <c s="19" t="s">
        <v>37</v>
      </c>
      <c s="24" t="s">
        <v>784</v>
      </c>
      <c s="25" t="s">
        <v>113</v>
      </c>
      <c s="26">
        <v>52.8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25.5">
      <c r="A143" s="28" t="s">
        <v>40</v>
      </c>
      <c r="E143" s="29" t="s">
        <v>785</v>
      </c>
    </row>
    <row r="144" spans="1:5" ht="38.25">
      <c r="A144" s="30" t="s">
        <v>42</v>
      </c>
      <c r="E144" s="31" t="s">
        <v>1046</v>
      </c>
    </row>
    <row r="145" spans="1:5" ht="12.75">
      <c r="A145" t="s">
        <v>44</v>
      </c>
      <c r="E145" s="29" t="s">
        <v>37</v>
      </c>
    </row>
    <row r="146" spans="1:18" ht="12.75" customHeight="1">
      <c r="A146" s="5" t="s">
        <v>33</v>
      </c>
      <c s="5"/>
      <c s="35" t="s">
        <v>25</v>
      </c>
      <c s="5"/>
      <c s="21" t="s">
        <v>234</v>
      </c>
      <c s="5"/>
      <c s="5"/>
      <c s="5"/>
      <c s="36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19" t="s">
        <v>35</v>
      </c>
      <c s="23" t="s">
        <v>254</v>
      </c>
      <c s="23" t="s">
        <v>236</v>
      </c>
      <c s="19" t="s">
        <v>37</v>
      </c>
      <c s="24" t="s">
        <v>237</v>
      </c>
      <c s="25" t="s">
        <v>113</v>
      </c>
      <c s="26">
        <v>185.25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25.5">
      <c r="A148" s="28" t="s">
        <v>40</v>
      </c>
      <c r="E148" s="29" t="s">
        <v>787</v>
      </c>
    </row>
    <row r="149" spans="1:5" ht="63.75">
      <c r="A149" s="30" t="s">
        <v>42</v>
      </c>
      <c r="E149" s="31" t="s">
        <v>1047</v>
      </c>
    </row>
    <row r="150" spans="1:5" ht="12.75">
      <c r="A150" t="s">
        <v>44</v>
      </c>
      <c r="E150" s="29" t="s">
        <v>37</v>
      </c>
    </row>
    <row r="151" spans="1:16" ht="12.75">
      <c r="A151" s="19" t="s">
        <v>35</v>
      </c>
      <c s="23" t="s">
        <v>259</v>
      </c>
      <c s="23" t="s">
        <v>789</v>
      </c>
      <c s="19" t="s">
        <v>37</v>
      </c>
      <c s="24" t="s">
        <v>790</v>
      </c>
      <c s="25" t="s">
        <v>155</v>
      </c>
      <c s="26">
        <v>293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791</v>
      </c>
    </row>
    <row r="153" spans="1:5" ht="51">
      <c r="A153" s="30" t="s">
        <v>42</v>
      </c>
      <c r="E153" s="31" t="s">
        <v>1048</v>
      </c>
    </row>
    <row r="154" spans="1:5" ht="12.75">
      <c r="A154" t="s">
        <v>44</v>
      </c>
      <c r="E154" s="29" t="s">
        <v>37</v>
      </c>
    </row>
    <row r="155" spans="1:16" ht="12.75">
      <c r="A155" s="19" t="s">
        <v>35</v>
      </c>
      <c s="23" t="s">
        <v>264</v>
      </c>
      <c s="23" t="s">
        <v>255</v>
      </c>
      <c s="19" t="s">
        <v>37</v>
      </c>
      <c s="24" t="s">
        <v>256</v>
      </c>
      <c s="25" t="s">
        <v>155</v>
      </c>
      <c s="26">
        <v>396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37</v>
      </c>
    </row>
    <row r="157" spans="1:5" ht="12.75">
      <c r="A157" s="30" t="s">
        <v>42</v>
      </c>
      <c r="E157" s="31" t="s">
        <v>1049</v>
      </c>
    </row>
    <row r="158" spans="1:5" ht="12.75">
      <c r="A158" t="s">
        <v>44</v>
      </c>
      <c r="E158" s="29" t="s">
        <v>37</v>
      </c>
    </row>
    <row r="159" spans="1:16" ht="12.75">
      <c r="A159" s="19" t="s">
        <v>35</v>
      </c>
      <c s="23" t="s">
        <v>269</v>
      </c>
      <c s="23" t="s">
        <v>794</v>
      </c>
      <c s="19" t="s">
        <v>37</v>
      </c>
      <c s="24" t="s">
        <v>795</v>
      </c>
      <c s="25" t="s">
        <v>155</v>
      </c>
      <c s="26">
        <v>396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796</v>
      </c>
    </row>
    <row r="161" spans="1:5" ht="25.5">
      <c r="A161" s="30" t="s">
        <v>42</v>
      </c>
      <c r="E161" s="31" t="s">
        <v>1050</v>
      </c>
    </row>
    <row r="162" spans="1:5" ht="12.75">
      <c r="A162" t="s">
        <v>44</v>
      </c>
      <c r="E162" s="29" t="s">
        <v>37</v>
      </c>
    </row>
    <row r="163" spans="1:16" ht="12.75">
      <c r="A163" s="19" t="s">
        <v>35</v>
      </c>
      <c s="23" t="s">
        <v>274</v>
      </c>
      <c s="23" t="s">
        <v>798</v>
      </c>
      <c s="19" t="s">
        <v>37</v>
      </c>
      <c s="24" t="s">
        <v>799</v>
      </c>
      <c s="25" t="s">
        <v>155</v>
      </c>
      <c s="26">
        <v>455.4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800</v>
      </c>
    </row>
    <row r="165" spans="1:5" ht="38.25">
      <c r="A165" s="30" t="s">
        <v>42</v>
      </c>
      <c r="E165" s="31" t="s">
        <v>1051</v>
      </c>
    </row>
    <row r="166" spans="1:5" ht="12.75">
      <c r="A166" t="s">
        <v>44</v>
      </c>
      <c r="E166" s="29" t="s">
        <v>37</v>
      </c>
    </row>
    <row r="167" spans="1:16" ht="12.75">
      <c r="A167" s="19" t="s">
        <v>35</v>
      </c>
      <c s="23" t="s">
        <v>279</v>
      </c>
      <c s="23" t="s">
        <v>695</v>
      </c>
      <c s="19" t="s">
        <v>37</v>
      </c>
      <c s="24" t="s">
        <v>696</v>
      </c>
      <c s="25" t="s">
        <v>155</v>
      </c>
      <c s="26">
        <v>570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25.5">
      <c r="A168" s="28" t="s">
        <v>40</v>
      </c>
      <c r="E168" s="29" t="s">
        <v>802</v>
      </c>
    </row>
    <row r="169" spans="1:5" ht="51">
      <c r="A169" s="30" t="s">
        <v>42</v>
      </c>
      <c r="E169" s="31" t="s">
        <v>1052</v>
      </c>
    </row>
    <row r="170" spans="1:5" ht="12.75">
      <c r="A170" t="s">
        <v>44</v>
      </c>
      <c r="E170" s="29" t="s">
        <v>37</v>
      </c>
    </row>
    <row r="171" spans="1:18" ht="12.75" customHeight="1">
      <c r="A171" s="5" t="s">
        <v>33</v>
      </c>
      <c s="5"/>
      <c s="35" t="s">
        <v>30</v>
      </c>
      <c s="5"/>
      <c s="21" t="s">
        <v>303</v>
      </c>
      <c s="5"/>
      <c s="5"/>
      <c s="5"/>
      <c s="36">
        <f>0+Q171</f>
      </c>
      <c r="O171">
        <f>0+R171</f>
      </c>
      <c r="Q171">
        <f>0+I172+I176+I180+I184+I188+I192+I196+I200+I204+I208+I212+I216+I220+I224+I228+I232+I236+I240+I244+I248+I252+I256+I260</f>
      </c>
      <c>
        <f>0+O172+O176+O180+O184+O188+O192+O196+O200+O204+O208+O212+O216+O220+O224+O228+O232+O236+O240+O244+O248+O252+O256+O260</f>
      </c>
    </row>
    <row r="172" spans="1:16" ht="12.75">
      <c r="A172" s="19" t="s">
        <v>35</v>
      </c>
      <c s="23" t="s">
        <v>283</v>
      </c>
      <c s="23" t="s">
        <v>804</v>
      </c>
      <c s="19" t="s">
        <v>704</v>
      </c>
      <c s="24" t="s">
        <v>805</v>
      </c>
      <c s="25" t="s">
        <v>131</v>
      </c>
      <c s="26">
        <v>40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806</v>
      </c>
    </row>
    <row r="174" spans="1:5" ht="51">
      <c r="A174" s="30" t="s">
        <v>42</v>
      </c>
      <c r="E174" s="31" t="s">
        <v>807</v>
      </c>
    </row>
    <row r="175" spans="1:5" ht="12.75">
      <c r="A175" t="s">
        <v>44</v>
      </c>
      <c r="E175" s="29" t="s">
        <v>37</v>
      </c>
    </row>
    <row r="176" spans="1:16" ht="12.75">
      <c r="A176" s="19" t="s">
        <v>35</v>
      </c>
      <c s="23" t="s">
        <v>288</v>
      </c>
      <c s="23" t="s">
        <v>808</v>
      </c>
      <c s="19" t="s">
        <v>37</v>
      </c>
      <c s="24" t="s">
        <v>809</v>
      </c>
      <c s="25" t="s">
        <v>131</v>
      </c>
      <c s="26">
        <v>40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37</v>
      </c>
    </row>
    <row r="178" spans="1:5" ht="51">
      <c r="A178" s="30" t="s">
        <v>42</v>
      </c>
      <c r="E178" s="31" t="s">
        <v>807</v>
      </c>
    </row>
    <row r="179" spans="1:5" ht="12.75">
      <c r="A179" t="s">
        <v>44</v>
      </c>
      <c r="E179" s="29" t="s">
        <v>37</v>
      </c>
    </row>
    <row r="180" spans="1:16" ht="25.5">
      <c r="A180" s="19" t="s">
        <v>35</v>
      </c>
      <c s="23" t="s">
        <v>294</v>
      </c>
      <c s="23" t="s">
        <v>810</v>
      </c>
      <c s="19" t="s">
        <v>704</v>
      </c>
      <c s="24" t="s">
        <v>811</v>
      </c>
      <c s="25" t="s">
        <v>86</v>
      </c>
      <c s="26">
        <v>30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806</v>
      </c>
    </row>
    <row r="182" spans="1:5" ht="63.75">
      <c r="A182" s="30" t="s">
        <v>42</v>
      </c>
      <c r="E182" s="31" t="s">
        <v>812</v>
      </c>
    </row>
    <row r="183" spans="1:5" ht="12.75">
      <c r="A183" t="s">
        <v>44</v>
      </c>
      <c r="E183" s="29" t="s">
        <v>37</v>
      </c>
    </row>
    <row r="184" spans="1:16" ht="12.75">
      <c r="A184" s="19" t="s">
        <v>35</v>
      </c>
      <c s="23" t="s">
        <v>299</v>
      </c>
      <c s="23" t="s">
        <v>322</v>
      </c>
      <c s="19" t="s">
        <v>37</v>
      </c>
      <c s="24" t="s">
        <v>323</v>
      </c>
      <c s="25" t="s">
        <v>86</v>
      </c>
      <c s="26">
        <v>30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37</v>
      </c>
    </row>
    <row r="186" spans="1:5" ht="63.75">
      <c r="A186" s="30" t="s">
        <v>42</v>
      </c>
      <c r="E186" s="31" t="s">
        <v>813</v>
      </c>
    </row>
    <row r="187" spans="1:5" ht="12.75">
      <c r="A187" t="s">
        <v>44</v>
      </c>
      <c r="E187" s="29" t="s">
        <v>37</v>
      </c>
    </row>
    <row r="188" spans="1:16" ht="12.75">
      <c r="A188" s="19" t="s">
        <v>35</v>
      </c>
      <c s="23" t="s">
        <v>304</v>
      </c>
      <c s="23" t="s">
        <v>814</v>
      </c>
      <c s="19" t="s">
        <v>704</v>
      </c>
      <c s="24" t="s">
        <v>815</v>
      </c>
      <c s="25" t="s">
        <v>86</v>
      </c>
      <c s="26">
        <v>8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25.5">
      <c r="A189" s="28" t="s">
        <v>40</v>
      </c>
      <c r="E189" s="29" t="s">
        <v>816</v>
      </c>
    </row>
    <row r="190" spans="1:5" ht="63.75">
      <c r="A190" s="30" t="s">
        <v>42</v>
      </c>
      <c r="E190" s="31" t="s">
        <v>817</v>
      </c>
    </row>
    <row r="191" spans="1:5" ht="12.75">
      <c r="A191" t="s">
        <v>44</v>
      </c>
      <c r="E191" s="29" t="s">
        <v>37</v>
      </c>
    </row>
    <row r="192" spans="1:16" ht="12.75">
      <c r="A192" s="19" t="s">
        <v>35</v>
      </c>
      <c s="23" t="s">
        <v>308</v>
      </c>
      <c s="23" t="s">
        <v>818</v>
      </c>
      <c s="19" t="s">
        <v>37</v>
      </c>
      <c s="24" t="s">
        <v>819</v>
      </c>
      <c s="25" t="s">
        <v>86</v>
      </c>
      <c s="26">
        <v>8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37</v>
      </c>
    </row>
    <row r="194" spans="1:5" ht="63.75">
      <c r="A194" s="30" t="s">
        <v>42</v>
      </c>
      <c r="E194" s="31" t="s">
        <v>820</v>
      </c>
    </row>
    <row r="195" spans="1:5" ht="12.75">
      <c r="A195" t="s">
        <v>44</v>
      </c>
      <c r="E195" s="29" t="s">
        <v>37</v>
      </c>
    </row>
    <row r="196" spans="1:16" ht="12.75">
      <c r="A196" s="19" t="s">
        <v>35</v>
      </c>
      <c s="23" t="s">
        <v>313</v>
      </c>
      <c s="23" t="s">
        <v>821</v>
      </c>
      <c s="19" t="s">
        <v>37</v>
      </c>
      <c s="24" t="s">
        <v>822</v>
      </c>
      <c s="25" t="s">
        <v>155</v>
      </c>
      <c s="26">
        <v>42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37</v>
      </c>
    </row>
    <row r="198" spans="1:5" ht="38.25">
      <c r="A198" s="30" t="s">
        <v>42</v>
      </c>
      <c r="E198" s="31" t="s">
        <v>823</v>
      </c>
    </row>
    <row r="199" spans="1:5" ht="12.75">
      <c r="A199" t="s">
        <v>44</v>
      </c>
      <c r="E199" s="29" t="s">
        <v>37</v>
      </c>
    </row>
    <row r="200" spans="1:16" ht="12.75">
      <c r="A200" s="19" t="s">
        <v>35</v>
      </c>
      <c s="23" t="s">
        <v>318</v>
      </c>
      <c s="23" t="s">
        <v>824</v>
      </c>
      <c s="19" t="s">
        <v>37</v>
      </c>
      <c s="24" t="s">
        <v>825</v>
      </c>
      <c s="25" t="s">
        <v>155</v>
      </c>
      <c s="26">
        <v>14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37</v>
      </c>
    </row>
    <row r="202" spans="1:5" ht="25.5">
      <c r="A202" s="30" t="s">
        <v>42</v>
      </c>
      <c r="E202" s="31" t="s">
        <v>826</v>
      </c>
    </row>
    <row r="203" spans="1:5" ht="12.75">
      <c r="A203" t="s">
        <v>44</v>
      </c>
      <c r="E203" s="29" t="s">
        <v>37</v>
      </c>
    </row>
    <row r="204" spans="1:16" ht="12.75">
      <c r="A204" s="19" t="s">
        <v>35</v>
      </c>
      <c s="23" t="s">
        <v>321</v>
      </c>
      <c s="23" t="s">
        <v>827</v>
      </c>
      <c s="19" t="s">
        <v>704</v>
      </c>
      <c s="24" t="s">
        <v>828</v>
      </c>
      <c s="25" t="s">
        <v>86</v>
      </c>
      <c s="26">
        <v>2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25.5">
      <c r="A205" s="28" t="s">
        <v>40</v>
      </c>
      <c r="E205" s="29" t="s">
        <v>829</v>
      </c>
    </row>
    <row r="206" spans="1:5" ht="25.5">
      <c r="A206" s="30" t="s">
        <v>42</v>
      </c>
      <c r="E206" s="31" t="s">
        <v>830</v>
      </c>
    </row>
    <row r="207" spans="1:5" ht="12.75">
      <c r="A207" t="s">
        <v>44</v>
      </c>
      <c r="E207" s="29" t="s">
        <v>37</v>
      </c>
    </row>
    <row r="208" spans="1:16" ht="12.75">
      <c r="A208" s="19" t="s">
        <v>35</v>
      </c>
      <c s="23" t="s">
        <v>325</v>
      </c>
      <c s="23" t="s">
        <v>831</v>
      </c>
      <c s="19" t="s">
        <v>37</v>
      </c>
      <c s="24" t="s">
        <v>832</v>
      </c>
      <c s="25" t="s">
        <v>86</v>
      </c>
      <c s="26">
        <v>2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37</v>
      </c>
    </row>
    <row r="210" spans="1:5" ht="12.75">
      <c r="A210" s="30" t="s">
        <v>42</v>
      </c>
      <c r="E210" s="31" t="s">
        <v>88</v>
      </c>
    </row>
    <row r="211" spans="1:5" ht="12.75">
      <c r="A211" t="s">
        <v>44</v>
      </c>
      <c r="E211" s="29" t="s">
        <v>37</v>
      </c>
    </row>
    <row r="212" spans="1:16" ht="12.75">
      <c r="A212" s="19" t="s">
        <v>35</v>
      </c>
      <c s="23" t="s">
        <v>329</v>
      </c>
      <c s="23" t="s">
        <v>833</v>
      </c>
      <c s="19" t="s">
        <v>704</v>
      </c>
      <c s="24" t="s">
        <v>834</v>
      </c>
      <c s="25" t="s">
        <v>86</v>
      </c>
      <c s="26">
        <v>1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38.25">
      <c r="A213" s="28" t="s">
        <v>40</v>
      </c>
      <c r="E213" s="29" t="s">
        <v>835</v>
      </c>
    </row>
    <row r="214" spans="1:5" ht="12.75">
      <c r="A214" s="30" t="s">
        <v>42</v>
      </c>
      <c r="E214" s="31" t="s">
        <v>56</v>
      </c>
    </row>
    <row r="215" spans="1:5" ht="12.75">
      <c r="A215" t="s">
        <v>44</v>
      </c>
      <c r="E215" s="29" t="s">
        <v>37</v>
      </c>
    </row>
    <row r="216" spans="1:16" ht="12.75">
      <c r="A216" s="19" t="s">
        <v>35</v>
      </c>
      <c s="23" t="s">
        <v>334</v>
      </c>
      <c s="23" t="s">
        <v>836</v>
      </c>
      <c s="19" t="s">
        <v>37</v>
      </c>
      <c s="24" t="s">
        <v>837</v>
      </c>
      <c s="25" t="s">
        <v>86</v>
      </c>
      <c s="26">
        <v>1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37</v>
      </c>
    </row>
    <row r="218" spans="1:5" ht="12.75">
      <c r="A218" s="30" t="s">
        <v>42</v>
      </c>
      <c r="E218" s="31" t="s">
        <v>56</v>
      </c>
    </row>
    <row r="219" spans="1:5" ht="12.75">
      <c r="A219" t="s">
        <v>44</v>
      </c>
      <c r="E219" s="29" t="s">
        <v>37</v>
      </c>
    </row>
    <row r="220" spans="1:16" ht="12.75">
      <c r="A220" s="19" t="s">
        <v>35</v>
      </c>
      <c s="23" t="s">
        <v>337</v>
      </c>
      <c s="23" t="s">
        <v>838</v>
      </c>
      <c s="19" t="s">
        <v>704</v>
      </c>
      <c s="24" t="s">
        <v>839</v>
      </c>
      <c s="25" t="s">
        <v>86</v>
      </c>
      <c s="26">
        <v>2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806</v>
      </c>
    </row>
    <row r="222" spans="1:5" ht="25.5">
      <c r="A222" s="30" t="s">
        <v>42</v>
      </c>
      <c r="E222" s="31" t="s">
        <v>840</v>
      </c>
    </row>
    <row r="223" spans="1:5" ht="12.75">
      <c r="A223" t="s">
        <v>44</v>
      </c>
      <c r="E223" s="29" t="s">
        <v>37</v>
      </c>
    </row>
    <row r="224" spans="1:16" ht="12.75">
      <c r="A224" s="19" t="s">
        <v>35</v>
      </c>
      <c s="23" t="s">
        <v>342</v>
      </c>
      <c s="23" t="s">
        <v>841</v>
      </c>
      <c s="19" t="s">
        <v>37</v>
      </c>
      <c s="24" t="s">
        <v>842</v>
      </c>
      <c s="25" t="s">
        <v>86</v>
      </c>
      <c s="26">
        <v>2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37</v>
      </c>
    </row>
    <row r="226" spans="1:5" ht="12.75">
      <c r="A226" s="30" t="s">
        <v>42</v>
      </c>
      <c r="E226" s="31" t="s">
        <v>88</v>
      </c>
    </row>
    <row r="227" spans="1:5" ht="12.75">
      <c r="A227" t="s">
        <v>44</v>
      </c>
      <c r="E227" s="29" t="s">
        <v>37</v>
      </c>
    </row>
    <row r="228" spans="1:16" ht="12.75">
      <c r="A228" s="19" t="s">
        <v>35</v>
      </c>
      <c s="23" t="s">
        <v>347</v>
      </c>
      <c s="23" t="s">
        <v>843</v>
      </c>
      <c s="19" t="s">
        <v>704</v>
      </c>
      <c s="24" t="s">
        <v>844</v>
      </c>
      <c s="25" t="s">
        <v>86</v>
      </c>
      <c s="26">
        <v>20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12.75">
      <c r="A229" s="28" t="s">
        <v>40</v>
      </c>
      <c r="E229" s="29" t="s">
        <v>845</v>
      </c>
    </row>
    <row r="230" spans="1:5" ht="12.75">
      <c r="A230" s="30" t="s">
        <v>42</v>
      </c>
      <c r="E230" s="31" t="s">
        <v>846</v>
      </c>
    </row>
    <row r="231" spans="1:5" ht="12.75">
      <c r="A231" t="s">
        <v>44</v>
      </c>
      <c r="E231" s="29" t="s">
        <v>37</v>
      </c>
    </row>
    <row r="232" spans="1:16" ht="12.75">
      <c r="A232" s="19" t="s">
        <v>35</v>
      </c>
      <c s="23" t="s">
        <v>351</v>
      </c>
      <c s="23" t="s">
        <v>847</v>
      </c>
      <c s="19" t="s">
        <v>37</v>
      </c>
      <c s="24" t="s">
        <v>848</v>
      </c>
      <c s="25" t="s">
        <v>86</v>
      </c>
      <c s="26">
        <v>20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12.75">
      <c r="A233" s="28" t="s">
        <v>40</v>
      </c>
      <c r="E233" s="29" t="s">
        <v>37</v>
      </c>
    </row>
    <row r="234" spans="1:5" ht="12.75">
      <c r="A234" s="30" t="s">
        <v>42</v>
      </c>
      <c r="E234" s="31" t="s">
        <v>846</v>
      </c>
    </row>
    <row r="235" spans="1:5" ht="12.75">
      <c r="A235" t="s">
        <v>44</v>
      </c>
      <c r="E235" s="29" t="s">
        <v>37</v>
      </c>
    </row>
    <row r="236" spans="1:16" ht="12.75">
      <c r="A236" s="19" t="s">
        <v>35</v>
      </c>
      <c s="23" t="s">
        <v>356</v>
      </c>
      <c s="23" t="s">
        <v>849</v>
      </c>
      <c s="19" t="s">
        <v>704</v>
      </c>
      <c s="24" t="s">
        <v>850</v>
      </c>
      <c s="25" t="s">
        <v>86</v>
      </c>
      <c s="26">
        <v>100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40</v>
      </c>
      <c r="E237" s="29" t="s">
        <v>806</v>
      </c>
    </row>
    <row r="238" spans="1:5" ht="63.75">
      <c r="A238" s="30" t="s">
        <v>42</v>
      </c>
      <c r="E238" s="31" t="s">
        <v>851</v>
      </c>
    </row>
    <row r="239" spans="1:5" ht="12.75">
      <c r="A239" t="s">
        <v>44</v>
      </c>
      <c r="E239" s="29" t="s">
        <v>37</v>
      </c>
    </row>
    <row r="240" spans="1:16" ht="12.75">
      <c r="A240" s="19" t="s">
        <v>35</v>
      </c>
      <c s="23" t="s">
        <v>361</v>
      </c>
      <c s="23" t="s">
        <v>852</v>
      </c>
      <c s="19" t="s">
        <v>37</v>
      </c>
      <c s="24" t="s">
        <v>853</v>
      </c>
      <c s="25" t="s">
        <v>86</v>
      </c>
      <c s="26">
        <v>100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12.75">
      <c r="A241" s="28" t="s">
        <v>40</v>
      </c>
      <c r="E241" s="29" t="s">
        <v>37</v>
      </c>
    </row>
    <row r="242" spans="1:5" ht="63.75">
      <c r="A242" s="30" t="s">
        <v>42</v>
      </c>
      <c r="E242" s="31" t="s">
        <v>851</v>
      </c>
    </row>
    <row r="243" spans="1:5" ht="12.75">
      <c r="A243" t="s">
        <v>44</v>
      </c>
      <c r="E243" s="29" t="s">
        <v>37</v>
      </c>
    </row>
    <row r="244" spans="1:16" ht="12.75">
      <c r="A244" s="19" t="s">
        <v>35</v>
      </c>
      <c s="23" t="s">
        <v>366</v>
      </c>
      <c s="23" t="s">
        <v>854</v>
      </c>
      <c s="19" t="s">
        <v>704</v>
      </c>
      <c s="24" t="s">
        <v>855</v>
      </c>
      <c s="25" t="s">
        <v>86</v>
      </c>
      <c s="26">
        <v>50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806</v>
      </c>
    </row>
    <row r="246" spans="1:5" ht="63.75">
      <c r="A246" s="30" t="s">
        <v>42</v>
      </c>
      <c r="E246" s="31" t="s">
        <v>856</v>
      </c>
    </row>
    <row r="247" spans="1:5" ht="12.75">
      <c r="A247" t="s">
        <v>44</v>
      </c>
      <c r="E247" s="29" t="s">
        <v>37</v>
      </c>
    </row>
    <row r="248" spans="1:16" ht="12.75">
      <c r="A248" s="19" t="s">
        <v>35</v>
      </c>
      <c s="23" t="s">
        <v>370</v>
      </c>
      <c s="23" t="s">
        <v>857</v>
      </c>
      <c s="19" t="s">
        <v>37</v>
      </c>
      <c s="24" t="s">
        <v>858</v>
      </c>
      <c s="25" t="s">
        <v>86</v>
      </c>
      <c s="26">
        <v>50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40</v>
      </c>
      <c r="E249" s="29" t="s">
        <v>37</v>
      </c>
    </row>
    <row r="250" spans="1:5" ht="63.75">
      <c r="A250" s="30" t="s">
        <v>42</v>
      </c>
      <c r="E250" s="31" t="s">
        <v>856</v>
      </c>
    </row>
    <row r="251" spans="1:5" ht="12.75">
      <c r="A251" t="s">
        <v>44</v>
      </c>
      <c r="E251" s="29" t="s">
        <v>37</v>
      </c>
    </row>
    <row r="252" spans="1:16" ht="12.75">
      <c r="A252" s="19" t="s">
        <v>35</v>
      </c>
      <c s="23" t="s">
        <v>373</v>
      </c>
      <c s="23" t="s">
        <v>859</v>
      </c>
      <c s="19" t="s">
        <v>37</v>
      </c>
      <c s="24" t="s">
        <v>860</v>
      </c>
      <c s="25" t="s">
        <v>131</v>
      </c>
      <c s="26">
        <v>39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37</v>
      </c>
    </row>
    <row r="254" spans="1:5" ht="25.5">
      <c r="A254" s="30" t="s">
        <v>42</v>
      </c>
      <c r="E254" s="31" t="s">
        <v>1053</v>
      </c>
    </row>
    <row r="255" spans="1:5" ht="12.75">
      <c r="A255" t="s">
        <v>44</v>
      </c>
      <c r="E255" s="29" t="s">
        <v>37</v>
      </c>
    </row>
    <row r="256" spans="1:16" ht="12.75">
      <c r="A256" s="19" t="s">
        <v>35</v>
      </c>
      <c s="23" t="s">
        <v>595</v>
      </c>
      <c s="23" t="s">
        <v>862</v>
      </c>
      <c s="19" t="s">
        <v>37</v>
      </c>
      <c s="24" t="s">
        <v>863</v>
      </c>
      <c s="25" t="s">
        <v>131</v>
      </c>
      <c s="26">
        <v>39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40</v>
      </c>
      <c r="E257" s="29" t="s">
        <v>864</v>
      </c>
    </row>
    <row r="258" spans="1:5" ht="12.75">
      <c r="A258" s="30" t="s">
        <v>42</v>
      </c>
      <c r="E258" s="31" t="s">
        <v>1054</v>
      </c>
    </row>
    <row r="259" spans="1:5" ht="12.75">
      <c r="A259" t="s">
        <v>44</v>
      </c>
      <c r="E259" s="29" t="s">
        <v>37</v>
      </c>
    </row>
    <row r="260" spans="1:16" ht="12.75">
      <c r="A260" s="19" t="s">
        <v>35</v>
      </c>
      <c s="23" t="s">
        <v>600</v>
      </c>
      <c s="23" t="s">
        <v>367</v>
      </c>
      <c s="19" t="s">
        <v>37</v>
      </c>
      <c s="24" t="s">
        <v>368</v>
      </c>
      <c s="25" t="s">
        <v>113</v>
      </c>
      <c s="26">
        <v>12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12.75">
      <c r="A261" s="28" t="s">
        <v>40</v>
      </c>
      <c r="E261" s="29" t="s">
        <v>866</v>
      </c>
    </row>
    <row r="262" spans="1:5" ht="12.75">
      <c r="A262" s="30" t="s">
        <v>42</v>
      </c>
      <c r="E262" s="31" t="s">
        <v>1055</v>
      </c>
    </row>
    <row r="263" spans="1:5" ht="12.75">
      <c r="A263" t="s">
        <v>44</v>
      </c>
      <c r="E263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1058</v>
      </c>
      <c s="32">
        <f>0+I9+I50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1056</v>
      </c>
      <c s="1"/>
      <c s="10" t="s">
        <v>1057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1058</v>
      </c>
      <c s="5"/>
      <c s="14" t="s">
        <v>54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89.25">
      <c r="A11" s="28" t="s">
        <v>40</v>
      </c>
      <c r="E11" s="29" t="s">
        <v>55</v>
      </c>
    </row>
    <row r="12" spans="1:5" ht="12.75">
      <c r="A12" s="30" t="s">
        <v>42</v>
      </c>
      <c r="E12" s="31" t="s">
        <v>56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871</v>
      </c>
    </row>
    <row r="16" spans="1:5" ht="51">
      <c r="A16" s="30" t="s">
        <v>42</v>
      </c>
      <c r="E16" s="31" t="s">
        <v>1059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63</v>
      </c>
    </row>
    <row r="20" spans="1:5" ht="12.75">
      <c r="A20" s="30" t="s">
        <v>42</v>
      </c>
      <c r="E20" s="31" t="s">
        <v>56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64</v>
      </c>
      <c s="19" t="s">
        <v>65</v>
      </c>
      <c s="24" t="s">
        <v>66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67</v>
      </c>
    </row>
    <row r="24" spans="1:5" ht="12.75">
      <c r="A24" s="30" t="s">
        <v>42</v>
      </c>
      <c r="E24" s="31" t="s">
        <v>56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64</v>
      </c>
      <c s="19" t="s">
        <v>68</v>
      </c>
      <c s="24" t="s">
        <v>66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69</v>
      </c>
    </row>
    <row r="28" spans="1:5" ht="25.5">
      <c r="A28" s="30" t="s">
        <v>42</v>
      </c>
      <c r="E28" s="31" t="s">
        <v>70</v>
      </c>
    </row>
    <row r="29" spans="1:5" ht="12.75">
      <c r="A29" t="s">
        <v>44</v>
      </c>
      <c r="E29" s="29" t="s">
        <v>37</v>
      </c>
    </row>
    <row r="30" spans="1:16" ht="12.75">
      <c r="A30" s="19" t="s">
        <v>35</v>
      </c>
      <c s="23" t="s">
        <v>27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873</v>
      </c>
    </row>
    <row r="32" spans="1:5" ht="12.75">
      <c r="A32" s="30" t="s">
        <v>42</v>
      </c>
      <c r="E32" s="31" t="s">
        <v>56</v>
      </c>
    </row>
    <row r="33" spans="1:5" ht="12.75">
      <c r="A33" t="s">
        <v>44</v>
      </c>
      <c r="E33" s="29" t="s">
        <v>37</v>
      </c>
    </row>
    <row r="34" spans="1:16" ht="12.75">
      <c r="A34" s="19" t="s">
        <v>35</v>
      </c>
      <c s="23" t="s">
        <v>74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76.5">
      <c r="A35" s="28" t="s">
        <v>40</v>
      </c>
      <c r="E35" s="29" t="s">
        <v>75</v>
      </c>
    </row>
    <row r="36" spans="1:5" ht="12.75">
      <c r="A36" s="30" t="s">
        <v>42</v>
      </c>
      <c r="E36" s="31" t="s">
        <v>56</v>
      </c>
    </row>
    <row r="37" spans="1:5" ht="12.75">
      <c r="A37" t="s">
        <v>44</v>
      </c>
      <c r="E37" s="29" t="s">
        <v>37</v>
      </c>
    </row>
    <row r="38" spans="1:16" ht="12.75">
      <c r="A38" s="19" t="s">
        <v>35</v>
      </c>
      <c s="23" t="s">
        <v>76</v>
      </c>
      <c s="23" t="s">
        <v>77</v>
      </c>
      <c s="19" t="s">
        <v>37</v>
      </c>
      <c s="24" t="s">
        <v>78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02">
      <c r="A39" s="28" t="s">
        <v>40</v>
      </c>
      <c r="E39" s="29" t="s">
        <v>79</v>
      </c>
    </row>
    <row r="40" spans="1:5" ht="12.75">
      <c r="A40" s="30" t="s">
        <v>42</v>
      </c>
      <c r="E40" s="31" t="s">
        <v>56</v>
      </c>
    </row>
    <row r="41" spans="1:5" ht="12.75">
      <c r="A41" t="s">
        <v>44</v>
      </c>
      <c r="E41" s="29" t="s">
        <v>37</v>
      </c>
    </row>
    <row r="42" spans="1:16" ht="12.75">
      <c r="A42" s="19" t="s">
        <v>35</v>
      </c>
      <c s="23" t="s">
        <v>30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82</v>
      </c>
    </row>
    <row r="44" spans="1:5" ht="63.75">
      <c r="A44" s="30" t="s">
        <v>42</v>
      </c>
      <c r="E44" s="31" t="s">
        <v>83</v>
      </c>
    </row>
    <row r="45" spans="1:5" ht="12.75">
      <c r="A45" t="s">
        <v>44</v>
      </c>
      <c r="E45" s="29" t="s">
        <v>37</v>
      </c>
    </row>
    <row r="46" spans="1:16" ht="12.75">
      <c r="A46" s="19" t="s">
        <v>35</v>
      </c>
      <c s="23" t="s">
        <v>32</v>
      </c>
      <c s="23" t="s">
        <v>84</v>
      </c>
      <c s="19" t="s">
        <v>37</v>
      </c>
      <c s="24" t="s">
        <v>85</v>
      </c>
      <c s="25" t="s">
        <v>86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87</v>
      </c>
    </row>
    <row r="48" spans="1:5" ht="12.75">
      <c r="A48" s="30" t="s">
        <v>42</v>
      </c>
      <c r="E48" s="31" t="s">
        <v>88</v>
      </c>
    </row>
    <row r="49" spans="1:5" ht="12.75">
      <c r="A49" t="s">
        <v>44</v>
      </c>
      <c r="E49" s="29" t="s">
        <v>37</v>
      </c>
    </row>
    <row r="50" spans="1:18" ht="12.75" customHeight="1">
      <c r="A50" s="5" t="s">
        <v>33</v>
      </c>
      <c s="5"/>
      <c s="35" t="s">
        <v>74</v>
      </c>
      <c s="5"/>
      <c s="21" t="s">
        <v>89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9" t="s">
        <v>35</v>
      </c>
      <c s="23" t="s">
        <v>90</v>
      </c>
      <c s="23" t="s">
        <v>91</v>
      </c>
      <c s="19" t="s">
        <v>65</v>
      </c>
      <c s="24" t="s">
        <v>92</v>
      </c>
      <c s="25" t="s">
        <v>86</v>
      </c>
      <c s="26">
        <v>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1060</v>
      </c>
    </row>
    <row r="53" spans="1:5" ht="12.75">
      <c r="A53" s="30" t="s">
        <v>42</v>
      </c>
      <c r="E53" s="31" t="s">
        <v>88</v>
      </c>
    </row>
    <row r="54" spans="1:5" ht="12.75">
      <c r="A54" t="s">
        <v>44</v>
      </c>
      <c r="E54" s="29" t="s">
        <v>37</v>
      </c>
    </row>
    <row r="55" spans="1:16" ht="12.75">
      <c r="A55" s="19" t="s">
        <v>35</v>
      </c>
      <c s="23" t="s">
        <v>94</v>
      </c>
      <c s="23" t="s">
        <v>95</v>
      </c>
      <c s="19" t="s">
        <v>65</v>
      </c>
      <c s="24" t="s">
        <v>96</v>
      </c>
      <c s="25" t="s">
        <v>86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1061</v>
      </c>
    </row>
    <row r="57" spans="1:5" ht="12.75">
      <c r="A57" s="30" t="s">
        <v>42</v>
      </c>
      <c r="E57" s="31" t="s">
        <v>88</v>
      </c>
    </row>
    <row r="58" spans="1:5" ht="12.75">
      <c r="A58" t="s">
        <v>44</v>
      </c>
      <c r="E58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0+O9+O26+O103+O116+O125+O190+O199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1062</v>
      </c>
      <c s="32">
        <f>0+I9+I26+I103+I116+I125+I190+I199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1056</v>
      </c>
      <c s="1"/>
      <c s="10" t="s">
        <v>1057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1062</v>
      </c>
      <c s="5"/>
      <c s="14" t="s">
        <v>1063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9" t="s">
        <v>35</v>
      </c>
      <c s="23" t="s">
        <v>19</v>
      </c>
      <c s="23" t="s">
        <v>100</v>
      </c>
      <c s="19" t="s">
        <v>65</v>
      </c>
      <c s="24" t="s">
        <v>101</v>
      </c>
      <c s="25" t="s">
        <v>102</v>
      </c>
      <c s="26">
        <v>798.71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103</v>
      </c>
    </row>
    <row r="12" spans="1:5" ht="89.25">
      <c r="A12" s="30" t="s">
        <v>42</v>
      </c>
      <c r="E12" s="31" t="s">
        <v>1064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100</v>
      </c>
      <c s="19" t="s">
        <v>68</v>
      </c>
      <c s="24" t="s">
        <v>101</v>
      </c>
      <c s="25" t="s">
        <v>102</v>
      </c>
      <c s="26">
        <v>218.24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877</v>
      </c>
    </row>
    <row r="16" spans="1:5" ht="12.75">
      <c r="A16" s="30" t="s">
        <v>42</v>
      </c>
      <c r="E16" s="31" t="s">
        <v>1065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102</v>
      </c>
      <c s="26">
        <v>1638.456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109</v>
      </c>
    </row>
    <row r="20" spans="1:5" ht="76.5">
      <c r="A20" s="30" t="s">
        <v>42</v>
      </c>
      <c r="E20" s="31" t="s">
        <v>1066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111</v>
      </c>
      <c s="19" t="s">
        <v>37</v>
      </c>
      <c s="24" t="s">
        <v>112</v>
      </c>
      <c s="25" t="s">
        <v>113</v>
      </c>
      <c s="26">
        <v>26.075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114</v>
      </c>
    </row>
    <row r="24" spans="1:5" ht="12.75">
      <c r="A24" s="30" t="s">
        <v>42</v>
      </c>
      <c r="E24" s="31" t="s">
        <v>1067</v>
      </c>
    </row>
    <row r="25" spans="1:5" ht="12.75">
      <c r="A25" t="s">
        <v>44</v>
      </c>
      <c r="E25" s="29" t="s">
        <v>37</v>
      </c>
    </row>
    <row r="26" spans="1:18" ht="12.75" customHeight="1">
      <c r="A26" s="5" t="s">
        <v>33</v>
      </c>
      <c s="5"/>
      <c s="35" t="s">
        <v>19</v>
      </c>
      <c s="5"/>
      <c s="21" t="s">
        <v>116</v>
      </c>
      <c s="5"/>
      <c s="5"/>
      <c s="5"/>
      <c s="36">
        <f>0+Q26</f>
      </c>
      <c r="O26">
        <f>0+R26</f>
      </c>
      <c r="Q26">
        <f>0+I27+I31+I35+I39+I43+I47+I51+I55+I59+I63+I67+I71+I75+I79+I83+I87+I91+I95+I99</f>
      </c>
      <c>
        <f>0+O27+O31+O35+O39+O43+O47+O51+O55+O59+O63+O67+O71+O75+O79+O83+O87+O91+O95+O99</f>
      </c>
    </row>
    <row r="27" spans="1:16" ht="25.5">
      <c r="A27" s="19" t="s">
        <v>35</v>
      </c>
      <c s="23" t="s">
        <v>25</v>
      </c>
      <c s="23" t="s">
        <v>117</v>
      </c>
      <c s="19" t="s">
        <v>37</v>
      </c>
      <c s="24" t="s">
        <v>118</v>
      </c>
      <c s="25" t="s">
        <v>113</v>
      </c>
      <c s="26">
        <v>113.368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119</v>
      </c>
    </row>
    <row r="29" spans="1:5" ht="89.25">
      <c r="A29" s="30" t="s">
        <v>42</v>
      </c>
      <c r="E29" s="31" t="s">
        <v>1068</v>
      </c>
    </row>
    <row r="30" spans="1:5" ht="12.75">
      <c r="A30" t="s">
        <v>44</v>
      </c>
      <c r="E30" s="29" t="s">
        <v>37</v>
      </c>
    </row>
    <row r="31" spans="1:16" ht="12.75">
      <c r="A31" s="19" t="s">
        <v>35</v>
      </c>
      <c s="23" t="s">
        <v>27</v>
      </c>
      <c s="23" t="s">
        <v>121</v>
      </c>
      <c s="19" t="s">
        <v>37</v>
      </c>
      <c s="24" t="s">
        <v>122</v>
      </c>
      <c s="25" t="s">
        <v>113</v>
      </c>
      <c s="26">
        <v>99.15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51">
      <c r="A32" s="28" t="s">
        <v>40</v>
      </c>
      <c r="E32" s="29" t="s">
        <v>1069</v>
      </c>
    </row>
    <row r="33" spans="1:5" ht="63.75">
      <c r="A33" s="30" t="s">
        <v>42</v>
      </c>
      <c r="E33" s="31" t="s">
        <v>1070</v>
      </c>
    </row>
    <row r="34" spans="1:5" ht="12.75">
      <c r="A34" t="s">
        <v>44</v>
      </c>
      <c r="E34" s="29" t="s">
        <v>37</v>
      </c>
    </row>
    <row r="35" spans="1:16" ht="12.75">
      <c r="A35" s="19" t="s">
        <v>35</v>
      </c>
      <c s="23" t="s">
        <v>74</v>
      </c>
      <c s="23" t="s">
        <v>125</v>
      </c>
      <c s="19" t="s">
        <v>37</v>
      </c>
      <c s="24" t="s">
        <v>126</v>
      </c>
      <c s="25" t="s">
        <v>113</v>
      </c>
      <c s="26">
        <v>237.5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127</v>
      </c>
    </row>
    <row r="37" spans="1:5" ht="51">
      <c r="A37" s="30" t="s">
        <v>42</v>
      </c>
      <c r="E37" s="31" t="s">
        <v>1071</v>
      </c>
    </row>
    <row r="38" spans="1:5" ht="12.75">
      <c r="A38" t="s">
        <v>44</v>
      </c>
      <c r="E38" s="29" t="s">
        <v>37</v>
      </c>
    </row>
    <row r="39" spans="1:16" ht="12.75">
      <c r="A39" s="19" t="s">
        <v>35</v>
      </c>
      <c s="23" t="s">
        <v>76</v>
      </c>
      <c s="23" t="s">
        <v>129</v>
      </c>
      <c s="19" t="s">
        <v>37</v>
      </c>
      <c s="24" t="s">
        <v>130</v>
      </c>
      <c s="25" t="s">
        <v>131</v>
      </c>
      <c s="26">
        <v>226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132</v>
      </c>
    </row>
    <row r="41" spans="1:5" ht="25.5">
      <c r="A41" s="30" t="s">
        <v>42</v>
      </c>
      <c r="E41" s="31" t="s">
        <v>1072</v>
      </c>
    </row>
    <row r="42" spans="1:5" ht="12.75">
      <c r="A42" t="s">
        <v>44</v>
      </c>
      <c r="E42" s="29" t="s">
        <v>37</v>
      </c>
    </row>
    <row r="43" spans="1:16" ht="25.5">
      <c r="A43" s="19" t="s">
        <v>35</v>
      </c>
      <c s="23" t="s">
        <v>30</v>
      </c>
      <c s="23" t="s">
        <v>134</v>
      </c>
      <c s="19" t="s">
        <v>37</v>
      </c>
      <c s="24" t="s">
        <v>135</v>
      </c>
      <c s="25" t="s">
        <v>113</v>
      </c>
      <c s="26">
        <v>269.65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51">
      <c r="A44" s="28" t="s">
        <v>40</v>
      </c>
      <c r="E44" s="29" t="s">
        <v>885</v>
      </c>
    </row>
    <row r="45" spans="1:5" ht="76.5">
      <c r="A45" s="30" t="s">
        <v>42</v>
      </c>
      <c r="E45" s="31" t="s">
        <v>1073</v>
      </c>
    </row>
    <row r="46" spans="1:5" ht="12.75">
      <c r="A46" t="s">
        <v>44</v>
      </c>
      <c r="E46" s="29" t="s">
        <v>37</v>
      </c>
    </row>
    <row r="47" spans="1:16" ht="12.75">
      <c r="A47" s="19" t="s">
        <v>35</v>
      </c>
      <c s="23" t="s">
        <v>32</v>
      </c>
      <c s="23" t="s">
        <v>138</v>
      </c>
      <c s="19" t="s">
        <v>37</v>
      </c>
      <c s="24" t="s">
        <v>139</v>
      </c>
      <c s="25" t="s">
        <v>131</v>
      </c>
      <c s="26">
        <v>141.8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140</v>
      </c>
    </row>
    <row r="49" spans="1:5" ht="51">
      <c r="A49" s="30" t="s">
        <v>42</v>
      </c>
      <c r="E49" s="31" t="s">
        <v>1074</v>
      </c>
    </row>
    <row r="50" spans="1:5" ht="12.75">
      <c r="A50" t="s">
        <v>44</v>
      </c>
      <c r="E50" s="29" t="s">
        <v>37</v>
      </c>
    </row>
    <row r="51" spans="1:16" ht="12.75">
      <c r="A51" s="19" t="s">
        <v>35</v>
      </c>
      <c s="23" t="s">
        <v>90</v>
      </c>
      <c s="23" t="s">
        <v>142</v>
      </c>
      <c s="19" t="s">
        <v>37</v>
      </c>
      <c s="24" t="s">
        <v>143</v>
      </c>
      <c s="25" t="s">
        <v>113</v>
      </c>
      <c s="26">
        <v>721.563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144</v>
      </c>
    </row>
    <row r="53" spans="1:5" ht="51">
      <c r="A53" s="30" t="s">
        <v>42</v>
      </c>
      <c r="E53" s="31" t="s">
        <v>1075</v>
      </c>
    </row>
    <row r="54" spans="1:5" ht="12.75">
      <c r="A54" t="s">
        <v>44</v>
      </c>
      <c r="E54" s="29" t="s">
        <v>37</v>
      </c>
    </row>
    <row r="55" spans="1:16" ht="12.75">
      <c r="A55" s="19" t="s">
        <v>35</v>
      </c>
      <c s="23" t="s">
        <v>94</v>
      </c>
      <c s="23" t="s">
        <v>146</v>
      </c>
      <c s="19" t="s">
        <v>65</v>
      </c>
      <c s="24" t="s">
        <v>147</v>
      </c>
      <c s="25" t="s">
        <v>113</v>
      </c>
      <c s="26">
        <v>15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148</v>
      </c>
    </row>
    <row r="57" spans="1:5" ht="12.75">
      <c r="A57" s="30" t="s">
        <v>42</v>
      </c>
      <c r="E57" s="31" t="s">
        <v>1076</v>
      </c>
    </row>
    <row r="58" spans="1:5" ht="12.75">
      <c r="A58" t="s">
        <v>44</v>
      </c>
      <c r="E58" s="29" t="s">
        <v>37</v>
      </c>
    </row>
    <row r="59" spans="1:16" ht="12.75">
      <c r="A59" s="19" t="s">
        <v>35</v>
      </c>
      <c s="23" t="s">
        <v>150</v>
      </c>
      <c s="23" t="s">
        <v>146</v>
      </c>
      <c s="19" t="s">
        <v>68</v>
      </c>
      <c s="24" t="s">
        <v>147</v>
      </c>
      <c s="25" t="s">
        <v>113</v>
      </c>
      <c s="26">
        <v>26.075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151</v>
      </c>
    </row>
    <row r="61" spans="1:5" ht="12.75">
      <c r="A61" s="30" t="s">
        <v>42</v>
      </c>
      <c r="E61" s="31" t="s">
        <v>1067</v>
      </c>
    </row>
    <row r="62" spans="1:5" ht="12.75">
      <c r="A62" t="s">
        <v>44</v>
      </c>
      <c r="E62" s="29" t="s">
        <v>37</v>
      </c>
    </row>
    <row r="63" spans="1:16" ht="12.75">
      <c r="A63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155</v>
      </c>
      <c s="26">
        <v>75.5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156</v>
      </c>
    </row>
    <row r="65" spans="1:5" ht="25.5">
      <c r="A65" s="30" t="s">
        <v>42</v>
      </c>
      <c r="E65" s="31" t="s">
        <v>1077</v>
      </c>
    </row>
    <row r="66" spans="1:5" ht="12.75">
      <c r="A66" t="s">
        <v>44</v>
      </c>
      <c r="E66" s="29" t="s">
        <v>37</v>
      </c>
    </row>
    <row r="67" spans="1:16" ht="12.75">
      <c r="A67" s="19" t="s">
        <v>35</v>
      </c>
      <c s="23" t="s">
        <v>158</v>
      </c>
      <c s="23" t="s">
        <v>159</v>
      </c>
      <c s="19" t="s">
        <v>37</v>
      </c>
      <c s="24" t="s">
        <v>160</v>
      </c>
      <c s="25" t="s">
        <v>113</v>
      </c>
      <c s="26">
        <v>15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161</v>
      </c>
    </row>
    <row r="69" spans="1:5" ht="25.5">
      <c r="A69" s="30" t="s">
        <v>42</v>
      </c>
      <c r="E69" s="31" t="s">
        <v>1078</v>
      </c>
    </row>
    <row r="70" spans="1:5" ht="12.75">
      <c r="A70" t="s">
        <v>44</v>
      </c>
      <c r="E70" s="29" t="s">
        <v>37</v>
      </c>
    </row>
    <row r="71" spans="1:16" ht="12.75">
      <c r="A71" s="19" t="s">
        <v>35</v>
      </c>
      <c s="23" t="s">
        <v>163</v>
      </c>
      <c s="23" t="s">
        <v>159</v>
      </c>
      <c s="19" t="s">
        <v>164</v>
      </c>
      <c s="24" t="s">
        <v>160</v>
      </c>
      <c s="25" t="s">
        <v>113</v>
      </c>
      <c s="26">
        <v>29.7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165</v>
      </c>
    </row>
    <row r="73" spans="1:5" ht="63.75">
      <c r="A73" s="30" t="s">
        <v>42</v>
      </c>
      <c r="E73" s="31" t="s">
        <v>1079</v>
      </c>
    </row>
    <row r="74" spans="1:5" ht="12.75">
      <c r="A74" t="s">
        <v>44</v>
      </c>
      <c r="E74" s="29" t="s">
        <v>37</v>
      </c>
    </row>
    <row r="75" spans="1:16" ht="12.75">
      <c r="A75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113</v>
      </c>
      <c s="26">
        <v>89.103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170</v>
      </c>
    </row>
    <row r="77" spans="1:5" ht="89.25">
      <c r="A77" s="30" t="s">
        <v>42</v>
      </c>
      <c r="E77" s="31" t="s">
        <v>1080</v>
      </c>
    </row>
    <row r="78" spans="1:5" ht="12.75">
      <c r="A78" t="s">
        <v>44</v>
      </c>
      <c r="E78" s="29" t="s">
        <v>37</v>
      </c>
    </row>
    <row r="79" spans="1:16" ht="12.75">
      <c r="A79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113</v>
      </c>
      <c s="26">
        <v>15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175</v>
      </c>
    </row>
    <row r="81" spans="1:5" ht="12.75">
      <c r="A81" s="30" t="s">
        <v>42</v>
      </c>
      <c r="E81" s="31" t="s">
        <v>1081</v>
      </c>
    </row>
    <row r="82" spans="1:5" ht="12.75">
      <c r="A82" t="s">
        <v>44</v>
      </c>
      <c r="E82" s="29" t="s">
        <v>37</v>
      </c>
    </row>
    <row r="83" spans="1:16" ht="12.75">
      <c r="A83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113</v>
      </c>
      <c s="26">
        <v>26.075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180</v>
      </c>
    </row>
    <row r="85" spans="1:5" ht="51">
      <c r="A85" s="30" t="s">
        <v>42</v>
      </c>
      <c r="E85" s="31" t="s">
        <v>1082</v>
      </c>
    </row>
    <row r="86" spans="1:5" ht="12.75">
      <c r="A86" t="s">
        <v>44</v>
      </c>
      <c r="E86" s="29" t="s">
        <v>37</v>
      </c>
    </row>
    <row r="87" spans="1:16" ht="12.75">
      <c r="A87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113</v>
      </c>
      <c s="26">
        <v>34.495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25.5">
      <c r="A88" s="28" t="s">
        <v>40</v>
      </c>
      <c r="E88" s="29" t="s">
        <v>185</v>
      </c>
    </row>
    <row r="89" spans="1:5" ht="89.25">
      <c r="A89" s="30" t="s">
        <v>42</v>
      </c>
      <c r="E89" s="31" t="s">
        <v>1083</v>
      </c>
    </row>
    <row r="90" spans="1:5" ht="12.75">
      <c r="A90" t="s">
        <v>44</v>
      </c>
      <c r="E90" s="29" t="s">
        <v>37</v>
      </c>
    </row>
    <row r="91" spans="1:16" ht="12.75">
      <c r="A91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113</v>
      </c>
      <c s="26">
        <v>44.168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190</v>
      </c>
    </row>
    <row r="93" spans="1:5" ht="51">
      <c r="A93" s="30" t="s">
        <v>42</v>
      </c>
      <c r="E93" s="31" t="s">
        <v>1084</v>
      </c>
    </row>
    <row r="94" spans="1:5" ht="12.75">
      <c r="A94" t="s">
        <v>44</v>
      </c>
      <c r="E94" s="29" t="s">
        <v>37</v>
      </c>
    </row>
    <row r="95" spans="1:16" ht="12.75">
      <c r="A95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155</v>
      </c>
      <c s="26">
        <v>1443.125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37</v>
      </c>
    </row>
    <row r="97" spans="1:5" ht="38.25">
      <c r="A97" s="30" t="s">
        <v>42</v>
      </c>
      <c r="E97" s="31" t="s">
        <v>1085</v>
      </c>
    </row>
    <row r="98" spans="1:5" ht="12.75">
      <c r="A98" t="s">
        <v>44</v>
      </c>
      <c r="E98" s="29" t="s">
        <v>37</v>
      </c>
    </row>
    <row r="99" spans="1:16" ht="12.75">
      <c r="A99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113</v>
      </c>
      <c s="26">
        <v>15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199</v>
      </c>
    </row>
    <row r="101" spans="1:5" ht="25.5">
      <c r="A101" s="30" t="s">
        <v>42</v>
      </c>
      <c r="E101" s="31" t="s">
        <v>1086</v>
      </c>
    </row>
    <row r="102" spans="1:5" ht="12.75">
      <c r="A102" t="s">
        <v>44</v>
      </c>
      <c r="E102" s="29" t="s">
        <v>37</v>
      </c>
    </row>
    <row r="103" spans="1:18" ht="12.75" customHeight="1">
      <c r="A103" s="5" t="s">
        <v>33</v>
      </c>
      <c s="5"/>
      <c s="35" t="s">
        <v>13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0+I104+I108+I112</f>
      </c>
      <c>
        <f>0+O104+O108+O112</f>
      </c>
    </row>
    <row r="104" spans="1:16" ht="12.75">
      <c r="A104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131</v>
      </c>
      <c s="26">
        <v>59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205</v>
      </c>
    </row>
    <row r="106" spans="1:5" ht="25.5">
      <c r="A106" s="30" t="s">
        <v>42</v>
      </c>
      <c r="E106" s="31" t="s">
        <v>1087</v>
      </c>
    </row>
    <row r="107" spans="1:5" ht="12.75">
      <c r="A107" t="s">
        <v>44</v>
      </c>
      <c r="E107" s="29" t="s">
        <v>37</v>
      </c>
    </row>
    <row r="108" spans="1:16" ht="12.75">
      <c r="A108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155</v>
      </c>
      <c s="26">
        <v>1443.125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38.25">
      <c r="A109" s="28" t="s">
        <v>40</v>
      </c>
      <c r="E109" s="29" t="s">
        <v>210</v>
      </c>
    </row>
    <row r="110" spans="1:5" ht="38.25">
      <c r="A110" s="30" t="s">
        <v>42</v>
      </c>
      <c r="E110" s="31" t="s">
        <v>1085</v>
      </c>
    </row>
    <row r="111" spans="1:5" ht="12.75">
      <c r="A111" t="s">
        <v>44</v>
      </c>
      <c r="E111" s="29" t="s">
        <v>37</v>
      </c>
    </row>
    <row r="112" spans="1:16" ht="12.75">
      <c r="A112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113</v>
      </c>
      <c s="26">
        <v>721.563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214</v>
      </c>
    </row>
    <row r="114" spans="1:5" ht="38.25">
      <c r="A114" s="30" t="s">
        <v>42</v>
      </c>
      <c r="E114" s="31" t="s">
        <v>1088</v>
      </c>
    </row>
    <row r="115" spans="1:5" ht="12.75">
      <c r="A115" t="s">
        <v>44</v>
      </c>
      <c r="E115" s="29" t="s">
        <v>37</v>
      </c>
    </row>
    <row r="116" spans="1:18" ht="12.75" customHeight="1">
      <c r="A116" s="5" t="s">
        <v>33</v>
      </c>
      <c s="5"/>
      <c s="35" t="s">
        <v>23</v>
      </c>
      <c s="5"/>
      <c s="21" t="s">
        <v>223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35</v>
      </c>
      <c s="23" t="s">
        <v>217</v>
      </c>
      <c s="23" t="s">
        <v>225</v>
      </c>
      <c s="19" t="s">
        <v>37</v>
      </c>
      <c s="24" t="s">
        <v>226</v>
      </c>
      <c s="25" t="s">
        <v>113</v>
      </c>
      <c s="26">
        <v>0.972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227</v>
      </c>
    </row>
    <row r="119" spans="1:5" ht="25.5">
      <c r="A119" s="30" t="s">
        <v>42</v>
      </c>
      <c r="E119" s="31" t="s">
        <v>1089</v>
      </c>
    </row>
    <row r="120" spans="1:5" ht="12.75">
      <c r="A120" t="s">
        <v>44</v>
      </c>
      <c r="E120" s="29" t="s">
        <v>37</v>
      </c>
    </row>
    <row r="121" spans="1:16" ht="12.75">
      <c r="A121" s="19" t="s">
        <v>35</v>
      </c>
      <c s="23" t="s">
        <v>224</v>
      </c>
      <c s="23" t="s">
        <v>230</v>
      </c>
      <c s="19" t="s">
        <v>37</v>
      </c>
      <c s="24" t="s">
        <v>231</v>
      </c>
      <c s="25" t="s">
        <v>113</v>
      </c>
      <c s="26">
        <v>9.085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232</v>
      </c>
    </row>
    <row r="123" spans="1:5" ht="12.75">
      <c r="A123" s="30" t="s">
        <v>42</v>
      </c>
      <c r="E123" s="31" t="s">
        <v>1090</v>
      </c>
    </row>
    <row r="124" spans="1:5" ht="12.75">
      <c r="A124" t="s">
        <v>44</v>
      </c>
      <c r="E124" s="29" t="s">
        <v>37</v>
      </c>
    </row>
    <row r="125" spans="1:18" ht="12.75" customHeight="1">
      <c r="A125" s="5" t="s">
        <v>33</v>
      </c>
      <c s="5"/>
      <c s="35" t="s">
        <v>25</v>
      </c>
      <c s="5"/>
      <c s="21" t="s">
        <v>234</v>
      </c>
      <c s="5"/>
      <c s="5"/>
      <c s="5"/>
      <c s="36">
        <f>0+Q125</f>
      </c>
      <c r="O125">
        <f>0+R125</f>
      </c>
      <c r="Q125">
        <f>0+I126+I130+I134+I138+I142+I146+I150+I154+I158+I162+I166+I170+I174+I178+I182+I186</f>
      </c>
      <c>
        <f>0+O126+O130+O134+O138+O142+O146+O150+O154+O158+O162+O166+O170+O174+O178+O182+O186</f>
      </c>
    </row>
    <row r="126" spans="1:16" ht="12.75">
      <c r="A126" s="19" t="s">
        <v>35</v>
      </c>
      <c s="23" t="s">
        <v>229</v>
      </c>
      <c s="23" t="s">
        <v>236</v>
      </c>
      <c s="19" t="s">
        <v>37</v>
      </c>
      <c s="24" t="s">
        <v>237</v>
      </c>
      <c s="25" t="s">
        <v>113</v>
      </c>
      <c s="26">
        <v>228.591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1091</v>
      </c>
    </row>
    <row r="128" spans="1:5" ht="76.5">
      <c r="A128" s="30" t="s">
        <v>42</v>
      </c>
      <c r="E128" s="31" t="s">
        <v>1092</v>
      </c>
    </row>
    <row r="129" spans="1:5" ht="12.75">
      <c r="A129" t="s">
        <v>44</v>
      </c>
      <c r="E129" s="29" t="s">
        <v>37</v>
      </c>
    </row>
    <row r="130" spans="1:16" ht="12.75">
      <c r="A130" s="19" t="s">
        <v>35</v>
      </c>
      <c s="23" t="s">
        <v>235</v>
      </c>
      <c s="23" t="s">
        <v>241</v>
      </c>
      <c s="19" t="s">
        <v>37</v>
      </c>
      <c s="24" t="s">
        <v>242</v>
      </c>
      <c s="25" t="s">
        <v>155</v>
      </c>
      <c s="26">
        <v>1629.6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243</v>
      </c>
    </row>
    <row r="132" spans="1:5" ht="76.5">
      <c r="A132" s="30" t="s">
        <v>42</v>
      </c>
      <c r="E132" s="31" t="s">
        <v>1093</v>
      </c>
    </row>
    <row r="133" spans="1:5" ht="12.75">
      <c r="A133" t="s">
        <v>44</v>
      </c>
      <c r="E133" s="29" t="s">
        <v>37</v>
      </c>
    </row>
    <row r="134" spans="1:16" ht="12.75">
      <c r="A134" s="19" t="s">
        <v>35</v>
      </c>
      <c s="23" t="s">
        <v>240</v>
      </c>
      <c s="23" t="s">
        <v>1094</v>
      </c>
      <c s="19" t="s">
        <v>37</v>
      </c>
      <c s="24" t="s">
        <v>1095</v>
      </c>
      <c s="25" t="s">
        <v>155</v>
      </c>
      <c s="26">
        <v>233.1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1096</v>
      </c>
    </row>
    <row r="136" spans="1:5" ht="25.5">
      <c r="A136" s="30" t="s">
        <v>42</v>
      </c>
      <c r="E136" s="31" t="s">
        <v>1097</v>
      </c>
    </row>
    <row r="137" spans="1:5" ht="12.75">
      <c r="A137" t="s">
        <v>44</v>
      </c>
      <c r="E137" s="29" t="s">
        <v>37</v>
      </c>
    </row>
    <row r="138" spans="1:16" ht="12.75">
      <c r="A138" s="19" t="s">
        <v>35</v>
      </c>
      <c s="23" t="s">
        <v>245</v>
      </c>
      <c s="23" t="s">
        <v>246</v>
      </c>
      <c s="19" t="s">
        <v>37</v>
      </c>
      <c s="24" t="s">
        <v>247</v>
      </c>
      <c s="25" t="s">
        <v>155</v>
      </c>
      <c s="26">
        <v>75.5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248</v>
      </c>
    </row>
    <row r="140" spans="1:5" ht="25.5">
      <c r="A140" s="30" t="s">
        <v>42</v>
      </c>
      <c r="E140" s="31" t="s">
        <v>1077</v>
      </c>
    </row>
    <row r="141" spans="1:5" ht="12.75">
      <c r="A141" t="s">
        <v>44</v>
      </c>
      <c r="E141" s="29" t="s">
        <v>37</v>
      </c>
    </row>
    <row r="142" spans="1:16" ht="12.75">
      <c r="A142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155</v>
      </c>
      <c s="26">
        <v>1246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252</v>
      </c>
    </row>
    <row r="144" spans="1:5" ht="12.75">
      <c r="A144" s="30" t="s">
        <v>42</v>
      </c>
      <c r="E144" s="31" t="s">
        <v>1098</v>
      </c>
    </row>
    <row r="145" spans="1:5" ht="12.75">
      <c r="A145" t="s">
        <v>44</v>
      </c>
      <c r="E145" s="29" t="s">
        <v>37</v>
      </c>
    </row>
    <row r="146" spans="1:16" ht="12.75">
      <c r="A146" s="19" t="s">
        <v>35</v>
      </c>
      <c s="23" t="s">
        <v>254</v>
      </c>
      <c s="23" t="s">
        <v>255</v>
      </c>
      <c s="19" t="s">
        <v>65</v>
      </c>
      <c s="24" t="s">
        <v>256</v>
      </c>
      <c s="25" t="s">
        <v>155</v>
      </c>
      <c s="26">
        <v>4478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257</v>
      </c>
    </row>
    <row r="148" spans="1:5" ht="25.5">
      <c r="A148" s="30" t="s">
        <v>42</v>
      </c>
      <c r="E148" s="31" t="s">
        <v>1099</v>
      </c>
    </row>
    <row r="149" spans="1:5" ht="12.75">
      <c r="A149" t="s">
        <v>44</v>
      </c>
      <c r="E149" s="29" t="s">
        <v>37</v>
      </c>
    </row>
    <row r="150" spans="1:16" ht="12.75">
      <c r="A150" s="19" t="s">
        <v>35</v>
      </c>
      <c s="23" t="s">
        <v>259</v>
      </c>
      <c s="23" t="s">
        <v>255</v>
      </c>
      <c s="19" t="s">
        <v>68</v>
      </c>
      <c s="24" t="s">
        <v>256</v>
      </c>
      <c s="25" t="s">
        <v>155</v>
      </c>
      <c s="26">
        <v>222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1100</v>
      </c>
    </row>
    <row r="152" spans="1:5" ht="25.5">
      <c r="A152" s="30" t="s">
        <v>42</v>
      </c>
      <c r="E152" s="31" t="s">
        <v>1101</v>
      </c>
    </row>
    <row r="153" spans="1:5" ht="12.75">
      <c r="A153" t="s">
        <v>44</v>
      </c>
      <c r="E153" s="29" t="s">
        <v>37</v>
      </c>
    </row>
    <row r="154" spans="1:16" ht="12.75">
      <c r="A154" s="19" t="s">
        <v>35</v>
      </c>
      <c s="23" t="s">
        <v>264</v>
      </c>
      <c s="23" t="s">
        <v>260</v>
      </c>
      <c s="19" t="s">
        <v>37</v>
      </c>
      <c s="24" t="s">
        <v>261</v>
      </c>
      <c s="25" t="s">
        <v>155</v>
      </c>
      <c s="26">
        <v>250.8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262</v>
      </c>
    </row>
    <row r="156" spans="1:5" ht="25.5">
      <c r="A156" s="30" t="s">
        <v>42</v>
      </c>
      <c r="E156" s="31" t="s">
        <v>263</v>
      </c>
    </row>
    <row r="157" spans="1:5" ht="12.75">
      <c r="A157" t="s">
        <v>44</v>
      </c>
      <c r="E157" s="29" t="s">
        <v>37</v>
      </c>
    </row>
    <row r="158" spans="1:16" ht="12.75">
      <c r="A158" s="19" t="s">
        <v>35</v>
      </c>
      <c s="23" t="s">
        <v>269</v>
      </c>
      <c s="23" t="s">
        <v>1102</v>
      </c>
      <c s="19" t="s">
        <v>37</v>
      </c>
      <c s="24" t="s">
        <v>1103</v>
      </c>
      <c s="25" t="s">
        <v>155</v>
      </c>
      <c s="26">
        <v>222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1104</v>
      </c>
    </row>
    <row r="160" spans="1:5" ht="25.5">
      <c r="A160" s="30" t="s">
        <v>42</v>
      </c>
      <c r="E160" s="31" t="s">
        <v>1101</v>
      </c>
    </row>
    <row r="161" spans="1:5" ht="12.75">
      <c r="A161" t="s">
        <v>44</v>
      </c>
      <c r="E161" s="29" t="s">
        <v>37</v>
      </c>
    </row>
    <row r="162" spans="1:16" ht="12.75">
      <c r="A162" s="19" t="s">
        <v>35</v>
      </c>
      <c s="23" t="s">
        <v>274</v>
      </c>
      <c s="23" t="s">
        <v>265</v>
      </c>
      <c s="19" t="s">
        <v>37</v>
      </c>
      <c s="24" t="s">
        <v>266</v>
      </c>
      <c s="25" t="s">
        <v>155</v>
      </c>
      <c s="26">
        <v>2208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267</v>
      </c>
    </row>
    <row r="164" spans="1:5" ht="76.5">
      <c r="A164" s="30" t="s">
        <v>42</v>
      </c>
      <c r="E164" s="31" t="s">
        <v>1105</v>
      </c>
    </row>
    <row r="165" spans="1:5" ht="12.75">
      <c r="A165" t="s">
        <v>44</v>
      </c>
      <c r="E165" s="29" t="s">
        <v>37</v>
      </c>
    </row>
    <row r="166" spans="1:16" ht="12.75">
      <c r="A166" s="19" t="s">
        <v>35</v>
      </c>
      <c s="23" t="s">
        <v>279</v>
      </c>
      <c s="23" t="s">
        <v>270</v>
      </c>
      <c s="19" t="s">
        <v>37</v>
      </c>
      <c s="24" t="s">
        <v>271</v>
      </c>
      <c s="25" t="s">
        <v>155</v>
      </c>
      <c s="26">
        <v>2269.54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272</v>
      </c>
    </row>
    <row r="168" spans="1:5" ht="76.5">
      <c r="A168" s="30" t="s">
        <v>42</v>
      </c>
      <c r="E168" s="31" t="s">
        <v>1106</v>
      </c>
    </row>
    <row r="169" spans="1:5" ht="12.75">
      <c r="A169" t="s">
        <v>44</v>
      </c>
      <c r="E169" s="29" t="s">
        <v>37</v>
      </c>
    </row>
    <row r="170" spans="1:16" ht="12.75">
      <c r="A170" s="19" t="s">
        <v>35</v>
      </c>
      <c s="23" t="s">
        <v>283</v>
      </c>
      <c s="23" t="s">
        <v>275</v>
      </c>
      <c s="19" t="s">
        <v>37</v>
      </c>
      <c s="24" t="s">
        <v>276</v>
      </c>
      <c s="25" t="s">
        <v>113</v>
      </c>
      <c s="26">
        <v>62.316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277</v>
      </c>
    </row>
    <row r="172" spans="1:5" ht="51">
      <c r="A172" s="30" t="s">
        <v>42</v>
      </c>
      <c r="E172" s="31" t="s">
        <v>1107</v>
      </c>
    </row>
    <row r="173" spans="1:5" ht="12.75">
      <c r="A173" t="s">
        <v>44</v>
      </c>
      <c r="E173" s="29" t="s">
        <v>37</v>
      </c>
    </row>
    <row r="174" spans="1:16" ht="12.75">
      <c r="A174" s="19" t="s">
        <v>35</v>
      </c>
      <c s="23" t="s">
        <v>288</v>
      </c>
      <c s="23" t="s">
        <v>280</v>
      </c>
      <c s="19" t="s">
        <v>37</v>
      </c>
      <c s="24" t="s">
        <v>281</v>
      </c>
      <c s="25" t="s">
        <v>155</v>
      </c>
      <c s="26">
        <v>250.8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282</v>
      </c>
    </row>
    <row r="176" spans="1:5" ht="25.5">
      <c r="A176" s="30" t="s">
        <v>42</v>
      </c>
      <c r="E176" s="31" t="s">
        <v>263</v>
      </c>
    </row>
    <row r="177" spans="1:5" ht="12.75">
      <c r="A177" t="s">
        <v>44</v>
      </c>
      <c r="E177" s="29" t="s">
        <v>37</v>
      </c>
    </row>
    <row r="178" spans="1:16" ht="12.75">
      <c r="A178" s="19" t="s">
        <v>35</v>
      </c>
      <c s="23" t="s">
        <v>294</v>
      </c>
      <c s="23" t="s">
        <v>1108</v>
      </c>
      <c s="19" t="s">
        <v>37</v>
      </c>
      <c s="24" t="s">
        <v>1109</v>
      </c>
      <c s="25" t="s">
        <v>155</v>
      </c>
      <c s="26">
        <v>9.6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1110</v>
      </c>
    </row>
    <row r="180" spans="1:5" ht="25.5">
      <c r="A180" s="30" t="s">
        <v>42</v>
      </c>
      <c r="E180" s="31" t="s">
        <v>1111</v>
      </c>
    </row>
    <row r="181" spans="1:5" ht="12.75">
      <c r="A181" t="s">
        <v>44</v>
      </c>
      <c r="E181" s="29" t="s">
        <v>37</v>
      </c>
    </row>
    <row r="182" spans="1:16" ht="25.5">
      <c r="A182" s="19" t="s">
        <v>35</v>
      </c>
      <c s="23" t="s">
        <v>299</v>
      </c>
      <c s="23" t="s">
        <v>1112</v>
      </c>
      <c s="19" t="s">
        <v>37</v>
      </c>
      <c s="24" t="s">
        <v>1113</v>
      </c>
      <c s="25" t="s">
        <v>155</v>
      </c>
      <c s="26">
        <v>2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1114</v>
      </c>
    </row>
    <row r="184" spans="1:5" ht="25.5">
      <c r="A184" s="30" t="s">
        <v>42</v>
      </c>
      <c r="E184" s="31" t="s">
        <v>925</v>
      </c>
    </row>
    <row r="185" spans="1:5" ht="12.75">
      <c r="A185" t="s">
        <v>44</v>
      </c>
      <c r="E185" s="29" t="s">
        <v>37</v>
      </c>
    </row>
    <row r="186" spans="1:16" ht="12.75">
      <c r="A186" s="19" t="s">
        <v>35</v>
      </c>
      <c s="23" t="s">
        <v>304</v>
      </c>
      <c s="23" t="s">
        <v>1115</v>
      </c>
      <c s="19" t="s">
        <v>37</v>
      </c>
      <c s="24" t="s">
        <v>1116</v>
      </c>
      <c s="25" t="s">
        <v>155</v>
      </c>
      <c s="26">
        <v>10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1117</v>
      </c>
    </row>
    <row r="188" spans="1:5" ht="12.75">
      <c r="A188" s="30" t="s">
        <v>42</v>
      </c>
      <c r="E188" s="31" t="s">
        <v>922</v>
      </c>
    </row>
    <row r="189" spans="1:5" ht="12.75">
      <c r="A189" t="s">
        <v>44</v>
      </c>
      <c r="E189" s="29" t="s">
        <v>37</v>
      </c>
    </row>
    <row r="190" spans="1:18" ht="12.75" customHeight="1">
      <c r="A190" s="5" t="s">
        <v>33</v>
      </c>
      <c s="5"/>
      <c s="35" t="s">
        <v>76</v>
      </c>
      <c s="5"/>
      <c s="21" t="s">
        <v>293</v>
      </c>
      <c s="5"/>
      <c s="5"/>
      <c s="5"/>
      <c s="36">
        <f>0+Q190</f>
      </c>
      <c r="O190">
        <f>0+R190</f>
      </c>
      <c r="Q190">
        <f>0+I191+I195</f>
      </c>
      <c>
        <f>0+O191+O195</f>
      </c>
    </row>
    <row r="191" spans="1:16" ht="12.75">
      <c r="A191" s="19" t="s">
        <v>35</v>
      </c>
      <c s="23" t="s">
        <v>308</v>
      </c>
      <c s="23" t="s">
        <v>295</v>
      </c>
      <c s="19" t="s">
        <v>37</v>
      </c>
      <c s="24" t="s">
        <v>296</v>
      </c>
      <c s="25" t="s">
        <v>131</v>
      </c>
      <c s="26">
        <v>79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40</v>
      </c>
      <c r="E192" s="29" t="s">
        <v>297</v>
      </c>
    </row>
    <row r="193" spans="1:5" ht="25.5">
      <c r="A193" s="30" t="s">
        <v>42</v>
      </c>
      <c r="E193" s="31" t="s">
        <v>1118</v>
      </c>
    </row>
    <row r="194" spans="1:5" ht="12.75">
      <c r="A194" t="s">
        <v>44</v>
      </c>
      <c r="E194" s="29" t="s">
        <v>37</v>
      </c>
    </row>
    <row r="195" spans="1:16" ht="12.75">
      <c r="A195" s="19" t="s">
        <v>35</v>
      </c>
      <c s="23" t="s">
        <v>313</v>
      </c>
      <c s="23" t="s">
        <v>300</v>
      </c>
      <c s="19" t="s">
        <v>37</v>
      </c>
      <c s="24" t="s">
        <v>301</v>
      </c>
      <c s="25" t="s">
        <v>86</v>
      </c>
      <c s="26">
        <v>3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37</v>
      </c>
    </row>
    <row r="197" spans="1:5" ht="25.5">
      <c r="A197" s="30" t="s">
        <v>42</v>
      </c>
      <c r="E197" s="31" t="s">
        <v>1119</v>
      </c>
    </row>
    <row r="198" spans="1:5" ht="12.75">
      <c r="A198" t="s">
        <v>44</v>
      </c>
      <c r="E198" s="29" t="s">
        <v>37</v>
      </c>
    </row>
    <row r="199" spans="1:18" ht="12.75" customHeight="1">
      <c r="A199" s="5" t="s">
        <v>33</v>
      </c>
      <c s="5"/>
      <c s="35" t="s">
        <v>30</v>
      </c>
      <c s="5"/>
      <c s="21" t="s">
        <v>303</v>
      </c>
      <c s="5"/>
      <c s="5"/>
      <c s="5"/>
      <c s="36">
        <f>0+Q199</f>
      </c>
      <c r="O199">
        <f>0+R199</f>
      </c>
      <c r="Q199">
        <f>0+I200+I204+I208+I212+I216+I220+I224+I228+I232+I236+I240+I244+I248+I252+I256+I260+I264+I268+I272+I276+I280+I284+I288+I292+I296+I300+I304</f>
      </c>
      <c>
        <f>0+O200+O204+O208+O212+O216+O220+O224+O228+O232+O236+O240+O244+O248+O252+O256+O260+O264+O268+O272+O276+O280+O284+O288+O292+O296+O300+O304</f>
      </c>
    </row>
    <row r="200" spans="1:16" ht="25.5">
      <c r="A200" s="19" t="s">
        <v>35</v>
      </c>
      <c s="23" t="s">
        <v>318</v>
      </c>
      <c s="23" t="s">
        <v>1120</v>
      </c>
      <c s="19" t="s">
        <v>37</v>
      </c>
      <c s="24" t="s">
        <v>1121</v>
      </c>
      <c s="25" t="s">
        <v>131</v>
      </c>
      <c s="26">
        <v>14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1122</v>
      </c>
    </row>
    <row r="202" spans="1:5" ht="12.75">
      <c r="A202" s="30" t="s">
        <v>42</v>
      </c>
      <c r="E202" s="31" t="s">
        <v>1123</v>
      </c>
    </row>
    <row r="203" spans="1:5" ht="12.75">
      <c r="A203" t="s">
        <v>44</v>
      </c>
      <c r="E203" s="29" t="s">
        <v>37</v>
      </c>
    </row>
    <row r="204" spans="1:16" ht="25.5">
      <c r="A204" s="19" t="s">
        <v>35</v>
      </c>
      <c s="23" t="s">
        <v>321</v>
      </c>
      <c s="23" t="s">
        <v>305</v>
      </c>
      <c s="19" t="s">
        <v>37</v>
      </c>
      <c s="24" t="s">
        <v>306</v>
      </c>
      <c s="25" t="s">
        <v>131</v>
      </c>
      <c s="26">
        <v>88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1124</v>
      </c>
    </row>
    <row r="206" spans="1:5" ht="25.5">
      <c r="A206" s="30" t="s">
        <v>42</v>
      </c>
      <c r="E206" s="31" t="s">
        <v>1125</v>
      </c>
    </row>
    <row r="207" spans="1:5" ht="12.75">
      <c r="A207" t="s">
        <v>44</v>
      </c>
      <c r="E207" s="29" t="s">
        <v>37</v>
      </c>
    </row>
    <row r="208" spans="1:16" ht="12.75">
      <c r="A208" s="19" t="s">
        <v>35</v>
      </c>
      <c s="23" t="s">
        <v>325</v>
      </c>
      <c s="23" t="s">
        <v>309</v>
      </c>
      <c s="19" t="s">
        <v>65</v>
      </c>
      <c s="24" t="s">
        <v>310</v>
      </c>
      <c s="25" t="s">
        <v>86</v>
      </c>
      <c s="26">
        <v>8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311</v>
      </c>
    </row>
    <row r="210" spans="1:5" ht="25.5">
      <c r="A210" s="30" t="s">
        <v>42</v>
      </c>
      <c r="E210" s="31" t="s">
        <v>1126</v>
      </c>
    </row>
    <row r="211" spans="1:5" ht="12.75">
      <c r="A211" t="s">
        <v>44</v>
      </c>
      <c r="E211" s="29" t="s">
        <v>37</v>
      </c>
    </row>
    <row r="212" spans="1:16" ht="12.75">
      <c r="A212" s="19" t="s">
        <v>35</v>
      </c>
      <c s="23" t="s">
        <v>329</v>
      </c>
      <c s="23" t="s">
        <v>309</v>
      </c>
      <c s="19" t="s">
        <v>68</v>
      </c>
      <c s="24" t="s">
        <v>310</v>
      </c>
      <c s="25" t="s">
        <v>86</v>
      </c>
      <c s="26">
        <v>4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12.75">
      <c r="A213" s="28" t="s">
        <v>40</v>
      </c>
      <c r="E213" s="29" t="s">
        <v>1127</v>
      </c>
    </row>
    <row r="214" spans="1:5" ht="12.75">
      <c r="A214" s="30" t="s">
        <v>42</v>
      </c>
      <c r="E214" s="31" t="s">
        <v>1128</v>
      </c>
    </row>
    <row r="215" spans="1:5" ht="12.75">
      <c r="A215" t="s">
        <v>44</v>
      </c>
      <c r="E215" s="29" t="s">
        <v>37</v>
      </c>
    </row>
    <row r="216" spans="1:16" ht="25.5">
      <c r="A216" s="19" t="s">
        <v>35</v>
      </c>
      <c s="23" t="s">
        <v>334</v>
      </c>
      <c s="23" t="s">
        <v>314</v>
      </c>
      <c s="19" t="s">
        <v>65</v>
      </c>
      <c s="24" t="s">
        <v>315</v>
      </c>
      <c s="25" t="s">
        <v>86</v>
      </c>
      <c s="26">
        <v>8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316</v>
      </c>
    </row>
    <row r="218" spans="1:5" ht="51">
      <c r="A218" s="30" t="s">
        <v>42</v>
      </c>
      <c r="E218" s="31" t="s">
        <v>1129</v>
      </c>
    </row>
    <row r="219" spans="1:5" ht="12.75">
      <c r="A219" t="s">
        <v>44</v>
      </c>
      <c r="E219" s="29" t="s">
        <v>37</v>
      </c>
    </row>
    <row r="220" spans="1:16" ht="25.5">
      <c r="A220" s="19" t="s">
        <v>35</v>
      </c>
      <c s="23" t="s">
        <v>337</v>
      </c>
      <c s="23" t="s">
        <v>314</v>
      </c>
      <c s="19" t="s">
        <v>68</v>
      </c>
      <c s="24" t="s">
        <v>315</v>
      </c>
      <c s="25" t="s">
        <v>86</v>
      </c>
      <c s="26">
        <v>16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319</v>
      </c>
    </row>
    <row r="222" spans="1:5" ht="25.5">
      <c r="A222" s="30" t="s">
        <v>42</v>
      </c>
      <c r="E222" s="31" t="s">
        <v>320</v>
      </c>
    </row>
    <row r="223" spans="1:5" ht="12.75">
      <c r="A223" t="s">
        <v>44</v>
      </c>
      <c r="E223" s="29" t="s">
        <v>37</v>
      </c>
    </row>
    <row r="224" spans="1:16" ht="25.5">
      <c r="A224" s="19" t="s">
        <v>35</v>
      </c>
      <c s="23" t="s">
        <v>342</v>
      </c>
      <c s="23" t="s">
        <v>810</v>
      </c>
      <c s="19" t="s">
        <v>37</v>
      </c>
      <c s="24" t="s">
        <v>811</v>
      </c>
      <c s="25" t="s">
        <v>86</v>
      </c>
      <c s="26">
        <v>12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1130</v>
      </c>
    </row>
    <row r="226" spans="1:5" ht="63.75">
      <c r="A226" s="30" t="s">
        <v>42</v>
      </c>
      <c r="E226" s="31" t="s">
        <v>1131</v>
      </c>
    </row>
    <row r="227" spans="1:5" ht="12.75">
      <c r="A227" t="s">
        <v>44</v>
      </c>
      <c r="E227" s="29" t="s">
        <v>37</v>
      </c>
    </row>
    <row r="228" spans="1:16" ht="12.75">
      <c r="A228" s="19" t="s">
        <v>35</v>
      </c>
      <c s="23" t="s">
        <v>347</v>
      </c>
      <c s="23" t="s">
        <v>322</v>
      </c>
      <c s="19" t="s">
        <v>37</v>
      </c>
      <c s="24" t="s">
        <v>323</v>
      </c>
      <c s="25" t="s">
        <v>86</v>
      </c>
      <c s="26">
        <v>13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12.75">
      <c r="A229" s="28" t="s">
        <v>40</v>
      </c>
      <c r="E229" s="29" t="s">
        <v>37</v>
      </c>
    </row>
    <row r="230" spans="1:5" ht="25.5">
      <c r="A230" s="30" t="s">
        <v>42</v>
      </c>
      <c r="E230" s="31" t="s">
        <v>1132</v>
      </c>
    </row>
    <row r="231" spans="1:5" ht="12.75">
      <c r="A231" t="s">
        <v>44</v>
      </c>
      <c r="E231" s="29" t="s">
        <v>37</v>
      </c>
    </row>
    <row r="232" spans="1:16" ht="12.75">
      <c r="A232" s="19" t="s">
        <v>35</v>
      </c>
      <c s="23" t="s">
        <v>351</v>
      </c>
      <c s="23" t="s">
        <v>1133</v>
      </c>
      <c s="19" t="s">
        <v>37</v>
      </c>
      <c s="24" t="s">
        <v>1134</v>
      </c>
      <c s="25" t="s">
        <v>86</v>
      </c>
      <c s="26">
        <v>2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12.75">
      <c r="A233" s="28" t="s">
        <v>40</v>
      </c>
      <c r="E233" s="29" t="s">
        <v>37</v>
      </c>
    </row>
    <row r="234" spans="1:5" ht="12.75">
      <c r="A234" s="30" t="s">
        <v>42</v>
      </c>
      <c r="E234" s="31" t="s">
        <v>1135</v>
      </c>
    </row>
    <row r="235" spans="1:5" ht="12.75">
      <c r="A235" t="s">
        <v>44</v>
      </c>
      <c r="E235" s="29" t="s">
        <v>37</v>
      </c>
    </row>
    <row r="236" spans="1:16" ht="12.75">
      <c r="A236" s="19" t="s">
        <v>35</v>
      </c>
      <c s="23" t="s">
        <v>356</v>
      </c>
      <c s="23" t="s">
        <v>1136</v>
      </c>
      <c s="19" t="s">
        <v>37</v>
      </c>
      <c s="24" t="s">
        <v>1137</v>
      </c>
      <c s="25" t="s">
        <v>86</v>
      </c>
      <c s="26">
        <v>1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40</v>
      </c>
      <c r="E237" s="29" t="s">
        <v>37</v>
      </c>
    </row>
    <row r="238" spans="1:5" ht="12.75">
      <c r="A238" s="30" t="s">
        <v>42</v>
      </c>
      <c r="E238" s="31" t="s">
        <v>1138</v>
      </c>
    </row>
    <row r="239" spans="1:5" ht="12.75">
      <c r="A239" t="s">
        <v>44</v>
      </c>
      <c r="E239" s="29" t="s">
        <v>37</v>
      </c>
    </row>
    <row r="240" spans="1:16" ht="12.75">
      <c r="A240" s="19" t="s">
        <v>35</v>
      </c>
      <c s="23" t="s">
        <v>361</v>
      </c>
      <c s="23" t="s">
        <v>326</v>
      </c>
      <c s="19" t="s">
        <v>37</v>
      </c>
      <c s="24" t="s">
        <v>327</v>
      </c>
      <c s="25" t="s">
        <v>86</v>
      </c>
      <c s="26">
        <v>7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12.75">
      <c r="A241" s="28" t="s">
        <v>40</v>
      </c>
      <c r="E241" s="29" t="s">
        <v>37</v>
      </c>
    </row>
    <row r="242" spans="1:5" ht="25.5">
      <c r="A242" s="30" t="s">
        <v>42</v>
      </c>
      <c r="E242" s="31" t="s">
        <v>1139</v>
      </c>
    </row>
    <row r="243" spans="1:5" ht="12.75">
      <c r="A243" t="s">
        <v>44</v>
      </c>
      <c r="E243" s="29" t="s">
        <v>37</v>
      </c>
    </row>
    <row r="244" spans="1:16" ht="25.5">
      <c r="A244" s="19" t="s">
        <v>35</v>
      </c>
      <c s="23" t="s">
        <v>366</v>
      </c>
      <c s="23" t="s">
        <v>1140</v>
      </c>
      <c s="19" t="s">
        <v>37</v>
      </c>
      <c s="24" t="s">
        <v>1141</v>
      </c>
      <c s="25" t="s">
        <v>86</v>
      </c>
      <c s="26">
        <v>6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37</v>
      </c>
    </row>
    <row r="246" spans="1:5" ht="12.75">
      <c r="A246" s="30" t="s">
        <v>42</v>
      </c>
      <c r="E246" s="31" t="s">
        <v>1142</v>
      </c>
    </row>
    <row r="247" spans="1:5" ht="12.75">
      <c r="A247" t="s">
        <v>44</v>
      </c>
      <c r="E247" s="29" t="s">
        <v>37</v>
      </c>
    </row>
    <row r="248" spans="1:16" ht="25.5">
      <c r="A248" s="19" t="s">
        <v>35</v>
      </c>
      <c s="23" t="s">
        <v>370</v>
      </c>
      <c s="23" t="s">
        <v>330</v>
      </c>
      <c s="19" t="s">
        <v>37</v>
      </c>
      <c s="24" t="s">
        <v>331</v>
      </c>
      <c s="25" t="s">
        <v>155</v>
      </c>
      <c s="26">
        <v>101.61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40</v>
      </c>
      <c r="E249" s="29" t="s">
        <v>332</v>
      </c>
    </row>
    <row r="250" spans="1:5" ht="127.5">
      <c r="A250" s="30" t="s">
        <v>42</v>
      </c>
      <c r="E250" s="31" t="s">
        <v>1143</v>
      </c>
    </row>
    <row r="251" spans="1:5" ht="12.75">
      <c r="A251" t="s">
        <v>44</v>
      </c>
      <c r="E251" s="29" t="s">
        <v>37</v>
      </c>
    </row>
    <row r="252" spans="1:16" ht="25.5">
      <c r="A252" s="19" t="s">
        <v>35</v>
      </c>
      <c s="23" t="s">
        <v>373</v>
      </c>
      <c s="23" t="s">
        <v>335</v>
      </c>
      <c s="19" t="s">
        <v>37</v>
      </c>
      <c s="24" t="s">
        <v>336</v>
      </c>
      <c s="25" t="s">
        <v>155</v>
      </c>
      <c s="26">
        <v>101.61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37</v>
      </c>
    </row>
    <row r="254" spans="1:5" ht="127.5">
      <c r="A254" s="30" t="s">
        <v>42</v>
      </c>
      <c r="E254" s="31" t="s">
        <v>1143</v>
      </c>
    </row>
    <row r="255" spans="1:5" ht="12.75">
      <c r="A255" t="s">
        <v>44</v>
      </c>
      <c r="E255" s="29" t="s">
        <v>37</v>
      </c>
    </row>
    <row r="256" spans="1:16" ht="12.75">
      <c r="A256" s="19" t="s">
        <v>35</v>
      </c>
      <c s="23" t="s">
        <v>595</v>
      </c>
      <c s="23" t="s">
        <v>1144</v>
      </c>
      <c s="19" t="s">
        <v>37</v>
      </c>
      <c s="24" t="s">
        <v>1145</v>
      </c>
      <c s="25" t="s">
        <v>86</v>
      </c>
      <c s="26">
        <v>24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40</v>
      </c>
      <c r="E257" s="29" t="s">
        <v>37</v>
      </c>
    </row>
    <row r="258" spans="1:5" ht="38.25">
      <c r="A258" s="30" t="s">
        <v>42</v>
      </c>
      <c r="E258" s="31" t="s">
        <v>1146</v>
      </c>
    </row>
    <row r="259" spans="1:5" ht="12.75">
      <c r="A259" t="s">
        <v>44</v>
      </c>
      <c r="E259" s="29" t="s">
        <v>37</v>
      </c>
    </row>
    <row r="260" spans="1:16" ht="12.75">
      <c r="A260" s="19" t="s">
        <v>35</v>
      </c>
      <c s="23" t="s">
        <v>600</v>
      </c>
      <c s="23" t="s">
        <v>632</v>
      </c>
      <c s="19" t="s">
        <v>37</v>
      </c>
      <c s="24" t="s">
        <v>633</v>
      </c>
      <c s="25" t="s">
        <v>131</v>
      </c>
      <c s="26">
        <v>158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12.75">
      <c r="A261" s="28" t="s">
        <v>40</v>
      </c>
      <c r="E261" s="29" t="s">
        <v>1147</v>
      </c>
    </row>
    <row r="262" spans="1:5" ht="25.5">
      <c r="A262" s="30" t="s">
        <v>42</v>
      </c>
      <c r="E262" s="31" t="s">
        <v>1148</v>
      </c>
    </row>
    <row r="263" spans="1:5" ht="12.75">
      <c r="A263" t="s">
        <v>44</v>
      </c>
      <c r="E263" s="29" t="s">
        <v>37</v>
      </c>
    </row>
    <row r="264" spans="1:16" ht="12.75">
      <c r="A264" s="19" t="s">
        <v>35</v>
      </c>
      <c s="23" t="s">
        <v>605</v>
      </c>
      <c s="23" t="s">
        <v>1149</v>
      </c>
      <c s="19" t="s">
        <v>65</v>
      </c>
      <c s="24" t="s">
        <v>1150</v>
      </c>
      <c s="25" t="s">
        <v>131</v>
      </c>
      <c s="26">
        <v>138.5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12.75">
      <c r="A265" s="28" t="s">
        <v>40</v>
      </c>
      <c r="E265" s="29" t="s">
        <v>1151</v>
      </c>
    </row>
    <row r="266" spans="1:5" ht="25.5">
      <c r="A266" s="30" t="s">
        <v>42</v>
      </c>
      <c r="E266" s="31" t="s">
        <v>1152</v>
      </c>
    </row>
    <row r="267" spans="1:5" ht="12.75">
      <c r="A267" t="s">
        <v>44</v>
      </c>
      <c r="E267" s="29" t="s">
        <v>37</v>
      </c>
    </row>
    <row r="268" spans="1:16" ht="12.75">
      <c r="A268" s="19" t="s">
        <v>35</v>
      </c>
      <c s="23" t="s">
        <v>610</v>
      </c>
      <c s="23" t="s">
        <v>1149</v>
      </c>
      <c s="19" t="s">
        <v>68</v>
      </c>
      <c s="24" t="s">
        <v>1150</v>
      </c>
      <c s="25" t="s">
        <v>131</v>
      </c>
      <c s="26">
        <v>32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12.75">
      <c r="A269" s="28" t="s">
        <v>40</v>
      </c>
      <c r="E269" s="29" t="s">
        <v>1153</v>
      </c>
    </row>
    <row r="270" spans="1:5" ht="25.5">
      <c r="A270" s="30" t="s">
        <v>42</v>
      </c>
      <c r="E270" s="31" t="s">
        <v>1154</v>
      </c>
    </row>
    <row r="271" spans="1:5" ht="12.75">
      <c r="A271" t="s">
        <v>44</v>
      </c>
      <c r="E271" s="29" t="s">
        <v>37</v>
      </c>
    </row>
    <row r="272" spans="1:16" ht="12.75">
      <c r="A272" s="19" t="s">
        <v>35</v>
      </c>
      <c s="23" t="s">
        <v>615</v>
      </c>
      <c s="23" t="s">
        <v>338</v>
      </c>
      <c s="19" t="s">
        <v>37</v>
      </c>
      <c s="24" t="s">
        <v>339</v>
      </c>
      <c s="25" t="s">
        <v>131</v>
      </c>
      <c s="26">
        <v>10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1155</v>
      </c>
    </row>
    <row r="274" spans="1:5" ht="12.75">
      <c r="A274" s="30" t="s">
        <v>42</v>
      </c>
      <c r="E274" s="31" t="s">
        <v>922</v>
      </c>
    </row>
    <row r="275" spans="1:5" ht="12.75">
      <c r="A275" t="s">
        <v>44</v>
      </c>
      <c r="E275" s="29" t="s">
        <v>37</v>
      </c>
    </row>
    <row r="276" spans="1:16" ht="12.75">
      <c r="A276" s="19" t="s">
        <v>35</v>
      </c>
      <c s="23" t="s">
        <v>620</v>
      </c>
      <c s="23" t="s">
        <v>343</v>
      </c>
      <c s="19" t="s">
        <v>37</v>
      </c>
      <c s="24" t="s">
        <v>344</v>
      </c>
      <c s="25" t="s">
        <v>131</v>
      </c>
      <c s="26">
        <v>31.3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12.75">
      <c r="A277" s="28" t="s">
        <v>40</v>
      </c>
      <c r="E277" s="29" t="s">
        <v>345</v>
      </c>
    </row>
    <row r="278" spans="1:5" ht="25.5">
      <c r="A278" s="30" t="s">
        <v>42</v>
      </c>
      <c r="E278" s="31" t="s">
        <v>1156</v>
      </c>
    </row>
    <row r="279" spans="1:5" ht="12.75">
      <c r="A279" t="s">
        <v>44</v>
      </c>
      <c r="E279" s="29" t="s">
        <v>37</v>
      </c>
    </row>
    <row r="280" spans="1:16" ht="12.75">
      <c r="A280" s="19" t="s">
        <v>35</v>
      </c>
      <c s="23" t="s">
        <v>623</v>
      </c>
      <c s="23" t="s">
        <v>348</v>
      </c>
      <c s="19" t="s">
        <v>37</v>
      </c>
      <c s="24" t="s">
        <v>349</v>
      </c>
      <c s="25" t="s">
        <v>131</v>
      </c>
      <c s="26">
        <v>141.8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25.5">
      <c r="A281" s="28" t="s">
        <v>40</v>
      </c>
      <c r="E281" s="29" t="s">
        <v>350</v>
      </c>
    </row>
    <row r="282" spans="1:5" ht="51">
      <c r="A282" s="30" t="s">
        <v>42</v>
      </c>
      <c r="E282" s="31" t="s">
        <v>1074</v>
      </c>
    </row>
    <row r="283" spans="1:5" ht="12.75">
      <c r="A283" t="s">
        <v>44</v>
      </c>
      <c r="E283" s="29" t="s">
        <v>37</v>
      </c>
    </row>
    <row r="284" spans="1:16" ht="12.75">
      <c r="A284" s="19" t="s">
        <v>35</v>
      </c>
      <c s="23" t="s">
        <v>628</v>
      </c>
      <c s="23" t="s">
        <v>352</v>
      </c>
      <c s="19" t="s">
        <v>37</v>
      </c>
      <c s="24" t="s">
        <v>353</v>
      </c>
      <c s="25" t="s">
        <v>155</v>
      </c>
      <c s="26">
        <v>35.2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12.75">
      <c r="A285" s="28" t="s">
        <v>40</v>
      </c>
      <c r="E285" s="29" t="s">
        <v>354</v>
      </c>
    </row>
    <row r="286" spans="1:5" ht="38.25">
      <c r="A286" s="30" t="s">
        <v>42</v>
      </c>
      <c r="E286" s="31" t="s">
        <v>1157</v>
      </c>
    </row>
    <row r="287" spans="1:5" ht="12.75">
      <c r="A287" t="s">
        <v>44</v>
      </c>
      <c r="E287" s="29" t="s">
        <v>37</v>
      </c>
    </row>
    <row r="288" spans="1:16" ht="12.75">
      <c r="A288" s="19" t="s">
        <v>35</v>
      </c>
      <c s="23" t="s">
        <v>631</v>
      </c>
      <c s="23" t="s">
        <v>357</v>
      </c>
      <c s="19" t="s">
        <v>37</v>
      </c>
      <c s="24" t="s">
        <v>358</v>
      </c>
      <c s="25" t="s">
        <v>155</v>
      </c>
      <c s="26">
        <v>5.5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12.75">
      <c r="A289" s="28" t="s">
        <v>40</v>
      </c>
      <c r="E289" s="29" t="s">
        <v>359</v>
      </c>
    </row>
    <row r="290" spans="1:5" ht="12.75">
      <c r="A290" s="30" t="s">
        <v>42</v>
      </c>
      <c r="E290" s="31" t="s">
        <v>360</v>
      </c>
    </row>
    <row r="291" spans="1:5" ht="12.75">
      <c r="A291" t="s">
        <v>44</v>
      </c>
      <c r="E291" s="29" t="s">
        <v>37</v>
      </c>
    </row>
    <row r="292" spans="1:16" ht="12.75">
      <c r="A292" s="19" t="s">
        <v>35</v>
      </c>
      <c s="23" t="s">
        <v>636</v>
      </c>
      <c s="23" t="s">
        <v>362</v>
      </c>
      <c s="19" t="s">
        <v>37</v>
      </c>
      <c s="24" t="s">
        <v>363</v>
      </c>
      <c s="25" t="s">
        <v>86</v>
      </c>
      <c s="26">
        <v>2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25.5">
      <c r="A293" s="28" t="s">
        <v>40</v>
      </c>
      <c r="E293" s="29" t="s">
        <v>364</v>
      </c>
    </row>
    <row r="294" spans="1:5" ht="25.5">
      <c r="A294" s="30" t="s">
        <v>42</v>
      </c>
      <c r="E294" s="31" t="s">
        <v>925</v>
      </c>
    </row>
    <row r="295" spans="1:5" ht="12.75">
      <c r="A295" t="s">
        <v>44</v>
      </c>
      <c r="E295" s="29" t="s">
        <v>37</v>
      </c>
    </row>
    <row r="296" spans="1:16" ht="12.75">
      <c r="A296" s="19" t="s">
        <v>35</v>
      </c>
      <c s="23" t="s">
        <v>641</v>
      </c>
      <c s="23" t="s">
        <v>367</v>
      </c>
      <c s="19" t="s">
        <v>37</v>
      </c>
      <c s="24" t="s">
        <v>368</v>
      </c>
      <c s="25" t="s">
        <v>113</v>
      </c>
      <c s="26">
        <v>2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40</v>
      </c>
      <c r="E297" s="29" t="s">
        <v>37</v>
      </c>
    </row>
    <row r="298" spans="1:5" ht="25.5">
      <c r="A298" s="30" t="s">
        <v>42</v>
      </c>
      <c r="E298" s="31" t="s">
        <v>369</v>
      </c>
    </row>
    <row r="299" spans="1:5" ht="12.75">
      <c r="A299" t="s">
        <v>44</v>
      </c>
      <c r="E299" s="29" t="s">
        <v>37</v>
      </c>
    </row>
    <row r="300" spans="1:16" ht="12.75">
      <c r="A300" s="19" t="s">
        <v>35</v>
      </c>
      <c s="23" t="s">
        <v>645</v>
      </c>
      <c s="23" t="s">
        <v>371</v>
      </c>
      <c s="19" t="s">
        <v>37</v>
      </c>
      <c s="24" t="s">
        <v>372</v>
      </c>
      <c s="25" t="s">
        <v>86</v>
      </c>
      <c s="26">
        <v>3</v>
      </c>
      <c s="27">
        <v>0</v>
      </c>
      <c s="27">
        <f>ROUND(ROUND(H300,2)*ROUND(G300,3),2)</f>
      </c>
      <c r="O300">
        <f>(I300*21)/100</f>
      </c>
      <c t="s">
        <v>13</v>
      </c>
    </row>
    <row r="301" spans="1:5" ht="12.75">
      <c r="A301" s="28" t="s">
        <v>40</v>
      </c>
      <c r="E301" s="29" t="s">
        <v>37</v>
      </c>
    </row>
    <row r="302" spans="1:5" ht="25.5">
      <c r="A302" s="30" t="s">
        <v>42</v>
      </c>
      <c r="E302" s="31" t="s">
        <v>1158</v>
      </c>
    </row>
    <row r="303" spans="1:5" ht="12.75">
      <c r="A303" t="s">
        <v>44</v>
      </c>
      <c r="E303" s="29" t="s">
        <v>37</v>
      </c>
    </row>
    <row r="304" spans="1:16" ht="12.75">
      <c r="A304" s="19" t="s">
        <v>35</v>
      </c>
      <c s="23" t="s">
        <v>649</v>
      </c>
      <c s="23" t="s">
        <v>374</v>
      </c>
      <c s="19" t="s">
        <v>37</v>
      </c>
      <c s="24" t="s">
        <v>375</v>
      </c>
      <c s="25" t="s">
        <v>131</v>
      </c>
      <c s="26">
        <v>80</v>
      </c>
      <c s="27">
        <v>0</v>
      </c>
      <c s="27">
        <f>ROUND(ROUND(H304,2)*ROUND(G304,3),2)</f>
      </c>
      <c r="O304">
        <f>(I304*21)/100</f>
      </c>
      <c t="s">
        <v>13</v>
      </c>
    </row>
    <row r="305" spans="1:5" ht="12.75">
      <c r="A305" s="28" t="s">
        <v>40</v>
      </c>
      <c r="E305" s="29" t="s">
        <v>376</v>
      </c>
    </row>
    <row r="306" spans="1:5" ht="12.75">
      <c r="A306" s="30" t="s">
        <v>42</v>
      </c>
      <c r="E306" s="31" t="s">
        <v>1159</v>
      </c>
    </row>
    <row r="307" spans="1:5" ht="12.75">
      <c r="A307" t="s">
        <v>44</v>
      </c>
      <c r="E307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0+O9+O30+O55+O108+O133+O198+O215+O220+O237+O254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1160</v>
      </c>
      <c s="32">
        <f>0+I9+I30+I55+I108+I133+I198+I215+I220+I237+I254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1056</v>
      </c>
      <c s="1"/>
      <c s="10" t="s">
        <v>1057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1160</v>
      </c>
      <c s="5"/>
      <c s="14" t="s">
        <v>1161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9" t="s">
        <v>35</v>
      </c>
      <c s="23" t="s">
        <v>19</v>
      </c>
      <c s="23" t="s">
        <v>100</v>
      </c>
      <c s="19" t="s">
        <v>37</v>
      </c>
      <c s="24" t="s">
        <v>101</v>
      </c>
      <c s="25" t="s">
        <v>102</v>
      </c>
      <c s="26">
        <v>3179.55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103</v>
      </c>
    </row>
    <row r="12" spans="1:5" ht="63.75">
      <c r="A12" s="30" t="s">
        <v>42</v>
      </c>
      <c r="E12" s="31" t="s">
        <v>1162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107</v>
      </c>
      <c s="19" t="s">
        <v>37</v>
      </c>
      <c s="24" t="s">
        <v>108</v>
      </c>
      <c s="25" t="s">
        <v>102</v>
      </c>
      <c s="26">
        <v>3204.92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109</v>
      </c>
    </row>
    <row r="16" spans="1:5" ht="63.75">
      <c r="A16" s="30" t="s">
        <v>42</v>
      </c>
      <c r="E16" s="31" t="s">
        <v>1163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382</v>
      </c>
      <c s="19" t="s">
        <v>37</v>
      </c>
      <c s="24" t="s">
        <v>383</v>
      </c>
      <c s="25" t="s">
        <v>102</v>
      </c>
      <c s="26">
        <v>1.925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1164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385</v>
      </c>
      <c s="19" t="s">
        <v>37</v>
      </c>
      <c s="24" t="s">
        <v>386</v>
      </c>
      <c s="25" t="s">
        <v>86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387</v>
      </c>
    </row>
    <row r="24" spans="1:5" ht="12.75">
      <c r="A24" s="30" t="s">
        <v>42</v>
      </c>
      <c r="E24" s="31" t="s">
        <v>56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388</v>
      </c>
      <c s="19" t="s">
        <v>37</v>
      </c>
      <c s="24" t="s">
        <v>389</v>
      </c>
      <c s="25" t="s">
        <v>86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42</v>
      </c>
      <c r="E28" s="31" t="s">
        <v>56</v>
      </c>
    </row>
    <row r="29" spans="1:5" ht="12.75">
      <c r="A29" t="s">
        <v>44</v>
      </c>
      <c r="E29" s="29" t="s">
        <v>37</v>
      </c>
    </row>
    <row r="30" spans="1:18" ht="12.75" customHeight="1">
      <c r="A30" s="5" t="s">
        <v>33</v>
      </c>
      <c s="5"/>
      <c s="35" t="s">
        <v>19</v>
      </c>
      <c s="5"/>
      <c s="21" t="s">
        <v>116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9" t="s">
        <v>35</v>
      </c>
      <c s="23" t="s">
        <v>27</v>
      </c>
      <c s="23" t="s">
        <v>390</v>
      </c>
      <c s="19" t="s">
        <v>37</v>
      </c>
      <c s="24" t="s">
        <v>391</v>
      </c>
      <c s="25" t="s">
        <v>113</v>
      </c>
      <c s="26">
        <v>450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392</v>
      </c>
    </row>
    <row r="33" spans="1:5" ht="12.75">
      <c r="A33" s="30" t="s">
        <v>42</v>
      </c>
      <c r="E33" s="31" t="s">
        <v>393</v>
      </c>
    </row>
    <row r="34" spans="1:5" ht="12.75">
      <c r="A34" t="s">
        <v>44</v>
      </c>
      <c r="E34" s="29" t="s">
        <v>37</v>
      </c>
    </row>
    <row r="35" spans="1:16" ht="12.75">
      <c r="A35" s="19" t="s">
        <v>35</v>
      </c>
      <c s="23" t="s">
        <v>74</v>
      </c>
      <c s="23" t="s">
        <v>142</v>
      </c>
      <c s="19" t="s">
        <v>37</v>
      </c>
      <c s="24" t="s">
        <v>143</v>
      </c>
      <c s="25" t="s">
        <v>113</v>
      </c>
      <c s="26">
        <v>654.4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394</v>
      </c>
    </row>
    <row r="37" spans="1:5" ht="12.75">
      <c r="A37" s="30" t="s">
        <v>42</v>
      </c>
      <c r="E37" s="31" t="s">
        <v>1165</v>
      </c>
    </row>
    <row r="38" spans="1:5" ht="12.75">
      <c r="A38" t="s">
        <v>44</v>
      </c>
      <c r="E38" s="29" t="s">
        <v>37</v>
      </c>
    </row>
    <row r="39" spans="1:16" ht="12.75">
      <c r="A39" s="19" t="s">
        <v>35</v>
      </c>
      <c s="23" t="s">
        <v>76</v>
      </c>
      <c s="23" t="s">
        <v>396</v>
      </c>
      <c s="19" t="s">
        <v>37</v>
      </c>
      <c s="24" t="s">
        <v>397</v>
      </c>
      <c s="25" t="s">
        <v>113</v>
      </c>
      <c s="26">
        <v>238.7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398</v>
      </c>
    </row>
    <row r="41" spans="1:5" ht="12.75">
      <c r="A41" s="30" t="s">
        <v>42</v>
      </c>
      <c r="E41" s="31" t="s">
        <v>1166</v>
      </c>
    </row>
    <row r="42" spans="1:5" ht="12.75">
      <c r="A42" t="s">
        <v>44</v>
      </c>
      <c r="E42" s="29" t="s">
        <v>37</v>
      </c>
    </row>
    <row r="43" spans="1:16" ht="12.75">
      <c r="A43" s="19" t="s">
        <v>35</v>
      </c>
      <c s="23" t="s">
        <v>30</v>
      </c>
      <c s="23" t="s">
        <v>400</v>
      </c>
      <c s="19" t="s">
        <v>37</v>
      </c>
      <c s="24" t="s">
        <v>401</v>
      </c>
      <c s="25" t="s">
        <v>113</v>
      </c>
      <c s="26">
        <v>343.65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402</v>
      </c>
    </row>
    <row r="45" spans="1:5" ht="76.5">
      <c r="A45" s="30" t="s">
        <v>42</v>
      </c>
      <c r="E45" s="31" t="s">
        <v>1167</v>
      </c>
    </row>
    <row r="46" spans="1:5" ht="12.75">
      <c r="A46" t="s">
        <v>44</v>
      </c>
      <c r="E46" s="29" t="s">
        <v>37</v>
      </c>
    </row>
    <row r="47" spans="1:16" ht="12.75">
      <c r="A47" s="19" t="s">
        <v>35</v>
      </c>
      <c s="23" t="s">
        <v>32</v>
      </c>
      <c s="23" t="s">
        <v>404</v>
      </c>
      <c s="19" t="s">
        <v>37</v>
      </c>
      <c s="24" t="s">
        <v>405</v>
      </c>
      <c s="25" t="s">
        <v>113</v>
      </c>
      <c s="26">
        <v>196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406</v>
      </c>
    </row>
    <row r="49" spans="1:5" ht="25.5">
      <c r="A49" s="30" t="s">
        <v>42</v>
      </c>
      <c r="E49" s="31" t="s">
        <v>1168</v>
      </c>
    </row>
    <row r="50" spans="1:5" ht="12.75">
      <c r="A50" t="s">
        <v>44</v>
      </c>
      <c r="E50" s="29" t="s">
        <v>37</v>
      </c>
    </row>
    <row r="51" spans="1:16" ht="12.75">
      <c r="A51" s="19" t="s">
        <v>35</v>
      </c>
      <c s="23" t="s">
        <v>90</v>
      </c>
      <c s="23" t="s">
        <v>408</v>
      </c>
      <c s="19" t="s">
        <v>37</v>
      </c>
      <c s="24" t="s">
        <v>409</v>
      </c>
      <c s="25" t="s">
        <v>113</v>
      </c>
      <c s="26">
        <v>450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410</v>
      </c>
    </row>
    <row r="53" spans="1:5" ht="12.75">
      <c r="A53" s="30" t="s">
        <v>42</v>
      </c>
      <c r="E53" s="31" t="s">
        <v>393</v>
      </c>
    </row>
    <row r="54" spans="1:5" ht="12.75">
      <c r="A54" t="s">
        <v>44</v>
      </c>
      <c r="E54" s="29" t="s">
        <v>37</v>
      </c>
    </row>
    <row r="55" spans="1:18" ht="12.75" customHeight="1">
      <c r="A55" s="5" t="s">
        <v>33</v>
      </c>
      <c s="5"/>
      <c s="35" t="s">
        <v>13</v>
      </c>
      <c s="5"/>
      <c s="21" t="s">
        <v>201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94</v>
      </c>
      <c s="23" t="s">
        <v>411</v>
      </c>
      <c s="19" t="s">
        <v>37</v>
      </c>
      <c s="24" t="s">
        <v>412</v>
      </c>
      <c s="25" t="s">
        <v>113</v>
      </c>
      <c s="26">
        <v>5.572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413</v>
      </c>
    </row>
    <row r="58" spans="1:5" ht="51">
      <c r="A58" s="30" t="s">
        <v>42</v>
      </c>
      <c r="E58" s="31" t="s">
        <v>1169</v>
      </c>
    </row>
    <row r="59" spans="1:5" ht="12.75">
      <c r="A59" t="s">
        <v>44</v>
      </c>
      <c r="E59" s="29" t="s">
        <v>37</v>
      </c>
    </row>
    <row r="60" spans="1:16" ht="12.75">
      <c r="A60" s="19" t="s">
        <v>35</v>
      </c>
      <c s="23" t="s">
        <v>150</v>
      </c>
      <c s="23" t="s">
        <v>415</v>
      </c>
      <c s="19" t="s">
        <v>37</v>
      </c>
      <c s="24" t="s">
        <v>416</v>
      </c>
      <c s="25" t="s">
        <v>113</v>
      </c>
      <c s="26">
        <v>0.322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417</v>
      </c>
    </row>
    <row r="62" spans="1:5" ht="63.75">
      <c r="A62" s="30" t="s">
        <v>42</v>
      </c>
      <c r="E62" s="31" t="s">
        <v>1170</v>
      </c>
    </row>
    <row r="63" spans="1:5" ht="12.75">
      <c r="A63" t="s">
        <v>44</v>
      </c>
      <c r="E63" s="29" t="s">
        <v>37</v>
      </c>
    </row>
    <row r="64" spans="1:16" ht="12.75">
      <c r="A64" s="19" t="s">
        <v>35</v>
      </c>
      <c s="23" t="s">
        <v>152</v>
      </c>
      <c s="23" t="s">
        <v>419</v>
      </c>
      <c s="19" t="s">
        <v>37</v>
      </c>
      <c s="24" t="s">
        <v>420</v>
      </c>
      <c s="25" t="s">
        <v>155</v>
      </c>
      <c s="26">
        <v>253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421</v>
      </c>
    </row>
    <row r="66" spans="1:5" ht="25.5">
      <c r="A66" s="30" t="s">
        <v>42</v>
      </c>
      <c r="E66" s="31" t="s">
        <v>1171</v>
      </c>
    </row>
    <row r="67" spans="1:5" ht="12.75">
      <c r="A67" t="s">
        <v>44</v>
      </c>
      <c r="E67" s="29" t="s">
        <v>37</v>
      </c>
    </row>
    <row r="68" spans="1:16" ht="12.75">
      <c r="A68" s="19" t="s">
        <v>35</v>
      </c>
      <c s="23" t="s">
        <v>158</v>
      </c>
      <c s="23" t="s">
        <v>423</v>
      </c>
      <c s="19" t="s">
        <v>37</v>
      </c>
      <c s="24" t="s">
        <v>424</v>
      </c>
      <c s="25" t="s">
        <v>102</v>
      </c>
      <c s="26">
        <v>9.747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425</v>
      </c>
    </row>
    <row r="70" spans="1:5" ht="76.5">
      <c r="A70" s="30" t="s">
        <v>42</v>
      </c>
      <c r="E70" s="31" t="s">
        <v>1172</v>
      </c>
    </row>
    <row r="71" spans="1:5" ht="12.75">
      <c r="A71" t="s">
        <v>44</v>
      </c>
      <c r="E71" s="29" t="s">
        <v>37</v>
      </c>
    </row>
    <row r="72" spans="1:16" ht="12.75">
      <c r="A72" s="19" t="s">
        <v>35</v>
      </c>
      <c s="23" t="s">
        <v>163</v>
      </c>
      <c s="23" t="s">
        <v>427</v>
      </c>
      <c s="19" t="s">
        <v>37</v>
      </c>
      <c s="24" t="s">
        <v>428</v>
      </c>
      <c s="25" t="s">
        <v>155</v>
      </c>
      <c s="26">
        <v>208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429</v>
      </c>
    </row>
    <row r="74" spans="1:5" ht="25.5">
      <c r="A74" s="30" t="s">
        <v>42</v>
      </c>
      <c r="E74" s="31" t="s">
        <v>1173</v>
      </c>
    </row>
    <row r="75" spans="1:5" ht="12.75">
      <c r="A75" t="s">
        <v>44</v>
      </c>
      <c r="E75" s="29" t="s">
        <v>37</v>
      </c>
    </row>
    <row r="76" spans="1:16" ht="25.5">
      <c r="A76" s="19" t="s">
        <v>35</v>
      </c>
      <c s="23" t="s">
        <v>167</v>
      </c>
      <c s="23" t="s">
        <v>431</v>
      </c>
      <c s="19" t="s">
        <v>37</v>
      </c>
      <c s="24" t="s">
        <v>432</v>
      </c>
      <c s="25" t="s">
        <v>131</v>
      </c>
      <c s="26">
        <v>112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433</v>
      </c>
    </row>
    <row r="78" spans="1:5" ht="12.75">
      <c r="A78" s="30" t="s">
        <v>42</v>
      </c>
      <c r="E78" s="31" t="s">
        <v>942</v>
      </c>
    </row>
    <row r="79" spans="1:5" ht="12.75">
      <c r="A79" t="s">
        <v>44</v>
      </c>
      <c r="E79" s="29" t="s">
        <v>37</v>
      </c>
    </row>
    <row r="80" spans="1:16" ht="12.75">
      <c r="A80" s="19" t="s">
        <v>35</v>
      </c>
      <c s="23" t="s">
        <v>172</v>
      </c>
      <c s="23" t="s">
        <v>435</v>
      </c>
      <c s="19" t="s">
        <v>37</v>
      </c>
      <c s="24" t="s">
        <v>436</v>
      </c>
      <c s="25" t="s">
        <v>131</v>
      </c>
      <c s="26">
        <v>128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437</v>
      </c>
    </row>
    <row r="82" spans="1:5" ht="12.75">
      <c r="A82" s="30" t="s">
        <v>42</v>
      </c>
      <c r="E82" s="31" t="s">
        <v>943</v>
      </c>
    </row>
    <row r="83" spans="1:5" ht="12.75">
      <c r="A83" t="s">
        <v>44</v>
      </c>
      <c r="E83" s="29" t="s">
        <v>37</v>
      </c>
    </row>
    <row r="84" spans="1:16" ht="12.75">
      <c r="A84" s="19" t="s">
        <v>35</v>
      </c>
      <c s="23" t="s">
        <v>177</v>
      </c>
      <c s="23" t="s">
        <v>439</v>
      </c>
      <c s="19" t="s">
        <v>37</v>
      </c>
      <c s="24" t="s">
        <v>440</v>
      </c>
      <c s="25" t="s">
        <v>131</v>
      </c>
      <c s="26">
        <v>240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441</v>
      </c>
    </row>
    <row r="86" spans="1:5" ht="12.75">
      <c r="A86" s="30" t="s">
        <v>42</v>
      </c>
      <c r="E86" s="31" t="s">
        <v>1174</v>
      </c>
    </row>
    <row r="87" spans="1:5" ht="12.75">
      <c r="A87" t="s">
        <v>44</v>
      </c>
      <c r="E87" s="29" t="s">
        <v>37</v>
      </c>
    </row>
    <row r="88" spans="1:16" ht="12.75">
      <c r="A88" s="19" t="s">
        <v>35</v>
      </c>
      <c s="23" t="s">
        <v>182</v>
      </c>
      <c s="23" t="s">
        <v>443</v>
      </c>
      <c s="19" t="s">
        <v>37</v>
      </c>
      <c s="24" t="s">
        <v>444</v>
      </c>
      <c s="25" t="s">
        <v>131</v>
      </c>
      <c s="26">
        <v>80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445</v>
      </c>
    </row>
    <row r="90" spans="1:5" ht="12.75">
      <c r="A90" s="30" t="s">
        <v>42</v>
      </c>
      <c r="E90" s="31" t="s">
        <v>945</v>
      </c>
    </row>
    <row r="91" spans="1:5" ht="12.75">
      <c r="A91" t="s">
        <v>44</v>
      </c>
      <c r="E91" s="29" t="s">
        <v>37</v>
      </c>
    </row>
    <row r="92" spans="1:16" ht="12.75">
      <c r="A92" s="19" t="s">
        <v>35</v>
      </c>
      <c s="23" t="s">
        <v>187</v>
      </c>
      <c s="23" t="s">
        <v>447</v>
      </c>
      <c s="19" t="s">
        <v>37</v>
      </c>
      <c s="24" t="s">
        <v>448</v>
      </c>
      <c s="25" t="s">
        <v>113</v>
      </c>
      <c s="26">
        <v>213.1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449</v>
      </c>
    </row>
    <row r="94" spans="1:5" ht="63.75">
      <c r="A94" s="30" t="s">
        <v>42</v>
      </c>
      <c r="E94" s="31" t="s">
        <v>1175</v>
      </c>
    </row>
    <row r="95" spans="1:5" ht="12.75">
      <c r="A95" t="s">
        <v>44</v>
      </c>
      <c r="E95" s="29" t="s">
        <v>37</v>
      </c>
    </row>
    <row r="96" spans="1:16" ht="12.75">
      <c r="A96" s="19" t="s">
        <v>35</v>
      </c>
      <c s="23" t="s">
        <v>192</v>
      </c>
      <c s="23" t="s">
        <v>451</v>
      </c>
      <c s="19" t="s">
        <v>37</v>
      </c>
      <c s="24" t="s">
        <v>452</v>
      </c>
      <c s="25" t="s">
        <v>102</v>
      </c>
      <c s="26">
        <v>31.965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453</v>
      </c>
    </row>
    <row r="98" spans="1:5" ht="25.5">
      <c r="A98" s="30" t="s">
        <v>42</v>
      </c>
      <c r="E98" s="31" t="s">
        <v>1176</v>
      </c>
    </row>
    <row r="99" spans="1:5" ht="12.75">
      <c r="A99" t="s">
        <v>44</v>
      </c>
      <c r="E99" s="29" t="s">
        <v>37</v>
      </c>
    </row>
    <row r="100" spans="1:16" ht="12.75">
      <c r="A100" s="19" t="s">
        <v>35</v>
      </c>
      <c s="23" t="s">
        <v>196</v>
      </c>
      <c s="23" t="s">
        <v>455</v>
      </c>
      <c s="19" t="s">
        <v>37</v>
      </c>
      <c s="24" t="s">
        <v>456</v>
      </c>
      <c s="25" t="s">
        <v>113</v>
      </c>
      <c s="26">
        <v>36.173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457</v>
      </c>
    </row>
    <row r="102" spans="1:5" ht="25.5">
      <c r="A102" s="30" t="s">
        <v>42</v>
      </c>
      <c r="E102" s="31" t="s">
        <v>948</v>
      </c>
    </row>
    <row r="103" spans="1:5" ht="12.75">
      <c r="A103" t="s">
        <v>44</v>
      </c>
      <c r="E103" s="29" t="s">
        <v>37</v>
      </c>
    </row>
    <row r="104" spans="1:16" ht="12.75">
      <c r="A104" s="19" t="s">
        <v>35</v>
      </c>
      <c s="23" t="s">
        <v>202</v>
      </c>
      <c s="23" t="s">
        <v>459</v>
      </c>
      <c s="19" t="s">
        <v>37</v>
      </c>
      <c s="24" t="s">
        <v>460</v>
      </c>
      <c s="25" t="s">
        <v>86</v>
      </c>
      <c s="26">
        <v>32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461</v>
      </c>
    </row>
    <row r="106" spans="1:5" ht="25.5">
      <c r="A106" s="30" t="s">
        <v>42</v>
      </c>
      <c r="E106" s="31" t="s">
        <v>949</v>
      </c>
    </row>
    <row r="107" spans="1:5" ht="12.75">
      <c r="A107" t="s">
        <v>44</v>
      </c>
      <c r="E107" s="29" t="s">
        <v>37</v>
      </c>
    </row>
    <row r="108" spans="1:18" ht="12.75" customHeight="1">
      <c r="A108" s="5" t="s">
        <v>33</v>
      </c>
      <c s="5"/>
      <c s="35" t="s">
        <v>12</v>
      </c>
      <c s="5"/>
      <c s="21" t="s">
        <v>216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207</v>
      </c>
      <c s="23" t="s">
        <v>463</v>
      </c>
      <c s="19" t="s">
        <v>37</v>
      </c>
      <c s="24" t="s">
        <v>464</v>
      </c>
      <c s="25" t="s">
        <v>465</v>
      </c>
      <c s="26">
        <v>617.6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1177</v>
      </c>
    </row>
    <row r="112" spans="1:5" ht="12.75">
      <c r="A112" t="s">
        <v>44</v>
      </c>
      <c r="E112" s="29" t="s">
        <v>37</v>
      </c>
    </row>
    <row r="113" spans="1:16" ht="12.75">
      <c r="A113" s="19" t="s">
        <v>35</v>
      </c>
      <c s="23" t="s">
        <v>211</v>
      </c>
      <c s="23" t="s">
        <v>467</v>
      </c>
      <c s="19" t="s">
        <v>37</v>
      </c>
      <c s="24" t="s">
        <v>468</v>
      </c>
      <c s="25" t="s">
        <v>113</v>
      </c>
      <c s="26">
        <v>61.164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469</v>
      </c>
    </row>
    <row r="115" spans="1:5" ht="76.5">
      <c r="A115" s="30" t="s">
        <v>42</v>
      </c>
      <c r="E115" s="31" t="s">
        <v>1178</v>
      </c>
    </row>
    <row r="116" spans="1:5" ht="12.75">
      <c r="A116" t="s">
        <v>44</v>
      </c>
      <c r="E116" s="29" t="s">
        <v>37</v>
      </c>
    </row>
    <row r="117" spans="1:16" ht="12.75">
      <c r="A117" s="19" t="s">
        <v>35</v>
      </c>
      <c s="23" t="s">
        <v>217</v>
      </c>
      <c s="23" t="s">
        <v>471</v>
      </c>
      <c s="19" t="s">
        <v>37</v>
      </c>
      <c s="24" t="s">
        <v>472</v>
      </c>
      <c s="25" t="s">
        <v>102</v>
      </c>
      <c s="26">
        <v>11.016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1179</v>
      </c>
    </row>
    <row r="120" spans="1:5" ht="12.75">
      <c r="A120" t="s">
        <v>44</v>
      </c>
      <c r="E120" s="29" t="s">
        <v>37</v>
      </c>
    </row>
    <row r="121" spans="1:16" ht="12.75">
      <c r="A121" s="19" t="s">
        <v>35</v>
      </c>
      <c s="23" t="s">
        <v>224</v>
      </c>
      <c s="23" t="s">
        <v>474</v>
      </c>
      <c s="19" t="s">
        <v>37</v>
      </c>
      <c s="24" t="s">
        <v>475</v>
      </c>
      <c s="25" t="s">
        <v>113</v>
      </c>
      <c s="26">
        <v>135.34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476</v>
      </c>
    </row>
    <row r="123" spans="1:5" ht="89.25">
      <c r="A123" s="30" t="s">
        <v>42</v>
      </c>
      <c r="E123" s="31" t="s">
        <v>1180</v>
      </c>
    </row>
    <row r="124" spans="1:5" ht="12.75">
      <c r="A124" t="s">
        <v>44</v>
      </c>
      <c r="E124" s="29" t="s">
        <v>37</v>
      </c>
    </row>
    <row r="125" spans="1:16" ht="12.75">
      <c r="A125" s="19" t="s">
        <v>35</v>
      </c>
      <c s="23" t="s">
        <v>229</v>
      </c>
      <c s="23" t="s">
        <v>478</v>
      </c>
      <c s="19" t="s">
        <v>37</v>
      </c>
      <c s="24" t="s">
        <v>479</v>
      </c>
      <c s="25" t="s">
        <v>113</v>
      </c>
      <c s="26">
        <v>375.7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954</v>
      </c>
    </row>
    <row r="127" spans="1:5" ht="114.75">
      <c r="A127" s="30" t="s">
        <v>42</v>
      </c>
      <c r="E127" s="31" t="s">
        <v>1181</v>
      </c>
    </row>
    <row r="128" spans="1:5" ht="12.75">
      <c r="A128" t="s">
        <v>44</v>
      </c>
      <c r="E128" s="29" t="s">
        <v>37</v>
      </c>
    </row>
    <row r="129" spans="1:16" ht="12.75">
      <c r="A129" s="19" t="s">
        <v>35</v>
      </c>
      <c s="23" t="s">
        <v>235</v>
      </c>
      <c s="23" t="s">
        <v>482</v>
      </c>
      <c s="19" t="s">
        <v>37</v>
      </c>
      <c s="24" t="s">
        <v>483</v>
      </c>
      <c s="25" t="s">
        <v>102</v>
      </c>
      <c s="26">
        <v>56.355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1182</v>
      </c>
    </row>
    <row r="132" spans="1:5" ht="12.75">
      <c r="A132" t="s">
        <v>44</v>
      </c>
      <c r="E132" s="29" t="s">
        <v>37</v>
      </c>
    </row>
    <row r="133" spans="1:18" ht="12.75" customHeight="1">
      <c r="A133" s="5" t="s">
        <v>33</v>
      </c>
      <c s="5"/>
      <c s="35" t="s">
        <v>23</v>
      </c>
      <c s="5"/>
      <c s="21" t="s">
        <v>223</v>
      </c>
      <c s="5"/>
      <c s="5"/>
      <c s="5"/>
      <c s="36">
        <f>0+Q133</f>
      </c>
      <c r="O133">
        <f>0+R133</f>
      </c>
      <c r="Q133">
        <f>0+I134+I138+I142+I146+I150+I154+I158+I162+I166+I170+I174+I178+I182+I186+I190+I194</f>
      </c>
      <c>
        <f>0+O134+O138+O142+O146+O150+O154+O158+O162+O166+O170+O174+O178+O182+O186+O190+O194</f>
      </c>
    </row>
    <row r="134" spans="1:16" ht="12.75">
      <c r="A134" s="19" t="s">
        <v>35</v>
      </c>
      <c s="23" t="s">
        <v>240</v>
      </c>
      <c s="23" t="s">
        <v>485</v>
      </c>
      <c s="19" t="s">
        <v>37</v>
      </c>
      <c s="24" t="s">
        <v>486</v>
      </c>
      <c s="25" t="s">
        <v>113</v>
      </c>
      <c s="26">
        <v>38.5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487</v>
      </c>
    </row>
    <row r="136" spans="1:5" ht="12.75">
      <c r="A136" s="30" t="s">
        <v>42</v>
      </c>
      <c r="E136" s="31" t="s">
        <v>1183</v>
      </c>
    </row>
    <row r="137" spans="1:5" ht="12.75">
      <c r="A137" t="s">
        <v>44</v>
      </c>
      <c r="E137" s="29" t="s">
        <v>37</v>
      </c>
    </row>
    <row r="138" spans="1:16" ht="12.75">
      <c r="A138" s="19" t="s">
        <v>35</v>
      </c>
      <c s="23" t="s">
        <v>245</v>
      </c>
      <c s="23" t="s">
        <v>489</v>
      </c>
      <c s="19" t="s">
        <v>37</v>
      </c>
      <c s="24" t="s">
        <v>490</v>
      </c>
      <c s="25" t="s">
        <v>102</v>
      </c>
      <c s="26">
        <v>4.62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12.75">
      <c r="A140" s="30" t="s">
        <v>42</v>
      </c>
      <c r="E140" s="31" t="s">
        <v>1184</v>
      </c>
    </row>
    <row r="141" spans="1:5" ht="12.75">
      <c r="A141" t="s">
        <v>44</v>
      </c>
      <c r="E141" s="29" t="s">
        <v>37</v>
      </c>
    </row>
    <row r="142" spans="1:16" ht="12.75">
      <c r="A142" s="19" t="s">
        <v>35</v>
      </c>
      <c s="23" t="s">
        <v>249</v>
      </c>
      <c s="23" t="s">
        <v>492</v>
      </c>
      <c s="19" t="s">
        <v>37</v>
      </c>
      <c s="24" t="s">
        <v>493</v>
      </c>
      <c s="25" t="s">
        <v>113</v>
      </c>
      <c s="26">
        <v>132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494</v>
      </c>
    </row>
    <row r="144" spans="1:5" ht="51">
      <c r="A144" s="30" t="s">
        <v>42</v>
      </c>
      <c r="E144" s="31" t="s">
        <v>1185</v>
      </c>
    </row>
    <row r="145" spans="1:5" ht="12.75">
      <c r="A145" t="s">
        <v>44</v>
      </c>
      <c r="E145" s="29" t="s">
        <v>37</v>
      </c>
    </row>
    <row r="146" spans="1:16" ht="12.75">
      <c r="A146" s="19" t="s">
        <v>35</v>
      </c>
      <c s="23" t="s">
        <v>254</v>
      </c>
      <c s="23" t="s">
        <v>496</v>
      </c>
      <c s="19" t="s">
        <v>37</v>
      </c>
      <c s="24" t="s">
        <v>497</v>
      </c>
      <c s="25" t="s">
        <v>102</v>
      </c>
      <c s="26">
        <v>19.8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1186</v>
      </c>
    </row>
    <row r="149" spans="1:5" ht="12.75">
      <c r="A149" t="s">
        <v>44</v>
      </c>
      <c r="E149" s="29" t="s">
        <v>37</v>
      </c>
    </row>
    <row r="150" spans="1:16" ht="12.75">
      <c r="A150" s="19" t="s">
        <v>35</v>
      </c>
      <c s="23" t="s">
        <v>259</v>
      </c>
      <c s="23" t="s">
        <v>499</v>
      </c>
      <c s="19" t="s">
        <v>65</v>
      </c>
      <c s="24" t="s">
        <v>500</v>
      </c>
      <c s="25" t="s">
        <v>102</v>
      </c>
      <c s="26">
        <v>1.26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501</v>
      </c>
    </row>
    <row r="152" spans="1:5" ht="25.5">
      <c r="A152" s="30" t="s">
        <v>42</v>
      </c>
      <c r="E152" s="31" t="s">
        <v>1187</v>
      </c>
    </row>
    <row r="153" spans="1:5" ht="12.75">
      <c r="A153" t="s">
        <v>44</v>
      </c>
      <c r="E153" s="29" t="s">
        <v>37</v>
      </c>
    </row>
    <row r="154" spans="1:16" ht="12.75">
      <c r="A154" s="19" t="s">
        <v>35</v>
      </c>
      <c s="23" t="s">
        <v>264</v>
      </c>
      <c s="23" t="s">
        <v>503</v>
      </c>
      <c s="19" t="s">
        <v>37</v>
      </c>
      <c s="24" t="s">
        <v>504</v>
      </c>
      <c s="25" t="s">
        <v>102</v>
      </c>
      <c s="26">
        <v>1.76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505</v>
      </c>
    </row>
    <row r="156" spans="1:5" ht="25.5">
      <c r="A156" s="30" t="s">
        <v>42</v>
      </c>
      <c r="E156" s="31" t="s">
        <v>506</v>
      </c>
    </row>
    <row r="157" spans="1:5" ht="12.75">
      <c r="A157" t="s">
        <v>44</v>
      </c>
      <c r="E157" s="29" t="s">
        <v>37</v>
      </c>
    </row>
    <row r="158" spans="1:16" ht="12.75">
      <c r="A158" s="19" t="s">
        <v>35</v>
      </c>
      <c s="23" t="s">
        <v>269</v>
      </c>
      <c s="23" t="s">
        <v>507</v>
      </c>
      <c s="19" t="s">
        <v>37</v>
      </c>
      <c s="24" t="s">
        <v>508</v>
      </c>
      <c s="25" t="s">
        <v>102</v>
      </c>
      <c s="26">
        <v>93.72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51">
      <c r="A159" s="28" t="s">
        <v>40</v>
      </c>
      <c r="E159" s="29" t="s">
        <v>509</v>
      </c>
    </row>
    <row r="160" spans="1:5" ht="25.5">
      <c r="A160" s="30" t="s">
        <v>42</v>
      </c>
      <c r="E160" s="31" t="s">
        <v>1188</v>
      </c>
    </row>
    <row r="161" spans="1:5" ht="12.75">
      <c r="A161" t="s">
        <v>44</v>
      </c>
      <c r="E161" s="29" t="s">
        <v>37</v>
      </c>
    </row>
    <row r="162" spans="1:16" ht="12.75">
      <c r="A162" s="19" t="s">
        <v>35</v>
      </c>
      <c s="23" t="s">
        <v>274</v>
      </c>
      <c s="23" t="s">
        <v>511</v>
      </c>
      <c s="19" t="s">
        <v>37</v>
      </c>
      <c s="24" t="s">
        <v>512</v>
      </c>
      <c s="25" t="s">
        <v>131</v>
      </c>
      <c s="26">
        <v>32.7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1189</v>
      </c>
    </row>
    <row r="165" spans="1:5" ht="12.75">
      <c r="A165" t="s">
        <v>44</v>
      </c>
      <c r="E165" s="29" t="s">
        <v>37</v>
      </c>
    </row>
    <row r="166" spans="1:16" ht="12.75">
      <c r="A166" s="19" t="s">
        <v>35</v>
      </c>
      <c s="23" t="s">
        <v>279</v>
      </c>
      <c s="23" t="s">
        <v>225</v>
      </c>
      <c s="19" t="s">
        <v>37</v>
      </c>
      <c s="24" t="s">
        <v>226</v>
      </c>
      <c s="25" t="s">
        <v>113</v>
      </c>
      <c s="26">
        <v>79.535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514</v>
      </c>
    </row>
    <row r="168" spans="1:5" ht="63.75">
      <c r="A168" s="30" t="s">
        <v>42</v>
      </c>
      <c r="E168" s="31" t="s">
        <v>1190</v>
      </c>
    </row>
    <row r="169" spans="1:5" ht="12.75">
      <c r="A169" t="s">
        <v>44</v>
      </c>
      <c r="E169" s="29" t="s">
        <v>37</v>
      </c>
    </row>
    <row r="170" spans="1:16" ht="12.75">
      <c r="A170" s="19" t="s">
        <v>35</v>
      </c>
      <c s="23" t="s">
        <v>283</v>
      </c>
      <c s="23" t="s">
        <v>516</v>
      </c>
      <c s="19" t="s">
        <v>37</v>
      </c>
      <c s="24" t="s">
        <v>517</v>
      </c>
      <c s="25" t="s">
        <v>113</v>
      </c>
      <c s="26">
        <v>5.265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518</v>
      </c>
    </row>
    <row r="172" spans="1:5" ht="25.5">
      <c r="A172" s="30" t="s">
        <v>42</v>
      </c>
      <c r="E172" s="31" t="s">
        <v>1191</v>
      </c>
    </row>
    <row r="173" spans="1:5" ht="12.75">
      <c r="A173" t="s">
        <v>44</v>
      </c>
      <c r="E173" s="29" t="s">
        <v>37</v>
      </c>
    </row>
    <row r="174" spans="1:16" ht="12.75">
      <c r="A174" s="19" t="s">
        <v>35</v>
      </c>
      <c s="23" t="s">
        <v>288</v>
      </c>
      <c s="23" t="s">
        <v>520</v>
      </c>
      <c s="19" t="s">
        <v>37</v>
      </c>
      <c s="24" t="s">
        <v>521</v>
      </c>
      <c s="25" t="s">
        <v>113</v>
      </c>
      <c s="26">
        <v>168.5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522</v>
      </c>
    </row>
    <row r="176" spans="1:5" ht="38.25">
      <c r="A176" s="30" t="s">
        <v>42</v>
      </c>
      <c r="E176" s="31" t="s">
        <v>1192</v>
      </c>
    </row>
    <row r="177" spans="1:5" ht="12.75">
      <c r="A177" t="s">
        <v>44</v>
      </c>
      <c r="E177" s="29" t="s">
        <v>37</v>
      </c>
    </row>
    <row r="178" spans="1:16" ht="12.75">
      <c r="A178" s="19" t="s">
        <v>35</v>
      </c>
      <c s="23" t="s">
        <v>294</v>
      </c>
      <c s="23" t="s">
        <v>524</v>
      </c>
      <c s="19" t="s">
        <v>37</v>
      </c>
      <c s="24" t="s">
        <v>525</v>
      </c>
      <c s="25" t="s">
        <v>113</v>
      </c>
      <c s="26">
        <v>27.196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526</v>
      </c>
    </row>
    <row r="180" spans="1:5" ht="38.25">
      <c r="A180" s="30" t="s">
        <v>42</v>
      </c>
      <c r="E180" s="31" t="s">
        <v>1193</v>
      </c>
    </row>
    <row r="181" spans="1:5" ht="12.75">
      <c r="A181" t="s">
        <v>44</v>
      </c>
      <c r="E181" s="29" t="s">
        <v>37</v>
      </c>
    </row>
    <row r="182" spans="1:16" ht="12.75">
      <c r="A182" s="19" t="s">
        <v>35</v>
      </c>
      <c s="23" t="s">
        <v>299</v>
      </c>
      <c s="23" t="s">
        <v>528</v>
      </c>
      <c s="19" t="s">
        <v>37</v>
      </c>
      <c s="24" t="s">
        <v>529</v>
      </c>
      <c s="25" t="s">
        <v>113</v>
      </c>
      <c s="26">
        <v>250.8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530</v>
      </c>
    </row>
    <row r="184" spans="1:5" ht="63.75">
      <c r="A184" s="30" t="s">
        <v>42</v>
      </c>
      <c r="E184" s="31" t="s">
        <v>1194</v>
      </c>
    </row>
    <row r="185" spans="1:5" ht="12.75">
      <c r="A185" t="s">
        <v>44</v>
      </c>
      <c r="E185" s="29" t="s">
        <v>37</v>
      </c>
    </row>
    <row r="186" spans="1:16" ht="25.5">
      <c r="A186" s="19" t="s">
        <v>35</v>
      </c>
      <c s="23" t="s">
        <v>304</v>
      </c>
      <c s="23" t="s">
        <v>532</v>
      </c>
      <c s="19" t="s">
        <v>37</v>
      </c>
      <c s="24" t="s">
        <v>533</v>
      </c>
      <c s="25" t="s">
        <v>113</v>
      </c>
      <c s="26">
        <v>728.64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25.5">
      <c r="A187" s="28" t="s">
        <v>40</v>
      </c>
      <c r="E187" s="29" t="s">
        <v>534</v>
      </c>
    </row>
    <row r="188" spans="1:5" ht="38.25">
      <c r="A188" s="30" t="s">
        <v>42</v>
      </c>
      <c r="E188" s="31" t="s">
        <v>1195</v>
      </c>
    </row>
    <row r="189" spans="1:5" ht="12.75">
      <c r="A189" t="s">
        <v>44</v>
      </c>
      <c r="E189" s="29" t="s">
        <v>37</v>
      </c>
    </row>
    <row r="190" spans="1:16" ht="12.75">
      <c r="A190" s="19" t="s">
        <v>35</v>
      </c>
      <c s="23" t="s">
        <v>308</v>
      </c>
      <c s="23" t="s">
        <v>536</v>
      </c>
      <c s="19" t="s">
        <v>37</v>
      </c>
      <c s="24" t="s">
        <v>537</v>
      </c>
      <c s="25" t="s">
        <v>113</v>
      </c>
      <c s="26">
        <v>196.25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538</v>
      </c>
    </row>
    <row r="192" spans="1:5" ht="12.75">
      <c r="A192" s="30" t="s">
        <v>42</v>
      </c>
      <c r="E192" s="31" t="s">
        <v>1196</v>
      </c>
    </row>
    <row r="193" spans="1:5" ht="12.75">
      <c r="A193" t="s">
        <v>44</v>
      </c>
      <c r="E193" s="29" t="s">
        <v>37</v>
      </c>
    </row>
    <row r="194" spans="1:16" ht="12.75">
      <c r="A194" s="19" t="s">
        <v>35</v>
      </c>
      <c s="23" t="s">
        <v>313</v>
      </c>
      <c s="23" t="s">
        <v>540</v>
      </c>
      <c s="19" t="s">
        <v>37</v>
      </c>
      <c s="24" t="s">
        <v>541</v>
      </c>
      <c s="25" t="s">
        <v>113</v>
      </c>
      <c s="26">
        <v>8.1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25.5">
      <c r="A195" s="28" t="s">
        <v>40</v>
      </c>
      <c r="E195" s="29" t="s">
        <v>542</v>
      </c>
    </row>
    <row r="196" spans="1:5" ht="25.5">
      <c r="A196" s="30" t="s">
        <v>42</v>
      </c>
      <c r="E196" s="31" t="s">
        <v>1197</v>
      </c>
    </row>
    <row r="197" spans="1:5" ht="12.75">
      <c r="A197" t="s">
        <v>44</v>
      </c>
      <c r="E197" s="29" t="s">
        <v>37</v>
      </c>
    </row>
    <row r="198" spans="1:18" ht="12.75" customHeight="1">
      <c r="A198" s="5" t="s">
        <v>33</v>
      </c>
      <c s="5"/>
      <c s="35" t="s">
        <v>25</v>
      </c>
      <c s="5"/>
      <c s="21" t="s">
        <v>234</v>
      </c>
      <c s="5"/>
      <c s="5"/>
      <c s="5"/>
      <c s="36">
        <f>0+Q198</f>
      </c>
      <c r="O198">
        <f>0+R198</f>
      </c>
      <c r="Q198">
        <f>0+I199+I203+I207+I211</f>
      </c>
      <c>
        <f>0+O199+O203+O207+O211</f>
      </c>
    </row>
    <row r="199" spans="1:16" ht="12.75">
      <c r="A199" s="19" t="s">
        <v>35</v>
      </c>
      <c s="23" t="s">
        <v>318</v>
      </c>
      <c s="23" t="s">
        <v>241</v>
      </c>
      <c s="19" t="s">
        <v>37</v>
      </c>
      <c s="24" t="s">
        <v>242</v>
      </c>
      <c s="25" t="s">
        <v>155</v>
      </c>
      <c s="26">
        <v>34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1198</v>
      </c>
    </row>
    <row r="201" spans="1:5" ht="25.5">
      <c r="A201" s="30" t="s">
        <v>42</v>
      </c>
      <c r="E201" s="31" t="s">
        <v>1199</v>
      </c>
    </row>
    <row r="202" spans="1:5" ht="12.75">
      <c r="A202" t="s">
        <v>44</v>
      </c>
      <c r="E202" s="29" t="s">
        <v>37</v>
      </c>
    </row>
    <row r="203" spans="1:16" ht="12.75">
      <c r="A203" s="19" t="s">
        <v>35</v>
      </c>
      <c s="23" t="s">
        <v>321</v>
      </c>
      <c s="23" t="s">
        <v>546</v>
      </c>
      <c s="19" t="s">
        <v>37</v>
      </c>
      <c s="24" t="s">
        <v>547</v>
      </c>
      <c s="25" t="s">
        <v>113</v>
      </c>
      <c s="26">
        <v>1.496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548</v>
      </c>
    </row>
    <row r="205" spans="1:5" ht="63.75">
      <c r="A205" s="30" t="s">
        <v>42</v>
      </c>
      <c r="E205" s="31" t="s">
        <v>1200</v>
      </c>
    </row>
    <row r="206" spans="1:5" ht="12.75">
      <c r="A206" t="s">
        <v>44</v>
      </c>
      <c r="E206" s="29" t="s">
        <v>37</v>
      </c>
    </row>
    <row r="207" spans="1:16" ht="12.75">
      <c r="A207" s="19" t="s">
        <v>35</v>
      </c>
      <c s="23" t="s">
        <v>325</v>
      </c>
      <c s="23" t="s">
        <v>550</v>
      </c>
      <c s="19" t="s">
        <v>37</v>
      </c>
      <c s="24" t="s">
        <v>551</v>
      </c>
      <c s="25" t="s">
        <v>113</v>
      </c>
      <c s="26">
        <v>15.428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979</v>
      </c>
    </row>
    <row r="209" spans="1:5" ht="38.25">
      <c r="A209" s="30" t="s">
        <v>42</v>
      </c>
      <c r="E209" s="31" t="s">
        <v>1201</v>
      </c>
    </row>
    <row r="210" spans="1:5" ht="12.75">
      <c r="A210" t="s">
        <v>44</v>
      </c>
      <c r="E210" s="29" t="s">
        <v>37</v>
      </c>
    </row>
    <row r="211" spans="1:16" ht="12.75">
      <c r="A211" s="19" t="s">
        <v>35</v>
      </c>
      <c s="23" t="s">
        <v>329</v>
      </c>
      <c s="23" t="s">
        <v>553</v>
      </c>
      <c s="19" t="s">
        <v>37</v>
      </c>
      <c s="24" t="s">
        <v>554</v>
      </c>
      <c s="25" t="s">
        <v>155</v>
      </c>
      <c s="26">
        <v>34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555</v>
      </c>
    </row>
    <row r="213" spans="1:5" ht="25.5">
      <c r="A213" s="30" t="s">
        <v>42</v>
      </c>
      <c r="E213" s="31" t="s">
        <v>1199</v>
      </c>
    </row>
    <row r="214" spans="1:5" ht="12.75">
      <c r="A214" t="s">
        <v>44</v>
      </c>
      <c r="E214" s="29" t="s">
        <v>37</v>
      </c>
    </row>
    <row r="215" spans="1:18" ht="12.75" customHeight="1">
      <c r="A215" s="5" t="s">
        <v>33</v>
      </c>
      <c s="5"/>
      <c s="35" t="s">
        <v>27</v>
      </c>
      <c s="5"/>
      <c s="21" t="s">
        <v>560</v>
      </c>
      <c s="5"/>
      <c s="5"/>
      <c s="5"/>
      <c s="36">
        <f>0+Q215</f>
      </c>
      <c r="O215">
        <f>0+R215</f>
      </c>
      <c r="Q215">
        <f>0+I216</f>
      </c>
      <c>
        <f>0+O216</f>
      </c>
    </row>
    <row r="216" spans="1:16" ht="12.75">
      <c r="A216" s="19" t="s">
        <v>35</v>
      </c>
      <c s="23" t="s">
        <v>334</v>
      </c>
      <c s="23" t="s">
        <v>561</v>
      </c>
      <c s="19" t="s">
        <v>37</v>
      </c>
      <c s="24" t="s">
        <v>562</v>
      </c>
      <c s="25" t="s">
        <v>155</v>
      </c>
      <c s="26">
        <v>162.12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563</v>
      </c>
    </row>
    <row r="218" spans="1:5" ht="38.25">
      <c r="A218" s="30" t="s">
        <v>42</v>
      </c>
      <c r="E218" s="31" t="s">
        <v>1202</v>
      </c>
    </row>
    <row r="219" spans="1:5" ht="12.75">
      <c r="A219" t="s">
        <v>44</v>
      </c>
      <c r="E219" s="29" t="s">
        <v>37</v>
      </c>
    </row>
    <row r="220" spans="1:18" ht="12.75" customHeight="1">
      <c r="A220" s="5" t="s">
        <v>33</v>
      </c>
      <c s="5"/>
      <c s="35" t="s">
        <v>74</v>
      </c>
      <c s="5"/>
      <c s="21" t="s">
        <v>89</v>
      </c>
      <c s="5"/>
      <c s="5"/>
      <c s="5"/>
      <c s="36">
        <f>0+Q220</f>
      </c>
      <c r="O220">
        <f>0+R220</f>
      </c>
      <c r="Q220">
        <f>0+I221+I225+I229+I233</f>
      </c>
      <c>
        <f>0+O221+O225+O229+O233</f>
      </c>
    </row>
    <row r="221" spans="1:16" ht="25.5">
      <c r="A221" s="19" t="s">
        <v>35</v>
      </c>
      <c s="23" t="s">
        <v>337</v>
      </c>
      <c s="23" t="s">
        <v>565</v>
      </c>
      <c s="19" t="s">
        <v>37</v>
      </c>
      <c s="24" t="s">
        <v>566</v>
      </c>
      <c s="25" t="s">
        <v>155</v>
      </c>
      <c s="26">
        <v>593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567</v>
      </c>
    </row>
    <row r="223" spans="1:5" ht="63.75">
      <c r="A223" s="30" t="s">
        <v>42</v>
      </c>
      <c r="E223" s="31" t="s">
        <v>1203</v>
      </c>
    </row>
    <row r="224" spans="1:5" ht="12.75">
      <c r="A224" t="s">
        <v>44</v>
      </c>
      <c r="E224" s="29" t="s">
        <v>37</v>
      </c>
    </row>
    <row r="225" spans="1:16" ht="12.75">
      <c r="A225" s="19" t="s">
        <v>35</v>
      </c>
      <c s="23" t="s">
        <v>342</v>
      </c>
      <c s="23" t="s">
        <v>569</v>
      </c>
      <c s="19" t="s">
        <v>37</v>
      </c>
      <c s="24" t="s">
        <v>570</v>
      </c>
      <c s="25" t="s">
        <v>155</v>
      </c>
      <c s="26">
        <v>150.54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571</v>
      </c>
    </row>
    <row r="227" spans="1:5" ht="63.75">
      <c r="A227" s="30" t="s">
        <v>42</v>
      </c>
      <c r="E227" s="31" t="s">
        <v>1204</v>
      </c>
    </row>
    <row r="228" spans="1:5" ht="12.75">
      <c r="A228" t="s">
        <v>44</v>
      </c>
      <c r="E228" s="29" t="s">
        <v>37</v>
      </c>
    </row>
    <row r="229" spans="1:16" ht="12.75">
      <c r="A229" s="19" t="s">
        <v>35</v>
      </c>
      <c s="23" t="s">
        <v>347</v>
      </c>
      <c s="23" t="s">
        <v>573</v>
      </c>
      <c s="19" t="s">
        <v>37</v>
      </c>
      <c s="24" t="s">
        <v>574</v>
      </c>
      <c s="25" t="s">
        <v>155</v>
      </c>
      <c s="26">
        <v>21.06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575</v>
      </c>
    </row>
    <row r="231" spans="1:5" ht="12.75">
      <c r="A231" s="30" t="s">
        <v>42</v>
      </c>
      <c r="E231" s="31" t="s">
        <v>1205</v>
      </c>
    </row>
    <row r="232" spans="1:5" ht="12.75">
      <c r="A232" t="s">
        <v>44</v>
      </c>
      <c r="E232" s="29" t="s">
        <v>37</v>
      </c>
    </row>
    <row r="233" spans="1:16" ht="12.75">
      <c r="A233" s="19" t="s">
        <v>35</v>
      </c>
      <c s="23" t="s">
        <v>351</v>
      </c>
      <c s="23" t="s">
        <v>577</v>
      </c>
      <c s="19" t="s">
        <v>37</v>
      </c>
      <c s="24" t="s">
        <v>578</v>
      </c>
      <c s="25" t="s">
        <v>155</v>
      </c>
      <c s="26">
        <v>25.476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579</v>
      </c>
    </row>
    <row r="235" spans="1:5" ht="12.75">
      <c r="A235" s="30" t="s">
        <v>42</v>
      </c>
      <c r="E235" s="31" t="s">
        <v>1206</v>
      </c>
    </row>
    <row r="236" spans="1:5" ht="12.75">
      <c r="A236" t="s">
        <v>44</v>
      </c>
      <c r="E236" s="29" t="s">
        <v>37</v>
      </c>
    </row>
    <row r="237" spans="1:18" ht="12.75" customHeight="1">
      <c r="A237" s="5" t="s">
        <v>33</v>
      </c>
      <c s="5"/>
      <c s="35" t="s">
        <v>76</v>
      </c>
      <c s="5"/>
      <c s="21" t="s">
        <v>293</v>
      </c>
      <c s="5"/>
      <c s="5"/>
      <c s="5"/>
      <c s="36">
        <f>0+Q237</f>
      </c>
      <c r="O237">
        <f>0+R237</f>
      </c>
      <c r="Q237">
        <f>0+I238+I242+I246+I250</f>
      </c>
      <c>
        <f>0+O238+O242+O246+O250</f>
      </c>
    </row>
    <row r="238" spans="1:16" ht="12.75">
      <c r="A238" s="19" t="s">
        <v>35</v>
      </c>
      <c s="23" t="s">
        <v>356</v>
      </c>
      <c s="23" t="s">
        <v>581</v>
      </c>
      <c s="19" t="s">
        <v>37</v>
      </c>
      <c s="24" t="s">
        <v>582</v>
      </c>
      <c s="25" t="s">
        <v>131</v>
      </c>
      <c s="26">
        <v>20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583</v>
      </c>
    </row>
    <row r="240" spans="1:5" ht="12.75">
      <c r="A240" s="30" t="s">
        <v>42</v>
      </c>
      <c r="E240" s="31" t="s">
        <v>996</v>
      </c>
    </row>
    <row r="241" spans="1:5" ht="12.75">
      <c r="A241" t="s">
        <v>44</v>
      </c>
      <c r="E241" s="29" t="s">
        <v>37</v>
      </c>
    </row>
    <row r="242" spans="1:16" ht="12.75">
      <c r="A242" s="19" t="s">
        <v>35</v>
      </c>
      <c s="23" t="s">
        <v>361</v>
      </c>
      <c s="23" t="s">
        <v>585</v>
      </c>
      <c s="19" t="s">
        <v>37</v>
      </c>
      <c s="24" t="s">
        <v>586</v>
      </c>
      <c s="25" t="s">
        <v>131</v>
      </c>
      <c s="26">
        <v>32.7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587</v>
      </c>
    </row>
    <row r="244" spans="1:5" ht="12.75">
      <c r="A244" s="30" t="s">
        <v>42</v>
      </c>
      <c r="E244" s="31" t="s">
        <v>1189</v>
      </c>
    </row>
    <row r="245" spans="1:5" ht="12.75">
      <c r="A245" t="s">
        <v>44</v>
      </c>
      <c r="E245" s="29" t="s">
        <v>37</v>
      </c>
    </row>
    <row r="246" spans="1:16" ht="12.75">
      <c r="A246" s="19" t="s">
        <v>35</v>
      </c>
      <c s="23" t="s">
        <v>366</v>
      </c>
      <c s="23" t="s">
        <v>588</v>
      </c>
      <c s="19" t="s">
        <v>37</v>
      </c>
      <c s="24" t="s">
        <v>589</v>
      </c>
      <c s="25" t="s">
        <v>131</v>
      </c>
      <c s="26">
        <v>170.4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590</v>
      </c>
    </row>
    <row r="248" spans="1:5" ht="38.25">
      <c r="A248" s="30" t="s">
        <v>42</v>
      </c>
      <c r="E248" s="31" t="s">
        <v>1207</v>
      </c>
    </row>
    <row r="249" spans="1:5" ht="12.75">
      <c r="A249" t="s">
        <v>44</v>
      </c>
      <c r="E249" s="29" t="s">
        <v>37</v>
      </c>
    </row>
    <row r="250" spans="1:16" ht="12.75">
      <c r="A250" s="19" t="s">
        <v>35</v>
      </c>
      <c s="23" t="s">
        <v>370</v>
      </c>
      <c s="23" t="s">
        <v>1208</v>
      </c>
      <c s="19" t="s">
        <v>37</v>
      </c>
      <c s="24" t="s">
        <v>1209</v>
      </c>
      <c s="25" t="s">
        <v>86</v>
      </c>
      <c s="26">
        <v>1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1210</v>
      </c>
    </row>
    <row r="252" spans="1:5" ht="25.5">
      <c r="A252" s="30" t="s">
        <v>42</v>
      </c>
      <c r="E252" s="31" t="s">
        <v>1211</v>
      </c>
    </row>
    <row r="253" spans="1:5" ht="12.75">
      <c r="A253" t="s">
        <v>44</v>
      </c>
      <c r="E253" s="29" t="s">
        <v>37</v>
      </c>
    </row>
    <row r="254" spans="1:18" ht="12.75" customHeight="1">
      <c r="A254" s="5" t="s">
        <v>33</v>
      </c>
      <c s="5"/>
      <c s="35" t="s">
        <v>30</v>
      </c>
      <c s="5"/>
      <c s="21" t="s">
        <v>303</v>
      </c>
      <c s="5"/>
      <c s="5"/>
      <c s="5"/>
      <c s="36">
        <f>0+Q254</f>
      </c>
      <c r="O254">
        <f>0+R254</f>
      </c>
      <c r="Q254">
        <f>0+I255+I259+I263+I267+I271+I275+I279+I283+I287+I291+I295+I299+I303+I307+I311+I315+I319</f>
      </c>
      <c>
        <f>0+O255+O259+O263+O267+O271+O275+O279+O283+O287+O291+O295+O299+O303+O307+O311+O315+O319</f>
      </c>
    </row>
    <row r="255" spans="1:16" ht="12.75">
      <c r="A255" s="19" t="s">
        <v>35</v>
      </c>
      <c s="23" t="s">
        <v>373</v>
      </c>
      <c s="23" t="s">
        <v>596</v>
      </c>
      <c s="19" t="s">
        <v>37</v>
      </c>
      <c s="24" t="s">
        <v>597</v>
      </c>
      <c s="25" t="s">
        <v>131</v>
      </c>
      <c s="26">
        <v>18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598</v>
      </c>
    </row>
    <row r="257" spans="1:5" ht="12.75">
      <c r="A257" s="30" t="s">
        <v>42</v>
      </c>
      <c r="E257" s="31" t="s">
        <v>1212</v>
      </c>
    </row>
    <row r="258" spans="1:5" ht="12.75">
      <c r="A258" t="s">
        <v>44</v>
      </c>
      <c r="E258" s="29" t="s">
        <v>37</v>
      </c>
    </row>
    <row r="259" spans="1:16" ht="12.75">
      <c r="A259" s="19" t="s">
        <v>35</v>
      </c>
      <c s="23" t="s">
        <v>595</v>
      </c>
      <c s="23" t="s">
        <v>601</v>
      </c>
      <c s="19" t="s">
        <v>37</v>
      </c>
      <c s="24" t="s">
        <v>602</v>
      </c>
      <c s="25" t="s">
        <v>131</v>
      </c>
      <c s="26">
        <v>76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603</v>
      </c>
    </row>
    <row r="261" spans="1:5" ht="38.25">
      <c r="A261" s="30" t="s">
        <v>42</v>
      </c>
      <c r="E261" s="31" t="s">
        <v>1213</v>
      </c>
    </row>
    <row r="262" spans="1:5" ht="12.75">
      <c r="A262" t="s">
        <v>44</v>
      </c>
      <c r="E262" s="29" t="s">
        <v>37</v>
      </c>
    </row>
    <row r="263" spans="1:16" ht="12.75">
      <c r="A263" s="19" t="s">
        <v>35</v>
      </c>
      <c s="23" t="s">
        <v>600</v>
      </c>
      <c s="23" t="s">
        <v>606</v>
      </c>
      <c s="19" t="s">
        <v>37</v>
      </c>
      <c s="24" t="s">
        <v>607</v>
      </c>
      <c s="25" t="s">
        <v>131</v>
      </c>
      <c s="26">
        <v>83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608</v>
      </c>
    </row>
    <row r="265" spans="1:5" ht="38.25">
      <c r="A265" s="30" t="s">
        <v>42</v>
      </c>
      <c r="E265" s="31" t="s">
        <v>1214</v>
      </c>
    </row>
    <row r="266" spans="1:5" ht="12.75">
      <c r="A266" t="s">
        <v>44</v>
      </c>
      <c r="E266" s="29" t="s">
        <v>37</v>
      </c>
    </row>
    <row r="267" spans="1:16" ht="12.75">
      <c r="A267" s="19" t="s">
        <v>35</v>
      </c>
      <c s="23" t="s">
        <v>605</v>
      </c>
      <c s="23" t="s">
        <v>616</v>
      </c>
      <c s="19" t="s">
        <v>37</v>
      </c>
      <c s="24" t="s">
        <v>617</v>
      </c>
      <c s="25" t="s">
        <v>131</v>
      </c>
      <c s="26">
        <v>88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992</v>
      </c>
    </row>
    <row r="269" spans="1:5" ht="38.25">
      <c r="A269" s="30" t="s">
        <v>42</v>
      </c>
      <c r="E269" s="31" t="s">
        <v>1215</v>
      </c>
    </row>
    <row r="270" spans="1:5" ht="12.75">
      <c r="A270" t="s">
        <v>44</v>
      </c>
      <c r="E270" s="29" t="s">
        <v>37</v>
      </c>
    </row>
    <row r="271" spans="1:16" ht="12.75">
      <c r="A271" s="19" t="s">
        <v>35</v>
      </c>
      <c s="23" t="s">
        <v>610</v>
      </c>
      <c s="23" t="s">
        <v>624</v>
      </c>
      <c s="19" t="s">
        <v>37</v>
      </c>
      <c s="24" t="s">
        <v>625</v>
      </c>
      <c s="25" t="s">
        <v>86</v>
      </c>
      <c s="26">
        <v>6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626</v>
      </c>
    </row>
    <row r="273" spans="1:5" ht="51">
      <c r="A273" s="30" t="s">
        <v>42</v>
      </c>
      <c r="E273" s="31" t="s">
        <v>627</v>
      </c>
    </row>
    <row r="274" spans="1:5" ht="12.75">
      <c r="A274" t="s">
        <v>44</v>
      </c>
      <c r="E274" s="29" t="s">
        <v>37</v>
      </c>
    </row>
    <row r="275" spans="1:16" ht="12.75">
      <c r="A275" s="19" t="s">
        <v>35</v>
      </c>
      <c s="23" t="s">
        <v>615</v>
      </c>
      <c s="23" t="s">
        <v>629</v>
      </c>
      <c s="19" t="s">
        <v>37</v>
      </c>
      <c s="24" t="s">
        <v>630</v>
      </c>
      <c s="25" t="s">
        <v>86</v>
      </c>
      <c s="26">
        <v>2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37</v>
      </c>
    </row>
    <row r="277" spans="1:5" ht="12.75">
      <c r="A277" s="30" t="s">
        <v>42</v>
      </c>
      <c r="E277" s="31" t="s">
        <v>88</v>
      </c>
    </row>
    <row r="278" spans="1:5" ht="12.75">
      <c r="A278" t="s">
        <v>44</v>
      </c>
      <c r="E278" s="29" t="s">
        <v>37</v>
      </c>
    </row>
    <row r="279" spans="1:16" ht="12.75">
      <c r="A279" s="19" t="s">
        <v>35</v>
      </c>
      <c s="23" t="s">
        <v>620</v>
      </c>
      <c s="23" t="s">
        <v>632</v>
      </c>
      <c s="19" t="s">
        <v>37</v>
      </c>
      <c s="24" t="s">
        <v>633</v>
      </c>
      <c s="25" t="s">
        <v>131</v>
      </c>
      <c s="26">
        <v>26.3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634</v>
      </c>
    </row>
    <row r="281" spans="1:5" ht="25.5">
      <c r="A281" s="30" t="s">
        <v>42</v>
      </c>
      <c r="E281" s="31" t="s">
        <v>1216</v>
      </c>
    </row>
    <row r="282" spans="1:5" ht="12.75">
      <c r="A282" t="s">
        <v>44</v>
      </c>
      <c r="E282" s="29" t="s">
        <v>37</v>
      </c>
    </row>
    <row r="283" spans="1:16" ht="12.75">
      <c r="A283" s="19" t="s">
        <v>35</v>
      </c>
      <c s="23" t="s">
        <v>623</v>
      </c>
      <c s="23" t="s">
        <v>637</v>
      </c>
      <c s="19" t="s">
        <v>37</v>
      </c>
      <c s="24" t="s">
        <v>638</v>
      </c>
      <c s="25" t="s">
        <v>131</v>
      </c>
      <c s="26">
        <v>20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639</v>
      </c>
    </row>
    <row r="285" spans="1:5" ht="12.75">
      <c r="A285" s="30" t="s">
        <v>42</v>
      </c>
      <c r="E285" s="31" t="s">
        <v>996</v>
      </c>
    </row>
    <row r="286" spans="1:5" ht="12.75">
      <c r="A286" t="s">
        <v>44</v>
      </c>
      <c r="E286" s="29" t="s">
        <v>37</v>
      </c>
    </row>
    <row r="287" spans="1:16" ht="12.75">
      <c r="A287" s="19" t="s">
        <v>35</v>
      </c>
      <c s="23" t="s">
        <v>628</v>
      </c>
      <c s="23" t="s">
        <v>642</v>
      </c>
      <c s="19" t="s">
        <v>37</v>
      </c>
      <c s="24" t="s">
        <v>643</v>
      </c>
      <c s="25" t="s">
        <v>86</v>
      </c>
      <c s="26">
        <v>1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37</v>
      </c>
    </row>
    <row r="289" spans="1:5" ht="25.5">
      <c r="A289" s="30" t="s">
        <v>42</v>
      </c>
      <c r="E289" s="31" t="s">
        <v>1217</v>
      </c>
    </row>
    <row r="290" spans="1:5" ht="12.75">
      <c r="A290" t="s">
        <v>44</v>
      </c>
      <c r="E290" s="29" t="s">
        <v>37</v>
      </c>
    </row>
    <row r="291" spans="1:16" ht="12.75">
      <c r="A291" s="19" t="s">
        <v>35</v>
      </c>
      <c s="23" t="s">
        <v>631</v>
      </c>
      <c s="23" t="s">
        <v>646</v>
      </c>
      <c s="19" t="s">
        <v>37</v>
      </c>
      <c s="24" t="s">
        <v>647</v>
      </c>
      <c s="25" t="s">
        <v>86</v>
      </c>
      <c s="26">
        <v>6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37</v>
      </c>
    </row>
    <row r="293" spans="1:5" ht="25.5">
      <c r="A293" s="30" t="s">
        <v>42</v>
      </c>
      <c r="E293" s="31" t="s">
        <v>1218</v>
      </c>
    </row>
    <row r="294" spans="1:5" ht="12.75">
      <c r="A294" t="s">
        <v>44</v>
      </c>
      <c r="E294" s="29" t="s">
        <v>37</v>
      </c>
    </row>
    <row r="295" spans="1:16" ht="12.75">
      <c r="A295" s="19" t="s">
        <v>35</v>
      </c>
      <c s="23" t="s">
        <v>636</v>
      </c>
      <c s="23" t="s">
        <v>650</v>
      </c>
      <c s="19" t="s">
        <v>37</v>
      </c>
      <c s="24" t="s">
        <v>651</v>
      </c>
      <c s="25" t="s">
        <v>155</v>
      </c>
      <c s="26">
        <v>440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652</v>
      </c>
    </row>
    <row r="297" spans="1:5" ht="25.5">
      <c r="A297" s="30" t="s">
        <v>42</v>
      </c>
      <c r="E297" s="31" t="s">
        <v>1219</v>
      </c>
    </row>
    <row r="298" spans="1:5" ht="12.75">
      <c r="A298" t="s">
        <v>44</v>
      </c>
      <c r="E298" s="29" t="s">
        <v>37</v>
      </c>
    </row>
    <row r="299" spans="1:16" ht="12.75">
      <c r="A299" s="19" t="s">
        <v>35</v>
      </c>
      <c s="23" t="s">
        <v>641</v>
      </c>
      <c s="23" t="s">
        <v>655</v>
      </c>
      <c s="19" t="s">
        <v>37</v>
      </c>
      <c s="24" t="s">
        <v>656</v>
      </c>
      <c s="25" t="s">
        <v>155</v>
      </c>
      <c s="26">
        <v>1080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657</v>
      </c>
    </row>
    <row r="301" spans="1:5" ht="25.5">
      <c r="A301" s="30" t="s">
        <v>42</v>
      </c>
      <c r="E301" s="31" t="s">
        <v>1220</v>
      </c>
    </row>
    <row r="302" spans="1:5" ht="12.75">
      <c r="A302" t="s">
        <v>44</v>
      </c>
      <c r="E302" s="29" t="s">
        <v>37</v>
      </c>
    </row>
    <row r="303" spans="1:16" ht="12.75">
      <c r="A303" s="19" t="s">
        <v>35</v>
      </c>
      <c s="23" t="s">
        <v>645</v>
      </c>
      <c s="23" t="s">
        <v>660</v>
      </c>
      <c s="19" t="s">
        <v>37</v>
      </c>
      <c s="24" t="s">
        <v>661</v>
      </c>
      <c s="25" t="s">
        <v>113</v>
      </c>
      <c s="26">
        <v>426.87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662</v>
      </c>
    </row>
    <row r="305" spans="1:5" ht="25.5">
      <c r="A305" s="30" t="s">
        <v>42</v>
      </c>
      <c r="E305" s="31" t="s">
        <v>1221</v>
      </c>
    </row>
    <row r="306" spans="1:5" ht="12.75">
      <c r="A306" t="s">
        <v>44</v>
      </c>
      <c r="E306" s="29" t="s">
        <v>37</v>
      </c>
    </row>
    <row r="307" spans="1:16" ht="12.75">
      <c r="A307" s="19" t="s">
        <v>35</v>
      </c>
      <c s="23" t="s">
        <v>649</v>
      </c>
      <c s="23" t="s">
        <v>367</v>
      </c>
      <c s="19" t="s">
        <v>37</v>
      </c>
      <c s="24" t="s">
        <v>368</v>
      </c>
      <c s="25" t="s">
        <v>113</v>
      </c>
      <c s="26">
        <v>70.05</v>
      </c>
      <c s="27">
        <v>0</v>
      </c>
      <c s="27">
        <f>ROUND(ROUND(H307,2)*ROUND(G307,3),2)</f>
      </c>
      <c r="O307">
        <f>(I307*21)/100</f>
      </c>
      <c t="s">
        <v>13</v>
      </c>
    </row>
    <row r="308" spans="1:5" ht="12.75">
      <c r="A308" s="28" t="s">
        <v>40</v>
      </c>
      <c r="E308" s="29" t="s">
        <v>665</v>
      </c>
    </row>
    <row r="309" spans="1:5" ht="38.25">
      <c r="A309" s="30" t="s">
        <v>42</v>
      </c>
      <c r="E309" s="31" t="s">
        <v>1222</v>
      </c>
    </row>
    <row r="310" spans="1:5" ht="12.75">
      <c r="A310" t="s">
        <v>44</v>
      </c>
      <c r="E310" s="29" t="s">
        <v>37</v>
      </c>
    </row>
    <row r="311" spans="1:16" ht="12.75">
      <c r="A311" s="19" t="s">
        <v>35</v>
      </c>
      <c s="23" t="s">
        <v>654</v>
      </c>
      <c s="23" t="s">
        <v>668</v>
      </c>
      <c s="19" t="s">
        <v>65</v>
      </c>
      <c s="24" t="s">
        <v>669</v>
      </c>
      <c s="25" t="s">
        <v>113</v>
      </c>
      <c s="26">
        <v>156.575</v>
      </c>
      <c s="27">
        <v>0</v>
      </c>
      <c s="27">
        <f>ROUND(ROUND(H311,2)*ROUND(G311,3),2)</f>
      </c>
      <c r="O311">
        <f>(I311*21)/100</f>
      </c>
      <c t="s">
        <v>13</v>
      </c>
    </row>
    <row r="312" spans="1:5" ht="12.75">
      <c r="A312" s="28" t="s">
        <v>40</v>
      </c>
      <c r="E312" s="29" t="s">
        <v>670</v>
      </c>
    </row>
    <row r="313" spans="1:5" ht="89.25">
      <c r="A313" s="30" t="s">
        <v>42</v>
      </c>
      <c r="E313" s="31" t="s">
        <v>1223</v>
      </c>
    </row>
    <row r="314" spans="1:5" ht="12.75">
      <c r="A314" t="s">
        <v>44</v>
      </c>
      <c r="E314" s="29" t="s">
        <v>37</v>
      </c>
    </row>
    <row r="315" spans="1:16" ht="12.75">
      <c r="A315" s="19" t="s">
        <v>35</v>
      </c>
      <c s="23" t="s">
        <v>659</v>
      </c>
      <c s="23" t="s">
        <v>668</v>
      </c>
      <c s="19" t="s">
        <v>68</v>
      </c>
      <c s="24" t="s">
        <v>669</v>
      </c>
      <c s="25" t="s">
        <v>113</v>
      </c>
      <c s="26">
        <v>719.2</v>
      </c>
      <c s="27">
        <v>0</v>
      </c>
      <c s="27">
        <f>ROUND(ROUND(H315,2)*ROUND(G315,3),2)</f>
      </c>
      <c r="O315">
        <f>(I315*21)/100</f>
      </c>
      <c t="s">
        <v>13</v>
      </c>
    </row>
    <row r="316" spans="1:5" ht="12.75">
      <c r="A316" s="28" t="s">
        <v>40</v>
      </c>
      <c r="E316" s="29" t="s">
        <v>673</v>
      </c>
    </row>
    <row r="317" spans="1:5" ht="51">
      <c r="A317" s="30" t="s">
        <v>42</v>
      </c>
      <c r="E317" s="31" t="s">
        <v>1224</v>
      </c>
    </row>
    <row r="318" spans="1:5" ht="12.75">
      <c r="A318" t="s">
        <v>44</v>
      </c>
      <c r="E318" s="29" t="s">
        <v>37</v>
      </c>
    </row>
    <row r="319" spans="1:16" ht="12.75">
      <c r="A319" s="19" t="s">
        <v>35</v>
      </c>
      <c s="23" t="s">
        <v>664</v>
      </c>
      <c s="23" t="s">
        <v>676</v>
      </c>
      <c s="19" t="s">
        <v>37</v>
      </c>
      <c s="24" t="s">
        <v>677</v>
      </c>
      <c s="25" t="s">
        <v>155</v>
      </c>
      <c s="26">
        <v>385</v>
      </c>
      <c s="27">
        <v>0</v>
      </c>
      <c s="27">
        <f>ROUND(ROUND(H319,2)*ROUND(G319,3),2)</f>
      </c>
      <c r="O319">
        <f>(I319*21)/100</f>
      </c>
      <c t="s">
        <v>13</v>
      </c>
    </row>
    <row r="320" spans="1:5" ht="12.75">
      <c r="A320" s="28" t="s">
        <v>40</v>
      </c>
      <c r="E320" s="29" t="s">
        <v>37</v>
      </c>
    </row>
    <row r="321" spans="1:5" ht="12.75">
      <c r="A321" s="30" t="s">
        <v>42</v>
      </c>
      <c r="E321" s="31" t="s">
        <v>1225</v>
      </c>
    </row>
    <row r="322" spans="1:5" ht="12.75">
      <c r="A322" t="s">
        <v>44</v>
      </c>
      <c r="E322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0+O9+O30+O103+O112+O121+O146+O171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1226</v>
      </c>
      <c s="32">
        <f>0+I9+I30+I103+I112+I121+I146+I171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1056</v>
      </c>
      <c s="1"/>
      <c s="10" t="s">
        <v>1057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1226</v>
      </c>
      <c s="5"/>
      <c s="14" t="s">
        <v>1227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9" t="s">
        <v>35</v>
      </c>
      <c s="23" t="s">
        <v>19</v>
      </c>
      <c s="23" t="s">
        <v>100</v>
      </c>
      <c s="19" t="s">
        <v>65</v>
      </c>
      <c s="24" t="s">
        <v>101</v>
      </c>
      <c s="25" t="s">
        <v>102</v>
      </c>
      <c s="26">
        <v>235.27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103</v>
      </c>
    </row>
    <row r="12" spans="1:5" ht="38.25">
      <c r="A12" s="30" t="s">
        <v>42</v>
      </c>
      <c r="E12" s="31" t="s">
        <v>1228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107</v>
      </c>
      <c s="19" t="s">
        <v>37</v>
      </c>
      <c s="24" t="s">
        <v>108</v>
      </c>
      <c s="25" t="s">
        <v>102</v>
      </c>
      <c s="26">
        <v>581.21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109</v>
      </c>
    </row>
    <row r="16" spans="1:5" ht="12.75">
      <c r="A16" s="30" t="s">
        <v>42</v>
      </c>
      <c r="E16" s="31" t="s">
        <v>1229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703</v>
      </c>
      <c s="19" t="s">
        <v>704</v>
      </c>
      <c s="24" t="s">
        <v>705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63.75">
      <c r="A19" s="28" t="s">
        <v>40</v>
      </c>
      <c r="E19" s="29" t="s">
        <v>1230</v>
      </c>
    </row>
    <row r="20" spans="1:5" ht="12.75">
      <c r="A20" s="30" t="s">
        <v>42</v>
      </c>
      <c r="E20" s="31" t="s">
        <v>56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707</v>
      </c>
      <c s="19" t="s">
        <v>704</v>
      </c>
      <c s="24" t="s">
        <v>708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56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388</v>
      </c>
      <c s="19" t="s">
        <v>37</v>
      </c>
      <c s="24" t="s">
        <v>389</v>
      </c>
      <c s="25" t="s">
        <v>86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709</v>
      </c>
    </row>
    <row r="28" spans="1:5" ht="12.75">
      <c r="A28" s="30" t="s">
        <v>42</v>
      </c>
      <c r="E28" s="31" t="s">
        <v>56</v>
      </c>
    </row>
    <row r="29" spans="1:5" ht="12.75">
      <c r="A29" t="s">
        <v>44</v>
      </c>
      <c r="E29" s="29" t="s">
        <v>37</v>
      </c>
    </row>
    <row r="30" spans="1:18" ht="12.75" customHeight="1">
      <c r="A30" s="5" t="s">
        <v>33</v>
      </c>
      <c s="5"/>
      <c s="35" t="s">
        <v>19</v>
      </c>
      <c s="5"/>
      <c s="21" t="s">
        <v>116</v>
      </c>
      <c s="5"/>
      <c s="5"/>
      <c s="5"/>
      <c s="36">
        <f>0+Q30</f>
      </c>
      <c r="O30">
        <f>0+R30</f>
      </c>
      <c r="Q30">
        <f>0+I31+I35+I39+I43+I47+I51+I55+I59+I63+I67+I71+I75+I79+I83+I87+I91+I95+I99</f>
      </c>
      <c>
        <f>0+O31+O35+O39+O43+O47+O51+O55+O59+O63+O67+O71+O75+O79+O83+O87+O91+O95+O99</f>
      </c>
    </row>
    <row r="31" spans="1:16" ht="12.75">
      <c r="A31" s="19" t="s">
        <v>35</v>
      </c>
      <c s="23" t="s">
        <v>27</v>
      </c>
      <c s="23" t="s">
        <v>710</v>
      </c>
      <c s="19" t="s">
        <v>37</v>
      </c>
      <c s="24" t="s">
        <v>711</v>
      </c>
      <c s="25" t="s">
        <v>155</v>
      </c>
      <c s="26">
        <v>316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712</v>
      </c>
    </row>
    <row r="33" spans="1:5" ht="25.5">
      <c r="A33" s="30" t="s">
        <v>42</v>
      </c>
      <c r="E33" s="31" t="s">
        <v>1231</v>
      </c>
    </row>
    <row r="34" spans="1:5" ht="12.75">
      <c r="A34" t="s">
        <v>44</v>
      </c>
      <c r="E34" s="29" t="s">
        <v>37</v>
      </c>
    </row>
    <row r="35" spans="1:16" ht="12.75">
      <c r="A35" s="19" t="s">
        <v>35</v>
      </c>
      <c s="23" t="s">
        <v>74</v>
      </c>
      <c s="23" t="s">
        <v>714</v>
      </c>
      <c s="19" t="s">
        <v>37</v>
      </c>
      <c s="24" t="s">
        <v>715</v>
      </c>
      <c s="25" t="s">
        <v>86</v>
      </c>
      <c s="26">
        <v>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38.25">
      <c r="A36" s="28" t="s">
        <v>40</v>
      </c>
      <c r="E36" s="29" t="s">
        <v>716</v>
      </c>
    </row>
    <row r="37" spans="1:5" ht="25.5">
      <c r="A37" s="30" t="s">
        <v>42</v>
      </c>
      <c r="E37" s="31" t="s">
        <v>1232</v>
      </c>
    </row>
    <row r="38" spans="1:5" ht="12.75">
      <c r="A38" t="s">
        <v>44</v>
      </c>
      <c r="E38" s="29" t="s">
        <v>37</v>
      </c>
    </row>
    <row r="39" spans="1:16" ht="12.75">
      <c r="A39" s="19" t="s">
        <v>35</v>
      </c>
      <c s="23" t="s">
        <v>76</v>
      </c>
      <c s="23" t="s">
        <v>1233</v>
      </c>
      <c s="19" t="s">
        <v>37</v>
      </c>
      <c s="24" t="s">
        <v>1234</v>
      </c>
      <c s="25" t="s">
        <v>86</v>
      </c>
      <c s="26">
        <v>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716</v>
      </c>
    </row>
    <row r="41" spans="1:5" ht="25.5">
      <c r="A41" s="30" t="s">
        <v>42</v>
      </c>
      <c r="E41" s="31" t="s">
        <v>1235</v>
      </c>
    </row>
    <row r="42" spans="1:5" ht="12.75">
      <c r="A42" t="s">
        <v>44</v>
      </c>
      <c r="E42" s="29" t="s">
        <v>37</v>
      </c>
    </row>
    <row r="43" spans="1:16" ht="25.5">
      <c r="A43" s="19" t="s">
        <v>35</v>
      </c>
      <c s="23" t="s">
        <v>30</v>
      </c>
      <c s="23" t="s">
        <v>718</v>
      </c>
      <c s="19" t="s">
        <v>37</v>
      </c>
      <c s="24" t="s">
        <v>719</v>
      </c>
      <c s="25" t="s">
        <v>113</v>
      </c>
      <c s="26">
        <v>48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720</v>
      </c>
    </row>
    <row r="45" spans="1:5" ht="12.75">
      <c r="A45" s="30" t="s">
        <v>42</v>
      </c>
      <c r="E45" s="31" t="s">
        <v>1236</v>
      </c>
    </row>
    <row r="46" spans="1:5" ht="12.75">
      <c r="A46" t="s">
        <v>44</v>
      </c>
      <c r="E46" s="29" t="s">
        <v>37</v>
      </c>
    </row>
    <row r="47" spans="1:16" ht="25.5">
      <c r="A47" s="19" t="s">
        <v>35</v>
      </c>
      <c s="23" t="s">
        <v>32</v>
      </c>
      <c s="23" t="s">
        <v>117</v>
      </c>
      <c s="19" t="s">
        <v>37</v>
      </c>
      <c s="24" t="s">
        <v>118</v>
      </c>
      <c s="25" t="s">
        <v>113</v>
      </c>
      <c s="26">
        <v>240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1237</v>
      </c>
    </row>
    <row r="49" spans="1:5" ht="25.5">
      <c r="A49" s="30" t="s">
        <v>42</v>
      </c>
      <c r="E49" s="31" t="s">
        <v>1238</v>
      </c>
    </row>
    <row r="50" spans="1:5" ht="12.75">
      <c r="A50" t="s">
        <v>44</v>
      </c>
      <c r="E50" s="29" t="s">
        <v>37</v>
      </c>
    </row>
    <row r="51" spans="1:16" ht="25.5">
      <c r="A51" s="19" t="s">
        <v>35</v>
      </c>
      <c s="23" t="s">
        <v>90</v>
      </c>
      <c s="23" t="s">
        <v>687</v>
      </c>
      <c s="19" t="s">
        <v>37</v>
      </c>
      <c s="24" t="s">
        <v>688</v>
      </c>
      <c s="25" t="s">
        <v>113</v>
      </c>
      <c s="26">
        <v>153.9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689</v>
      </c>
    </row>
    <row r="53" spans="1:5" ht="76.5">
      <c r="A53" s="30" t="s">
        <v>42</v>
      </c>
      <c r="E53" s="31" t="s">
        <v>1239</v>
      </c>
    </row>
    <row r="54" spans="1:5" ht="12.75">
      <c r="A54" t="s">
        <v>44</v>
      </c>
      <c r="E54" s="29" t="s">
        <v>37</v>
      </c>
    </row>
    <row r="55" spans="1:16" ht="25.5">
      <c r="A55" s="19" t="s">
        <v>35</v>
      </c>
      <c s="23" t="s">
        <v>94</v>
      </c>
      <c s="23" t="s">
        <v>723</v>
      </c>
      <c s="19" t="s">
        <v>37</v>
      </c>
      <c s="24" t="s">
        <v>724</v>
      </c>
      <c s="25" t="s">
        <v>113</v>
      </c>
      <c s="26">
        <v>34.977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725</v>
      </c>
    </row>
    <row r="57" spans="1:5" ht="25.5">
      <c r="A57" s="30" t="s">
        <v>42</v>
      </c>
      <c r="E57" s="31" t="s">
        <v>1240</v>
      </c>
    </row>
    <row r="58" spans="1:5" ht="12.75">
      <c r="A58" t="s">
        <v>44</v>
      </c>
      <c r="E58" s="29" t="s">
        <v>37</v>
      </c>
    </row>
    <row r="59" spans="1:16" ht="12.75">
      <c r="A59" s="19" t="s">
        <v>35</v>
      </c>
      <c s="23" t="s">
        <v>150</v>
      </c>
      <c s="23" t="s">
        <v>138</v>
      </c>
      <c s="19" t="s">
        <v>37</v>
      </c>
      <c s="24" t="s">
        <v>139</v>
      </c>
      <c s="25" t="s">
        <v>131</v>
      </c>
      <c s="26">
        <v>54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25.5">
      <c r="A60" s="28" t="s">
        <v>40</v>
      </c>
      <c r="E60" s="29" t="s">
        <v>727</v>
      </c>
    </row>
    <row r="61" spans="1:5" ht="25.5">
      <c r="A61" s="30" t="s">
        <v>42</v>
      </c>
      <c r="E61" s="31" t="s">
        <v>1241</v>
      </c>
    </row>
    <row r="62" spans="1:5" ht="12.75">
      <c r="A62" t="s">
        <v>44</v>
      </c>
      <c r="E62" s="29" t="s">
        <v>37</v>
      </c>
    </row>
    <row r="63" spans="1:16" ht="12.75">
      <c r="A63" s="19" t="s">
        <v>35</v>
      </c>
      <c s="23" t="s">
        <v>152</v>
      </c>
      <c s="23" t="s">
        <v>733</v>
      </c>
      <c s="19" t="s">
        <v>37</v>
      </c>
      <c s="24" t="s">
        <v>734</v>
      </c>
      <c s="25" t="s">
        <v>113</v>
      </c>
      <c s="26">
        <v>92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735</v>
      </c>
    </row>
    <row r="65" spans="1:5" ht="38.25">
      <c r="A65" s="30" t="s">
        <v>42</v>
      </c>
      <c r="E65" s="31" t="s">
        <v>1242</v>
      </c>
    </row>
    <row r="66" spans="1:5" ht="12.75">
      <c r="A66" t="s">
        <v>44</v>
      </c>
      <c r="E66" s="29" t="s">
        <v>37</v>
      </c>
    </row>
    <row r="67" spans="1:16" ht="12.75">
      <c r="A67" s="19" t="s">
        <v>35</v>
      </c>
      <c s="23" t="s">
        <v>158</v>
      </c>
      <c s="23" t="s">
        <v>142</v>
      </c>
      <c s="19" t="s">
        <v>65</v>
      </c>
      <c s="24" t="s">
        <v>143</v>
      </c>
      <c s="25" t="s">
        <v>113</v>
      </c>
      <c s="26">
        <v>305.85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737</v>
      </c>
    </row>
    <row r="69" spans="1:5" ht="102">
      <c r="A69" s="30" t="s">
        <v>42</v>
      </c>
      <c r="E69" s="31" t="s">
        <v>1243</v>
      </c>
    </row>
    <row r="70" spans="1:5" ht="12.75">
      <c r="A70" t="s">
        <v>44</v>
      </c>
      <c r="E70" s="29" t="s">
        <v>37</v>
      </c>
    </row>
    <row r="71" spans="1:16" ht="12.75">
      <c r="A71" s="19" t="s">
        <v>35</v>
      </c>
      <c s="23" t="s">
        <v>163</v>
      </c>
      <c s="23" t="s">
        <v>142</v>
      </c>
      <c s="19" t="s">
        <v>68</v>
      </c>
      <c s="24" t="s">
        <v>143</v>
      </c>
      <c s="25" t="s">
        <v>113</v>
      </c>
      <c s="26">
        <v>30.6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739</v>
      </c>
    </row>
    <row r="73" spans="1:5" ht="114.75">
      <c r="A73" s="30" t="s">
        <v>42</v>
      </c>
      <c r="E73" s="31" t="s">
        <v>1244</v>
      </c>
    </row>
    <row r="74" spans="1:5" ht="12.75">
      <c r="A74" t="s">
        <v>44</v>
      </c>
      <c r="E74" s="29" t="s">
        <v>37</v>
      </c>
    </row>
    <row r="75" spans="1:16" ht="12.75">
      <c r="A75" s="19" t="s">
        <v>35</v>
      </c>
      <c s="23" t="s">
        <v>167</v>
      </c>
      <c s="23" t="s">
        <v>146</v>
      </c>
      <c s="19" t="s">
        <v>37</v>
      </c>
      <c s="24" t="s">
        <v>147</v>
      </c>
      <c s="25" t="s">
        <v>113</v>
      </c>
      <c s="26">
        <v>92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741</v>
      </c>
    </row>
    <row r="77" spans="1:5" ht="12.75">
      <c r="A77" s="30" t="s">
        <v>42</v>
      </c>
      <c r="E77" s="31" t="s">
        <v>1245</v>
      </c>
    </row>
    <row r="78" spans="1:5" ht="12.75">
      <c r="A78" t="s">
        <v>44</v>
      </c>
      <c r="E78" s="29" t="s">
        <v>37</v>
      </c>
    </row>
    <row r="79" spans="1:16" ht="12.75">
      <c r="A79" s="19" t="s">
        <v>35</v>
      </c>
      <c s="23" t="s">
        <v>172</v>
      </c>
      <c s="23" t="s">
        <v>743</v>
      </c>
      <c s="19" t="s">
        <v>37</v>
      </c>
      <c s="24" t="s">
        <v>744</v>
      </c>
      <c s="25" t="s">
        <v>131</v>
      </c>
      <c s="26">
        <v>42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25.5">
      <c r="A80" s="28" t="s">
        <v>40</v>
      </c>
      <c r="E80" s="29" t="s">
        <v>745</v>
      </c>
    </row>
    <row r="81" spans="1:5" ht="25.5">
      <c r="A81" s="30" t="s">
        <v>42</v>
      </c>
      <c r="E81" s="31" t="s">
        <v>1246</v>
      </c>
    </row>
    <row r="82" spans="1:5" ht="12.75">
      <c r="A82" t="s">
        <v>44</v>
      </c>
      <c r="E82" s="29" t="s">
        <v>37</v>
      </c>
    </row>
    <row r="83" spans="1:16" ht="12.75">
      <c r="A83" s="19" t="s">
        <v>35</v>
      </c>
      <c s="23" t="s">
        <v>177</v>
      </c>
      <c s="23" t="s">
        <v>173</v>
      </c>
      <c s="19" t="s">
        <v>37</v>
      </c>
      <c s="24" t="s">
        <v>174</v>
      </c>
      <c s="25" t="s">
        <v>113</v>
      </c>
      <c s="26">
        <v>92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747</v>
      </c>
    </row>
    <row r="85" spans="1:5" ht="12.75">
      <c r="A85" s="30" t="s">
        <v>42</v>
      </c>
      <c r="E85" s="31" t="s">
        <v>1247</v>
      </c>
    </row>
    <row r="86" spans="1:5" ht="12.75">
      <c r="A86" t="s">
        <v>44</v>
      </c>
      <c r="E86" s="29" t="s">
        <v>37</v>
      </c>
    </row>
    <row r="87" spans="1:16" ht="12.75">
      <c r="A87" s="19" t="s">
        <v>35</v>
      </c>
      <c s="23" t="s">
        <v>182</v>
      </c>
      <c s="23" t="s">
        <v>404</v>
      </c>
      <c s="19" t="s">
        <v>37</v>
      </c>
      <c s="24" t="s">
        <v>405</v>
      </c>
      <c s="25" t="s">
        <v>113</v>
      </c>
      <c s="26">
        <v>76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1248</v>
      </c>
    </row>
    <row r="89" spans="1:5" ht="51">
      <c r="A89" s="30" t="s">
        <v>42</v>
      </c>
      <c r="E89" s="31" t="s">
        <v>1249</v>
      </c>
    </row>
    <row r="90" spans="1:5" ht="12.75">
      <c r="A90" t="s">
        <v>44</v>
      </c>
      <c r="E90" s="29" t="s">
        <v>37</v>
      </c>
    </row>
    <row r="91" spans="1:16" ht="12.75">
      <c r="A91" s="19" t="s">
        <v>35</v>
      </c>
      <c s="23" t="s">
        <v>187</v>
      </c>
      <c s="23" t="s">
        <v>193</v>
      </c>
      <c s="19" t="s">
        <v>37</v>
      </c>
      <c s="24" t="s">
        <v>194</v>
      </c>
      <c s="25" t="s">
        <v>155</v>
      </c>
      <c s="26">
        <v>511.2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37</v>
      </c>
    </row>
    <row r="93" spans="1:5" ht="114.75">
      <c r="A93" s="30" t="s">
        <v>42</v>
      </c>
      <c r="E93" s="31" t="s">
        <v>1250</v>
      </c>
    </row>
    <row r="94" spans="1:5" ht="12.75">
      <c r="A94" t="s">
        <v>44</v>
      </c>
      <c r="E94" s="29" t="s">
        <v>37</v>
      </c>
    </row>
    <row r="95" spans="1:16" ht="12.75">
      <c r="A95" s="19" t="s">
        <v>35</v>
      </c>
      <c s="23" t="s">
        <v>192</v>
      </c>
      <c s="23" t="s">
        <v>752</v>
      </c>
      <c s="19" t="s">
        <v>37</v>
      </c>
      <c s="24" t="s">
        <v>753</v>
      </c>
      <c s="25" t="s">
        <v>113</v>
      </c>
      <c s="26">
        <v>92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754</v>
      </c>
    </row>
    <row r="97" spans="1:5" ht="38.25">
      <c r="A97" s="30" t="s">
        <v>42</v>
      </c>
      <c r="E97" s="31" t="s">
        <v>1251</v>
      </c>
    </row>
    <row r="98" spans="1:5" ht="12.75">
      <c r="A98" t="s">
        <v>44</v>
      </c>
      <c r="E98" s="29" t="s">
        <v>37</v>
      </c>
    </row>
    <row r="99" spans="1:16" ht="12.75">
      <c r="A99" s="19" t="s">
        <v>35</v>
      </c>
      <c s="23" t="s">
        <v>196</v>
      </c>
      <c s="23" t="s">
        <v>755</v>
      </c>
      <c s="19" t="s">
        <v>37</v>
      </c>
      <c s="24" t="s">
        <v>756</v>
      </c>
      <c s="25" t="s">
        <v>155</v>
      </c>
      <c s="26">
        <v>460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757</v>
      </c>
    </row>
    <row r="101" spans="1:5" ht="25.5">
      <c r="A101" s="30" t="s">
        <v>42</v>
      </c>
      <c r="E101" s="31" t="s">
        <v>1252</v>
      </c>
    </row>
    <row r="102" spans="1:5" ht="12.75">
      <c r="A102" t="s">
        <v>44</v>
      </c>
      <c r="E102" s="29" t="s">
        <v>37</v>
      </c>
    </row>
    <row r="103" spans="1:18" ht="12.75" customHeight="1">
      <c r="A103" s="5" t="s">
        <v>33</v>
      </c>
      <c s="5"/>
      <c s="35" t="s">
        <v>13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</f>
      </c>
      <c>
        <f>0+O104+O108</f>
      </c>
    </row>
    <row r="104" spans="1:16" ht="12.75">
      <c r="A104" s="19" t="s">
        <v>35</v>
      </c>
      <c s="23" t="s">
        <v>202</v>
      </c>
      <c s="23" t="s">
        <v>208</v>
      </c>
      <c s="19" t="s">
        <v>37</v>
      </c>
      <c s="24" t="s">
        <v>209</v>
      </c>
      <c s="25" t="s">
        <v>155</v>
      </c>
      <c s="26">
        <v>422.55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759</v>
      </c>
    </row>
    <row r="106" spans="1:5" ht="76.5">
      <c r="A106" s="30" t="s">
        <v>42</v>
      </c>
      <c r="E106" s="31" t="s">
        <v>1253</v>
      </c>
    </row>
    <row r="107" spans="1:5" ht="12.75">
      <c r="A107" t="s">
        <v>44</v>
      </c>
      <c r="E107" s="29" t="s">
        <v>37</v>
      </c>
    </row>
    <row r="108" spans="1:16" ht="12.75">
      <c r="A108" s="19" t="s">
        <v>35</v>
      </c>
      <c s="23" t="s">
        <v>207</v>
      </c>
      <c s="23" t="s">
        <v>761</v>
      </c>
      <c s="19" t="s">
        <v>37</v>
      </c>
      <c s="24" t="s">
        <v>762</v>
      </c>
      <c s="25" t="s">
        <v>113</v>
      </c>
      <c s="26">
        <v>108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763</v>
      </c>
    </row>
    <row r="110" spans="1:5" ht="51">
      <c r="A110" s="30" t="s">
        <v>42</v>
      </c>
      <c r="E110" s="31" t="s">
        <v>1254</v>
      </c>
    </row>
    <row r="111" spans="1:5" ht="12.75">
      <c r="A111" t="s">
        <v>44</v>
      </c>
      <c r="E111" s="29" t="s">
        <v>37</v>
      </c>
    </row>
    <row r="112" spans="1:18" ht="12.75" customHeight="1">
      <c r="A112" s="5" t="s">
        <v>33</v>
      </c>
      <c s="5"/>
      <c s="35" t="s">
        <v>12</v>
      </c>
      <c s="5"/>
      <c s="21" t="s">
        <v>216</v>
      </c>
      <c s="5"/>
      <c s="5"/>
      <c s="5"/>
      <c s="36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211</v>
      </c>
      <c s="23" t="s">
        <v>765</v>
      </c>
      <c s="19" t="s">
        <v>37</v>
      </c>
      <c s="24" t="s">
        <v>766</v>
      </c>
      <c s="25" t="s">
        <v>113</v>
      </c>
      <c s="26">
        <v>96.6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767</v>
      </c>
    </row>
    <row r="115" spans="1:5" ht="12.75">
      <c r="A115" s="30" t="s">
        <v>42</v>
      </c>
      <c r="E115" s="31" t="s">
        <v>1255</v>
      </c>
    </row>
    <row r="116" spans="1:5" ht="12.75">
      <c r="A116" t="s">
        <v>44</v>
      </c>
      <c r="E116" s="29" t="s">
        <v>37</v>
      </c>
    </row>
    <row r="117" spans="1:16" ht="12.75">
      <c r="A117" s="19" t="s">
        <v>35</v>
      </c>
      <c s="23" t="s">
        <v>217</v>
      </c>
      <c s="23" t="s">
        <v>769</v>
      </c>
      <c s="19" t="s">
        <v>37</v>
      </c>
      <c s="24" t="s">
        <v>770</v>
      </c>
      <c s="25" t="s">
        <v>102</v>
      </c>
      <c s="26">
        <v>16.94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38.25">
      <c r="A118" s="28" t="s">
        <v>40</v>
      </c>
      <c r="E118" s="29" t="s">
        <v>771</v>
      </c>
    </row>
    <row r="119" spans="1:5" ht="25.5">
      <c r="A119" s="30" t="s">
        <v>42</v>
      </c>
      <c r="E119" s="31" t="s">
        <v>772</v>
      </c>
    </row>
    <row r="120" spans="1:5" ht="12.75">
      <c r="A120" t="s">
        <v>44</v>
      </c>
      <c r="E120" s="29" t="s">
        <v>37</v>
      </c>
    </row>
    <row r="121" spans="1:18" ht="12.75" customHeight="1">
      <c r="A121" s="5" t="s">
        <v>33</v>
      </c>
      <c s="5"/>
      <c s="35" t="s">
        <v>23</v>
      </c>
      <c s="5"/>
      <c s="21" t="s">
        <v>223</v>
      </c>
      <c s="5"/>
      <c s="5"/>
      <c s="5"/>
      <c s="36">
        <f>0+Q121</f>
      </c>
      <c r="O121">
        <f>0+R121</f>
      </c>
      <c r="Q121">
        <f>0+I122+I126+I130+I134+I138+I142</f>
      </c>
      <c>
        <f>0+O122+O126+O130+O134+O138+O142</f>
      </c>
    </row>
    <row r="122" spans="1:16" ht="12.75">
      <c r="A122" s="19" t="s">
        <v>35</v>
      </c>
      <c s="23" t="s">
        <v>224</v>
      </c>
      <c s="23" t="s">
        <v>230</v>
      </c>
      <c s="19" t="s">
        <v>37</v>
      </c>
      <c s="24" t="s">
        <v>231</v>
      </c>
      <c s="25" t="s">
        <v>113</v>
      </c>
      <c s="26">
        <v>18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773</v>
      </c>
    </row>
    <row r="124" spans="1:5" ht="63.75">
      <c r="A124" s="30" t="s">
        <v>42</v>
      </c>
      <c r="E124" s="31" t="s">
        <v>774</v>
      </c>
    </row>
    <row r="125" spans="1:5" ht="12.75">
      <c r="A125" t="s">
        <v>44</v>
      </c>
      <c r="E125" s="29" t="s">
        <v>37</v>
      </c>
    </row>
    <row r="126" spans="1:16" ht="12.75">
      <c r="A126" s="19" t="s">
        <v>35</v>
      </c>
      <c s="23" t="s">
        <v>229</v>
      </c>
      <c s="23" t="s">
        <v>524</v>
      </c>
      <c s="19" t="s">
        <v>37</v>
      </c>
      <c s="24" t="s">
        <v>525</v>
      </c>
      <c s="25" t="s">
        <v>113</v>
      </c>
      <c s="26">
        <v>64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25.5">
      <c r="A127" s="28" t="s">
        <v>40</v>
      </c>
      <c r="E127" s="29" t="s">
        <v>775</v>
      </c>
    </row>
    <row r="128" spans="1:5" ht="25.5">
      <c r="A128" s="30" t="s">
        <v>42</v>
      </c>
      <c r="E128" s="31" t="s">
        <v>1256</v>
      </c>
    </row>
    <row r="129" spans="1:5" ht="12.75">
      <c r="A129" t="s">
        <v>44</v>
      </c>
      <c r="E129" s="29" t="s">
        <v>37</v>
      </c>
    </row>
    <row r="130" spans="1:16" ht="25.5">
      <c r="A130" s="19" t="s">
        <v>35</v>
      </c>
      <c s="23" t="s">
        <v>235</v>
      </c>
      <c s="23" t="s">
        <v>532</v>
      </c>
      <c s="19" t="s">
        <v>65</v>
      </c>
      <c s="24" t="s">
        <v>533</v>
      </c>
      <c s="25" t="s">
        <v>113</v>
      </c>
      <c s="26">
        <v>33.15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25.5">
      <c r="A131" s="28" t="s">
        <v>40</v>
      </c>
      <c r="E131" s="29" t="s">
        <v>1042</v>
      </c>
    </row>
    <row r="132" spans="1:5" ht="63.75">
      <c r="A132" s="30" t="s">
        <v>42</v>
      </c>
      <c r="E132" s="31" t="s">
        <v>1257</v>
      </c>
    </row>
    <row r="133" spans="1:5" ht="12.75">
      <c r="A133" t="s">
        <v>44</v>
      </c>
      <c r="E133" s="29" t="s">
        <v>37</v>
      </c>
    </row>
    <row r="134" spans="1:16" ht="25.5">
      <c r="A134" s="19" t="s">
        <v>35</v>
      </c>
      <c s="23" t="s">
        <v>240</v>
      </c>
      <c s="23" t="s">
        <v>532</v>
      </c>
      <c s="19" t="s">
        <v>68</v>
      </c>
      <c s="24" t="s">
        <v>533</v>
      </c>
      <c s="25" t="s">
        <v>113</v>
      </c>
      <c s="26">
        <v>46.75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25.5">
      <c r="A135" s="28" t="s">
        <v>40</v>
      </c>
      <c r="E135" s="29" t="s">
        <v>1044</v>
      </c>
    </row>
    <row r="136" spans="1:5" ht="89.25">
      <c r="A136" s="30" t="s">
        <v>42</v>
      </c>
      <c r="E136" s="31" t="s">
        <v>1258</v>
      </c>
    </row>
    <row r="137" spans="1:5" ht="12.75">
      <c r="A137" t="s">
        <v>44</v>
      </c>
      <c r="E137" s="29" t="s">
        <v>37</v>
      </c>
    </row>
    <row r="138" spans="1:16" ht="12.75">
      <c r="A138" s="19" t="s">
        <v>35</v>
      </c>
      <c s="23" t="s">
        <v>245</v>
      </c>
      <c s="23" t="s">
        <v>536</v>
      </c>
      <c s="19" t="s">
        <v>37</v>
      </c>
      <c s="24" t="s">
        <v>537</v>
      </c>
      <c s="25" t="s">
        <v>113</v>
      </c>
      <c s="26">
        <v>24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38.25">
      <c r="A139" s="28" t="s">
        <v>40</v>
      </c>
      <c r="E139" s="29" t="s">
        <v>781</v>
      </c>
    </row>
    <row r="140" spans="1:5" ht="38.25">
      <c r="A140" s="30" t="s">
        <v>42</v>
      </c>
      <c r="E140" s="31" t="s">
        <v>782</v>
      </c>
    </row>
    <row r="141" spans="1:5" ht="12.75">
      <c r="A141" t="s">
        <v>44</v>
      </c>
      <c r="E141" s="29" t="s">
        <v>37</v>
      </c>
    </row>
    <row r="142" spans="1:16" ht="12.75">
      <c r="A142" s="19" t="s">
        <v>35</v>
      </c>
      <c s="23" t="s">
        <v>249</v>
      </c>
      <c s="23" t="s">
        <v>783</v>
      </c>
      <c s="19" t="s">
        <v>37</v>
      </c>
      <c s="24" t="s">
        <v>784</v>
      </c>
      <c s="25" t="s">
        <v>113</v>
      </c>
      <c s="26">
        <v>48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25.5">
      <c r="A143" s="28" t="s">
        <v>40</v>
      </c>
      <c r="E143" s="29" t="s">
        <v>785</v>
      </c>
    </row>
    <row r="144" spans="1:5" ht="38.25">
      <c r="A144" s="30" t="s">
        <v>42</v>
      </c>
      <c r="E144" s="31" t="s">
        <v>1259</v>
      </c>
    </row>
    <row r="145" spans="1:5" ht="12.75">
      <c r="A145" t="s">
        <v>44</v>
      </c>
      <c r="E145" s="29" t="s">
        <v>37</v>
      </c>
    </row>
    <row r="146" spans="1:18" ht="12.75" customHeight="1">
      <c r="A146" s="5" t="s">
        <v>33</v>
      </c>
      <c s="5"/>
      <c s="35" t="s">
        <v>25</v>
      </c>
      <c s="5"/>
      <c s="21" t="s">
        <v>234</v>
      </c>
      <c s="5"/>
      <c s="5"/>
      <c s="5"/>
      <c s="36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19" t="s">
        <v>35</v>
      </c>
      <c s="23" t="s">
        <v>254</v>
      </c>
      <c s="23" t="s">
        <v>236</v>
      </c>
      <c s="19" t="s">
        <v>37</v>
      </c>
      <c s="24" t="s">
        <v>237</v>
      </c>
      <c s="25" t="s">
        <v>113</v>
      </c>
      <c s="26">
        <v>105.3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25.5">
      <c r="A148" s="28" t="s">
        <v>40</v>
      </c>
      <c r="E148" s="29" t="s">
        <v>787</v>
      </c>
    </row>
    <row r="149" spans="1:5" ht="63.75">
      <c r="A149" s="30" t="s">
        <v>42</v>
      </c>
      <c r="E149" s="31" t="s">
        <v>1260</v>
      </c>
    </row>
    <row r="150" spans="1:5" ht="12.75">
      <c r="A150" t="s">
        <v>44</v>
      </c>
      <c r="E150" s="29" t="s">
        <v>37</v>
      </c>
    </row>
    <row r="151" spans="1:16" ht="12.75">
      <c r="A151" s="19" t="s">
        <v>35</v>
      </c>
      <c s="23" t="s">
        <v>259</v>
      </c>
      <c s="23" t="s">
        <v>789</v>
      </c>
      <c s="19" t="s">
        <v>37</v>
      </c>
      <c s="24" t="s">
        <v>790</v>
      </c>
      <c s="25" t="s">
        <v>155</v>
      </c>
      <c s="26">
        <v>195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791</v>
      </c>
    </row>
    <row r="153" spans="1:5" ht="51">
      <c r="A153" s="30" t="s">
        <v>42</v>
      </c>
      <c r="E153" s="31" t="s">
        <v>1261</v>
      </c>
    </row>
    <row r="154" spans="1:5" ht="12.75">
      <c r="A154" t="s">
        <v>44</v>
      </c>
      <c r="E154" s="29" t="s">
        <v>37</v>
      </c>
    </row>
    <row r="155" spans="1:16" ht="12.75">
      <c r="A155" s="19" t="s">
        <v>35</v>
      </c>
      <c s="23" t="s">
        <v>264</v>
      </c>
      <c s="23" t="s">
        <v>255</v>
      </c>
      <c s="19" t="s">
        <v>37</v>
      </c>
      <c s="24" t="s">
        <v>256</v>
      </c>
      <c s="25" t="s">
        <v>155</v>
      </c>
      <c s="26">
        <v>276.5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37</v>
      </c>
    </row>
    <row r="157" spans="1:5" ht="12.75">
      <c r="A157" s="30" t="s">
        <v>42</v>
      </c>
      <c r="E157" s="31" t="s">
        <v>1262</v>
      </c>
    </row>
    <row r="158" spans="1:5" ht="12.75">
      <c r="A158" t="s">
        <v>44</v>
      </c>
      <c r="E158" s="29" t="s">
        <v>37</v>
      </c>
    </row>
    <row r="159" spans="1:16" ht="12.75">
      <c r="A159" s="19" t="s">
        <v>35</v>
      </c>
      <c s="23" t="s">
        <v>269</v>
      </c>
      <c s="23" t="s">
        <v>794</v>
      </c>
      <c s="19" t="s">
        <v>37</v>
      </c>
      <c s="24" t="s">
        <v>795</v>
      </c>
      <c s="25" t="s">
        <v>155</v>
      </c>
      <c s="26">
        <v>276.5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796</v>
      </c>
    </row>
    <row r="161" spans="1:5" ht="25.5">
      <c r="A161" s="30" t="s">
        <v>42</v>
      </c>
      <c r="E161" s="31" t="s">
        <v>1263</v>
      </c>
    </row>
    <row r="162" spans="1:5" ht="12.75">
      <c r="A162" t="s">
        <v>44</v>
      </c>
      <c r="E162" s="29" t="s">
        <v>37</v>
      </c>
    </row>
    <row r="163" spans="1:16" ht="12.75">
      <c r="A163" s="19" t="s">
        <v>35</v>
      </c>
      <c s="23" t="s">
        <v>274</v>
      </c>
      <c s="23" t="s">
        <v>798</v>
      </c>
      <c s="19" t="s">
        <v>37</v>
      </c>
      <c s="24" t="s">
        <v>799</v>
      </c>
      <c s="25" t="s">
        <v>155</v>
      </c>
      <c s="26">
        <v>317.975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800</v>
      </c>
    </row>
    <row r="165" spans="1:5" ht="38.25">
      <c r="A165" s="30" t="s">
        <v>42</v>
      </c>
      <c r="E165" s="31" t="s">
        <v>1264</v>
      </c>
    </row>
    <row r="166" spans="1:5" ht="12.75">
      <c r="A166" t="s">
        <v>44</v>
      </c>
      <c r="E166" s="29" t="s">
        <v>37</v>
      </c>
    </row>
    <row r="167" spans="1:16" ht="12.75">
      <c r="A167" s="19" t="s">
        <v>35</v>
      </c>
      <c s="23" t="s">
        <v>279</v>
      </c>
      <c s="23" t="s">
        <v>695</v>
      </c>
      <c s="19" t="s">
        <v>37</v>
      </c>
      <c s="24" t="s">
        <v>696</v>
      </c>
      <c s="25" t="s">
        <v>155</v>
      </c>
      <c s="26">
        <v>324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25.5">
      <c r="A168" s="28" t="s">
        <v>40</v>
      </c>
      <c r="E168" s="29" t="s">
        <v>802</v>
      </c>
    </row>
    <row r="169" spans="1:5" ht="51">
      <c r="A169" s="30" t="s">
        <v>42</v>
      </c>
      <c r="E169" s="31" t="s">
        <v>1265</v>
      </c>
    </row>
    <row r="170" spans="1:5" ht="12.75">
      <c r="A170" t="s">
        <v>44</v>
      </c>
      <c r="E170" s="29" t="s">
        <v>37</v>
      </c>
    </row>
    <row r="171" spans="1:18" ht="12.75" customHeight="1">
      <c r="A171" s="5" t="s">
        <v>33</v>
      </c>
      <c s="5"/>
      <c s="35" t="s">
        <v>30</v>
      </c>
      <c s="5"/>
      <c s="21" t="s">
        <v>303</v>
      </c>
      <c s="5"/>
      <c s="5"/>
      <c s="5"/>
      <c s="36">
        <f>0+Q171</f>
      </c>
      <c r="O171">
        <f>0+R171</f>
      </c>
      <c r="Q171">
        <f>0+I172+I176+I180+I184+I188+I192+I196+I200+I204+I208+I212+I216+I220+I224+I228+I232+I236+I240+I244+I248+I252+I256+I260</f>
      </c>
      <c>
        <f>0+O172+O176+O180+O184+O188+O192+O196+O200+O204+O208+O212+O216+O220+O224+O228+O232+O236+O240+O244+O248+O252+O256+O260</f>
      </c>
    </row>
    <row r="172" spans="1:16" ht="12.75">
      <c r="A172" s="19" t="s">
        <v>35</v>
      </c>
      <c s="23" t="s">
        <v>283</v>
      </c>
      <c s="23" t="s">
        <v>804</v>
      </c>
      <c s="19" t="s">
        <v>704</v>
      </c>
      <c s="24" t="s">
        <v>805</v>
      </c>
      <c s="25" t="s">
        <v>131</v>
      </c>
      <c s="26">
        <v>40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806</v>
      </c>
    </row>
    <row r="174" spans="1:5" ht="51">
      <c r="A174" s="30" t="s">
        <v>42</v>
      </c>
      <c r="E174" s="31" t="s">
        <v>807</v>
      </c>
    </row>
    <row r="175" spans="1:5" ht="12.75">
      <c r="A175" t="s">
        <v>44</v>
      </c>
      <c r="E175" s="29" t="s">
        <v>37</v>
      </c>
    </row>
    <row r="176" spans="1:16" ht="12.75">
      <c r="A176" s="19" t="s">
        <v>35</v>
      </c>
      <c s="23" t="s">
        <v>288</v>
      </c>
      <c s="23" t="s">
        <v>808</v>
      </c>
      <c s="19" t="s">
        <v>37</v>
      </c>
      <c s="24" t="s">
        <v>809</v>
      </c>
      <c s="25" t="s">
        <v>131</v>
      </c>
      <c s="26">
        <v>40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37</v>
      </c>
    </row>
    <row r="178" spans="1:5" ht="51">
      <c r="A178" s="30" t="s">
        <v>42</v>
      </c>
      <c r="E178" s="31" t="s">
        <v>807</v>
      </c>
    </row>
    <row r="179" spans="1:5" ht="12.75">
      <c r="A179" t="s">
        <v>44</v>
      </c>
      <c r="E179" s="29" t="s">
        <v>37</v>
      </c>
    </row>
    <row r="180" spans="1:16" ht="25.5">
      <c r="A180" s="19" t="s">
        <v>35</v>
      </c>
      <c s="23" t="s">
        <v>294</v>
      </c>
      <c s="23" t="s">
        <v>810</v>
      </c>
      <c s="19" t="s">
        <v>704</v>
      </c>
      <c s="24" t="s">
        <v>811</v>
      </c>
      <c s="25" t="s">
        <v>86</v>
      </c>
      <c s="26">
        <v>40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806</v>
      </c>
    </row>
    <row r="182" spans="1:5" ht="63.75">
      <c r="A182" s="30" t="s">
        <v>42</v>
      </c>
      <c r="E182" s="31" t="s">
        <v>1266</v>
      </c>
    </row>
    <row r="183" spans="1:5" ht="12.75">
      <c r="A183" t="s">
        <v>44</v>
      </c>
      <c r="E183" s="29" t="s">
        <v>37</v>
      </c>
    </row>
    <row r="184" spans="1:16" ht="12.75">
      <c r="A184" s="19" t="s">
        <v>35</v>
      </c>
      <c s="23" t="s">
        <v>299</v>
      </c>
      <c s="23" t="s">
        <v>322</v>
      </c>
      <c s="19" t="s">
        <v>37</v>
      </c>
      <c s="24" t="s">
        <v>323</v>
      </c>
      <c s="25" t="s">
        <v>86</v>
      </c>
      <c s="26">
        <v>40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37</v>
      </c>
    </row>
    <row r="186" spans="1:5" ht="63.75">
      <c r="A186" s="30" t="s">
        <v>42</v>
      </c>
      <c r="E186" s="31" t="s">
        <v>1267</v>
      </c>
    </row>
    <row r="187" spans="1:5" ht="12.75">
      <c r="A187" t="s">
        <v>44</v>
      </c>
      <c r="E187" s="29" t="s">
        <v>37</v>
      </c>
    </row>
    <row r="188" spans="1:16" ht="12.75">
      <c r="A188" s="19" t="s">
        <v>35</v>
      </c>
      <c s="23" t="s">
        <v>304</v>
      </c>
      <c s="23" t="s">
        <v>814</v>
      </c>
      <c s="19" t="s">
        <v>704</v>
      </c>
      <c s="24" t="s">
        <v>815</v>
      </c>
      <c s="25" t="s">
        <v>86</v>
      </c>
      <c s="26">
        <v>10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25.5">
      <c r="A189" s="28" t="s">
        <v>40</v>
      </c>
      <c r="E189" s="29" t="s">
        <v>816</v>
      </c>
    </row>
    <row r="190" spans="1:5" ht="63.75">
      <c r="A190" s="30" t="s">
        <v>42</v>
      </c>
      <c r="E190" s="31" t="s">
        <v>1268</v>
      </c>
    </row>
    <row r="191" spans="1:5" ht="12.75">
      <c r="A191" t="s">
        <v>44</v>
      </c>
      <c r="E191" s="29" t="s">
        <v>37</v>
      </c>
    </row>
    <row r="192" spans="1:16" ht="12.75">
      <c r="A192" s="19" t="s">
        <v>35</v>
      </c>
      <c s="23" t="s">
        <v>308</v>
      </c>
      <c s="23" t="s">
        <v>818</v>
      </c>
      <c s="19" t="s">
        <v>37</v>
      </c>
      <c s="24" t="s">
        <v>819</v>
      </c>
      <c s="25" t="s">
        <v>86</v>
      </c>
      <c s="26">
        <v>10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37</v>
      </c>
    </row>
    <row r="194" spans="1:5" ht="63.75">
      <c r="A194" s="30" t="s">
        <v>42</v>
      </c>
      <c r="E194" s="31" t="s">
        <v>1269</v>
      </c>
    </row>
    <row r="195" spans="1:5" ht="12.75">
      <c r="A195" t="s">
        <v>44</v>
      </c>
      <c r="E195" s="29" t="s">
        <v>37</v>
      </c>
    </row>
    <row r="196" spans="1:16" ht="12.75">
      <c r="A196" s="19" t="s">
        <v>35</v>
      </c>
      <c s="23" t="s">
        <v>313</v>
      </c>
      <c s="23" t="s">
        <v>821</v>
      </c>
      <c s="19" t="s">
        <v>37</v>
      </c>
      <c s="24" t="s">
        <v>822</v>
      </c>
      <c s="25" t="s">
        <v>155</v>
      </c>
      <c s="26">
        <v>42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37</v>
      </c>
    </row>
    <row r="198" spans="1:5" ht="38.25">
      <c r="A198" s="30" t="s">
        <v>42</v>
      </c>
      <c r="E198" s="31" t="s">
        <v>823</v>
      </c>
    </row>
    <row r="199" spans="1:5" ht="12.75">
      <c r="A199" t="s">
        <v>44</v>
      </c>
      <c r="E199" s="29" t="s">
        <v>37</v>
      </c>
    </row>
    <row r="200" spans="1:16" ht="12.75">
      <c r="A200" s="19" t="s">
        <v>35</v>
      </c>
      <c s="23" t="s">
        <v>318</v>
      </c>
      <c s="23" t="s">
        <v>824</v>
      </c>
      <c s="19" t="s">
        <v>37</v>
      </c>
      <c s="24" t="s">
        <v>825</v>
      </c>
      <c s="25" t="s">
        <v>155</v>
      </c>
      <c s="26">
        <v>14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37</v>
      </c>
    </row>
    <row r="202" spans="1:5" ht="25.5">
      <c r="A202" s="30" t="s">
        <v>42</v>
      </c>
      <c r="E202" s="31" t="s">
        <v>826</v>
      </c>
    </row>
    <row r="203" spans="1:5" ht="12.75">
      <c r="A203" t="s">
        <v>44</v>
      </c>
      <c r="E203" s="29" t="s">
        <v>37</v>
      </c>
    </row>
    <row r="204" spans="1:16" ht="12.75">
      <c r="A204" s="19" t="s">
        <v>35</v>
      </c>
      <c s="23" t="s">
        <v>321</v>
      </c>
      <c s="23" t="s">
        <v>827</v>
      </c>
      <c s="19" t="s">
        <v>704</v>
      </c>
      <c s="24" t="s">
        <v>828</v>
      </c>
      <c s="25" t="s">
        <v>86</v>
      </c>
      <c s="26">
        <v>2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25.5">
      <c r="A205" s="28" t="s">
        <v>40</v>
      </c>
      <c r="E205" s="29" t="s">
        <v>829</v>
      </c>
    </row>
    <row r="206" spans="1:5" ht="25.5">
      <c r="A206" s="30" t="s">
        <v>42</v>
      </c>
      <c r="E206" s="31" t="s">
        <v>830</v>
      </c>
    </row>
    <row r="207" spans="1:5" ht="12.75">
      <c r="A207" t="s">
        <v>44</v>
      </c>
      <c r="E207" s="29" t="s">
        <v>37</v>
      </c>
    </row>
    <row r="208" spans="1:16" ht="12.75">
      <c r="A208" s="19" t="s">
        <v>35</v>
      </c>
      <c s="23" t="s">
        <v>325</v>
      </c>
      <c s="23" t="s">
        <v>831</v>
      </c>
      <c s="19" t="s">
        <v>37</v>
      </c>
      <c s="24" t="s">
        <v>832</v>
      </c>
      <c s="25" t="s">
        <v>86</v>
      </c>
      <c s="26">
        <v>2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37</v>
      </c>
    </row>
    <row r="210" spans="1:5" ht="12.75">
      <c r="A210" s="30" t="s">
        <v>42</v>
      </c>
      <c r="E210" s="31" t="s">
        <v>88</v>
      </c>
    </row>
    <row r="211" spans="1:5" ht="12.75">
      <c r="A211" t="s">
        <v>44</v>
      </c>
      <c r="E211" s="29" t="s">
        <v>37</v>
      </c>
    </row>
    <row r="212" spans="1:16" ht="12.75">
      <c r="A212" s="19" t="s">
        <v>35</v>
      </c>
      <c s="23" t="s">
        <v>329</v>
      </c>
      <c s="23" t="s">
        <v>833</v>
      </c>
      <c s="19" t="s">
        <v>704</v>
      </c>
      <c s="24" t="s">
        <v>834</v>
      </c>
      <c s="25" t="s">
        <v>86</v>
      </c>
      <c s="26">
        <v>1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51">
      <c r="A213" s="28" t="s">
        <v>40</v>
      </c>
      <c r="E213" s="29" t="s">
        <v>1270</v>
      </c>
    </row>
    <row r="214" spans="1:5" ht="12.75">
      <c r="A214" s="30" t="s">
        <v>42</v>
      </c>
      <c r="E214" s="31" t="s">
        <v>56</v>
      </c>
    </row>
    <row r="215" spans="1:5" ht="12.75">
      <c r="A215" t="s">
        <v>44</v>
      </c>
      <c r="E215" s="29" t="s">
        <v>37</v>
      </c>
    </row>
    <row r="216" spans="1:16" ht="12.75">
      <c r="A216" s="19" t="s">
        <v>35</v>
      </c>
      <c s="23" t="s">
        <v>334</v>
      </c>
      <c s="23" t="s">
        <v>836</v>
      </c>
      <c s="19" t="s">
        <v>37</v>
      </c>
      <c s="24" t="s">
        <v>837</v>
      </c>
      <c s="25" t="s">
        <v>86</v>
      </c>
      <c s="26">
        <v>1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37</v>
      </c>
    </row>
    <row r="218" spans="1:5" ht="12.75">
      <c r="A218" s="30" t="s">
        <v>42</v>
      </c>
      <c r="E218" s="31" t="s">
        <v>56</v>
      </c>
    </row>
    <row r="219" spans="1:5" ht="12.75">
      <c r="A219" t="s">
        <v>44</v>
      </c>
      <c r="E219" s="29" t="s">
        <v>37</v>
      </c>
    </row>
    <row r="220" spans="1:16" ht="12.75">
      <c r="A220" s="19" t="s">
        <v>35</v>
      </c>
      <c s="23" t="s">
        <v>337</v>
      </c>
      <c s="23" t="s">
        <v>838</v>
      </c>
      <c s="19" t="s">
        <v>704</v>
      </c>
      <c s="24" t="s">
        <v>839</v>
      </c>
      <c s="25" t="s">
        <v>86</v>
      </c>
      <c s="26">
        <v>2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806</v>
      </c>
    </row>
    <row r="222" spans="1:5" ht="25.5">
      <c r="A222" s="30" t="s">
        <v>42</v>
      </c>
      <c r="E222" s="31" t="s">
        <v>840</v>
      </c>
    </row>
    <row r="223" spans="1:5" ht="12.75">
      <c r="A223" t="s">
        <v>44</v>
      </c>
      <c r="E223" s="29" t="s">
        <v>37</v>
      </c>
    </row>
    <row r="224" spans="1:16" ht="12.75">
      <c r="A224" s="19" t="s">
        <v>35</v>
      </c>
      <c s="23" t="s">
        <v>342</v>
      </c>
      <c s="23" t="s">
        <v>841</v>
      </c>
      <c s="19" t="s">
        <v>37</v>
      </c>
      <c s="24" t="s">
        <v>842</v>
      </c>
      <c s="25" t="s">
        <v>86</v>
      </c>
      <c s="26">
        <v>2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37</v>
      </c>
    </row>
    <row r="226" spans="1:5" ht="12.75">
      <c r="A226" s="30" t="s">
        <v>42</v>
      </c>
      <c r="E226" s="31" t="s">
        <v>88</v>
      </c>
    </row>
    <row r="227" spans="1:5" ht="12.75">
      <c r="A227" t="s">
        <v>44</v>
      </c>
      <c r="E227" s="29" t="s">
        <v>37</v>
      </c>
    </row>
    <row r="228" spans="1:16" ht="12.75">
      <c r="A228" s="19" t="s">
        <v>35</v>
      </c>
      <c s="23" t="s">
        <v>347</v>
      </c>
      <c s="23" t="s">
        <v>843</v>
      </c>
      <c s="19" t="s">
        <v>704</v>
      </c>
      <c s="24" t="s">
        <v>844</v>
      </c>
      <c s="25" t="s">
        <v>86</v>
      </c>
      <c s="26">
        <v>20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12.75">
      <c r="A229" s="28" t="s">
        <v>40</v>
      </c>
      <c r="E229" s="29" t="s">
        <v>845</v>
      </c>
    </row>
    <row r="230" spans="1:5" ht="12.75">
      <c r="A230" s="30" t="s">
        <v>42</v>
      </c>
      <c r="E230" s="31" t="s">
        <v>846</v>
      </c>
    </row>
    <row r="231" spans="1:5" ht="12.75">
      <c r="A231" t="s">
        <v>44</v>
      </c>
      <c r="E231" s="29" t="s">
        <v>37</v>
      </c>
    </row>
    <row r="232" spans="1:16" ht="12.75">
      <c r="A232" s="19" t="s">
        <v>35</v>
      </c>
      <c s="23" t="s">
        <v>351</v>
      </c>
      <c s="23" t="s">
        <v>847</v>
      </c>
      <c s="19" t="s">
        <v>37</v>
      </c>
      <c s="24" t="s">
        <v>848</v>
      </c>
      <c s="25" t="s">
        <v>86</v>
      </c>
      <c s="26">
        <v>20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12.75">
      <c r="A233" s="28" t="s">
        <v>40</v>
      </c>
      <c r="E233" s="29" t="s">
        <v>37</v>
      </c>
    </row>
    <row r="234" spans="1:5" ht="12.75">
      <c r="A234" s="30" t="s">
        <v>42</v>
      </c>
      <c r="E234" s="31" t="s">
        <v>846</v>
      </c>
    </row>
    <row r="235" spans="1:5" ht="12.75">
      <c r="A235" t="s">
        <v>44</v>
      </c>
      <c r="E235" s="29" t="s">
        <v>37</v>
      </c>
    </row>
    <row r="236" spans="1:16" ht="12.75">
      <c r="A236" s="19" t="s">
        <v>35</v>
      </c>
      <c s="23" t="s">
        <v>356</v>
      </c>
      <c s="23" t="s">
        <v>849</v>
      </c>
      <c s="19" t="s">
        <v>704</v>
      </c>
      <c s="24" t="s">
        <v>850</v>
      </c>
      <c s="25" t="s">
        <v>86</v>
      </c>
      <c s="26">
        <v>128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40</v>
      </c>
      <c r="E237" s="29" t="s">
        <v>806</v>
      </c>
    </row>
    <row r="238" spans="1:5" ht="63.75">
      <c r="A238" s="30" t="s">
        <v>42</v>
      </c>
      <c r="E238" s="31" t="s">
        <v>1271</v>
      </c>
    </row>
    <row r="239" spans="1:5" ht="12.75">
      <c r="A239" t="s">
        <v>44</v>
      </c>
      <c r="E239" s="29" t="s">
        <v>37</v>
      </c>
    </row>
    <row r="240" spans="1:16" ht="12.75">
      <c r="A240" s="19" t="s">
        <v>35</v>
      </c>
      <c s="23" t="s">
        <v>361</v>
      </c>
      <c s="23" t="s">
        <v>852</v>
      </c>
      <c s="19" t="s">
        <v>37</v>
      </c>
      <c s="24" t="s">
        <v>853</v>
      </c>
      <c s="25" t="s">
        <v>86</v>
      </c>
      <c s="26">
        <v>100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12.75">
      <c r="A241" s="28" t="s">
        <v>40</v>
      </c>
      <c r="E241" s="29" t="s">
        <v>37</v>
      </c>
    </row>
    <row r="242" spans="1:5" ht="63.75">
      <c r="A242" s="30" t="s">
        <v>42</v>
      </c>
      <c r="E242" s="31" t="s">
        <v>851</v>
      </c>
    </row>
    <row r="243" spans="1:5" ht="12.75">
      <c r="A243" t="s">
        <v>44</v>
      </c>
      <c r="E243" s="29" t="s">
        <v>37</v>
      </c>
    </row>
    <row r="244" spans="1:16" ht="12.75">
      <c r="A244" s="19" t="s">
        <v>35</v>
      </c>
      <c s="23" t="s">
        <v>366</v>
      </c>
      <c s="23" t="s">
        <v>854</v>
      </c>
      <c s="19" t="s">
        <v>704</v>
      </c>
      <c s="24" t="s">
        <v>855</v>
      </c>
      <c s="25" t="s">
        <v>86</v>
      </c>
      <c s="26">
        <v>64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806</v>
      </c>
    </row>
    <row r="246" spans="1:5" ht="63.75">
      <c r="A246" s="30" t="s">
        <v>42</v>
      </c>
      <c r="E246" s="31" t="s">
        <v>1272</v>
      </c>
    </row>
    <row r="247" spans="1:5" ht="12.75">
      <c r="A247" t="s">
        <v>44</v>
      </c>
      <c r="E247" s="29" t="s">
        <v>37</v>
      </c>
    </row>
    <row r="248" spans="1:16" ht="12.75">
      <c r="A248" s="19" t="s">
        <v>35</v>
      </c>
      <c s="23" t="s">
        <v>370</v>
      </c>
      <c s="23" t="s">
        <v>857</v>
      </c>
      <c s="19" t="s">
        <v>37</v>
      </c>
      <c s="24" t="s">
        <v>858</v>
      </c>
      <c s="25" t="s">
        <v>86</v>
      </c>
      <c s="26">
        <v>64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40</v>
      </c>
      <c r="E249" s="29" t="s">
        <v>37</v>
      </c>
    </row>
    <row r="250" spans="1:5" ht="63.75">
      <c r="A250" s="30" t="s">
        <v>42</v>
      </c>
      <c r="E250" s="31" t="s">
        <v>1272</v>
      </c>
    </row>
    <row r="251" spans="1:5" ht="12.75">
      <c r="A251" t="s">
        <v>44</v>
      </c>
      <c r="E251" s="29" t="s">
        <v>37</v>
      </c>
    </row>
    <row r="252" spans="1:16" ht="12.75">
      <c r="A252" s="19" t="s">
        <v>35</v>
      </c>
      <c s="23" t="s">
        <v>373</v>
      </c>
      <c s="23" t="s">
        <v>859</v>
      </c>
      <c s="19" t="s">
        <v>37</v>
      </c>
      <c s="24" t="s">
        <v>860</v>
      </c>
      <c s="25" t="s">
        <v>131</v>
      </c>
      <c s="26">
        <v>54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37</v>
      </c>
    </row>
    <row r="254" spans="1:5" ht="25.5">
      <c r="A254" s="30" t="s">
        <v>42</v>
      </c>
      <c r="E254" s="31" t="s">
        <v>1273</v>
      </c>
    </row>
    <row r="255" spans="1:5" ht="12.75">
      <c r="A255" t="s">
        <v>44</v>
      </c>
      <c r="E255" s="29" t="s">
        <v>37</v>
      </c>
    </row>
    <row r="256" spans="1:16" ht="12.75">
      <c r="A256" s="19" t="s">
        <v>35</v>
      </c>
      <c s="23" t="s">
        <v>595</v>
      </c>
      <c s="23" t="s">
        <v>862</v>
      </c>
      <c s="19" t="s">
        <v>37</v>
      </c>
      <c s="24" t="s">
        <v>863</v>
      </c>
      <c s="25" t="s">
        <v>131</v>
      </c>
      <c s="26">
        <v>54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40</v>
      </c>
      <c r="E257" s="29" t="s">
        <v>864</v>
      </c>
    </row>
    <row r="258" spans="1:5" ht="12.75">
      <c r="A258" s="30" t="s">
        <v>42</v>
      </c>
      <c r="E258" s="31" t="s">
        <v>1274</v>
      </c>
    </row>
    <row r="259" spans="1:5" ht="12.75">
      <c r="A259" t="s">
        <v>44</v>
      </c>
      <c r="E259" s="29" t="s">
        <v>37</v>
      </c>
    </row>
    <row r="260" spans="1:16" ht="12.75">
      <c r="A260" s="19" t="s">
        <v>35</v>
      </c>
      <c s="23" t="s">
        <v>600</v>
      </c>
      <c s="23" t="s">
        <v>367</v>
      </c>
      <c s="19" t="s">
        <v>37</v>
      </c>
      <c s="24" t="s">
        <v>368</v>
      </c>
      <c s="25" t="s">
        <v>113</v>
      </c>
      <c s="26">
        <v>16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12.75">
      <c r="A261" s="28" t="s">
        <v>40</v>
      </c>
      <c r="E261" s="29" t="s">
        <v>866</v>
      </c>
    </row>
    <row r="262" spans="1:5" ht="12.75">
      <c r="A262" s="30" t="s">
        <v>42</v>
      </c>
      <c r="E262" s="31" t="s">
        <v>1275</v>
      </c>
    </row>
    <row r="263" spans="1:5" ht="12.75">
      <c r="A263" t="s">
        <v>44</v>
      </c>
      <c r="E263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</v>
      </c>
      <c s="32">
        <f>0+I9+I50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50</v>
      </c>
      <c s="1"/>
      <c s="10" t="s">
        <v>51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53</v>
      </c>
      <c s="5"/>
      <c s="14" t="s">
        <v>54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89.25">
      <c r="A11" s="28" t="s">
        <v>40</v>
      </c>
      <c r="E11" s="29" t="s">
        <v>55</v>
      </c>
    </row>
    <row r="12" spans="1:5" ht="12.75">
      <c r="A12" s="30" t="s">
        <v>42</v>
      </c>
      <c r="E12" s="31" t="s">
        <v>56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59</v>
      </c>
    </row>
    <row r="16" spans="1:5" ht="76.5">
      <c r="A16" s="30" t="s">
        <v>42</v>
      </c>
      <c r="E16" s="31" t="s">
        <v>60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63</v>
      </c>
    </row>
    <row r="20" spans="1:5" ht="12.75">
      <c r="A20" s="30" t="s">
        <v>42</v>
      </c>
      <c r="E20" s="31" t="s">
        <v>56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64</v>
      </c>
      <c s="19" t="s">
        <v>65</v>
      </c>
      <c s="24" t="s">
        <v>66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67</v>
      </c>
    </row>
    <row r="24" spans="1:5" ht="12.75">
      <c r="A24" s="30" t="s">
        <v>42</v>
      </c>
      <c r="E24" s="31" t="s">
        <v>56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64</v>
      </c>
      <c s="19" t="s">
        <v>68</v>
      </c>
      <c s="24" t="s">
        <v>66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69</v>
      </c>
    </row>
    <row r="28" spans="1:5" ht="25.5">
      <c r="A28" s="30" t="s">
        <v>42</v>
      </c>
      <c r="E28" s="31" t="s">
        <v>70</v>
      </c>
    </row>
    <row r="29" spans="1:5" ht="12.75">
      <c r="A29" t="s">
        <v>44</v>
      </c>
      <c r="E29" s="29" t="s">
        <v>37</v>
      </c>
    </row>
    <row r="30" spans="1:16" ht="12.75">
      <c r="A30" s="19" t="s">
        <v>35</v>
      </c>
      <c s="23" t="s">
        <v>27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73</v>
      </c>
    </row>
    <row r="32" spans="1:5" ht="12.75">
      <c r="A32" s="30" t="s">
        <v>42</v>
      </c>
      <c r="E32" s="31" t="s">
        <v>56</v>
      </c>
    </row>
    <row r="33" spans="1:5" ht="12.75">
      <c r="A33" t="s">
        <v>44</v>
      </c>
      <c r="E33" s="29" t="s">
        <v>37</v>
      </c>
    </row>
    <row r="34" spans="1:16" ht="12.75">
      <c r="A34" s="19" t="s">
        <v>35</v>
      </c>
      <c s="23" t="s">
        <v>74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76.5">
      <c r="A35" s="28" t="s">
        <v>40</v>
      </c>
      <c r="E35" s="29" t="s">
        <v>75</v>
      </c>
    </row>
    <row r="36" spans="1:5" ht="12.75">
      <c r="A36" s="30" t="s">
        <v>42</v>
      </c>
      <c r="E36" s="31" t="s">
        <v>56</v>
      </c>
    </row>
    <row r="37" spans="1:5" ht="12.75">
      <c r="A37" t="s">
        <v>44</v>
      </c>
      <c r="E37" s="29" t="s">
        <v>37</v>
      </c>
    </row>
    <row r="38" spans="1:16" ht="12.75">
      <c r="A38" s="19" t="s">
        <v>35</v>
      </c>
      <c s="23" t="s">
        <v>76</v>
      </c>
      <c s="23" t="s">
        <v>77</v>
      </c>
      <c s="19" t="s">
        <v>37</v>
      </c>
      <c s="24" t="s">
        <v>78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02">
      <c r="A39" s="28" t="s">
        <v>40</v>
      </c>
      <c r="E39" s="29" t="s">
        <v>79</v>
      </c>
    </row>
    <row r="40" spans="1:5" ht="12.75">
      <c r="A40" s="30" t="s">
        <v>42</v>
      </c>
      <c r="E40" s="31" t="s">
        <v>37</v>
      </c>
    </row>
    <row r="41" spans="1:5" ht="12.75">
      <c r="A41" t="s">
        <v>44</v>
      </c>
      <c r="E41" s="29" t="s">
        <v>37</v>
      </c>
    </row>
    <row r="42" spans="1:16" ht="12.75">
      <c r="A42" s="19" t="s">
        <v>35</v>
      </c>
      <c s="23" t="s">
        <v>30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82</v>
      </c>
    </row>
    <row r="44" spans="1:5" ht="63.75">
      <c r="A44" s="30" t="s">
        <v>42</v>
      </c>
      <c r="E44" s="31" t="s">
        <v>83</v>
      </c>
    </row>
    <row r="45" spans="1:5" ht="12.75">
      <c r="A45" t="s">
        <v>44</v>
      </c>
      <c r="E45" s="29" t="s">
        <v>37</v>
      </c>
    </row>
    <row r="46" spans="1:16" ht="12.75">
      <c r="A46" s="19" t="s">
        <v>35</v>
      </c>
      <c s="23" t="s">
        <v>32</v>
      </c>
      <c s="23" t="s">
        <v>84</v>
      </c>
      <c s="19" t="s">
        <v>37</v>
      </c>
      <c s="24" t="s">
        <v>85</v>
      </c>
      <c s="25" t="s">
        <v>86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87</v>
      </c>
    </row>
    <row r="48" spans="1:5" ht="12.75">
      <c r="A48" s="30" t="s">
        <v>42</v>
      </c>
      <c r="E48" s="31" t="s">
        <v>88</v>
      </c>
    </row>
    <row r="49" spans="1:5" ht="12.75">
      <c r="A49" t="s">
        <v>44</v>
      </c>
      <c r="E49" s="29" t="s">
        <v>37</v>
      </c>
    </row>
    <row r="50" spans="1:18" ht="12.75" customHeight="1">
      <c r="A50" s="5" t="s">
        <v>33</v>
      </c>
      <c s="5"/>
      <c s="35" t="s">
        <v>74</v>
      </c>
      <c s="5"/>
      <c s="21" t="s">
        <v>89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9" t="s">
        <v>35</v>
      </c>
      <c s="23" t="s">
        <v>90</v>
      </c>
      <c s="23" t="s">
        <v>91</v>
      </c>
      <c s="19" t="s">
        <v>65</v>
      </c>
      <c s="24" t="s">
        <v>92</v>
      </c>
      <c s="25" t="s">
        <v>86</v>
      </c>
      <c s="26">
        <v>1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93</v>
      </c>
    </row>
    <row r="53" spans="1:5" ht="12.75">
      <c r="A53" s="30" t="s">
        <v>42</v>
      </c>
      <c r="E53" s="31" t="s">
        <v>56</v>
      </c>
    </row>
    <row r="54" spans="1:5" ht="12.75">
      <c r="A54" t="s">
        <v>44</v>
      </c>
      <c r="E54" s="29" t="s">
        <v>37</v>
      </c>
    </row>
    <row r="55" spans="1:16" ht="12.75">
      <c r="A55" s="19" t="s">
        <v>35</v>
      </c>
      <c s="23" t="s">
        <v>94</v>
      </c>
      <c s="23" t="s">
        <v>95</v>
      </c>
      <c s="19" t="s">
        <v>65</v>
      </c>
      <c s="24" t="s">
        <v>96</v>
      </c>
      <c s="25" t="s">
        <v>86</v>
      </c>
      <c s="26">
        <v>1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97</v>
      </c>
    </row>
    <row r="57" spans="1:5" ht="12.75">
      <c r="A57" s="30" t="s">
        <v>42</v>
      </c>
      <c r="E57" s="31" t="s">
        <v>56</v>
      </c>
    </row>
    <row r="58" spans="1:5" ht="12.75">
      <c r="A58" t="s">
        <v>44</v>
      </c>
      <c r="E58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0+O9+O26+O103+O116+O121+O130+O171+O180+O189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</v>
      </c>
      <c s="32">
        <f>0+I9+I26+I103+I116+I121+I130+I171+I180+I189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50</v>
      </c>
      <c s="1"/>
      <c s="10" t="s">
        <v>51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98</v>
      </c>
      <c s="5"/>
      <c s="14" t="s">
        <v>99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9" t="s">
        <v>35</v>
      </c>
      <c s="23" t="s">
        <v>19</v>
      </c>
      <c s="23" t="s">
        <v>100</v>
      </c>
      <c s="19" t="s">
        <v>65</v>
      </c>
      <c s="24" t="s">
        <v>101</v>
      </c>
      <c s="25" t="s">
        <v>102</v>
      </c>
      <c s="26">
        <v>718.17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103</v>
      </c>
    </row>
    <row r="12" spans="1:5" ht="89.25">
      <c r="A12" s="30" t="s">
        <v>42</v>
      </c>
      <c r="E12" s="31" t="s">
        <v>104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100</v>
      </c>
      <c s="19" t="s">
        <v>68</v>
      </c>
      <c s="24" t="s">
        <v>101</v>
      </c>
      <c s="25" t="s">
        <v>102</v>
      </c>
      <c s="26">
        <v>125.62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105</v>
      </c>
    </row>
    <row r="16" spans="1:5" ht="12.75">
      <c r="A16" s="30" t="s">
        <v>42</v>
      </c>
      <c r="E16" s="31" t="s">
        <v>106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102</v>
      </c>
      <c s="26">
        <v>1296.18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109</v>
      </c>
    </row>
    <row r="20" spans="1:5" ht="76.5">
      <c r="A20" s="30" t="s">
        <v>42</v>
      </c>
      <c r="E20" s="31" t="s">
        <v>110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111</v>
      </c>
      <c s="19" t="s">
        <v>37</v>
      </c>
      <c s="24" t="s">
        <v>112</v>
      </c>
      <c s="25" t="s">
        <v>113</v>
      </c>
      <c s="26">
        <v>34.8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114</v>
      </c>
    </row>
    <row r="24" spans="1:5" ht="12.75">
      <c r="A24" s="30" t="s">
        <v>42</v>
      </c>
      <c r="E24" s="31" t="s">
        <v>115</v>
      </c>
    </row>
    <row r="25" spans="1:5" ht="12.75">
      <c r="A25" t="s">
        <v>44</v>
      </c>
      <c r="E25" s="29" t="s">
        <v>37</v>
      </c>
    </row>
    <row r="26" spans="1:18" ht="12.75" customHeight="1">
      <c r="A26" s="5" t="s">
        <v>33</v>
      </c>
      <c s="5"/>
      <c s="35" t="s">
        <v>19</v>
      </c>
      <c s="5"/>
      <c s="21" t="s">
        <v>116</v>
      </c>
      <c s="5"/>
      <c s="5"/>
      <c s="5"/>
      <c s="36">
        <f>0+Q26</f>
      </c>
      <c r="O26">
        <f>0+R26</f>
      </c>
      <c r="Q26">
        <f>0+I27+I31+I35+I39+I43+I47+I51+I55+I59+I63+I67+I71+I75+I79+I83+I87+I91+I95+I99</f>
      </c>
      <c>
        <f>0+O27+O31+O35+O39+O43+O47+O51+O55+O59+O63+O67+O71+O75+O79+O83+O87+O91+O95+O99</f>
      </c>
    </row>
    <row r="27" spans="1:16" ht="25.5">
      <c r="A27" s="19" t="s">
        <v>35</v>
      </c>
      <c s="23" t="s">
        <v>25</v>
      </c>
      <c s="23" t="s">
        <v>117</v>
      </c>
      <c s="19" t="s">
        <v>37</v>
      </c>
      <c s="24" t="s">
        <v>118</v>
      </c>
      <c s="25" t="s">
        <v>113</v>
      </c>
      <c s="26">
        <v>231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119</v>
      </c>
    </row>
    <row r="29" spans="1:5" ht="51">
      <c r="A29" s="30" t="s">
        <v>42</v>
      </c>
      <c r="E29" s="31" t="s">
        <v>120</v>
      </c>
    </row>
    <row r="30" spans="1:5" ht="12.75">
      <c r="A30" t="s">
        <v>44</v>
      </c>
      <c r="E30" s="29" t="s">
        <v>37</v>
      </c>
    </row>
    <row r="31" spans="1:16" ht="12.75">
      <c r="A31" s="19" t="s">
        <v>35</v>
      </c>
      <c s="23" t="s">
        <v>27</v>
      </c>
      <c s="23" t="s">
        <v>121</v>
      </c>
      <c s="19" t="s">
        <v>37</v>
      </c>
      <c s="24" t="s">
        <v>122</v>
      </c>
      <c s="25" t="s">
        <v>113</v>
      </c>
      <c s="26">
        <v>57.125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51">
      <c r="A32" s="28" t="s">
        <v>40</v>
      </c>
      <c r="E32" s="29" t="s">
        <v>123</v>
      </c>
    </row>
    <row r="33" spans="1:5" ht="51">
      <c r="A33" s="30" t="s">
        <v>42</v>
      </c>
      <c r="E33" s="31" t="s">
        <v>124</v>
      </c>
    </row>
    <row r="34" spans="1:5" ht="12.75">
      <c r="A34" t="s">
        <v>44</v>
      </c>
      <c r="E34" s="29" t="s">
        <v>37</v>
      </c>
    </row>
    <row r="35" spans="1:16" ht="12.75">
      <c r="A35" s="19" t="s">
        <v>35</v>
      </c>
      <c s="23" t="s">
        <v>74</v>
      </c>
      <c s="23" t="s">
        <v>125</v>
      </c>
      <c s="19" t="s">
        <v>37</v>
      </c>
      <c s="24" t="s">
        <v>126</v>
      </c>
      <c s="25" t="s">
        <v>113</v>
      </c>
      <c s="26">
        <v>111.75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127</v>
      </c>
    </row>
    <row r="37" spans="1:5" ht="51">
      <c r="A37" s="30" t="s">
        <v>42</v>
      </c>
      <c r="E37" s="31" t="s">
        <v>128</v>
      </c>
    </row>
    <row r="38" spans="1:5" ht="12.75">
      <c r="A38" t="s">
        <v>44</v>
      </c>
      <c r="E38" s="29" t="s">
        <v>37</v>
      </c>
    </row>
    <row r="39" spans="1:16" ht="12.75">
      <c r="A39" s="19" t="s">
        <v>35</v>
      </c>
      <c s="23" t="s">
        <v>76</v>
      </c>
      <c s="23" t="s">
        <v>129</v>
      </c>
      <c s="19" t="s">
        <v>37</v>
      </c>
      <c s="24" t="s">
        <v>130</v>
      </c>
      <c s="25" t="s">
        <v>131</v>
      </c>
      <c s="26">
        <v>113.5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132</v>
      </c>
    </row>
    <row r="41" spans="1:5" ht="51">
      <c r="A41" s="30" t="s">
        <v>42</v>
      </c>
      <c r="E41" s="31" t="s">
        <v>133</v>
      </c>
    </row>
    <row r="42" spans="1:5" ht="12.75">
      <c r="A42" t="s">
        <v>44</v>
      </c>
      <c r="E42" s="29" t="s">
        <v>37</v>
      </c>
    </row>
    <row r="43" spans="1:16" ht="25.5">
      <c r="A43" s="19" t="s">
        <v>35</v>
      </c>
      <c s="23" t="s">
        <v>30</v>
      </c>
      <c s="23" t="s">
        <v>134</v>
      </c>
      <c s="19" t="s">
        <v>37</v>
      </c>
      <c s="24" t="s">
        <v>135</v>
      </c>
      <c s="25" t="s">
        <v>113</v>
      </c>
      <c s="26">
        <v>178.7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51">
      <c r="A44" s="28" t="s">
        <v>40</v>
      </c>
      <c r="E44" s="29" t="s">
        <v>136</v>
      </c>
    </row>
    <row r="45" spans="1:5" ht="89.25">
      <c r="A45" s="30" t="s">
        <v>42</v>
      </c>
      <c r="E45" s="31" t="s">
        <v>137</v>
      </c>
    </row>
    <row r="46" spans="1:5" ht="12.75">
      <c r="A46" t="s">
        <v>44</v>
      </c>
      <c r="E46" s="29" t="s">
        <v>37</v>
      </c>
    </row>
    <row r="47" spans="1:16" ht="12.75">
      <c r="A47" s="19" t="s">
        <v>35</v>
      </c>
      <c s="23" t="s">
        <v>32</v>
      </c>
      <c s="23" t="s">
        <v>138</v>
      </c>
      <c s="19" t="s">
        <v>37</v>
      </c>
      <c s="24" t="s">
        <v>139</v>
      </c>
      <c s="25" t="s">
        <v>131</v>
      </c>
      <c s="26">
        <v>220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140</v>
      </c>
    </row>
    <row r="49" spans="1:5" ht="63.75">
      <c r="A49" s="30" t="s">
        <v>42</v>
      </c>
      <c r="E49" s="31" t="s">
        <v>141</v>
      </c>
    </row>
    <row r="50" spans="1:5" ht="12.75">
      <c r="A50" t="s">
        <v>44</v>
      </c>
      <c r="E50" s="29" t="s">
        <v>37</v>
      </c>
    </row>
    <row r="51" spans="1:16" ht="12.75">
      <c r="A51" s="19" t="s">
        <v>35</v>
      </c>
      <c s="23" t="s">
        <v>90</v>
      </c>
      <c s="23" t="s">
        <v>142</v>
      </c>
      <c s="19" t="s">
        <v>37</v>
      </c>
      <c s="24" t="s">
        <v>143</v>
      </c>
      <c s="25" t="s">
        <v>113</v>
      </c>
      <c s="26">
        <v>571.25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144</v>
      </c>
    </row>
    <row r="53" spans="1:5" ht="51">
      <c r="A53" s="30" t="s">
        <v>42</v>
      </c>
      <c r="E53" s="31" t="s">
        <v>145</v>
      </c>
    </row>
    <row r="54" spans="1:5" ht="12.75">
      <c r="A54" t="s">
        <v>44</v>
      </c>
      <c r="E54" s="29" t="s">
        <v>37</v>
      </c>
    </row>
    <row r="55" spans="1:16" ht="12.75">
      <c r="A55" s="19" t="s">
        <v>35</v>
      </c>
      <c s="23" t="s">
        <v>94</v>
      </c>
      <c s="23" t="s">
        <v>146</v>
      </c>
      <c s="19" t="s">
        <v>65</v>
      </c>
      <c s="24" t="s">
        <v>147</v>
      </c>
      <c s="25" t="s">
        <v>113</v>
      </c>
      <c s="26">
        <v>45.9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148</v>
      </c>
    </row>
    <row r="57" spans="1:5" ht="12.75">
      <c r="A57" s="30" t="s">
        <v>42</v>
      </c>
      <c r="E57" s="31" t="s">
        <v>149</v>
      </c>
    </row>
    <row r="58" spans="1:5" ht="12.75">
      <c r="A58" t="s">
        <v>44</v>
      </c>
      <c r="E58" s="29" t="s">
        <v>37</v>
      </c>
    </row>
    <row r="59" spans="1:16" ht="12.75">
      <c r="A59" s="19" t="s">
        <v>35</v>
      </c>
      <c s="23" t="s">
        <v>150</v>
      </c>
      <c s="23" t="s">
        <v>146</v>
      </c>
      <c s="19" t="s">
        <v>68</v>
      </c>
      <c s="24" t="s">
        <v>147</v>
      </c>
      <c s="25" t="s">
        <v>113</v>
      </c>
      <c s="26">
        <v>34.8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151</v>
      </c>
    </row>
    <row r="61" spans="1:5" ht="12.75">
      <c r="A61" s="30" t="s">
        <v>42</v>
      </c>
      <c r="E61" s="31" t="s">
        <v>115</v>
      </c>
    </row>
    <row r="62" spans="1:5" ht="12.75">
      <c r="A62" t="s">
        <v>44</v>
      </c>
      <c r="E62" s="29" t="s">
        <v>37</v>
      </c>
    </row>
    <row r="63" spans="1:16" ht="12.75">
      <c r="A63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155</v>
      </c>
      <c s="26">
        <v>266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156</v>
      </c>
    </row>
    <row r="65" spans="1:5" ht="25.5">
      <c r="A65" s="30" t="s">
        <v>42</v>
      </c>
      <c r="E65" s="31" t="s">
        <v>157</v>
      </c>
    </row>
    <row r="66" spans="1:5" ht="12.75">
      <c r="A66" t="s">
        <v>44</v>
      </c>
      <c r="E66" s="29" t="s">
        <v>37</v>
      </c>
    </row>
    <row r="67" spans="1:16" ht="12.75">
      <c r="A67" s="19" t="s">
        <v>35</v>
      </c>
      <c s="23" t="s">
        <v>158</v>
      </c>
      <c s="23" t="s">
        <v>159</v>
      </c>
      <c s="19" t="s">
        <v>37</v>
      </c>
      <c s="24" t="s">
        <v>160</v>
      </c>
      <c s="25" t="s">
        <v>113</v>
      </c>
      <c s="26">
        <v>45.9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161</v>
      </c>
    </row>
    <row r="69" spans="1:5" ht="25.5">
      <c r="A69" s="30" t="s">
        <v>42</v>
      </c>
      <c r="E69" s="31" t="s">
        <v>162</v>
      </c>
    </row>
    <row r="70" spans="1:5" ht="12.75">
      <c r="A70" t="s">
        <v>44</v>
      </c>
      <c r="E70" s="29" t="s">
        <v>37</v>
      </c>
    </row>
    <row r="71" spans="1:16" ht="12.75">
      <c r="A71" s="19" t="s">
        <v>35</v>
      </c>
      <c s="23" t="s">
        <v>163</v>
      </c>
      <c s="23" t="s">
        <v>159</v>
      </c>
      <c s="19" t="s">
        <v>164</v>
      </c>
      <c s="24" t="s">
        <v>160</v>
      </c>
      <c s="25" t="s">
        <v>113</v>
      </c>
      <c s="26">
        <v>15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165</v>
      </c>
    </row>
    <row r="73" spans="1:5" ht="63.75">
      <c r="A73" s="30" t="s">
        <v>42</v>
      </c>
      <c r="E73" s="31" t="s">
        <v>166</v>
      </c>
    </row>
    <row r="74" spans="1:5" ht="12.75">
      <c r="A74" t="s">
        <v>44</v>
      </c>
      <c r="E74" s="29" t="s">
        <v>37</v>
      </c>
    </row>
    <row r="75" spans="1:16" ht="12.75">
      <c r="A75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113</v>
      </c>
      <c s="26">
        <v>43.368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170</v>
      </c>
    </row>
    <row r="77" spans="1:5" ht="89.25">
      <c r="A77" s="30" t="s">
        <v>42</v>
      </c>
      <c r="E77" s="31" t="s">
        <v>171</v>
      </c>
    </row>
    <row r="78" spans="1:5" ht="12.75">
      <c r="A78" t="s">
        <v>44</v>
      </c>
      <c r="E78" s="29" t="s">
        <v>37</v>
      </c>
    </row>
    <row r="79" spans="1:16" ht="12.75">
      <c r="A79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113</v>
      </c>
      <c s="26">
        <v>45.9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175</v>
      </c>
    </row>
    <row r="81" spans="1:5" ht="12.75">
      <c r="A81" s="30" t="s">
        <v>42</v>
      </c>
      <c r="E81" s="31" t="s">
        <v>176</v>
      </c>
    </row>
    <row r="82" spans="1:5" ht="12.75">
      <c r="A82" t="s">
        <v>44</v>
      </c>
      <c r="E82" s="29" t="s">
        <v>37</v>
      </c>
    </row>
    <row r="83" spans="1:16" ht="12.75">
      <c r="A83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113</v>
      </c>
      <c s="26">
        <v>34.825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180</v>
      </c>
    </row>
    <row r="85" spans="1:5" ht="51">
      <c r="A85" s="30" t="s">
        <v>42</v>
      </c>
      <c r="E85" s="31" t="s">
        <v>181</v>
      </c>
    </row>
    <row r="86" spans="1:5" ht="12.75">
      <c r="A86" t="s">
        <v>44</v>
      </c>
      <c r="E86" s="29" t="s">
        <v>37</v>
      </c>
    </row>
    <row r="87" spans="1:16" ht="12.75">
      <c r="A87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113</v>
      </c>
      <c s="26">
        <v>16.668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25.5">
      <c r="A88" s="28" t="s">
        <v>40</v>
      </c>
      <c r="E88" s="29" t="s">
        <v>185</v>
      </c>
    </row>
    <row r="89" spans="1:5" ht="89.25">
      <c r="A89" s="30" t="s">
        <v>42</v>
      </c>
      <c r="E89" s="31" t="s">
        <v>186</v>
      </c>
    </row>
    <row r="90" spans="1:5" ht="12.75">
      <c r="A90" t="s">
        <v>44</v>
      </c>
      <c r="E90" s="29" t="s">
        <v>37</v>
      </c>
    </row>
    <row r="91" spans="1:16" ht="12.75">
      <c r="A91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113</v>
      </c>
      <c s="26">
        <v>21.743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190</v>
      </c>
    </row>
    <row r="93" spans="1:5" ht="51">
      <c r="A93" s="30" t="s">
        <v>42</v>
      </c>
      <c r="E93" s="31" t="s">
        <v>191</v>
      </c>
    </row>
    <row r="94" spans="1:5" ht="12.75">
      <c r="A94" t="s">
        <v>44</v>
      </c>
      <c r="E94" s="29" t="s">
        <v>37</v>
      </c>
    </row>
    <row r="95" spans="1:16" ht="12.75">
      <c r="A95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155</v>
      </c>
      <c s="26">
        <v>1142.5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37</v>
      </c>
    </row>
    <row r="97" spans="1:5" ht="38.25">
      <c r="A97" s="30" t="s">
        <v>42</v>
      </c>
      <c r="E97" s="31" t="s">
        <v>195</v>
      </c>
    </row>
    <row r="98" spans="1:5" ht="12.75">
      <c r="A98" t="s">
        <v>44</v>
      </c>
      <c r="E98" s="29" t="s">
        <v>37</v>
      </c>
    </row>
    <row r="99" spans="1:16" ht="12.75">
      <c r="A99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113</v>
      </c>
      <c s="26">
        <v>45.9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199</v>
      </c>
    </row>
    <row r="101" spans="1:5" ht="25.5">
      <c r="A101" s="30" t="s">
        <v>42</v>
      </c>
      <c r="E101" s="31" t="s">
        <v>200</v>
      </c>
    </row>
    <row r="102" spans="1:5" ht="12.75">
      <c r="A102" t="s">
        <v>44</v>
      </c>
      <c r="E102" s="29" t="s">
        <v>37</v>
      </c>
    </row>
    <row r="103" spans="1:18" ht="12.75" customHeight="1">
      <c r="A103" s="5" t="s">
        <v>33</v>
      </c>
      <c s="5"/>
      <c s="35" t="s">
        <v>13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0+I104+I108+I112</f>
      </c>
      <c>
        <f>0+O104+O108+O112</f>
      </c>
    </row>
    <row r="104" spans="1:16" ht="12.75">
      <c r="A104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131</v>
      </c>
      <c s="26">
        <v>70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205</v>
      </c>
    </row>
    <row r="106" spans="1:5" ht="25.5">
      <c r="A106" s="30" t="s">
        <v>42</v>
      </c>
      <c r="E106" s="31" t="s">
        <v>206</v>
      </c>
    </row>
    <row r="107" spans="1:5" ht="12.75">
      <c r="A107" t="s">
        <v>44</v>
      </c>
      <c r="E107" s="29" t="s">
        <v>37</v>
      </c>
    </row>
    <row r="108" spans="1:16" ht="12.75">
      <c r="A108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155</v>
      </c>
      <c s="26">
        <v>1142.5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38.25">
      <c r="A109" s="28" t="s">
        <v>40</v>
      </c>
      <c r="E109" s="29" t="s">
        <v>210</v>
      </c>
    </row>
    <row r="110" spans="1:5" ht="38.25">
      <c r="A110" s="30" t="s">
        <v>42</v>
      </c>
      <c r="E110" s="31" t="s">
        <v>195</v>
      </c>
    </row>
    <row r="111" spans="1:5" ht="12.75">
      <c r="A111" t="s">
        <v>44</v>
      </c>
      <c r="E111" s="29" t="s">
        <v>37</v>
      </c>
    </row>
    <row r="112" spans="1:16" ht="12.75">
      <c r="A112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113</v>
      </c>
      <c s="26">
        <v>571.25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214</v>
      </c>
    </row>
    <row r="114" spans="1:5" ht="38.25">
      <c r="A114" s="30" t="s">
        <v>42</v>
      </c>
      <c r="E114" s="31" t="s">
        <v>215</v>
      </c>
    </row>
    <row r="115" spans="1:5" ht="12.75">
      <c r="A115" t="s">
        <v>44</v>
      </c>
      <c r="E115" s="29" t="s">
        <v>37</v>
      </c>
    </row>
    <row r="116" spans="1:18" ht="12.75" customHeight="1">
      <c r="A116" s="5" t="s">
        <v>33</v>
      </c>
      <c s="5"/>
      <c s="35" t="s">
        <v>12</v>
      </c>
      <c s="5"/>
      <c s="21" t="s">
        <v>216</v>
      </c>
      <c s="5"/>
      <c s="5"/>
      <c s="5"/>
      <c s="36">
        <f>0+Q116</f>
      </c>
      <c r="O116">
        <f>0+R116</f>
      </c>
      <c r="Q116">
        <f>0+I117</f>
      </c>
      <c>
        <f>0+O117</f>
      </c>
    </row>
    <row r="117" spans="1:16" ht="12.75">
      <c r="A117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220</v>
      </c>
      <c s="26">
        <v>20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38.25">
      <c r="A118" s="28" t="s">
        <v>40</v>
      </c>
      <c r="E118" s="29" t="s">
        <v>221</v>
      </c>
    </row>
    <row r="119" spans="1:5" ht="25.5">
      <c r="A119" s="30" t="s">
        <v>42</v>
      </c>
      <c r="E119" s="31" t="s">
        <v>222</v>
      </c>
    </row>
    <row r="120" spans="1:5" ht="12.75">
      <c r="A120" t="s">
        <v>44</v>
      </c>
      <c r="E120" s="29" t="s">
        <v>37</v>
      </c>
    </row>
    <row r="121" spans="1:18" ht="12.75" customHeight="1">
      <c r="A121" s="5" t="s">
        <v>33</v>
      </c>
      <c s="5"/>
      <c s="35" t="s">
        <v>23</v>
      </c>
      <c s="5"/>
      <c s="21" t="s">
        <v>223</v>
      </c>
      <c s="5"/>
      <c s="5"/>
      <c s="5"/>
      <c s="36">
        <f>0+Q121</f>
      </c>
      <c r="O121">
        <f>0+R121</f>
      </c>
      <c r="Q121">
        <f>0+I122+I126</f>
      </c>
      <c>
        <f>0+O122+O126</f>
      </c>
    </row>
    <row r="122" spans="1:16" ht="12.75">
      <c r="A122" s="19" t="s">
        <v>35</v>
      </c>
      <c s="23" t="s">
        <v>224</v>
      </c>
      <c s="23" t="s">
        <v>225</v>
      </c>
      <c s="19" t="s">
        <v>68</v>
      </c>
      <c s="24" t="s">
        <v>226</v>
      </c>
      <c s="25" t="s">
        <v>113</v>
      </c>
      <c s="26">
        <v>0.324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227</v>
      </c>
    </row>
    <row r="124" spans="1:5" ht="25.5">
      <c r="A124" s="30" t="s">
        <v>42</v>
      </c>
      <c r="E124" s="31" t="s">
        <v>228</v>
      </c>
    </row>
    <row r="125" spans="1:5" ht="12.75">
      <c r="A125" t="s">
        <v>44</v>
      </c>
      <c r="E125" s="29" t="s">
        <v>37</v>
      </c>
    </row>
    <row r="126" spans="1:16" ht="12.75">
      <c r="A126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113</v>
      </c>
      <c s="26">
        <v>4.6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232</v>
      </c>
    </row>
    <row r="128" spans="1:5" ht="12.75">
      <c r="A128" s="30" t="s">
        <v>42</v>
      </c>
      <c r="E128" s="31" t="s">
        <v>233</v>
      </c>
    </row>
    <row r="129" spans="1:5" ht="12.75">
      <c r="A129" t="s">
        <v>44</v>
      </c>
      <c r="E129" s="29" t="s">
        <v>37</v>
      </c>
    </row>
    <row r="130" spans="1:18" ht="12.75" customHeight="1">
      <c r="A130" s="5" t="s">
        <v>33</v>
      </c>
      <c s="5"/>
      <c s="35" t="s">
        <v>25</v>
      </c>
      <c s="5"/>
      <c s="21" t="s">
        <v>234</v>
      </c>
      <c s="5"/>
      <c s="5"/>
      <c s="5"/>
      <c s="36">
        <f>0+Q130</f>
      </c>
      <c r="O130">
        <f>0+R130</f>
      </c>
      <c r="Q130">
        <f>0+I131+I135+I139+I143+I147+I151+I155+I159+I163+I167</f>
      </c>
      <c>
        <f>0+O131+O135+O139+O143+O147+O151+O155+O159+O163+O167</f>
      </c>
    </row>
    <row r="131" spans="1:16" ht="12.75">
      <c r="A131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113</v>
      </c>
      <c s="26">
        <v>180.972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238</v>
      </c>
    </row>
    <row r="133" spans="1:5" ht="76.5">
      <c r="A133" s="30" t="s">
        <v>42</v>
      </c>
      <c r="E133" s="31" t="s">
        <v>239</v>
      </c>
    </row>
    <row r="134" spans="1:5" ht="12.75">
      <c r="A134" t="s">
        <v>44</v>
      </c>
      <c r="E134" s="29" t="s">
        <v>37</v>
      </c>
    </row>
    <row r="135" spans="1:16" ht="12.75">
      <c r="A135" s="19" t="s">
        <v>35</v>
      </c>
      <c s="23" t="s">
        <v>240</v>
      </c>
      <c s="23" t="s">
        <v>241</v>
      </c>
      <c s="19" t="s">
        <v>37</v>
      </c>
      <c s="24" t="s">
        <v>242</v>
      </c>
      <c s="25" t="s">
        <v>155</v>
      </c>
      <c s="26">
        <v>1096.8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243</v>
      </c>
    </row>
    <row r="137" spans="1:5" ht="38.25">
      <c r="A137" s="30" t="s">
        <v>42</v>
      </c>
      <c r="E137" s="31" t="s">
        <v>244</v>
      </c>
    </row>
    <row r="138" spans="1:5" ht="12.75">
      <c r="A138" t="s">
        <v>44</v>
      </c>
      <c r="E138" s="29" t="s">
        <v>37</v>
      </c>
    </row>
    <row r="139" spans="1:16" ht="12.75">
      <c r="A139" s="19" t="s">
        <v>35</v>
      </c>
      <c s="23" t="s">
        <v>245</v>
      </c>
      <c s="23" t="s">
        <v>246</v>
      </c>
      <c s="19" t="s">
        <v>37</v>
      </c>
      <c s="24" t="s">
        <v>247</v>
      </c>
      <c s="25" t="s">
        <v>155</v>
      </c>
      <c s="26">
        <v>266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248</v>
      </c>
    </row>
    <row r="141" spans="1:5" ht="25.5">
      <c r="A141" s="30" t="s">
        <v>42</v>
      </c>
      <c r="E141" s="31" t="s">
        <v>157</v>
      </c>
    </row>
    <row r="142" spans="1:5" ht="12.75">
      <c r="A142" t="s">
        <v>44</v>
      </c>
      <c r="E142" s="29" t="s">
        <v>37</v>
      </c>
    </row>
    <row r="143" spans="1:16" ht="12.75">
      <c r="A143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155</v>
      </c>
      <c s="26">
        <v>987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252</v>
      </c>
    </row>
    <row r="145" spans="1:5" ht="12.75">
      <c r="A145" s="30" t="s">
        <v>42</v>
      </c>
      <c r="E145" s="31" t="s">
        <v>253</v>
      </c>
    </row>
    <row r="146" spans="1:5" ht="12.75">
      <c r="A146" t="s">
        <v>44</v>
      </c>
      <c r="E146" s="29" t="s">
        <v>37</v>
      </c>
    </row>
    <row r="147" spans="1:16" ht="12.75">
      <c r="A147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155</v>
      </c>
      <c s="26">
        <v>3313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257</v>
      </c>
    </row>
    <row r="149" spans="1:5" ht="25.5">
      <c r="A149" s="30" t="s">
        <v>42</v>
      </c>
      <c r="E149" s="31" t="s">
        <v>258</v>
      </c>
    </row>
    <row r="150" spans="1:5" ht="12.75">
      <c r="A150" t="s">
        <v>44</v>
      </c>
      <c r="E150" s="29" t="s">
        <v>37</v>
      </c>
    </row>
    <row r="151" spans="1:16" ht="12.75">
      <c r="A151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155</v>
      </c>
      <c s="26">
        <v>250.8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25.5">
      <c r="A152" s="28" t="s">
        <v>40</v>
      </c>
      <c r="E152" s="29" t="s">
        <v>262</v>
      </c>
    </row>
    <row r="153" spans="1:5" ht="25.5">
      <c r="A153" s="30" t="s">
        <v>42</v>
      </c>
      <c r="E153" s="31" t="s">
        <v>263</v>
      </c>
    </row>
    <row r="154" spans="1:5" ht="12.75">
      <c r="A154" t="s">
        <v>44</v>
      </c>
      <c r="E154" s="29" t="s">
        <v>37</v>
      </c>
    </row>
    <row r="155" spans="1:16" ht="12.75">
      <c r="A155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155</v>
      </c>
      <c s="26">
        <v>1632.5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267</v>
      </c>
    </row>
    <row r="157" spans="1:5" ht="76.5">
      <c r="A157" s="30" t="s">
        <v>42</v>
      </c>
      <c r="E157" s="31" t="s">
        <v>268</v>
      </c>
    </row>
    <row r="158" spans="1:5" ht="12.75">
      <c r="A158" t="s">
        <v>44</v>
      </c>
      <c r="E158" s="29" t="s">
        <v>37</v>
      </c>
    </row>
    <row r="159" spans="1:16" ht="12.75">
      <c r="A159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155</v>
      </c>
      <c s="26">
        <v>1679.9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272</v>
      </c>
    </row>
    <row r="161" spans="1:5" ht="76.5">
      <c r="A161" s="30" t="s">
        <v>42</v>
      </c>
      <c r="E161" s="31" t="s">
        <v>273</v>
      </c>
    </row>
    <row r="162" spans="1:5" ht="12.75">
      <c r="A162" t="s">
        <v>44</v>
      </c>
      <c r="E162" s="29" t="s">
        <v>37</v>
      </c>
    </row>
    <row r="163" spans="1:16" ht="12.75">
      <c r="A163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113</v>
      </c>
      <c s="26">
        <v>49.356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277</v>
      </c>
    </row>
    <row r="165" spans="1:5" ht="51">
      <c r="A165" s="30" t="s">
        <v>42</v>
      </c>
      <c r="E165" s="31" t="s">
        <v>278</v>
      </c>
    </row>
    <row r="166" spans="1:5" ht="12.75">
      <c r="A166" t="s">
        <v>44</v>
      </c>
      <c r="E166" s="29" t="s">
        <v>37</v>
      </c>
    </row>
    <row r="167" spans="1:16" ht="12.75">
      <c r="A167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155</v>
      </c>
      <c s="26">
        <v>250.8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282</v>
      </c>
    </row>
    <row r="169" spans="1:5" ht="25.5">
      <c r="A169" s="30" t="s">
        <v>42</v>
      </c>
      <c r="E169" s="31" t="s">
        <v>263</v>
      </c>
    </row>
    <row r="170" spans="1:5" ht="12.75">
      <c r="A170" t="s">
        <v>44</v>
      </c>
      <c r="E170" s="29" t="s">
        <v>37</v>
      </c>
    </row>
    <row r="171" spans="1:18" ht="12.75" customHeight="1">
      <c r="A171" s="5" t="s">
        <v>33</v>
      </c>
      <c s="5"/>
      <c s="35" t="s">
        <v>74</v>
      </c>
      <c s="5"/>
      <c s="21" t="s">
        <v>89</v>
      </c>
      <c s="5"/>
      <c s="5"/>
      <c s="5"/>
      <c s="36">
        <f>0+Q171</f>
      </c>
      <c r="O171">
        <f>0+R171</f>
      </c>
      <c r="Q171">
        <f>0+I172+I176</f>
      </c>
      <c>
        <f>0+O172+O176</f>
      </c>
    </row>
    <row r="172" spans="1:16" ht="12.75">
      <c r="A172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155</v>
      </c>
      <c s="26">
        <v>48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25.5">
      <c r="A173" s="28" t="s">
        <v>40</v>
      </c>
      <c r="E173" s="29" t="s">
        <v>286</v>
      </c>
    </row>
    <row r="174" spans="1:5" ht="38.25">
      <c r="A174" s="30" t="s">
        <v>42</v>
      </c>
      <c r="E174" s="31" t="s">
        <v>287</v>
      </c>
    </row>
    <row r="175" spans="1:5" ht="12.75">
      <c r="A175" t="s">
        <v>44</v>
      </c>
      <c r="E175" s="29" t="s">
        <v>37</v>
      </c>
    </row>
    <row r="176" spans="1:16" ht="12.75">
      <c r="A176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155</v>
      </c>
      <c s="26">
        <v>1.6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38.25">
      <c r="A177" s="28" t="s">
        <v>40</v>
      </c>
      <c r="E177" s="29" t="s">
        <v>291</v>
      </c>
    </row>
    <row r="178" spans="1:5" ht="12.75">
      <c r="A178" s="30" t="s">
        <v>42</v>
      </c>
      <c r="E178" s="31" t="s">
        <v>292</v>
      </c>
    </row>
    <row r="179" spans="1:5" ht="12.75">
      <c r="A179" t="s">
        <v>44</v>
      </c>
      <c r="E179" s="29" t="s">
        <v>37</v>
      </c>
    </row>
    <row r="180" spans="1:18" ht="12.75" customHeight="1">
      <c r="A180" s="5" t="s">
        <v>33</v>
      </c>
      <c s="5"/>
      <c s="35" t="s">
        <v>76</v>
      </c>
      <c s="5"/>
      <c s="21" t="s">
        <v>293</v>
      </c>
      <c s="5"/>
      <c s="5"/>
      <c s="5"/>
      <c s="36">
        <f>0+Q180</f>
      </c>
      <c r="O180">
        <f>0+R180</f>
      </c>
      <c r="Q180">
        <f>0+I181+I185</f>
      </c>
      <c>
        <f>0+O181+O185</f>
      </c>
    </row>
    <row r="181" spans="1:16" ht="12.75">
      <c r="A181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131</v>
      </c>
      <c s="26">
        <v>40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297</v>
      </c>
    </row>
    <row r="183" spans="1:5" ht="25.5">
      <c r="A183" s="30" t="s">
        <v>42</v>
      </c>
      <c r="E183" s="31" t="s">
        <v>298</v>
      </c>
    </row>
    <row r="184" spans="1:5" ht="12.75">
      <c r="A184" t="s">
        <v>44</v>
      </c>
      <c r="E184" s="29" t="s">
        <v>37</v>
      </c>
    </row>
    <row r="185" spans="1:16" ht="12.75">
      <c r="A185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86</v>
      </c>
      <c s="26">
        <v>1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25.5">
      <c r="A187" s="30" t="s">
        <v>42</v>
      </c>
      <c r="E187" s="31" t="s">
        <v>302</v>
      </c>
    </row>
    <row r="188" spans="1:5" ht="12.75">
      <c r="A188" t="s">
        <v>44</v>
      </c>
      <c r="E188" s="29" t="s">
        <v>37</v>
      </c>
    </row>
    <row r="189" spans="1:18" ht="12.75" customHeight="1">
      <c r="A189" s="5" t="s">
        <v>33</v>
      </c>
      <c s="5"/>
      <c s="35" t="s">
        <v>30</v>
      </c>
      <c s="5"/>
      <c s="21" t="s">
        <v>303</v>
      </c>
      <c s="5"/>
      <c s="5"/>
      <c s="5"/>
      <c s="36">
        <f>0+Q189</f>
      </c>
      <c r="O189">
        <f>0+R189</f>
      </c>
      <c r="Q189">
        <f>0+I190+I194+I198+I202+I206+I210+I214+I218+I222+I226+I230+I234+I238+I242+I246+I250+I254</f>
      </c>
      <c>
        <f>0+O190+O194+O198+O202+O206+O210+O214+O218+O222+O226+O230+O234+O238+O242+O246+O250+O254</f>
      </c>
    </row>
    <row r="190" spans="1:16" ht="25.5">
      <c r="A190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131</v>
      </c>
      <c s="26">
        <v>170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25.5">
      <c r="A192" s="30" t="s">
        <v>42</v>
      </c>
      <c r="E192" s="31" t="s">
        <v>307</v>
      </c>
    </row>
    <row r="193" spans="1:5" ht="12.75">
      <c r="A193" t="s">
        <v>44</v>
      </c>
      <c r="E193" s="29" t="s">
        <v>37</v>
      </c>
    </row>
    <row r="194" spans="1:16" ht="12.75">
      <c r="A194" s="19" t="s">
        <v>35</v>
      </c>
      <c s="23" t="s">
        <v>308</v>
      </c>
      <c s="23" t="s">
        <v>309</v>
      </c>
      <c s="19" t="s">
        <v>65</v>
      </c>
      <c s="24" t="s">
        <v>310</v>
      </c>
      <c s="25" t="s">
        <v>86</v>
      </c>
      <c s="26">
        <v>6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311</v>
      </c>
    </row>
    <row r="196" spans="1:5" ht="38.25">
      <c r="A196" s="30" t="s">
        <v>42</v>
      </c>
      <c r="E196" s="31" t="s">
        <v>312</v>
      </c>
    </row>
    <row r="197" spans="1:5" ht="12.75">
      <c r="A197" t="s">
        <v>44</v>
      </c>
      <c r="E197" s="29" t="s">
        <v>37</v>
      </c>
    </row>
    <row r="198" spans="1:16" ht="25.5">
      <c r="A198" s="19" t="s">
        <v>35</v>
      </c>
      <c s="23" t="s">
        <v>313</v>
      </c>
      <c s="23" t="s">
        <v>314</v>
      </c>
      <c s="19" t="s">
        <v>65</v>
      </c>
      <c s="24" t="s">
        <v>315</v>
      </c>
      <c s="25" t="s">
        <v>86</v>
      </c>
      <c s="26">
        <v>16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316</v>
      </c>
    </row>
    <row r="200" spans="1:5" ht="51">
      <c r="A200" s="30" t="s">
        <v>42</v>
      </c>
      <c r="E200" s="31" t="s">
        <v>317</v>
      </c>
    </row>
    <row r="201" spans="1:5" ht="12.75">
      <c r="A201" t="s">
        <v>44</v>
      </c>
      <c r="E201" s="29" t="s">
        <v>37</v>
      </c>
    </row>
    <row r="202" spans="1:16" ht="25.5">
      <c r="A202" s="19" t="s">
        <v>35</v>
      </c>
      <c s="23" t="s">
        <v>318</v>
      </c>
      <c s="23" t="s">
        <v>314</v>
      </c>
      <c s="19" t="s">
        <v>68</v>
      </c>
      <c s="24" t="s">
        <v>315</v>
      </c>
      <c s="25" t="s">
        <v>86</v>
      </c>
      <c s="26">
        <v>16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319</v>
      </c>
    </row>
    <row r="204" spans="1:5" ht="25.5">
      <c r="A204" s="30" t="s">
        <v>42</v>
      </c>
      <c r="E204" s="31" t="s">
        <v>320</v>
      </c>
    </row>
    <row r="205" spans="1:5" ht="12.75">
      <c r="A205" t="s">
        <v>44</v>
      </c>
      <c r="E205" s="29" t="s">
        <v>37</v>
      </c>
    </row>
    <row r="206" spans="1:16" ht="12.75">
      <c r="A206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86</v>
      </c>
      <c s="26">
        <v>4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37</v>
      </c>
    </row>
    <row r="208" spans="1:5" ht="25.5">
      <c r="A208" s="30" t="s">
        <v>42</v>
      </c>
      <c r="E208" s="31" t="s">
        <v>324</v>
      </c>
    </row>
    <row r="209" spans="1:5" ht="12.75">
      <c r="A209" t="s">
        <v>44</v>
      </c>
      <c r="E209" s="29" t="s">
        <v>37</v>
      </c>
    </row>
    <row r="210" spans="1:16" ht="12.75">
      <c r="A210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86</v>
      </c>
      <c s="26">
        <v>2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37</v>
      </c>
    </row>
    <row r="212" spans="1:5" ht="25.5">
      <c r="A212" s="30" t="s">
        <v>42</v>
      </c>
      <c r="E212" s="31" t="s">
        <v>328</v>
      </c>
    </row>
    <row r="213" spans="1:5" ht="12.75">
      <c r="A213" t="s">
        <v>44</v>
      </c>
      <c r="E213" s="29" t="s">
        <v>37</v>
      </c>
    </row>
    <row r="214" spans="1:16" ht="25.5">
      <c r="A214" s="19" t="s">
        <v>35</v>
      </c>
      <c s="23" t="s">
        <v>329</v>
      </c>
      <c s="23" t="s">
        <v>330</v>
      </c>
      <c s="19" t="s">
        <v>37</v>
      </c>
      <c s="24" t="s">
        <v>331</v>
      </c>
      <c s="25" t="s">
        <v>155</v>
      </c>
      <c s="26">
        <v>117.75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332</v>
      </c>
    </row>
    <row r="216" spans="1:5" ht="51">
      <c r="A216" s="30" t="s">
        <v>42</v>
      </c>
      <c r="E216" s="31" t="s">
        <v>333</v>
      </c>
    </row>
    <row r="217" spans="1:5" ht="12.75">
      <c r="A217" t="s">
        <v>44</v>
      </c>
      <c r="E217" s="29" t="s">
        <v>37</v>
      </c>
    </row>
    <row r="218" spans="1:16" ht="25.5">
      <c r="A218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155</v>
      </c>
      <c s="26">
        <v>117.75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37</v>
      </c>
    </row>
    <row r="220" spans="1:5" ht="51">
      <c r="A220" s="30" t="s">
        <v>42</v>
      </c>
      <c r="E220" s="31" t="s">
        <v>333</v>
      </c>
    </row>
    <row r="221" spans="1:5" ht="12.75">
      <c r="A221" t="s">
        <v>44</v>
      </c>
      <c r="E221" s="29" t="s">
        <v>37</v>
      </c>
    </row>
    <row r="222" spans="1:16" ht="12.75">
      <c r="A222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131</v>
      </c>
      <c s="26">
        <v>60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340</v>
      </c>
    </row>
    <row r="224" spans="1:5" ht="12.75">
      <c r="A224" s="30" t="s">
        <v>42</v>
      </c>
      <c r="E224" s="31" t="s">
        <v>341</v>
      </c>
    </row>
    <row r="225" spans="1:5" ht="12.75">
      <c r="A225" t="s">
        <v>44</v>
      </c>
      <c r="E225" s="29" t="s">
        <v>37</v>
      </c>
    </row>
    <row r="226" spans="1:16" ht="12.75">
      <c r="A226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131</v>
      </c>
      <c s="26">
        <v>17.5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345</v>
      </c>
    </row>
    <row r="228" spans="1:5" ht="25.5">
      <c r="A228" s="30" t="s">
        <v>42</v>
      </c>
      <c r="E228" s="31" t="s">
        <v>346</v>
      </c>
    </row>
    <row r="229" spans="1:5" ht="12.75">
      <c r="A229" t="s">
        <v>44</v>
      </c>
      <c r="E229" s="29" t="s">
        <v>37</v>
      </c>
    </row>
    <row r="230" spans="1:16" ht="12.75">
      <c r="A230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131</v>
      </c>
      <c s="26">
        <v>220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25.5">
      <c r="A231" s="28" t="s">
        <v>40</v>
      </c>
      <c r="E231" s="29" t="s">
        <v>350</v>
      </c>
    </row>
    <row r="232" spans="1:5" ht="63.75">
      <c r="A232" s="30" t="s">
        <v>42</v>
      </c>
      <c r="E232" s="31" t="s">
        <v>141</v>
      </c>
    </row>
    <row r="233" spans="1:5" ht="12.75">
      <c r="A233" t="s">
        <v>44</v>
      </c>
      <c r="E233" s="29" t="s">
        <v>37</v>
      </c>
    </row>
    <row r="234" spans="1:16" ht="12.75">
      <c r="A234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155</v>
      </c>
      <c s="26">
        <v>77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354</v>
      </c>
    </row>
    <row r="236" spans="1:5" ht="38.25">
      <c r="A236" s="30" t="s">
        <v>42</v>
      </c>
      <c r="E236" s="31" t="s">
        <v>355</v>
      </c>
    </row>
    <row r="237" spans="1:5" ht="12.75">
      <c r="A237" t="s">
        <v>44</v>
      </c>
      <c r="E237" s="29" t="s">
        <v>37</v>
      </c>
    </row>
    <row r="238" spans="1:16" ht="12.75">
      <c r="A238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155</v>
      </c>
      <c s="26">
        <v>5.5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359</v>
      </c>
    </row>
    <row r="240" spans="1:5" ht="12.75">
      <c r="A240" s="30" t="s">
        <v>42</v>
      </c>
      <c r="E240" s="31" t="s">
        <v>360</v>
      </c>
    </row>
    <row r="241" spans="1:5" ht="12.75">
      <c r="A241" t="s">
        <v>44</v>
      </c>
      <c r="E241" s="29" t="s">
        <v>37</v>
      </c>
    </row>
    <row r="242" spans="1:16" ht="12.75">
      <c r="A242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86</v>
      </c>
      <c s="26">
        <v>3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25.5">
      <c r="A243" s="28" t="s">
        <v>40</v>
      </c>
      <c r="E243" s="29" t="s">
        <v>364</v>
      </c>
    </row>
    <row r="244" spans="1:5" ht="25.5">
      <c r="A244" s="30" t="s">
        <v>42</v>
      </c>
      <c r="E244" s="31" t="s">
        <v>365</v>
      </c>
    </row>
    <row r="245" spans="1:5" ht="12.75">
      <c r="A245" t="s">
        <v>44</v>
      </c>
      <c r="E245" s="29" t="s">
        <v>37</v>
      </c>
    </row>
    <row r="246" spans="1:16" ht="12.75">
      <c r="A246" s="19" t="s">
        <v>35</v>
      </c>
      <c s="23" t="s">
        <v>366</v>
      </c>
      <c s="23" t="s">
        <v>367</v>
      </c>
      <c s="19" t="s">
        <v>37</v>
      </c>
      <c s="24" t="s">
        <v>368</v>
      </c>
      <c s="25" t="s">
        <v>113</v>
      </c>
      <c s="26">
        <v>2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37</v>
      </c>
    </row>
    <row r="248" spans="1:5" ht="25.5">
      <c r="A248" s="30" t="s">
        <v>42</v>
      </c>
      <c r="E248" s="31" t="s">
        <v>369</v>
      </c>
    </row>
    <row r="249" spans="1:5" ht="12.75">
      <c r="A249" t="s">
        <v>44</v>
      </c>
      <c r="E249" s="29" t="s">
        <v>37</v>
      </c>
    </row>
    <row r="250" spans="1:16" ht="12.75">
      <c r="A250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86</v>
      </c>
      <c s="26">
        <v>2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37</v>
      </c>
    </row>
    <row r="252" spans="1:5" ht="12.75">
      <c r="A252" s="30" t="s">
        <v>42</v>
      </c>
      <c r="E252" s="31" t="s">
        <v>88</v>
      </c>
    </row>
    <row r="253" spans="1:5" ht="12.75">
      <c r="A253" t="s">
        <v>44</v>
      </c>
      <c r="E253" s="29" t="s">
        <v>37</v>
      </c>
    </row>
    <row r="254" spans="1:16" ht="12.75">
      <c r="A254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131</v>
      </c>
      <c s="26">
        <v>40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376</v>
      </c>
    </row>
    <row r="256" spans="1:5" ht="12.75">
      <c r="A256" s="30" t="s">
        <v>42</v>
      </c>
      <c r="E256" s="31" t="s">
        <v>377</v>
      </c>
    </row>
    <row r="257" spans="1:5" ht="12.75">
      <c r="A257" t="s">
        <v>44</v>
      </c>
      <c r="E257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0+O9+O30+O55+O108+O133+O198+O219+O224+O241+O258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378</v>
      </c>
      <c s="32">
        <f>0+I9+I30+I55+I108+I133+I198+I219+I224+I241+I258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50</v>
      </c>
      <c s="1"/>
      <c s="10" t="s">
        <v>51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378</v>
      </c>
      <c s="5"/>
      <c s="14" t="s">
        <v>379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9" t="s">
        <v>35</v>
      </c>
      <c s="23" t="s">
        <v>19</v>
      </c>
      <c s="23" t="s">
        <v>100</v>
      </c>
      <c s="19" t="s">
        <v>37</v>
      </c>
      <c s="24" t="s">
        <v>101</v>
      </c>
      <c s="25" t="s">
        <v>102</v>
      </c>
      <c s="26">
        <v>2866.96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103</v>
      </c>
    </row>
    <row r="12" spans="1:5" ht="63.75">
      <c r="A12" s="30" t="s">
        <v>42</v>
      </c>
      <c r="E12" s="31" t="s">
        <v>380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107</v>
      </c>
      <c s="19" t="s">
        <v>37</v>
      </c>
      <c s="24" t="s">
        <v>108</v>
      </c>
      <c s="25" t="s">
        <v>102</v>
      </c>
      <c s="26">
        <v>3132.53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109</v>
      </c>
    </row>
    <row r="16" spans="1:5" ht="63.75">
      <c r="A16" s="30" t="s">
        <v>42</v>
      </c>
      <c r="E16" s="31" t="s">
        <v>381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382</v>
      </c>
      <c s="19" t="s">
        <v>37</v>
      </c>
      <c s="24" t="s">
        <v>383</v>
      </c>
      <c s="25" t="s">
        <v>102</v>
      </c>
      <c s="26">
        <v>2.05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384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385</v>
      </c>
      <c s="19" t="s">
        <v>37</v>
      </c>
      <c s="24" t="s">
        <v>386</v>
      </c>
      <c s="25" t="s">
        <v>86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387</v>
      </c>
    </row>
    <row r="24" spans="1:5" ht="12.75">
      <c r="A24" s="30" t="s">
        <v>42</v>
      </c>
      <c r="E24" s="31" t="s">
        <v>56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388</v>
      </c>
      <c s="19" t="s">
        <v>37</v>
      </c>
      <c s="24" t="s">
        <v>389</v>
      </c>
      <c s="25" t="s">
        <v>86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42</v>
      </c>
      <c r="E28" s="31" t="s">
        <v>56</v>
      </c>
    </row>
    <row r="29" spans="1:5" ht="12.75">
      <c r="A29" t="s">
        <v>44</v>
      </c>
      <c r="E29" s="29" t="s">
        <v>37</v>
      </c>
    </row>
    <row r="30" spans="1:18" ht="12.75" customHeight="1">
      <c r="A30" s="5" t="s">
        <v>33</v>
      </c>
      <c s="5"/>
      <c s="35" t="s">
        <v>19</v>
      </c>
      <c s="5"/>
      <c s="21" t="s">
        <v>116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9" t="s">
        <v>35</v>
      </c>
      <c s="23" t="s">
        <v>27</v>
      </c>
      <c s="23" t="s">
        <v>390</v>
      </c>
      <c s="19" t="s">
        <v>37</v>
      </c>
      <c s="24" t="s">
        <v>391</v>
      </c>
      <c s="25" t="s">
        <v>113</v>
      </c>
      <c s="26">
        <v>450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392</v>
      </c>
    </row>
    <row r="33" spans="1:5" ht="12.75">
      <c r="A33" s="30" t="s">
        <v>42</v>
      </c>
      <c r="E33" s="31" t="s">
        <v>393</v>
      </c>
    </row>
    <row r="34" spans="1:5" ht="12.75">
      <c r="A34" t="s">
        <v>44</v>
      </c>
      <c r="E34" s="29" t="s">
        <v>37</v>
      </c>
    </row>
    <row r="35" spans="1:16" ht="12.75">
      <c r="A35" s="19" t="s">
        <v>35</v>
      </c>
      <c s="23" t="s">
        <v>74</v>
      </c>
      <c s="23" t="s">
        <v>142</v>
      </c>
      <c s="19" t="s">
        <v>37</v>
      </c>
      <c s="24" t="s">
        <v>143</v>
      </c>
      <c s="25" t="s">
        <v>113</v>
      </c>
      <c s="26">
        <v>828.5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394</v>
      </c>
    </row>
    <row r="37" spans="1:5" ht="12.75">
      <c r="A37" s="30" t="s">
        <v>42</v>
      </c>
      <c r="E37" s="31" t="s">
        <v>395</v>
      </c>
    </row>
    <row r="38" spans="1:5" ht="12.75">
      <c r="A38" t="s">
        <v>44</v>
      </c>
      <c r="E38" s="29" t="s">
        <v>37</v>
      </c>
    </row>
    <row r="39" spans="1:16" ht="12.75">
      <c r="A39" s="19" t="s">
        <v>35</v>
      </c>
      <c s="23" t="s">
        <v>76</v>
      </c>
      <c s="23" t="s">
        <v>396</v>
      </c>
      <c s="19" t="s">
        <v>37</v>
      </c>
      <c s="24" t="s">
        <v>397</v>
      </c>
      <c s="25" t="s">
        <v>113</v>
      </c>
      <c s="26">
        <v>243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398</v>
      </c>
    </row>
    <row r="41" spans="1:5" ht="12.75">
      <c r="A41" s="30" t="s">
        <v>42</v>
      </c>
      <c r="E41" s="31" t="s">
        <v>399</v>
      </c>
    </row>
    <row r="42" spans="1:5" ht="12.75">
      <c r="A42" t="s">
        <v>44</v>
      </c>
      <c r="E42" s="29" t="s">
        <v>37</v>
      </c>
    </row>
    <row r="43" spans="1:16" ht="12.75">
      <c r="A43" s="19" t="s">
        <v>35</v>
      </c>
      <c s="23" t="s">
        <v>30</v>
      </c>
      <c s="23" t="s">
        <v>400</v>
      </c>
      <c s="19" t="s">
        <v>37</v>
      </c>
      <c s="24" t="s">
        <v>401</v>
      </c>
      <c s="25" t="s">
        <v>113</v>
      </c>
      <c s="26">
        <v>127.24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402</v>
      </c>
    </row>
    <row r="45" spans="1:5" ht="63.75">
      <c r="A45" s="30" t="s">
        <v>42</v>
      </c>
      <c r="E45" s="31" t="s">
        <v>403</v>
      </c>
    </row>
    <row r="46" spans="1:5" ht="12.75">
      <c r="A46" t="s">
        <v>44</v>
      </c>
      <c r="E46" s="29" t="s">
        <v>37</v>
      </c>
    </row>
    <row r="47" spans="1:16" ht="12.75">
      <c r="A47" s="19" t="s">
        <v>35</v>
      </c>
      <c s="23" t="s">
        <v>32</v>
      </c>
      <c s="23" t="s">
        <v>404</v>
      </c>
      <c s="19" t="s">
        <v>37</v>
      </c>
      <c s="24" t="s">
        <v>405</v>
      </c>
      <c s="25" t="s">
        <v>113</v>
      </c>
      <c s="26">
        <v>224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406</v>
      </c>
    </row>
    <row r="49" spans="1:5" ht="25.5">
      <c r="A49" s="30" t="s">
        <v>42</v>
      </c>
      <c r="E49" s="31" t="s">
        <v>407</v>
      </c>
    </row>
    <row r="50" spans="1:5" ht="12.75">
      <c r="A50" t="s">
        <v>44</v>
      </c>
      <c r="E50" s="29" t="s">
        <v>37</v>
      </c>
    </row>
    <row r="51" spans="1:16" ht="12.75">
      <c r="A51" s="19" t="s">
        <v>35</v>
      </c>
      <c s="23" t="s">
        <v>90</v>
      </c>
      <c s="23" t="s">
        <v>408</v>
      </c>
      <c s="19" t="s">
        <v>37</v>
      </c>
      <c s="24" t="s">
        <v>409</v>
      </c>
      <c s="25" t="s">
        <v>113</v>
      </c>
      <c s="26">
        <v>450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410</v>
      </c>
    </row>
    <row r="53" spans="1:5" ht="12.75">
      <c r="A53" s="30" t="s">
        <v>42</v>
      </c>
      <c r="E53" s="31" t="s">
        <v>393</v>
      </c>
    </row>
    <row r="54" spans="1:5" ht="12.75">
      <c r="A54" t="s">
        <v>44</v>
      </c>
      <c r="E54" s="29" t="s">
        <v>37</v>
      </c>
    </row>
    <row r="55" spans="1:18" ht="12.75" customHeight="1">
      <c r="A55" s="5" t="s">
        <v>33</v>
      </c>
      <c s="5"/>
      <c s="35" t="s">
        <v>13</v>
      </c>
      <c s="5"/>
      <c s="21" t="s">
        <v>201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94</v>
      </c>
      <c s="23" t="s">
        <v>411</v>
      </c>
      <c s="19" t="s">
        <v>37</v>
      </c>
      <c s="24" t="s">
        <v>412</v>
      </c>
      <c s="25" t="s">
        <v>113</v>
      </c>
      <c s="26">
        <v>6.526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413</v>
      </c>
    </row>
    <row r="58" spans="1:5" ht="51">
      <c r="A58" s="30" t="s">
        <v>42</v>
      </c>
      <c r="E58" s="31" t="s">
        <v>414</v>
      </c>
    </row>
    <row r="59" spans="1:5" ht="12.75">
      <c r="A59" t="s">
        <v>44</v>
      </c>
      <c r="E59" s="29" t="s">
        <v>37</v>
      </c>
    </row>
    <row r="60" spans="1:16" ht="12.75">
      <c r="A60" s="19" t="s">
        <v>35</v>
      </c>
      <c s="23" t="s">
        <v>150</v>
      </c>
      <c s="23" t="s">
        <v>415</v>
      </c>
      <c s="19" t="s">
        <v>37</v>
      </c>
      <c s="24" t="s">
        <v>416</v>
      </c>
      <c s="25" t="s">
        <v>113</v>
      </c>
      <c s="26">
        <v>1.008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417</v>
      </c>
    </row>
    <row r="62" spans="1:5" ht="63.75">
      <c r="A62" s="30" t="s">
        <v>42</v>
      </c>
      <c r="E62" s="31" t="s">
        <v>418</v>
      </c>
    </row>
    <row r="63" spans="1:5" ht="12.75">
      <c r="A63" t="s">
        <v>44</v>
      </c>
      <c r="E63" s="29" t="s">
        <v>37</v>
      </c>
    </row>
    <row r="64" spans="1:16" ht="12.75">
      <c r="A64" s="19" t="s">
        <v>35</v>
      </c>
      <c s="23" t="s">
        <v>152</v>
      </c>
      <c s="23" t="s">
        <v>419</v>
      </c>
      <c s="19" t="s">
        <v>37</v>
      </c>
      <c s="24" t="s">
        <v>420</v>
      </c>
      <c s="25" t="s">
        <v>155</v>
      </c>
      <c s="26">
        <v>240.9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421</v>
      </c>
    </row>
    <row r="66" spans="1:5" ht="25.5">
      <c r="A66" s="30" t="s">
        <v>42</v>
      </c>
      <c r="E66" s="31" t="s">
        <v>422</v>
      </c>
    </row>
    <row r="67" spans="1:5" ht="12.75">
      <c r="A67" t="s">
        <v>44</v>
      </c>
      <c r="E67" s="29" t="s">
        <v>37</v>
      </c>
    </row>
    <row r="68" spans="1:16" ht="12.75">
      <c r="A68" s="19" t="s">
        <v>35</v>
      </c>
      <c s="23" t="s">
        <v>158</v>
      </c>
      <c s="23" t="s">
        <v>423</v>
      </c>
      <c s="19" t="s">
        <v>37</v>
      </c>
      <c s="24" t="s">
        <v>424</v>
      </c>
      <c s="25" t="s">
        <v>102</v>
      </c>
      <c s="26">
        <v>15.23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425</v>
      </c>
    </row>
    <row r="70" spans="1:5" ht="76.5">
      <c r="A70" s="30" t="s">
        <v>42</v>
      </c>
      <c r="E70" s="31" t="s">
        <v>426</v>
      </c>
    </row>
    <row r="71" spans="1:5" ht="12.75">
      <c r="A71" t="s">
        <v>44</v>
      </c>
      <c r="E71" s="29" t="s">
        <v>37</v>
      </c>
    </row>
    <row r="72" spans="1:16" ht="12.75">
      <c r="A72" s="19" t="s">
        <v>35</v>
      </c>
      <c s="23" t="s">
        <v>163</v>
      </c>
      <c s="23" t="s">
        <v>427</v>
      </c>
      <c s="19" t="s">
        <v>37</v>
      </c>
      <c s="24" t="s">
        <v>428</v>
      </c>
      <c s="25" t="s">
        <v>155</v>
      </c>
      <c s="26">
        <v>375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429</v>
      </c>
    </row>
    <row r="74" spans="1:5" ht="25.5">
      <c r="A74" s="30" t="s">
        <v>42</v>
      </c>
      <c r="E74" s="31" t="s">
        <v>430</v>
      </c>
    </row>
    <row r="75" spans="1:5" ht="12.75">
      <c r="A75" t="s">
        <v>44</v>
      </c>
      <c r="E75" s="29" t="s">
        <v>37</v>
      </c>
    </row>
    <row r="76" spans="1:16" ht="25.5">
      <c r="A76" s="19" t="s">
        <v>35</v>
      </c>
      <c s="23" t="s">
        <v>167</v>
      </c>
      <c s="23" t="s">
        <v>431</v>
      </c>
      <c s="19" t="s">
        <v>37</v>
      </c>
      <c s="24" t="s">
        <v>432</v>
      </c>
      <c s="25" t="s">
        <v>131</v>
      </c>
      <c s="26">
        <v>175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433</v>
      </c>
    </row>
    <row r="78" spans="1:5" ht="12.75">
      <c r="A78" s="30" t="s">
        <v>42</v>
      </c>
      <c r="E78" s="31" t="s">
        <v>434</v>
      </c>
    </row>
    <row r="79" spans="1:5" ht="12.75">
      <c r="A79" t="s">
        <v>44</v>
      </c>
      <c r="E79" s="29" t="s">
        <v>37</v>
      </c>
    </row>
    <row r="80" spans="1:16" ht="12.75">
      <c r="A80" s="19" t="s">
        <v>35</v>
      </c>
      <c s="23" t="s">
        <v>172</v>
      </c>
      <c s="23" t="s">
        <v>435</v>
      </c>
      <c s="19" t="s">
        <v>37</v>
      </c>
      <c s="24" t="s">
        <v>436</v>
      </c>
      <c s="25" t="s">
        <v>131</v>
      </c>
      <c s="26">
        <v>200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437</v>
      </c>
    </row>
    <row r="82" spans="1:5" ht="12.75">
      <c r="A82" s="30" t="s">
        <v>42</v>
      </c>
      <c r="E82" s="31" t="s">
        <v>438</v>
      </c>
    </row>
    <row r="83" spans="1:5" ht="12.75">
      <c r="A83" t="s">
        <v>44</v>
      </c>
      <c r="E83" s="29" t="s">
        <v>37</v>
      </c>
    </row>
    <row r="84" spans="1:16" ht="12.75">
      <c r="A84" s="19" t="s">
        <v>35</v>
      </c>
      <c s="23" t="s">
        <v>177</v>
      </c>
      <c s="23" t="s">
        <v>439</v>
      </c>
      <c s="19" t="s">
        <v>37</v>
      </c>
      <c s="24" t="s">
        <v>440</v>
      </c>
      <c s="25" t="s">
        <v>131</v>
      </c>
      <c s="26">
        <v>375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441</v>
      </c>
    </row>
    <row r="86" spans="1:5" ht="12.75">
      <c r="A86" s="30" t="s">
        <v>42</v>
      </c>
      <c r="E86" s="31" t="s">
        <v>442</v>
      </c>
    </row>
    <row r="87" spans="1:5" ht="12.75">
      <c r="A87" t="s">
        <v>44</v>
      </c>
      <c r="E87" s="29" t="s">
        <v>37</v>
      </c>
    </row>
    <row r="88" spans="1:16" ht="12.75">
      <c r="A88" s="19" t="s">
        <v>35</v>
      </c>
      <c s="23" t="s">
        <v>182</v>
      </c>
      <c s="23" t="s">
        <v>443</v>
      </c>
      <c s="19" t="s">
        <v>37</v>
      </c>
      <c s="24" t="s">
        <v>444</v>
      </c>
      <c s="25" t="s">
        <v>131</v>
      </c>
      <c s="26">
        <v>100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445</v>
      </c>
    </row>
    <row r="90" spans="1:5" ht="12.75">
      <c r="A90" s="30" t="s">
        <v>42</v>
      </c>
      <c r="E90" s="31" t="s">
        <v>446</v>
      </c>
    </row>
    <row r="91" spans="1:5" ht="12.75">
      <c r="A91" t="s">
        <v>44</v>
      </c>
      <c r="E91" s="29" t="s">
        <v>37</v>
      </c>
    </row>
    <row r="92" spans="1:16" ht="12.75">
      <c r="A92" s="19" t="s">
        <v>35</v>
      </c>
      <c s="23" t="s">
        <v>187</v>
      </c>
      <c s="23" t="s">
        <v>447</v>
      </c>
      <c s="19" t="s">
        <v>37</v>
      </c>
      <c s="24" t="s">
        <v>448</v>
      </c>
      <c s="25" t="s">
        <v>113</v>
      </c>
      <c s="26">
        <v>245.1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449</v>
      </c>
    </row>
    <row r="94" spans="1:5" ht="38.25">
      <c r="A94" s="30" t="s">
        <v>42</v>
      </c>
      <c r="E94" s="31" t="s">
        <v>450</v>
      </c>
    </row>
    <row r="95" spans="1:5" ht="12.75">
      <c r="A95" t="s">
        <v>44</v>
      </c>
      <c r="E95" s="29" t="s">
        <v>37</v>
      </c>
    </row>
    <row r="96" spans="1:16" ht="12.75">
      <c r="A96" s="19" t="s">
        <v>35</v>
      </c>
      <c s="23" t="s">
        <v>192</v>
      </c>
      <c s="23" t="s">
        <v>451</v>
      </c>
      <c s="19" t="s">
        <v>37</v>
      </c>
      <c s="24" t="s">
        <v>452</v>
      </c>
      <c s="25" t="s">
        <v>102</v>
      </c>
      <c s="26">
        <v>36.765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453</v>
      </c>
    </row>
    <row r="98" spans="1:5" ht="25.5">
      <c r="A98" s="30" t="s">
        <v>42</v>
      </c>
      <c r="E98" s="31" t="s">
        <v>454</v>
      </c>
    </row>
    <row r="99" spans="1:5" ht="12.75">
      <c r="A99" t="s">
        <v>44</v>
      </c>
      <c r="E99" s="29" t="s">
        <v>37</v>
      </c>
    </row>
    <row r="100" spans="1:16" ht="12.75">
      <c r="A100" s="19" t="s">
        <v>35</v>
      </c>
      <c s="23" t="s">
        <v>196</v>
      </c>
      <c s="23" t="s">
        <v>455</v>
      </c>
      <c s="19" t="s">
        <v>37</v>
      </c>
      <c s="24" t="s">
        <v>456</v>
      </c>
      <c s="25" t="s">
        <v>113</v>
      </c>
      <c s="26">
        <v>56.52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457</v>
      </c>
    </row>
    <row r="102" spans="1:5" ht="25.5">
      <c r="A102" s="30" t="s">
        <v>42</v>
      </c>
      <c r="E102" s="31" t="s">
        <v>458</v>
      </c>
    </row>
    <row r="103" spans="1:5" ht="12.75">
      <c r="A103" t="s">
        <v>44</v>
      </c>
      <c r="E103" s="29" t="s">
        <v>37</v>
      </c>
    </row>
    <row r="104" spans="1:16" ht="12.75">
      <c r="A104" s="19" t="s">
        <v>35</v>
      </c>
      <c s="23" t="s">
        <v>202</v>
      </c>
      <c s="23" t="s">
        <v>459</v>
      </c>
      <c s="19" t="s">
        <v>37</v>
      </c>
      <c s="24" t="s">
        <v>460</v>
      </c>
      <c s="25" t="s">
        <v>86</v>
      </c>
      <c s="26">
        <v>50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461</v>
      </c>
    </row>
    <row r="106" spans="1:5" ht="25.5">
      <c r="A106" s="30" t="s">
        <v>42</v>
      </c>
      <c r="E106" s="31" t="s">
        <v>462</v>
      </c>
    </row>
    <row r="107" spans="1:5" ht="12.75">
      <c r="A107" t="s">
        <v>44</v>
      </c>
      <c r="E107" s="29" t="s">
        <v>37</v>
      </c>
    </row>
    <row r="108" spans="1:18" ht="12.75" customHeight="1">
      <c r="A108" s="5" t="s">
        <v>33</v>
      </c>
      <c s="5"/>
      <c s="35" t="s">
        <v>12</v>
      </c>
      <c s="5"/>
      <c s="21" t="s">
        <v>216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207</v>
      </c>
      <c s="23" t="s">
        <v>463</v>
      </c>
      <c s="19" t="s">
        <v>37</v>
      </c>
      <c s="24" t="s">
        <v>464</v>
      </c>
      <c s="25" t="s">
        <v>465</v>
      </c>
      <c s="26">
        <v>880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466</v>
      </c>
    </row>
    <row r="112" spans="1:5" ht="12.75">
      <c r="A112" t="s">
        <v>44</v>
      </c>
      <c r="E112" s="29" t="s">
        <v>37</v>
      </c>
    </row>
    <row r="113" spans="1:16" ht="12.75">
      <c r="A113" s="19" t="s">
        <v>35</v>
      </c>
      <c s="23" t="s">
        <v>211</v>
      </c>
      <c s="23" t="s">
        <v>467</v>
      </c>
      <c s="19" t="s">
        <v>37</v>
      </c>
      <c s="24" t="s">
        <v>468</v>
      </c>
      <c s="25" t="s">
        <v>113</v>
      </c>
      <c s="26">
        <v>65.341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469</v>
      </c>
    </row>
    <row r="115" spans="1:5" ht="63.75">
      <c r="A115" s="30" t="s">
        <v>42</v>
      </c>
      <c r="E115" s="31" t="s">
        <v>470</v>
      </c>
    </row>
    <row r="116" spans="1:5" ht="12.75">
      <c r="A116" t="s">
        <v>44</v>
      </c>
      <c r="E116" s="29" t="s">
        <v>37</v>
      </c>
    </row>
    <row r="117" spans="1:16" ht="12.75">
      <c r="A117" s="19" t="s">
        <v>35</v>
      </c>
      <c s="23" t="s">
        <v>217</v>
      </c>
      <c s="23" t="s">
        <v>471</v>
      </c>
      <c s="19" t="s">
        <v>37</v>
      </c>
      <c s="24" t="s">
        <v>472</v>
      </c>
      <c s="25" t="s">
        <v>102</v>
      </c>
      <c s="26">
        <v>11.772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473</v>
      </c>
    </row>
    <row r="120" spans="1:5" ht="12.75">
      <c r="A120" t="s">
        <v>44</v>
      </c>
      <c r="E120" s="29" t="s">
        <v>37</v>
      </c>
    </row>
    <row r="121" spans="1:16" ht="12.75">
      <c r="A121" s="19" t="s">
        <v>35</v>
      </c>
      <c s="23" t="s">
        <v>224</v>
      </c>
      <c s="23" t="s">
        <v>474</v>
      </c>
      <c s="19" t="s">
        <v>37</v>
      </c>
      <c s="24" t="s">
        <v>475</v>
      </c>
      <c s="25" t="s">
        <v>113</v>
      </c>
      <c s="26">
        <v>161.55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476</v>
      </c>
    </row>
    <row r="123" spans="1:5" ht="63.75">
      <c r="A123" s="30" t="s">
        <v>42</v>
      </c>
      <c r="E123" s="31" t="s">
        <v>477</v>
      </c>
    </row>
    <row r="124" spans="1:5" ht="12.75">
      <c r="A124" t="s">
        <v>44</v>
      </c>
      <c r="E124" s="29" t="s">
        <v>37</v>
      </c>
    </row>
    <row r="125" spans="1:16" ht="12.75">
      <c r="A125" s="19" t="s">
        <v>35</v>
      </c>
      <c s="23" t="s">
        <v>229</v>
      </c>
      <c s="23" t="s">
        <v>478</v>
      </c>
      <c s="19" t="s">
        <v>37</v>
      </c>
      <c s="24" t="s">
        <v>479</v>
      </c>
      <c s="25" t="s">
        <v>113</v>
      </c>
      <c s="26">
        <v>328.66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480</v>
      </c>
    </row>
    <row r="127" spans="1:5" ht="89.25">
      <c r="A127" s="30" t="s">
        <v>42</v>
      </c>
      <c r="E127" s="31" t="s">
        <v>481</v>
      </c>
    </row>
    <row r="128" spans="1:5" ht="12.75">
      <c r="A128" t="s">
        <v>44</v>
      </c>
      <c r="E128" s="29" t="s">
        <v>37</v>
      </c>
    </row>
    <row r="129" spans="1:16" ht="12.75">
      <c r="A129" s="19" t="s">
        <v>35</v>
      </c>
      <c s="23" t="s">
        <v>235</v>
      </c>
      <c s="23" t="s">
        <v>482</v>
      </c>
      <c s="19" t="s">
        <v>37</v>
      </c>
      <c s="24" t="s">
        <v>483</v>
      </c>
      <c s="25" t="s">
        <v>102</v>
      </c>
      <c s="26">
        <v>49.305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484</v>
      </c>
    </row>
    <row r="132" spans="1:5" ht="12.75">
      <c r="A132" t="s">
        <v>44</v>
      </c>
      <c r="E132" s="29" t="s">
        <v>37</v>
      </c>
    </row>
    <row r="133" spans="1:18" ht="12.75" customHeight="1">
      <c r="A133" s="5" t="s">
        <v>33</v>
      </c>
      <c s="5"/>
      <c s="35" t="s">
        <v>23</v>
      </c>
      <c s="5"/>
      <c s="21" t="s">
        <v>223</v>
      </c>
      <c s="5"/>
      <c s="5"/>
      <c s="5"/>
      <c s="36">
        <f>0+Q133</f>
      </c>
      <c r="O133">
        <f>0+R133</f>
      </c>
      <c r="Q133">
        <f>0+I134+I138+I142+I146+I150+I154+I158+I162+I166+I170+I174+I178+I182+I186+I190+I194</f>
      </c>
      <c>
        <f>0+O134+O138+O142+O146+O150+O154+O158+O162+O166+O170+O174+O178+O182+O186+O190+O194</f>
      </c>
    </row>
    <row r="134" spans="1:16" ht="12.75">
      <c r="A134" s="19" t="s">
        <v>35</v>
      </c>
      <c s="23" t="s">
        <v>240</v>
      </c>
      <c s="23" t="s">
        <v>485</v>
      </c>
      <c s="19" t="s">
        <v>37</v>
      </c>
      <c s="24" t="s">
        <v>486</v>
      </c>
      <c s="25" t="s">
        <v>113</v>
      </c>
      <c s="26">
        <v>36.75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487</v>
      </c>
    </row>
    <row r="136" spans="1:5" ht="12.75">
      <c r="A136" s="30" t="s">
        <v>42</v>
      </c>
      <c r="E136" s="31" t="s">
        <v>488</v>
      </c>
    </row>
    <row r="137" spans="1:5" ht="12.75">
      <c r="A137" t="s">
        <v>44</v>
      </c>
      <c r="E137" s="29" t="s">
        <v>37</v>
      </c>
    </row>
    <row r="138" spans="1:16" ht="12.75">
      <c r="A138" s="19" t="s">
        <v>35</v>
      </c>
      <c s="23" t="s">
        <v>245</v>
      </c>
      <c s="23" t="s">
        <v>489</v>
      </c>
      <c s="19" t="s">
        <v>37</v>
      </c>
      <c s="24" t="s">
        <v>490</v>
      </c>
      <c s="25" t="s">
        <v>102</v>
      </c>
      <c s="26">
        <v>4.41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12.75">
      <c r="A140" s="30" t="s">
        <v>42</v>
      </c>
      <c r="E140" s="31" t="s">
        <v>491</v>
      </c>
    </row>
    <row r="141" spans="1:5" ht="12.75">
      <c r="A141" t="s">
        <v>44</v>
      </c>
      <c r="E141" s="29" t="s">
        <v>37</v>
      </c>
    </row>
    <row r="142" spans="1:16" ht="12.75">
      <c r="A142" s="19" t="s">
        <v>35</v>
      </c>
      <c s="23" t="s">
        <v>249</v>
      </c>
      <c s="23" t="s">
        <v>492</v>
      </c>
      <c s="19" t="s">
        <v>37</v>
      </c>
      <c s="24" t="s">
        <v>493</v>
      </c>
      <c s="25" t="s">
        <v>113</v>
      </c>
      <c s="26">
        <v>127.5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494</v>
      </c>
    </row>
    <row r="144" spans="1:5" ht="51">
      <c r="A144" s="30" t="s">
        <v>42</v>
      </c>
      <c r="E144" s="31" t="s">
        <v>495</v>
      </c>
    </row>
    <row r="145" spans="1:5" ht="12.75">
      <c r="A145" t="s">
        <v>44</v>
      </c>
      <c r="E145" s="29" t="s">
        <v>37</v>
      </c>
    </row>
    <row r="146" spans="1:16" ht="12.75">
      <c r="A146" s="19" t="s">
        <v>35</v>
      </c>
      <c s="23" t="s">
        <v>254</v>
      </c>
      <c s="23" t="s">
        <v>496</v>
      </c>
      <c s="19" t="s">
        <v>37</v>
      </c>
      <c s="24" t="s">
        <v>497</v>
      </c>
      <c s="25" t="s">
        <v>102</v>
      </c>
      <c s="26">
        <v>19.125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498</v>
      </c>
    </row>
    <row r="149" spans="1:5" ht="12.75">
      <c r="A149" t="s">
        <v>44</v>
      </c>
      <c r="E149" s="29" t="s">
        <v>37</v>
      </c>
    </row>
    <row r="150" spans="1:16" ht="12.75">
      <c r="A150" s="19" t="s">
        <v>35</v>
      </c>
      <c s="23" t="s">
        <v>259</v>
      </c>
      <c s="23" t="s">
        <v>499</v>
      </c>
      <c s="19" t="s">
        <v>65</v>
      </c>
      <c s="24" t="s">
        <v>500</v>
      </c>
      <c s="25" t="s">
        <v>102</v>
      </c>
      <c s="26">
        <v>1.517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501</v>
      </c>
    </row>
    <row r="152" spans="1:5" ht="25.5">
      <c r="A152" s="30" t="s">
        <v>42</v>
      </c>
      <c r="E152" s="31" t="s">
        <v>502</v>
      </c>
    </row>
    <row r="153" spans="1:5" ht="12.75">
      <c r="A153" t="s">
        <v>44</v>
      </c>
      <c r="E153" s="29" t="s">
        <v>37</v>
      </c>
    </row>
    <row r="154" spans="1:16" ht="12.75">
      <c r="A154" s="19" t="s">
        <v>35</v>
      </c>
      <c s="23" t="s">
        <v>264</v>
      </c>
      <c s="23" t="s">
        <v>503</v>
      </c>
      <c s="19" t="s">
        <v>37</v>
      </c>
      <c s="24" t="s">
        <v>504</v>
      </c>
      <c s="25" t="s">
        <v>102</v>
      </c>
      <c s="26">
        <v>1.76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505</v>
      </c>
    </row>
    <row r="156" spans="1:5" ht="25.5">
      <c r="A156" s="30" t="s">
        <v>42</v>
      </c>
      <c r="E156" s="31" t="s">
        <v>506</v>
      </c>
    </row>
    <row r="157" spans="1:5" ht="12.75">
      <c r="A157" t="s">
        <v>44</v>
      </c>
      <c r="E157" s="29" t="s">
        <v>37</v>
      </c>
    </row>
    <row r="158" spans="1:16" ht="12.75">
      <c r="A158" s="19" t="s">
        <v>35</v>
      </c>
      <c s="23" t="s">
        <v>269</v>
      </c>
      <c s="23" t="s">
        <v>507</v>
      </c>
      <c s="19" t="s">
        <v>37</v>
      </c>
      <c s="24" t="s">
        <v>508</v>
      </c>
      <c s="25" t="s">
        <v>102</v>
      </c>
      <c s="26">
        <v>98.34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51">
      <c r="A159" s="28" t="s">
        <v>40</v>
      </c>
      <c r="E159" s="29" t="s">
        <v>509</v>
      </c>
    </row>
    <row r="160" spans="1:5" ht="25.5">
      <c r="A160" s="30" t="s">
        <v>42</v>
      </c>
      <c r="E160" s="31" t="s">
        <v>510</v>
      </c>
    </row>
    <row r="161" spans="1:5" ht="12.75">
      <c r="A161" t="s">
        <v>44</v>
      </c>
      <c r="E161" s="29" t="s">
        <v>37</v>
      </c>
    </row>
    <row r="162" spans="1:16" ht="12.75">
      <c r="A162" s="19" t="s">
        <v>35</v>
      </c>
      <c s="23" t="s">
        <v>274</v>
      </c>
      <c s="23" t="s">
        <v>511</v>
      </c>
      <c s="19" t="s">
        <v>37</v>
      </c>
      <c s="24" t="s">
        <v>512</v>
      </c>
      <c s="25" t="s">
        <v>131</v>
      </c>
      <c s="26">
        <v>35.3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513</v>
      </c>
    </row>
    <row r="165" spans="1:5" ht="12.75">
      <c r="A165" t="s">
        <v>44</v>
      </c>
      <c r="E165" s="29" t="s">
        <v>37</v>
      </c>
    </row>
    <row r="166" spans="1:16" ht="12.75">
      <c r="A166" s="19" t="s">
        <v>35</v>
      </c>
      <c s="23" t="s">
        <v>279</v>
      </c>
      <c s="23" t="s">
        <v>225</v>
      </c>
      <c s="19" t="s">
        <v>37</v>
      </c>
      <c s="24" t="s">
        <v>226</v>
      </c>
      <c s="25" t="s">
        <v>113</v>
      </c>
      <c s="26">
        <v>73.438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514</v>
      </c>
    </row>
    <row r="168" spans="1:5" ht="63.75">
      <c r="A168" s="30" t="s">
        <v>42</v>
      </c>
      <c r="E168" s="31" t="s">
        <v>515</v>
      </c>
    </row>
    <row r="169" spans="1:5" ht="12.75">
      <c r="A169" t="s">
        <v>44</v>
      </c>
      <c r="E169" s="29" t="s">
        <v>37</v>
      </c>
    </row>
    <row r="170" spans="1:16" ht="12.75">
      <c r="A170" s="19" t="s">
        <v>35</v>
      </c>
      <c s="23" t="s">
        <v>283</v>
      </c>
      <c s="23" t="s">
        <v>516</v>
      </c>
      <c s="19" t="s">
        <v>37</v>
      </c>
      <c s="24" t="s">
        <v>517</v>
      </c>
      <c s="25" t="s">
        <v>113</v>
      </c>
      <c s="26">
        <v>7.02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518</v>
      </c>
    </row>
    <row r="172" spans="1:5" ht="25.5">
      <c r="A172" s="30" t="s">
        <v>42</v>
      </c>
      <c r="E172" s="31" t="s">
        <v>519</v>
      </c>
    </row>
    <row r="173" spans="1:5" ht="12.75">
      <c r="A173" t="s">
        <v>44</v>
      </c>
      <c r="E173" s="29" t="s">
        <v>37</v>
      </c>
    </row>
    <row r="174" spans="1:16" ht="12.75">
      <c r="A174" s="19" t="s">
        <v>35</v>
      </c>
      <c s="23" t="s">
        <v>288</v>
      </c>
      <c s="23" t="s">
        <v>520</v>
      </c>
      <c s="19" t="s">
        <v>37</v>
      </c>
      <c s="24" t="s">
        <v>521</v>
      </c>
      <c s="25" t="s">
        <v>113</v>
      </c>
      <c s="26">
        <v>192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522</v>
      </c>
    </row>
    <row r="176" spans="1:5" ht="38.25">
      <c r="A176" s="30" t="s">
        <v>42</v>
      </c>
      <c r="E176" s="31" t="s">
        <v>523</v>
      </c>
    </row>
    <row r="177" spans="1:5" ht="12.75">
      <c r="A177" t="s">
        <v>44</v>
      </c>
      <c r="E177" s="29" t="s">
        <v>37</v>
      </c>
    </row>
    <row r="178" spans="1:16" ht="12.75">
      <c r="A178" s="19" t="s">
        <v>35</v>
      </c>
      <c s="23" t="s">
        <v>294</v>
      </c>
      <c s="23" t="s">
        <v>524</v>
      </c>
      <c s="19" t="s">
        <v>37</v>
      </c>
      <c s="24" t="s">
        <v>525</v>
      </c>
      <c s="25" t="s">
        <v>113</v>
      </c>
      <c s="26">
        <v>53.48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526</v>
      </c>
    </row>
    <row r="180" spans="1:5" ht="38.25">
      <c r="A180" s="30" t="s">
        <v>42</v>
      </c>
      <c r="E180" s="31" t="s">
        <v>527</v>
      </c>
    </row>
    <row r="181" spans="1:5" ht="12.75">
      <c r="A181" t="s">
        <v>44</v>
      </c>
      <c r="E181" s="29" t="s">
        <v>37</v>
      </c>
    </row>
    <row r="182" spans="1:16" ht="12.75">
      <c r="A182" s="19" t="s">
        <v>35</v>
      </c>
      <c s="23" t="s">
        <v>299</v>
      </c>
      <c s="23" t="s">
        <v>528</v>
      </c>
      <c s="19" t="s">
        <v>37</v>
      </c>
      <c s="24" t="s">
        <v>529</v>
      </c>
      <c s="25" t="s">
        <v>113</v>
      </c>
      <c s="26">
        <v>447.5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530</v>
      </c>
    </row>
    <row r="184" spans="1:5" ht="38.25">
      <c r="A184" s="30" t="s">
        <v>42</v>
      </c>
      <c r="E184" s="31" t="s">
        <v>531</v>
      </c>
    </row>
    <row r="185" spans="1:5" ht="12.75">
      <c r="A185" t="s">
        <v>44</v>
      </c>
      <c r="E185" s="29" t="s">
        <v>37</v>
      </c>
    </row>
    <row r="186" spans="1:16" ht="25.5">
      <c r="A186" s="19" t="s">
        <v>35</v>
      </c>
      <c s="23" t="s">
        <v>304</v>
      </c>
      <c s="23" t="s">
        <v>532</v>
      </c>
      <c s="19" t="s">
        <v>37</v>
      </c>
      <c s="24" t="s">
        <v>533</v>
      </c>
      <c s="25" t="s">
        <v>113</v>
      </c>
      <c s="26">
        <v>227.5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25.5">
      <c r="A187" s="28" t="s">
        <v>40</v>
      </c>
      <c r="E187" s="29" t="s">
        <v>534</v>
      </c>
    </row>
    <row r="188" spans="1:5" ht="38.25">
      <c r="A188" s="30" t="s">
        <v>42</v>
      </c>
      <c r="E188" s="31" t="s">
        <v>535</v>
      </c>
    </row>
    <row r="189" spans="1:5" ht="12.75">
      <c r="A189" t="s">
        <v>44</v>
      </c>
      <c r="E189" s="29" t="s">
        <v>37</v>
      </c>
    </row>
    <row r="190" spans="1:16" ht="12.75">
      <c r="A190" s="19" t="s">
        <v>35</v>
      </c>
      <c s="23" t="s">
        <v>308</v>
      </c>
      <c s="23" t="s">
        <v>536</v>
      </c>
      <c s="19" t="s">
        <v>37</v>
      </c>
      <c s="24" t="s">
        <v>537</v>
      </c>
      <c s="25" t="s">
        <v>113</v>
      </c>
      <c s="26">
        <v>268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538</v>
      </c>
    </row>
    <row r="192" spans="1:5" ht="12.75">
      <c r="A192" s="30" t="s">
        <v>42</v>
      </c>
      <c r="E192" s="31" t="s">
        <v>539</v>
      </c>
    </row>
    <row r="193" spans="1:5" ht="12.75">
      <c r="A193" t="s">
        <v>44</v>
      </c>
      <c r="E193" s="29" t="s">
        <v>37</v>
      </c>
    </row>
    <row r="194" spans="1:16" ht="12.75">
      <c r="A194" s="19" t="s">
        <v>35</v>
      </c>
      <c s="23" t="s">
        <v>313</v>
      </c>
      <c s="23" t="s">
        <v>540</v>
      </c>
      <c s="19" t="s">
        <v>37</v>
      </c>
      <c s="24" t="s">
        <v>541</v>
      </c>
      <c s="25" t="s">
        <v>113</v>
      </c>
      <c s="26">
        <v>10.8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25.5">
      <c r="A195" s="28" t="s">
        <v>40</v>
      </c>
      <c r="E195" s="29" t="s">
        <v>542</v>
      </c>
    </row>
    <row r="196" spans="1:5" ht="25.5">
      <c r="A196" s="30" t="s">
        <v>42</v>
      </c>
      <c r="E196" s="31" t="s">
        <v>543</v>
      </c>
    </row>
    <row r="197" spans="1:5" ht="12.75">
      <c r="A197" t="s">
        <v>44</v>
      </c>
      <c r="E197" s="29" t="s">
        <v>37</v>
      </c>
    </row>
    <row r="198" spans="1:18" ht="12.75" customHeight="1">
      <c r="A198" s="5" t="s">
        <v>33</v>
      </c>
      <c s="5"/>
      <c s="35" t="s">
        <v>25</v>
      </c>
      <c s="5"/>
      <c s="21" t="s">
        <v>234</v>
      </c>
      <c s="5"/>
      <c s="5"/>
      <c s="5"/>
      <c s="36">
        <f>0+Q198</f>
      </c>
      <c r="O198">
        <f>0+R198</f>
      </c>
      <c r="Q198">
        <f>0+I199+I203+I207+I211+I215</f>
      </c>
      <c>
        <f>0+O199+O203+O207+O211+O215</f>
      </c>
    </row>
    <row r="199" spans="1:16" ht="12.75">
      <c r="A199" s="19" t="s">
        <v>35</v>
      </c>
      <c s="23" t="s">
        <v>318</v>
      </c>
      <c s="23" t="s">
        <v>241</v>
      </c>
      <c s="19" t="s">
        <v>37</v>
      </c>
      <c s="24" t="s">
        <v>242</v>
      </c>
      <c s="25" t="s">
        <v>155</v>
      </c>
      <c s="26">
        <v>22.9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544</v>
      </c>
    </row>
    <row r="201" spans="1:5" ht="25.5">
      <c r="A201" s="30" t="s">
        <v>42</v>
      </c>
      <c r="E201" s="31" t="s">
        <v>545</v>
      </c>
    </row>
    <row r="202" spans="1:5" ht="12.75">
      <c r="A202" t="s">
        <v>44</v>
      </c>
      <c r="E202" s="29" t="s">
        <v>37</v>
      </c>
    </row>
    <row r="203" spans="1:16" ht="12.75">
      <c r="A203" s="19" t="s">
        <v>35</v>
      </c>
      <c s="23" t="s">
        <v>321</v>
      </c>
      <c s="23" t="s">
        <v>546</v>
      </c>
      <c s="19" t="s">
        <v>37</v>
      </c>
      <c s="24" t="s">
        <v>547</v>
      </c>
      <c s="25" t="s">
        <v>113</v>
      </c>
      <c s="26">
        <v>3.3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548</v>
      </c>
    </row>
    <row r="205" spans="1:5" ht="63.75">
      <c r="A205" s="30" t="s">
        <v>42</v>
      </c>
      <c r="E205" s="31" t="s">
        <v>549</v>
      </c>
    </row>
    <row r="206" spans="1:5" ht="12.75">
      <c r="A206" t="s">
        <v>44</v>
      </c>
      <c r="E206" s="29" t="s">
        <v>37</v>
      </c>
    </row>
    <row r="207" spans="1:16" ht="12.75">
      <c r="A207" s="19" t="s">
        <v>35</v>
      </c>
      <c s="23" t="s">
        <v>325</v>
      </c>
      <c s="23" t="s">
        <v>550</v>
      </c>
      <c s="19" t="s">
        <v>37</v>
      </c>
      <c s="24" t="s">
        <v>551</v>
      </c>
      <c s="25" t="s">
        <v>113</v>
      </c>
      <c s="26">
        <v>16.25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37</v>
      </c>
    </row>
    <row r="209" spans="1:5" ht="38.25">
      <c r="A209" s="30" t="s">
        <v>42</v>
      </c>
      <c r="E209" s="31" t="s">
        <v>552</v>
      </c>
    </row>
    <row r="210" spans="1:5" ht="12.75">
      <c r="A210" t="s">
        <v>44</v>
      </c>
      <c r="E210" s="29" t="s">
        <v>37</v>
      </c>
    </row>
    <row r="211" spans="1:16" ht="12.75">
      <c r="A211" s="19" t="s">
        <v>35</v>
      </c>
      <c s="23" t="s">
        <v>329</v>
      </c>
      <c s="23" t="s">
        <v>553</v>
      </c>
      <c s="19" t="s">
        <v>37</v>
      </c>
      <c s="24" t="s">
        <v>554</v>
      </c>
      <c s="25" t="s">
        <v>155</v>
      </c>
      <c s="26">
        <v>22.9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555</v>
      </c>
    </row>
    <row r="213" spans="1:5" ht="25.5">
      <c r="A213" s="30" t="s">
        <v>42</v>
      </c>
      <c r="E213" s="31" t="s">
        <v>545</v>
      </c>
    </row>
    <row r="214" spans="1:5" ht="12.75">
      <c r="A214" t="s">
        <v>44</v>
      </c>
      <c r="E214" s="29" t="s">
        <v>37</v>
      </c>
    </row>
    <row r="215" spans="1:16" ht="12.75">
      <c r="A215" s="19" t="s">
        <v>35</v>
      </c>
      <c s="23" t="s">
        <v>334</v>
      </c>
      <c s="23" t="s">
        <v>556</v>
      </c>
      <c s="19" t="s">
        <v>37</v>
      </c>
      <c s="24" t="s">
        <v>557</v>
      </c>
      <c s="25" t="s">
        <v>113</v>
      </c>
      <c s="26">
        <v>7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558</v>
      </c>
    </row>
    <row r="217" spans="1:5" ht="12.75">
      <c r="A217" s="30" t="s">
        <v>42</v>
      </c>
      <c r="E217" s="31" t="s">
        <v>559</v>
      </c>
    </row>
    <row r="218" spans="1:5" ht="12.75">
      <c r="A218" t="s">
        <v>44</v>
      </c>
      <c r="E218" s="29" t="s">
        <v>37</v>
      </c>
    </row>
    <row r="219" spans="1:18" ht="12.75" customHeight="1">
      <c r="A219" s="5" t="s">
        <v>33</v>
      </c>
      <c s="5"/>
      <c s="35" t="s">
        <v>27</v>
      </c>
      <c s="5"/>
      <c s="21" t="s">
        <v>560</v>
      </c>
      <c s="5"/>
      <c s="5"/>
      <c s="5"/>
      <c s="36">
        <f>0+Q219</f>
      </c>
      <c r="O219">
        <f>0+R219</f>
      </c>
      <c r="Q219">
        <f>0+I220</f>
      </c>
      <c>
        <f>0+O220</f>
      </c>
    </row>
    <row r="220" spans="1:16" ht="12.75">
      <c r="A220" s="19" t="s">
        <v>35</v>
      </c>
      <c s="23" t="s">
        <v>337</v>
      </c>
      <c s="23" t="s">
        <v>561</v>
      </c>
      <c s="19" t="s">
        <v>37</v>
      </c>
      <c s="24" t="s">
        <v>562</v>
      </c>
      <c s="25" t="s">
        <v>155</v>
      </c>
      <c s="26">
        <v>113.4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563</v>
      </c>
    </row>
    <row r="222" spans="1:5" ht="12.75">
      <c r="A222" s="30" t="s">
        <v>42</v>
      </c>
      <c r="E222" s="31" t="s">
        <v>564</v>
      </c>
    </row>
    <row r="223" spans="1:5" ht="12.75">
      <c r="A223" t="s">
        <v>44</v>
      </c>
      <c r="E223" s="29" t="s">
        <v>37</v>
      </c>
    </row>
    <row r="224" spans="1:18" ht="12.75" customHeight="1">
      <c r="A224" s="5" t="s">
        <v>33</v>
      </c>
      <c s="5"/>
      <c s="35" t="s">
        <v>74</v>
      </c>
      <c s="5"/>
      <c s="21" t="s">
        <v>89</v>
      </c>
      <c s="5"/>
      <c s="5"/>
      <c s="5"/>
      <c s="36">
        <f>0+Q224</f>
      </c>
      <c r="O224">
        <f>0+R224</f>
      </c>
      <c r="Q224">
        <f>0+I225+I229+I233+I237</f>
      </c>
      <c>
        <f>0+O225+O229+O233+O237</f>
      </c>
    </row>
    <row r="225" spans="1:16" ht="25.5">
      <c r="A225" s="19" t="s">
        <v>35</v>
      </c>
      <c s="23" t="s">
        <v>342</v>
      </c>
      <c s="23" t="s">
        <v>565</v>
      </c>
      <c s="19" t="s">
        <v>37</v>
      </c>
      <c s="24" t="s">
        <v>566</v>
      </c>
      <c s="25" t="s">
        <v>155</v>
      </c>
      <c s="26">
        <v>619.46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567</v>
      </c>
    </row>
    <row r="227" spans="1:5" ht="63.75">
      <c r="A227" s="30" t="s">
        <v>42</v>
      </c>
      <c r="E227" s="31" t="s">
        <v>568</v>
      </c>
    </row>
    <row r="228" spans="1:5" ht="12.75">
      <c r="A228" t="s">
        <v>44</v>
      </c>
      <c r="E228" s="29" t="s">
        <v>37</v>
      </c>
    </row>
    <row r="229" spans="1:16" ht="12.75">
      <c r="A229" s="19" t="s">
        <v>35</v>
      </c>
      <c s="23" t="s">
        <v>347</v>
      </c>
      <c s="23" t="s">
        <v>569</v>
      </c>
      <c s="19" t="s">
        <v>37</v>
      </c>
      <c s="24" t="s">
        <v>570</v>
      </c>
      <c s="25" t="s">
        <v>155</v>
      </c>
      <c s="26">
        <v>133.3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571</v>
      </c>
    </row>
    <row r="231" spans="1:5" ht="63.75">
      <c r="A231" s="30" t="s">
        <v>42</v>
      </c>
      <c r="E231" s="31" t="s">
        <v>572</v>
      </c>
    </row>
    <row r="232" spans="1:5" ht="12.75">
      <c r="A232" t="s">
        <v>44</v>
      </c>
      <c r="E232" s="29" t="s">
        <v>37</v>
      </c>
    </row>
    <row r="233" spans="1:16" ht="12.75">
      <c r="A233" s="19" t="s">
        <v>35</v>
      </c>
      <c s="23" t="s">
        <v>351</v>
      </c>
      <c s="23" t="s">
        <v>573</v>
      </c>
      <c s="19" t="s">
        <v>37</v>
      </c>
      <c s="24" t="s">
        <v>574</v>
      </c>
      <c s="25" t="s">
        <v>155</v>
      </c>
      <c s="26">
        <v>27.108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575</v>
      </c>
    </row>
    <row r="235" spans="1:5" ht="12.75">
      <c r="A235" s="30" t="s">
        <v>42</v>
      </c>
      <c r="E235" s="31" t="s">
        <v>576</v>
      </c>
    </row>
    <row r="236" spans="1:5" ht="12.75">
      <c r="A236" t="s">
        <v>44</v>
      </c>
      <c r="E236" s="29" t="s">
        <v>37</v>
      </c>
    </row>
    <row r="237" spans="1:16" ht="12.75">
      <c r="A237" s="19" t="s">
        <v>35</v>
      </c>
      <c s="23" t="s">
        <v>356</v>
      </c>
      <c s="23" t="s">
        <v>577</v>
      </c>
      <c s="19" t="s">
        <v>37</v>
      </c>
      <c s="24" t="s">
        <v>578</v>
      </c>
      <c s="25" t="s">
        <v>155</v>
      </c>
      <c s="26">
        <v>36.3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579</v>
      </c>
    </row>
    <row r="239" spans="1:5" ht="12.75">
      <c r="A239" s="30" t="s">
        <v>42</v>
      </c>
      <c r="E239" s="31" t="s">
        <v>580</v>
      </c>
    </row>
    <row r="240" spans="1:5" ht="12.75">
      <c r="A240" t="s">
        <v>44</v>
      </c>
      <c r="E240" s="29" t="s">
        <v>37</v>
      </c>
    </row>
    <row r="241" spans="1:18" ht="12.75" customHeight="1">
      <c r="A241" s="5" t="s">
        <v>33</v>
      </c>
      <c s="5"/>
      <c s="35" t="s">
        <v>76</v>
      </c>
      <c s="5"/>
      <c s="21" t="s">
        <v>293</v>
      </c>
      <c s="5"/>
      <c s="5"/>
      <c s="5"/>
      <c s="36">
        <f>0+Q241</f>
      </c>
      <c r="O241">
        <f>0+R241</f>
      </c>
      <c r="Q241">
        <f>0+I242+I246+I250+I254</f>
      </c>
      <c>
        <f>0+O242+O246+O250+O254</f>
      </c>
    </row>
    <row r="242" spans="1:16" ht="12.75">
      <c r="A242" s="19" t="s">
        <v>35</v>
      </c>
      <c s="23" t="s">
        <v>361</v>
      </c>
      <c s="23" t="s">
        <v>581</v>
      </c>
      <c s="19" t="s">
        <v>37</v>
      </c>
      <c s="24" t="s">
        <v>582</v>
      </c>
      <c s="25" t="s">
        <v>131</v>
      </c>
      <c s="26">
        <v>16.5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583</v>
      </c>
    </row>
    <row r="244" spans="1:5" ht="12.75">
      <c r="A244" s="30" t="s">
        <v>42</v>
      </c>
      <c r="E244" s="31" t="s">
        <v>584</v>
      </c>
    </row>
    <row r="245" spans="1:5" ht="12.75">
      <c r="A245" t="s">
        <v>44</v>
      </c>
      <c r="E245" s="29" t="s">
        <v>37</v>
      </c>
    </row>
    <row r="246" spans="1:16" ht="12.75">
      <c r="A246" s="19" t="s">
        <v>35</v>
      </c>
      <c s="23" t="s">
        <v>366</v>
      </c>
      <c s="23" t="s">
        <v>585</v>
      </c>
      <c s="19" t="s">
        <v>37</v>
      </c>
      <c s="24" t="s">
        <v>586</v>
      </c>
      <c s="25" t="s">
        <v>131</v>
      </c>
      <c s="26">
        <v>35.3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587</v>
      </c>
    </row>
    <row r="248" spans="1:5" ht="12.75">
      <c r="A248" s="30" t="s">
        <v>42</v>
      </c>
      <c r="E248" s="31" t="s">
        <v>513</v>
      </c>
    </row>
    <row r="249" spans="1:5" ht="12.75">
      <c r="A249" t="s">
        <v>44</v>
      </c>
      <c r="E249" s="29" t="s">
        <v>37</v>
      </c>
    </row>
    <row r="250" spans="1:16" ht="12.75">
      <c r="A250" s="19" t="s">
        <v>35</v>
      </c>
      <c s="23" t="s">
        <v>370</v>
      </c>
      <c s="23" t="s">
        <v>588</v>
      </c>
      <c s="19" t="s">
        <v>37</v>
      </c>
      <c s="24" t="s">
        <v>589</v>
      </c>
      <c s="25" t="s">
        <v>131</v>
      </c>
      <c s="26">
        <v>236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590</v>
      </c>
    </row>
    <row r="252" spans="1:5" ht="38.25">
      <c r="A252" s="30" t="s">
        <v>42</v>
      </c>
      <c r="E252" s="31" t="s">
        <v>591</v>
      </c>
    </row>
    <row r="253" spans="1:5" ht="12.75">
      <c r="A253" t="s">
        <v>44</v>
      </c>
      <c r="E253" s="29" t="s">
        <v>37</v>
      </c>
    </row>
    <row r="254" spans="1:16" ht="12.75">
      <c r="A254" s="19" t="s">
        <v>35</v>
      </c>
      <c s="23" t="s">
        <v>373</v>
      </c>
      <c s="23" t="s">
        <v>592</v>
      </c>
      <c s="19" t="s">
        <v>37</v>
      </c>
      <c s="24" t="s">
        <v>593</v>
      </c>
      <c s="25" t="s">
        <v>86</v>
      </c>
      <c s="26">
        <v>20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37</v>
      </c>
    </row>
    <row r="256" spans="1:5" ht="12.75">
      <c r="A256" s="30" t="s">
        <v>42</v>
      </c>
      <c r="E256" s="31" t="s">
        <v>594</v>
      </c>
    </row>
    <row r="257" spans="1:5" ht="12.75">
      <c r="A257" t="s">
        <v>44</v>
      </c>
      <c r="E257" s="29" t="s">
        <v>37</v>
      </c>
    </row>
    <row r="258" spans="1:18" ht="12.75" customHeight="1">
      <c r="A258" s="5" t="s">
        <v>33</v>
      </c>
      <c s="5"/>
      <c s="35" t="s">
        <v>30</v>
      </c>
      <c s="5"/>
      <c s="21" t="s">
        <v>303</v>
      </c>
      <c s="5"/>
      <c s="5"/>
      <c s="5"/>
      <c s="36">
        <f>0+Q258</f>
      </c>
      <c r="O258">
        <f>0+R258</f>
      </c>
      <c r="Q258">
        <f>0+I259+I263+I267+I271+I275+I279+I283+I287+I291+I295+I299+I303+I307+I311+I315+I319+I323+I327+I331</f>
      </c>
      <c>
        <f>0+O259+O263+O267+O271+O275+O279+O283+O287+O291+O295+O299+O303+O307+O311+O315+O319+O323+O327+O331</f>
      </c>
    </row>
    <row r="259" spans="1:16" ht="12.75">
      <c r="A259" s="19" t="s">
        <v>35</v>
      </c>
      <c s="23" t="s">
        <v>595</v>
      </c>
      <c s="23" t="s">
        <v>596</v>
      </c>
      <c s="19" t="s">
        <v>37</v>
      </c>
      <c s="24" t="s">
        <v>597</v>
      </c>
      <c s="25" t="s">
        <v>131</v>
      </c>
      <c s="26">
        <v>5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598</v>
      </c>
    </row>
    <row r="261" spans="1:5" ht="25.5">
      <c r="A261" s="30" t="s">
        <v>42</v>
      </c>
      <c r="E261" s="31" t="s">
        <v>599</v>
      </c>
    </row>
    <row r="262" spans="1:5" ht="12.75">
      <c r="A262" t="s">
        <v>44</v>
      </c>
      <c r="E262" s="29" t="s">
        <v>37</v>
      </c>
    </row>
    <row r="263" spans="1:16" ht="12.75">
      <c r="A263" s="19" t="s">
        <v>35</v>
      </c>
      <c s="23" t="s">
        <v>600</v>
      </c>
      <c s="23" t="s">
        <v>601</v>
      </c>
      <c s="19" t="s">
        <v>37</v>
      </c>
      <c s="24" t="s">
        <v>602</v>
      </c>
      <c s="25" t="s">
        <v>131</v>
      </c>
      <c s="26">
        <v>55.8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603</v>
      </c>
    </row>
    <row r="265" spans="1:5" ht="12.75">
      <c r="A265" s="30" t="s">
        <v>42</v>
      </c>
      <c r="E265" s="31" t="s">
        <v>604</v>
      </c>
    </row>
    <row r="266" spans="1:5" ht="12.75">
      <c r="A266" t="s">
        <v>44</v>
      </c>
      <c r="E266" s="29" t="s">
        <v>37</v>
      </c>
    </row>
    <row r="267" spans="1:16" ht="12.75">
      <c r="A267" s="19" t="s">
        <v>35</v>
      </c>
      <c s="23" t="s">
        <v>605</v>
      </c>
      <c s="23" t="s">
        <v>606</v>
      </c>
      <c s="19" t="s">
        <v>37</v>
      </c>
      <c s="24" t="s">
        <v>607</v>
      </c>
      <c s="25" t="s">
        <v>131</v>
      </c>
      <c s="26">
        <v>67.9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608</v>
      </c>
    </row>
    <row r="269" spans="1:5" ht="38.25">
      <c r="A269" s="30" t="s">
        <v>42</v>
      </c>
      <c r="E269" s="31" t="s">
        <v>609</v>
      </c>
    </row>
    <row r="270" spans="1:5" ht="12.75">
      <c r="A270" t="s">
        <v>44</v>
      </c>
      <c r="E270" s="29" t="s">
        <v>37</v>
      </c>
    </row>
    <row r="271" spans="1:16" ht="25.5">
      <c r="A271" s="19" t="s">
        <v>35</v>
      </c>
      <c s="23" t="s">
        <v>610</v>
      </c>
      <c s="23" t="s">
        <v>611</v>
      </c>
      <c s="19" t="s">
        <v>37</v>
      </c>
      <c s="24" t="s">
        <v>612</v>
      </c>
      <c s="25" t="s">
        <v>131</v>
      </c>
      <c s="26">
        <v>56.8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613</v>
      </c>
    </row>
    <row r="273" spans="1:5" ht="12.75">
      <c r="A273" s="30" t="s">
        <v>42</v>
      </c>
      <c r="E273" s="31" t="s">
        <v>614</v>
      </c>
    </row>
    <row r="274" spans="1:5" ht="12.75">
      <c r="A274" t="s">
        <v>44</v>
      </c>
      <c r="E274" s="29" t="s">
        <v>37</v>
      </c>
    </row>
    <row r="275" spans="1:16" ht="12.75">
      <c r="A275" s="19" t="s">
        <v>35</v>
      </c>
      <c s="23" t="s">
        <v>615</v>
      </c>
      <c s="23" t="s">
        <v>616</v>
      </c>
      <c s="19" t="s">
        <v>65</v>
      </c>
      <c s="24" t="s">
        <v>617</v>
      </c>
      <c s="25" t="s">
        <v>131</v>
      </c>
      <c s="26">
        <v>58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618</v>
      </c>
    </row>
    <row r="277" spans="1:5" ht="12.75">
      <c r="A277" s="30" t="s">
        <v>42</v>
      </c>
      <c r="E277" s="31" t="s">
        <v>619</v>
      </c>
    </row>
    <row r="278" spans="1:5" ht="12.75">
      <c r="A278" t="s">
        <v>44</v>
      </c>
      <c r="E278" s="29" t="s">
        <v>37</v>
      </c>
    </row>
    <row r="279" spans="1:16" ht="12.75">
      <c r="A279" s="19" t="s">
        <v>35</v>
      </c>
      <c s="23" t="s">
        <v>620</v>
      </c>
      <c s="23" t="s">
        <v>616</v>
      </c>
      <c s="19" t="s">
        <v>68</v>
      </c>
      <c s="24" t="s">
        <v>617</v>
      </c>
      <c s="25" t="s">
        <v>131</v>
      </c>
      <c s="26">
        <v>58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621</v>
      </c>
    </row>
    <row r="281" spans="1:5" ht="12.75">
      <c r="A281" s="30" t="s">
        <v>42</v>
      </c>
      <c r="E281" s="31" t="s">
        <v>622</v>
      </c>
    </row>
    <row r="282" spans="1:5" ht="12.75">
      <c r="A282" t="s">
        <v>44</v>
      </c>
      <c r="E282" s="29" t="s">
        <v>37</v>
      </c>
    </row>
    <row r="283" spans="1:16" ht="12.75">
      <c r="A283" s="19" t="s">
        <v>35</v>
      </c>
      <c s="23" t="s">
        <v>623</v>
      </c>
      <c s="23" t="s">
        <v>624</v>
      </c>
      <c s="19" t="s">
        <v>37</v>
      </c>
      <c s="24" t="s">
        <v>625</v>
      </c>
      <c s="25" t="s">
        <v>86</v>
      </c>
      <c s="26">
        <v>6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626</v>
      </c>
    </row>
    <row r="285" spans="1:5" ht="51">
      <c r="A285" s="30" t="s">
        <v>42</v>
      </c>
      <c r="E285" s="31" t="s">
        <v>627</v>
      </c>
    </row>
    <row r="286" spans="1:5" ht="12.75">
      <c r="A286" t="s">
        <v>44</v>
      </c>
      <c r="E286" s="29" t="s">
        <v>37</v>
      </c>
    </row>
    <row r="287" spans="1:16" ht="12.75">
      <c r="A287" s="19" t="s">
        <v>35</v>
      </c>
      <c s="23" t="s">
        <v>628</v>
      </c>
      <c s="23" t="s">
        <v>629</v>
      </c>
      <c s="19" t="s">
        <v>37</v>
      </c>
      <c s="24" t="s">
        <v>630</v>
      </c>
      <c s="25" t="s">
        <v>86</v>
      </c>
      <c s="26">
        <v>2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37</v>
      </c>
    </row>
    <row r="289" spans="1:5" ht="12.75">
      <c r="A289" s="30" t="s">
        <v>42</v>
      </c>
      <c r="E289" s="31" t="s">
        <v>88</v>
      </c>
    </row>
    <row r="290" spans="1:5" ht="12.75">
      <c r="A290" t="s">
        <v>44</v>
      </c>
      <c r="E290" s="29" t="s">
        <v>37</v>
      </c>
    </row>
    <row r="291" spans="1:16" ht="12.75">
      <c r="A291" s="19" t="s">
        <v>35</v>
      </c>
      <c s="23" t="s">
        <v>631</v>
      </c>
      <c s="23" t="s">
        <v>632</v>
      </c>
      <c s="19" t="s">
        <v>37</v>
      </c>
      <c s="24" t="s">
        <v>633</v>
      </c>
      <c s="25" t="s">
        <v>131</v>
      </c>
      <c s="26">
        <v>21.7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634</v>
      </c>
    </row>
    <row r="293" spans="1:5" ht="25.5">
      <c r="A293" s="30" t="s">
        <v>42</v>
      </c>
      <c r="E293" s="31" t="s">
        <v>635</v>
      </c>
    </row>
    <row r="294" spans="1:5" ht="12.75">
      <c r="A294" t="s">
        <v>44</v>
      </c>
      <c r="E294" s="29" t="s">
        <v>37</v>
      </c>
    </row>
    <row r="295" spans="1:16" ht="12.75">
      <c r="A295" s="19" t="s">
        <v>35</v>
      </c>
      <c s="23" t="s">
        <v>636</v>
      </c>
      <c s="23" t="s">
        <v>637</v>
      </c>
      <c s="19" t="s">
        <v>37</v>
      </c>
      <c s="24" t="s">
        <v>638</v>
      </c>
      <c s="25" t="s">
        <v>131</v>
      </c>
      <c s="26">
        <v>15.3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639</v>
      </c>
    </row>
    <row r="297" spans="1:5" ht="12.75">
      <c r="A297" s="30" t="s">
        <v>42</v>
      </c>
      <c r="E297" s="31" t="s">
        <v>640</v>
      </c>
    </row>
    <row r="298" spans="1:5" ht="12.75">
      <c r="A298" t="s">
        <v>44</v>
      </c>
      <c r="E298" s="29" t="s">
        <v>37</v>
      </c>
    </row>
    <row r="299" spans="1:16" ht="12.75">
      <c r="A299" s="19" t="s">
        <v>35</v>
      </c>
      <c s="23" t="s">
        <v>641</v>
      </c>
      <c s="23" t="s">
        <v>642</v>
      </c>
      <c s="19" t="s">
        <v>37</v>
      </c>
      <c s="24" t="s">
        <v>643</v>
      </c>
      <c s="25" t="s">
        <v>86</v>
      </c>
      <c s="26">
        <v>2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37</v>
      </c>
    </row>
    <row r="301" spans="1:5" ht="25.5">
      <c r="A301" s="30" t="s">
        <v>42</v>
      </c>
      <c r="E301" s="31" t="s">
        <v>644</v>
      </c>
    </row>
    <row r="302" spans="1:5" ht="12.75">
      <c r="A302" t="s">
        <v>44</v>
      </c>
      <c r="E302" s="29" t="s">
        <v>37</v>
      </c>
    </row>
    <row r="303" spans="1:16" ht="12.75">
      <c r="A303" s="19" t="s">
        <v>35</v>
      </c>
      <c s="23" t="s">
        <v>645</v>
      </c>
      <c s="23" t="s">
        <v>646</v>
      </c>
      <c s="19" t="s">
        <v>37</v>
      </c>
      <c s="24" t="s">
        <v>647</v>
      </c>
      <c s="25" t="s">
        <v>86</v>
      </c>
      <c s="26">
        <v>22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37</v>
      </c>
    </row>
    <row r="305" spans="1:5" ht="25.5">
      <c r="A305" s="30" t="s">
        <v>42</v>
      </c>
      <c r="E305" s="31" t="s">
        <v>648</v>
      </c>
    </row>
    <row r="306" spans="1:5" ht="12.75">
      <c r="A306" t="s">
        <v>44</v>
      </c>
      <c r="E306" s="29" t="s">
        <v>37</v>
      </c>
    </row>
    <row r="307" spans="1:16" ht="12.75">
      <c r="A307" s="19" t="s">
        <v>35</v>
      </c>
      <c s="23" t="s">
        <v>649</v>
      </c>
      <c s="23" t="s">
        <v>650</v>
      </c>
      <c s="19" t="s">
        <v>37</v>
      </c>
      <c s="24" t="s">
        <v>651</v>
      </c>
      <c s="25" t="s">
        <v>155</v>
      </c>
      <c s="26">
        <v>410</v>
      </c>
      <c s="27">
        <v>0</v>
      </c>
      <c s="27">
        <f>ROUND(ROUND(H307,2)*ROUND(G307,3),2)</f>
      </c>
      <c r="O307">
        <f>(I307*21)/100</f>
      </c>
      <c t="s">
        <v>13</v>
      </c>
    </row>
    <row r="308" spans="1:5" ht="12.75">
      <c r="A308" s="28" t="s">
        <v>40</v>
      </c>
      <c r="E308" s="29" t="s">
        <v>652</v>
      </c>
    </row>
    <row r="309" spans="1:5" ht="25.5">
      <c r="A309" s="30" t="s">
        <v>42</v>
      </c>
      <c r="E309" s="31" t="s">
        <v>653</v>
      </c>
    </row>
    <row r="310" spans="1:5" ht="12.75">
      <c r="A310" t="s">
        <v>44</v>
      </c>
      <c r="E310" s="29" t="s">
        <v>37</v>
      </c>
    </row>
    <row r="311" spans="1:16" ht="12.75">
      <c r="A311" s="19" t="s">
        <v>35</v>
      </c>
      <c s="23" t="s">
        <v>654</v>
      </c>
      <c s="23" t="s">
        <v>655</v>
      </c>
      <c s="19" t="s">
        <v>37</v>
      </c>
      <c s="24" t="s">
        <v>656</v>
      </c>
      <c s="25" t="s">
        <v>155</v>
      </c>
      <c s="26">
        <v>1254</v>
      </c>
      <c s="27">
        <v>0</v>
      </c>
      <c s="27">
        <f>ROUND(ROUND(H311,2)*ROUND(G311,3),2)</f>
      </c>
      <c r="O311">
        <f>(I311*21)/100</f>
      </c>
      <c t="s">
        <v>13</v>
      </c>
    </row>
    <row r="312" spans="1:5" ht="12.75">
      <c r="A312" s="28" t="s">
        <v>40</v>
      </c>
      <c r="E312" s="29" t="s">
        <v>657</v>
      </c>
    </row>
    <row r="313" spans="1:5" ht="12.75">
      <c r="A313" s="30" t="s">
        <v>42</v>
      </c>
      <c r="E313" s="31" t="s">
        <v>658</v>
      </c>
    </row>
    <row r="314" spans="1:5" ht="12.75">
      <c r="A314" t="s">
        <v>44</v>
      </c>
      <c r="E314" s="29" t="s">
        <v>37</v>
      </c>
    </row>
    <row r="315" spans="1:16" ht="12.75">
      <c r="A315" s="19" t="s">
        <v>35</v>
      </c>
      <c s="23" t="s">
        <v>659</v>
      </c>
      <c s="23" t="s">
        <v>660</v>
      </c>
      <c s="19" t="s">
        <v>37</v>
      </c>
      <c s="24" t="s">
        <v>661</v>
      </c>
      <c s="25" t="s">
        <v>113</v>
      </c>
      <c s="26">
        <v>450.8</v>
      </c>
      <c s="27">
        <v>0</v>
      </c>
      <c s="27">
        <f>ROUND(ROUND(H315,2)*ROUND(G315,3),2)</f>
      </c>
      <c r="O315">
        <f>(I315*21)/100</f>
      </c>
      <c t="s">
        <v>13</v>
      </c>
    </row>
    <row r="316" spans="1:5" ht="12.75">
      <c r="A316" s="28" t="s">
        <v>40</v>
      </c>
      <c r="E316" s="29" t="s">
        <v>662</v>
      </c>
    </row>
    <row r="317" spans="1:5" ht="25.5">
      <c r="A317" s="30" t="s">
        <v>42</v>
      </c>
      <c r="E317" s="31" t="s">
        <v>663</v>
      </c>
    </row>
    <row r="318" spans="1:5" ht="12.75">
      <c r="A318" t="s">
        <v>44</v>
      </c>
      <c r="E318" s="29" t="s">
        <v>37</v>
      </c>
    </row>
    <row r="319" spans="1:16" ht="12.75">
      <c r="A319" s="19" t="s">
        <v>35</v>
      </c>
      <c s="23" t="s">
        <v>664</v>
      </c>
      <c s="23" t="s">
        <v>367</v>
      </c>
      <c s="19" t="s">
        <v>37</v>
      </c>
      <c s="24" t="s">
        <v>368</v>
      </c>
      <c s="25" t="s">
        <v>113</v>
      </c>
      <c s="26">
        <v>80.3</v>
      </c>
      <c s="27">
        <v>0</v>
      </c>
      <c s="27">
        <f>ROUND(ROUND(H319,2)*ROUND(G319,3),2)</f>
      </c>
      <c r="O319">
        <f>(I319*21)/100</f>
      </c>
      <c t="s">
        <v>13</v>
      </c>
    </row>
    <row r="320" spans="1:5" ht="12.75">
      <c r="A320" s="28" t="s">
        <v>40</v>
      </c>
      <c r="E320" s="29" t="s">
        <v>665</v>
      </c>
    </row>
    <row r="321" spans="1:5" ht="51">
      <c r="A321" s="30" t="s">
        <v>42</v>
      </c>
      <c r="E321" s="31" t="s">
        <v>666</v>
      </c>
    </row>
    <row r="322" spans="1:5" ht="12.75">
      <c r="A322" t="s">
        <v>44</v>
      </c>
      <c r="E322" s="29" t="s">
        <v>37</v>
      </c>
    </row>
    <row r="323" spans="1:16" ht="12.75">
      <c r="A323" s="19" t="s">
        <v>35</v>
      </c>
      <c s="23" t="s">
        <v>667</v>
      </c>
      <c s="23" t="s">
        <v>668</v>
      </c>
      <c s="19" t="s">
        <v>65</v>
      </c>
      <c s="24" t="s">
        <v>669</v>
      </c>
      <c s="25" t="s">
        <v>113</v>
      </c>
      <c s="26">
        <v>216.273</v>
      </c>
      <c s="27">
        <v>0</v>
      </c>
      <c s="27">
        <f>ROUND(ROUND(H323,2)*ROUND(G323,3),2)</f>
      </c>
      <c r="O323">
        <f>(I323*21)/100</f>
      </c>
      <c t="s">
        <v>13</v>
      </c>
    </row>
    <row r="324" spans="1:5" ht="12.75">
      <c r="A324" s="28" t="s">
        <v>40</v>
      </c>
      <c r="E324" s="29" t="s">
        <v>670</v>
      </c>
    </row>
    <row r="325" spans="1:5" ht="89.25">
      <c r="A325" s="30" t="s">
        <v>42</v>
      </c>
      <c r="E325" s="31" t="s">
        <v>671</v>
      </c>
    </row>
    <row r="326" spans="1:5" ht="12.75">
      <c r="A326" t="s">
        <v>44</v>
      </c>
      <c r="E326" s="29" t="s">
        <v>37</v>
      </c>
    </row>
    <row r="327" spans="1:16" ht="12.75">
      <c r="A327" s="19" t="s">
        <v>35</v>
      </c>
      <c s="23" t="s">
        <v>672</v>
      </c>
      <c s="23" t="s">
        <v>668</v>
      </c>
      <c s="19" t="s">
        <v>68</v>
      </c>
      <c s="24" t="s">
        <v>669</v>
      </c>
      <c s="25" t="s">
        <v>113</v>
      </c>
      <c s="26">
        <v>550</v>
      </c>
      <c s="27">
        <v>0</v>
      </c>
      <c s="27">
        <f>ROUND(ROUND(H327,2)*ROUND(G327,3),2)</f>
      </c>
      <c r="O327">
        <f>(I327*21)/100</f>
      </c>
      <c t="s">
        <v>13</v>
      </c>
    </row>
    <row r="328" spans="1:5" ht="12.75">
      <c r="A328" s="28" t="s">
        <v>40</v>
      </c>
      <c r="E328" s="29" t="s">
        <v>673</v>
      </c>
    </row>
    <row r="329" spans="1:5" ht="51">
      <c r="A329" s="30" t="s">
        <v>42</v>
      </c>
      <c r="E329" s="31" t="s">
        <v>674</v>
      </c>
    </row>
    <row r="330" spans="1:5" ht="12.75">
      <c r="A330" t="s">
        <v>44</v>
      </c>
      <c r="E330" s="29" t="s">
        <v>37</v>
      </c>
    </row>
    <row r="331" spans="1:16" ht="12.75">
      <c r="A331" s="19" t="s">
        <v>35</v>
      </c>
      <c s="23" t="s">
        <v>675</v>
      </c>
      <c s="23" t="s">
        <v>676</v>
      </c>
      <c s="19" t="s">
        <v>37</v>
      </c>
      <c s="24" t="s">
        <v>677</v>
      </c>
      <c s="25" t="s">
        <v>155</v>
      </c>
      <c s="26">
        <v>410</v>
      </c>
      <c s="27">
        <v>0</v>
      </c>
      <c s="27">
        <f>ROUND(ROUND(H331,2)*ROUND(G331,3),2)</f>
      </c>
      <c r="O331">
        <f>(I331*21)/100</f>
      </c>
      <c t="s">
        <v>13</v>
      </c>
    </row>
    <row r="332" spans="1:5" ht="12.75">
      <c r="A332" s="28" t="s">
        <v>40</v>
      </c>
      <c r="E332" s="29" t="s">
        <v>37</v>
      </c>
    </row>
    <row r="333" spans="1:5" ht="12.75">
      <c r="A333" s="30" t="s">
        <v>42</v>
      </c>
      <c r="E333" s="31" t="s">
        <v>678</v>
      </c>
    </row>
    <row r="334" spans="1:5" ht="12.75">
      <c r="A334" t="s">
        <v>44</v>
      </c>
      <c r="E334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0+O9+O22+O27+O32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679</v>
      </c>
      <c s="32">
        <f>0+I9+I22+I27+I32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50</v>
      </c>
      <c s="1"/>
      <c s="10" t="s">
        <v>51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679</v>
      </c>
      <c s="5"/>
      <c s="14" t="s">
        <v>680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100</v>
      </c>
      <c s="19" t="s">
        <v>65</v>
      </c>
      <c s="24" t="s">
        <v>101</v>
      </c>
      <c s="25" t="s">
        <v>102</v>
      </c>
      <c s="26">
        <v>18.81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103</v>
      </c>
    </row>
    <row r="12" spans="1:5" ht="12.75">
      <c r="A12" s="30" t="s">
        <v>42</v>
      </c>
      <c r="E12" s="31" t="s">
        <v>681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682</v>
      </c>
    </row>
    <row r="16" spans="1:5" ht="12.75">
      <c r="A16" s="30" t="s">
        <v>42</v>
      </c>
      <c r="E16" s="31" t="s">
        <v>56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683</v>
      </c>
      <c s="19" t="s">
        <v>37</v>
      </c>
      <c s="24" t="s">
        <v>684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685</v>
      </c>
    </row>
    <row r="20" spans="1:5" ht="25.5">
      <c r="A20" s="30" t="s">
        <v>42</v>
      </c>
      <c r="E20" s="31" t="s">
        <v>686</v>
      </c>
    </row>
    <row r="21" spans="1:5" ht="12.75">
      <c r="A21" t="s">
        <v>44</v>
      </c>
      <c r="E21" s="29" t="s">
        <v>37</v>
      </c>
    </row>
    <row r="22" spans="1:18" ht="12.75" customHeight="1">
      <c r="A22" s="5" t="s">
        <v>33</v>
      </c>
      <c s="5"/>
      <c s="35" t="s">
        <v>19</v>
      </c>
      <c s="5"/>
      <c s="21" t="s">
        <v>116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25.5">
      <c r="A23" s="19" t="s">
        <v>35</v>
      </c>
      <c s="23" t="s">
        <v>23</v>
      </c>
      <c s="23" t="s">
        <v>687</v>
      </c>
      <c s="19" t="s">
        <v>37</v>
      </c>
      <c s="24" t="s">
        <v>688</v>
      </c>
      <c s="25" t="s">
        <v>113</v>
      </c>
      <c s="26">
        <v>24.75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689</v>
      </c>
    </row>
    <row r="25" spans="1:5" ht="76.5">
      <c r="A25" s="30" t="s">
        <v>42</v>
      </c>
      <c r="E25" s="31" t="s">
        <v>690</v>
      </c>
    </row>
    <row r="26" spans="1:5" ht="12.75">
      <c r="A26" t="s">
        <v>44</v>
      </c>
      <c r="E26" s="29" t="s">
        <v>37</v>
      </c>
    </row>
    <row r="27" spans="1:18" ht="12.75" customHeight="1">
      <c r="A27" s="5" t="s">
        <v>33</v>
      </c>
      <c s="5"/>
      <c s="35" t="s">
        <v>13</v>
      </c>
      <c s="5"/>
      <c s="21" t="s">
        <v>201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9" t="s">
        <v>35</v>
      </c>
      <c s="23" t="s">
        <v>25</v>
      </c>
      <c s="23" t="s">
        <v>208</v>
      </c>
      <c s="19" t="s">
        <v>37</v>
      </c>
      <c s="24" t="s">
        <v>209</v>
      </c>
      <c s="25" t="s">
        <v>155</v>
      </c>
      <c s="26">
        <v>118.8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12.75">
      <c r="A29" s="28" t="s">
        <v>40</v>
      </c>
      <c r="E29" s="29" t="s">
        <v>691</v>
      </c>
    </row>
    <row r="30" spans="1:5" ht="51">
      <c r="A30" s="30" t="s">
        <v>42</v>
      </c>
      <c r="E30" s="31" t="s">
        <v>692</v>
      </c>
    </row>
    <row r="31" spans="1:5" ht="12.75">
      <c r="A31" t="s">
        <v>44</v>
      </c>
      <c r="E31" s="29" t="s">
        <v>37</v>
      </c>
    </row>
    <row r="32" spans="1:18" ht="12.75" customHeight="1">
      <c r="A32" s="5" t="s">
        <v>33</v>
      </c>
      <c s="5"/>
      <c s="35" t="s">
        <v>25</v>
      </c>
      <c s="5"/>
      <c s="21" t="s">
        <v>234</v>
      </c>
      <c s="5"/>
      <c s="5"/>
      <c s="5"/>
      <c s="36">
        <f>0+Q32</f>
      </c>
      <c r="O32">
        <f>0+R32</f>
      </c>
      <c r="Q32">
        <f>0+I33+I37</f>
      </c>
      <c>
        <f>0+O33+O37</f>
      </c>
    </row>
    <row r="33" spans="1:16" ht="12.75">
      <c r="A33" s="19" t="s">
        <v>35</v>
      </c>
      <c s="23" t="s">
        <v>27</v>
      </c>
      <c s="23" t="s">
        <v>236</v>
      </c>
      <c s="19" t="s">
        <v>37</v>
      </c>
      <c s="24" t="s">
        <v>237</v>
      </c>
      <c s="25" t="s">
        <v>113</v>
      </c>
      <c s="26">
        <v>9.9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693</v>
      </c>
    </row>
    <row r="35" spans="1:5" ht="51">
      <c r="A35" s="30" t="s">
        <v>42</v>
      </c>
      <c r="E35" s="31" t="s">
        <v>694</v>
      </c>
    </row>
    <row r="36" spans="1:5" ht="12.75">
      <c r="A36" t="s">
        <v>44</v>
      </c>
      <c r="E36" s="29" t="s">
        <v>37</v>
      </c>
    </row>
    <row r="37" spans="1:16" ht="12.75">
      <c r="A37" s="19" t="s">
        <v>35</v>
      </c>
      <c s="23" t="s">
        <v>74</v>
      </c>
      <c s="23" t="s">
        <v>695</v>
      </c>
      <c s="19" t="s">
        <v>37</v>
      </c>
      <c s="24" t="s">
        <v>696</v>
      </c>
      <c s="25" t="s">
        <v>155</v>
      </c>
      <c s="26">
        <v>99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697</v>
      </c>
    </row>
    <row r="39" spans="1:5" ht="51">
      <c r="A39" s="30" t="s">
        <v>42</v>
      </c>
      <c r="E39" s="31" t="s">
        <v>698</v>
      </c>
    </row>
    <row r="40" spans="1:5" ht="12.75">
      <c r="A40" t="s">
        <v>44</v>
      </c>
      <c r="E40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0+O9+O30+O99+O108+O117+O142+O167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699</v>
      </c>
      <c s="32">
        <f>0+I9+I30+I99+I108+I117+I142+I167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50</v>
      </c>
      <c s="1"/>
      <c s="10" t="s">
        <v>51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699</v>
      </c>
      <c s="5"/>
      <c s="14" t="s">
        <v>700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9" t="s">
        <v>35</v>
      </c>
      <c s="23" t="s">
        <v>19</v>
      </c>
      <c s="23" t="s">
        <v>100</v>
      </c>
      <c s="19" t="s">
        <v>65</v>
      </c>
      <c s="24" t="s">
        <v>101</v>
      </c>
      <c s="25" t="s">
        <v>102</v>
      </c>
      <c s="26">
        <v>351.98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103</v>
      </c>
    </row>
    <row r="12" spans="1:5" ht="38.25">
      <c r="A12" s="30" t="s">
        <v>42</v>
      </c>
      <c r="E12" s="31" t="s">
        <v>701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107</v>
      </c>
      <c s="19" t="s">
        <v>37</v>
      </c>
      <c s="24" t="s">
        <v>108</v>
      </c>
      <c s="25" t="s">
        <v>102</v>
      </c>
      <c s="26">
        <v>251.94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109</v>
      </c>
    </row>
    <row r="16" spans="1:5" ht="12.75">
      <c r="A16" s="30" t="s">
        <v>42</v>
      </c>
      <c r="E16" s="31" t="s">
        <v>702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703</v>
      </c>
      <c s="19" t="s">
        <v>704</v>
      </c>
      <c s="24" t="s">
        <v>705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63.75">
      <c r="A19" s="28" t="s">
        <v>40</v>
      </c>
      <c r="E19" s="29" t="s">
        <v>706</v>
      </c>
    </row>
    <row r="20" spans="1:5" ht="12.75">
      <c r="A20" s="30" t="s">
        <v>42</v>
      </c>
      <c r="E20" s="31" t="s">
        <v>56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707</v>
      </c>
      <c s="19" t="s">
        <v>704</v>
      </c>
      <c s="24" t="s">
        <v>708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56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388</v>
      </c>
      <c s="19" t="s">
        <v>37</v>
      </c>
      <c s="24" t="s">
        <v>389</v>
      </c>
      <c s="25" t="s">
        <v>86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709</v>
      </c>
    </row>
    <row r="28" spans="1:5" ht="12.75">
      <c r="A28" s="30" t="s">
        <v>42</v>
      </c>
      <c r="E28" s="31" t="s">
        <v>56</v>
      </c>
    </row>
    <row r="29" spans="1:5" ht="12.75">
      <c r="A29" t="s">
        <v>44</v>
      </c>
      <c r="E29" s="29" t="s">
        <v>37</v>
      </c>
    </row>
    <row r="30" spans="1:18" ht="12.75" customHeight="1">
      <c r="A30" s="5" t="s">
        <v>33</v>
      </c>
      <c s="5"/>
      <c s="35" t="s">
        <v>19</v>
      </c>
      <c s="5"/>
      <c s="21" t="s">
        <v>116</v>
      </c>
      <c s="5"/>
      <c s="5"/>
      <c s="5"/>
      <c s="36">
        <f>0+Q30</f>
      </c>
      <c r="O30">
        <f>0+R30</f>
      </c>
      <c r="Q30">
        <f>0+I31+I35+I39+I43+I47+I51+I55+I59+I63+I67+I71+I75+I79+I83+I87+I91+I95</f>
      </c>
      <c>
        <f>0+O31+O35+O39+O43+O47+O51+O55+O59+O63+O67+O71+O75+O79+O83+O87+O91+O95</f>
      </c>
    </row>
    <row r="31" spans="1:16" ht="12.75">
      <c r="A31" s="19" t="s">
        <v>35</v>
      </c>
      <c s="23" t="s">
        <v>27</v>
      </c>
      <c s="23" t="s">
        <v>710</v>
      </c>
      <c s="19" t="s">
        <v>37</v>
      </c>
      <c s="24" t="s">
        <v>711</v>
      </c>
      <c s="25" t="s">
        <v>155</v>
      </c>
      <c s="26">
        <v>375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712</v>
      </c>
    </row>
    <row r="33" spans="1:5" ht="25.5">
      <c r="A33" s="30" t="s">
        <v>42</v>
      </c>
      <c r="E33" s="31" t="s">
        <v>713</v>
      </c>
    </row>
    <row r="34" spans="1:5" ht="12.75">
      <c r="A34" t="s">
        <v>44</v>
      </c>
      <c r="E34" s="29" t="s">
        <v>37</v>
      </c>
    </row>
    <row r="35" spans="1:16" ht="12.75">
      <c r="A35" s="19" t="s">
        <v>35</v>
      </c>
      <c s="23" t="s">
        <v>74</v>
      </c>
      <c s="23" t="s">
        <v>714</v>
      </c>
      <c s="19" t="s">
        <v>37</v>
      </c>
      <c s="24" t="s">
        <v>715</v>
      </c>
      <c s="25" t="s">
        <v>86</v>
      </c>
      <c s="26">
        <v>4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38.25">
      <c r="A36" s="28" t="s">
        <v>40</v>
      </c>
      <c r="E36" s="29" t="s">
        <v>716</v>
      </c>
    </row>
    <row r="37" spans="1:5" ht="25.5">
      <c r="A37" s="30" t="s">
        <v>42</v>
      </c>
      <c r="E37" s="31" t="s">
        <v>717</v>
      </c>
    </row>
    <row r="38" spans="1:5" ht="12.75">
      <c r="A38" t="s">
        <v>44</v>
      </c>
      <c r="E38" s="29" t="s">
        <v>37</v>
      </c>
    </row>
    <row r="39" spans="1:16" ht="25.5">
      <c r="A39" s="19" t="s">
        <v>35</v>
      </c>
      <c s="23" t="s">
        <v>76</v>
      </c>
      <c s="23" t="s">
        <v>718</v>
      </c>
      <c s="19" t="s">
        <v>37</v>
      </c>
      <c s="24" t="s">
        <v>719</v>
      </c>
      <c s="25" t="s">
        <v>113</v>
      </c>
      <c s="26">
        <v>50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720</v>
      </c>
    </row>
    <row r="41" spans="1:5" ht="12.75">
      <c r="A41" s="30" t="s">
        <v>42</v>
      </c>
      <c r="E41" s="31" t="s">
        <v>721</v>
      </c>
    </row>
    <row r="42" spans="1:5" ht="12.75">
      <c r="A42" t="s">
        <v>44</v>
      </c>
      <c r="E42" s="29" t="s">
        <v>37</v>
      </c>
    </row>
    <row r="43" spans="1:16" ht="25.5">
      <c r="A43" s="19" t="s">
        <v>35</v>
      </c>
      <c s="23" t="s">
        <v>30</v>
      </c>
      <c s="23" t="s">
        <v>687</v>
      </c>
      <c s="19" t="s">
        <v>37</v>
      </c>
      <c s="24" t="s">
        <v>688</v>
      </c>
      <c s="25" t="s">
        <v>113</v>
      </c>
      <c s="26">
        <v>216.6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689</v>
      </c>
    </row>
    <row r="45" spans="1:5" ht="76.5">
      <c r="A45" s="30" t="s">
        <v>42</v>
      </c>
      <c r="E45" s="31" t="s">
        <v>722</v>
      </c>
    </row>
    <row r="46" spans="1:5" ht="12.75">
      <c r="A46" t="s">
        <v>44</v>
      </c>
      <c r="E46" s="29" t="s">
        <v>37</v>
      </c>
    </row>
    <row r="47" spans="1:16" ht="25.5">
      <c r="A47" s="19" t="s">
        <v>35</v>
      </c>
      <c s="23" t="s">
        <v>32</v>
      </c>
      <c s="23" t="s">
        <v>723</v>
      </c>
      <c s="19" t="s">
        <v>37</v>
      </c>
      <c s="24" t="s">
        <v>724</v>
      </c>
      <c s="25" t="s">
        <v>113</v>
      </c>
      <c s="26">
        <v>41.239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725</v>
      </c>
    </row>
    <row r="49" spans="1:5" ht="25.5">
      <c r="A49" s="30" t="s">
        <v>42</v>
      </c>
      <c r="E49" s="31" t="s">
        <v>726</v>
      </c>
    </row>
    <row r="50" spans="1:5" ht="12.75">
      <c r="A50" t="s">
        <v>44</v>
      </c>
      <c r="E50" s="29" t="s">
        <v>37</v>
      </c>
    </row>
    <row r="51" spans="1:16" ht="12.75">
      <c r="A51" s="19" t="s">
        <v>35</v>
      </c>
      <c s="23" t="s">
        <v>90</v>
      </c>
      <c s="23" t="s">
        <v>138</v>
      </c>
      <c s="19" t="s">
        <v>37</v>
      </c>
      <c s="24" t="s">
        <v>139</v>
      </c>
      <c s="25" t="s">
        <v>131</v>
      </c>
      <c s="26">
        <v>50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727</v>
      </c>
    </row>
    <row r="53" spans="1:5" ht="25.5">
      <c r="A53" s="30" t="s">
        <v>42</v>
      </c>
      <c r="E53" s="31" t="s">
        <v>728</v>
      </c>
    </row>
    <row r="54" spans="1:5" ht="12.75">
      <c r="A54" t="s">
        <v>44</v>
      </c>
      <c r="E54" s="29" t="s">
        <v>37</v>
      </c>
    </row>
    <row r="55" spans="1:16" ht="12.75">
      <c r="A55" s="19" t="s">
        <v>35</v>
      </c>
      <c s="23" t="s">
        <v>94</v>
      </c>
      <c s="23" t="s">
        <v>729</v>
      </c>
      <c s="19" t="s">
        <v>704</v>
      </c>
      <c s="24" t="s">
        <v>730</v>
      </c>
      <c s="25" t="s">
        <v>131</v>
      </c>
      <c s="26">
        <v>90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76.5">
      <c r="A56" s="28" t="s">
        <v>40</v>
      </c>
      <c r="E56" s="29" t="s">
        <v>731</v>
      </c>
    </row>
    <row r="57" spans="1:5" ht="12.75">
      <c r="A57" s="30" t="s">
        <v>42</v>
      </c>
      <c r="E57" s="31" t="s">
        <v>732</v>
      </c>
    </row>
    <row r="58" spans="1:5" ht="12.75">
      <c r="A58" t="s">
        <v>44</v>
      </c>
      <c r="E58" s="29" t="s">
        <v>37</v>
      </c>
    </row>
    <row r="59" spans="1:16" ht="12.75">
      <c r="A59" s="19" t="s">
        <v>35</v>
      </c>
      <c s="23" t="s">
        <v>150</v>
      </c>
      <c s="23" t="s">
        <v>733</v>
      </c>
      <c s="19" t="s">
        <v>37</v>
      </c>
      <c s="24" t="s">
        <v>734</v>
      </c>
      <c s="25" t="s">
        <v>113</v>
      </c>
      <c s="26">
        <v>188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735</v>
      </c>
    </row>
    <row r="61" spans="1:5" ht="38.25">
      <c r="A61" s="30" t="s">
        <v>42</v>
      </c>
      <c r="E61" s="31" t="s">
        <v>736</v>
      </c>
    </row>
    <row r="62" spans="1:5" ht="12.75">
      <c r="A62" t="s">
        <v>44</v>
      </c>
      <c r="E62" s="29" t="s">
        <v>37</v>
      </c>
    </row>
    <row r="63" spans="1:16" ht="12.75">
      <c r="A63" s="19" t="s">
        <v>35</v>
      </c>
      <c s="23" t="s">
        <v>152</v>
      </c>
      <c s="23" t="s">
        <v>142</v>
      </c>
      <c s="19" t="s">
        <v>65</v>
      </c>
      <c s="24" t="s">
        <v>143</v>
      </c>
      <c s="25" t="s">
        <v>113</v>
      </c>
      <c s="26">
        <v>132.6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737</v>
      </c>
    </row>
    <row r="65" spans="1:5" ht="63.75">
      <c r="A65" s="30" t="s">
        <v>42</v>
      </c>
      <c r="E65" s="31" t="s">
        <v>738</v>
      </c>
    </row>
    <row r="66" spans="1:5" ht="12.75">
      <c r="A66" t="s">
        <v>44</v>
      </c>
      <c r="E66" s="29" t="s">
        <v>37</v>
      </c>
    </row>
    <row r="67" spans="1:16" ht="12.75">
      <c r="A67" s="19" t="s">
        <v>35</v>
      </c>
      <c s="23" t="s">
        <v>158</v>
      </c>
      <c s="23" t="s">
        <v>142</v>
      </c>
      <c s="19" t="s">
        <v>68</v>
      </c>
      <c s="24" t="s">
        <v>143</v>
      </c>
      <c s="25" t="s">
        <v>113</v>
      </c>
      <c s="26">
        <v>33.15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25.5">
      <c r="A68" s="28" t="s">
        <v>40</v>
      </c>
      <c r="E68" s="29" t="s">
        <v>739</v>
      </c>
    </row>
    <row r="69" spans="1:5" ht="114.75">
      <c r="A69" s="30" t="s">
        <v>42</v>
      </c>
      <c r="E69" s="31" t="s">
        <v>740</v>
      </c>
    </row>
    <row r="70" spans="1:5" ht="12.75">
      <c r="A70" t="s">
        <v>44</v>
      </c>
      <c r="E70" s="29" t="s">
        <v>37</v>
      </c>
    </row>
    <row r="71" spans="1:16" ht="12.75">
      <c r="A71" s="19" t="s">
        <v>35</v>
      </c>
      <c s="23" t="s">
        <v>163</v>
      </c>
      <c s="23" t="s">
        <v>146</v>
      </c>
      <c s="19" t="s">
        <v>37</v>
      </c>
      <c s="24" t="s">
        <v>147</v>
      </c>
      <c s="25" t="s">
        <v>113</v>
      </c>
      <c s="26">
        <v>188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741</v>
      </c>
    </row>
    <row r="73" spans="1:5" ht="12.75">
      <c r="A73" s="30" t="s">
        <v>42</v>
      </c>
      <c r="E73" s="31" t="s">
        <v>742</v>
      </c>
    </row>
    <row r="74" spans="1:5" ht="12.75">
      <c r="A74" t="s">
        <v>44</v>
      </c>
      <c r="E74" s="29" t="s">
        <v>37</v>
      </c>
    </row>
    <row r="75" spans="1:16" ht="12.75">
      <c r="A75" s="19" t="s">
        <v>35</v>
      </c>
      <c s="23" t="s">
        <v>167</v>
      </c>
      <c s="23" t="s">
        <v>743</v>
      </c>
      <c s="19" t="s">
        <v>37</v>
      </c>
      <c s="24" t="s">
        <v>744</v>
      </c>
      <c s="25" t="s">
        <v>131</v>
      </c>
      <c s="26">
        <v>80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745</v>
      </c>
    </row>
    <row r="77" spans="1:5" ht="25.5">
      <c r="A77" s="30" t="s">
        <v>42</v>
      </c>
      <c r="E77" s="31" t="s">
        <v>746</v>
      </c>
    </row>
    <row r="78" spans="1:5" ht="12.75">
      <c r="A78" t="s">
        <v>44</v>
      </c>
      <c r="E78" s="29" t="s">
        <v>37</v>
      </c>
    </row>
    <row r="79" spans="1:16" ht="12.75">
      <c r="A79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113</v>
      </c>
      <c s="26">
        <v>188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747</v>
      </c>
    </row>
    <row r="81" spans="1:5" ht="12.75">
      <c r="A81" s="30" t="s">
        <v>42</v>
      </c>
      <c r="E81" s="31" t="s">
        <v>748</v>
      </c>
    </row>
    <row r="82" spans="1:5" ht="12.75">
      <c r="A82" t="s">
        <v>44</v>
      </c>
      <c r="E82" s="29" t="s">
        <v>37</v>
      </c>
    </row>
    <row r="83" spans="1:16" ht="12.75">
      <c r="A83" s="19" t="s">
        <v>35</v>
      </c>
      <c s="23" t="s">
        <v>177</v>
      </c>
      <c s="23" t="s">
        <v>404</v>
      </c>
      <c s="19" t="s">
        <v>37</v>
      </c>
      <c s="24" t="s">
        <v>405</v>
      </c>
      <c s="25" t="s">
        <v>113</v>
      </c>
      <c s="26">
        <v>72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749</v>
      </c>
    </row>
    <row r="85" spans="1:5" ht="51">
      <c r="A85" s="30" t="s">
        <v>42</v>
      </c>
      <c r="E85" s="31" t="s">
        <v>750</v>
      </c>
    </row>
    <row r="86" spans="1:5" ht="12.75">
      <c r="A86" t="s">
        <v>44</v>
      </c>
      <c r="E86" s="29" t="s">
        <v>37</v>
      </c>
    </row>
    <row r="87" spans="1:16" ht="12.75">
      <c r="A87" s="19" t="s">
        <v>35</v>
      </c>
      <c s="23" t="s">
        <v>182</v>
      </c>
      <c s="23" t="s">
        <v>193</v>
      </c>
      <c s="19" t="s">
        <v>37</v>
      </c>
      <c s="24" t="s">
        <v>194</v>
      </c>
      <c s="25" t="s">
        <v>155</v>
      </c>
      <c s="26">
        <v>682.8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114.75">
      <c r="A89" s="30" t="s">
        <v>42</v>
      </c>
      <c r="E89" s="31" t="s">
        <v>751</v>
      </c>
    </row>
    <row r="90" spans="1:5" ht="12.75">
      <c r="A90" t="s">
        <v>44</v>
      </c>
      <c r="E90" s="29" t="s">
        <v>37</v>
      </c>
    </row>
    <row r="91" spans="1:16" ht="12.75">
      <c r="A91" s="19" t="s">
        <v>35</v>
      </c>
      <c s="23" t="s">
        <v>187</v>
      </c>
      <c s="23" t="s">
        <v>752</v>
      </c>
      <c s="19" t="s">
        <v>37</v>
      </c>
      <c s="24" t="s">
        <v>753</v>
      </c>
      <c s="25" t="s">
        <v>113</v>
      </c>
      <c s="26">
        <v>188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754</v>
      </c>
    </row>
    <row r="93" spans="1:5" ht="38.25">
      <c r="A93" s="30" t="s">
        <v>42</v>
      </c>
      <c r="E93" s="31" t="s">
        <v>736</v>
      </c>
    </row>
    <row r="94" spans="1:5" ht="12.75">
      <c r="A94" t="s">
        <v>44</v>
      </c>
      <c r="E94" s="29" t="s">
        <v>37</v>
      </c>
    </row>
    <row r="95" spans="1:16" ht="12.75">
      <c r="A95" s="19" t="s">
        <v>35</v>
      </c>
      <c s="23" t="s">
        <v>192</v>
      </c>
      <c s="23" t="s">
        <v>755</v>
      </c>
      <c s="19" t="s">
        <v>37</v>
      </c>
      <c s="24" t="s">
        <v>756</v>
      </c>
      <c s="25" t="s">
        <v>155</v>
      </c>
      <c s="26">
        <v>940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757</v>
      </c>
    </row>
    <row r="97" spans="1:5" ht="25.5">
      <c r="A97" s="30" t="s">
        <v>42</v>
      </c>
      <c r="E97" s="31" t="s">
        <v>758</v>
      </c>
    </row>
    <row r="98" spans="1:5" ht="12.75">
      <c r="A98" t="s">
        <v>44</v>
      </c>
      <c r="E98" s="29" t="s">
        <v>37</v>
      </c>
    </row>
    <row r="99" spans="1:18" ht="12.75" customHeight="1">
      <c r="A99" s="5" t="s">
        <v>33</v>
      </c>
      <c s="5"/>
      <c s="35" t="s">
        <v>13</v>
      </c>
      <c s="5"/>
      <c s="21" t="s">
        <v>201</v>
      </c>
      <c s="5"/>
      <c s="5"/>
      <c s="5"/>
      <c s="36">
        <f>0+Q99</f>
      </c>
      <c r="O99">
        <f>0+R99</f>
      </c>
      <c r="Q99">
        <f>0+I100+I104</f>
      </c>
      <c>
        <f>0+O100+O104</f>
      </c>
    </row>
    <row r="100" spans="1:16" ht="12.75">
      <c r="A100" s="19" t="s">
        <v>35</v>
      </c>
      <c s="23" t="s">
        <v>196</v>
      </c>
      <c s="23" t="s">
        <v>208</v>
      </c>
      <c s="19" t="s">
        <v>37</v>
      </c>
      <c s="24" t="s">
        <v>209</v>
      </c>
      <c s="25" t="s">
        <v>155</v>
      </c>
      <c s="26">
        <v>580.95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759</v>
      </c>
    </row>
    <row r="102" spans="1:5" ht="76.5">
      <c r="A102" s="30" t="s">
        <v>42</v>
      </c>
      <c r="E102" s="31" t="s">
        <v>760</v>
      </c>
    </row>
    <row r="103" spans="1:5" ht="12.75">
      <c r="A103" t="s">
        <v>44</v>
      </c>
      <c r="E103" s="29" t="s">
        <v>37</v>
      </c>
    </row>
    <row r="104" spans="1:16" ht="12.75">
      <c r="A104" s="19" t="s">
        <v>35</v>
      </c>
      <c s="23" t="s">
        <v>202</v>
      </c>
      <c s="23" t="s">
        <v>761</v>
      </c>
      <c s="19" t="s">
        <v>37</v>
      </c>
      <c s="24" t="s">
        <v>762</v>
      </c>
      <c s="25" t="s">
        <v>113</v>
      </c>
      <c s="26">
        <v>61.595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763</v>
      </c>
    </row>
    <row r="106" spans="1:5" ht="51">
      <c r="A106" s="30" t="s">
        <v>42</v>
      </c>
      <c r="E106" s="31" t="s">
        <v>764</v>
      </c>
    </row>
    <row r="107" spans="1:5" ht="12.75">
      <c r="A107" t="s">
        <v>44</v>
      </c>
      <c r="E107" s="29" t="s">
        <v>37</v>
      </c>
    </row>
    <row r="108" spans="1:18" ht="12.75" customHeight="1">
      <c r="A108" s="5" t="s">
        <v>33</v>
      </c>
      <c s="5"/>
      <c s="35" t="s">
        <v>12</v>
      </c>
      <c s="5"/>
      <c s="21" t="s">
        <v>216</v>
      </c>
      <c s="5"/>
      <c s="5"/>
      <c s="5"/>
      <c s="36">
        <f>0+Q108</f>
      </c>
      <c r="O108">
        <f>0+R108</f>
      </c>
      <c r="Q108">
        <f>0+I109+I113</f>
      </c>
      <c>
        <f>0+O109+O113</f>
      </c>
    </row>
    <row r="109" spans="1:16" ht="12.75">
      <c r="A109" s="19" t="s">
        <v>35</v>
      </c>
      <c s="23" t="s">
        <v>207</v>
      </c>
      <c s="23" t="s">
        <v>765</v>
      </c>
      <c s="19" t="s">
        <v>37</v>
      </c>
      <c s="24" t="s">
        <v>766</v>
      </c>
      <c s="25" t="s">
        <v>113</v>
      </c>
      <c s="26">
        <v>169.2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767</v>
      </c>
    </row>
    <row r="111" spans="1:5" ht="38.25">
      <c r="A111" s="30" t="s">
        <v>42</v>
      </c>
      <c r="E111" s="31" t="s">
        <v>768</v>
      </c>
    </row>
    <row r="112" spans="1:5" ht="12.75">
      <c r="A112" t="s">
        <v>44</v>
      </c>
      <c r="E112" s="29" t="s">
        <v>37</v>
      </c>
    </row>
    <row r="113" spans="1:16" ht="12.75">
      <c r="A113" s="19" t="s">
        <v>35</v>
      </c>
      <c s="23" t="s">
        <v>211</v>
      </c>
      <c s="23" t="s">
        <v>769</v>
      </c>
      <c s="19" t="s">
        <v>37</v>
      </c>
      <c s="24" t="s">
        <v>770</v>
      </c>
      <c s="25" t="s">
        <v>102</v>
      </c>
      <c s="26">
        <v>16.94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38.25">
      <c r="A114" s="28" t="s">
        <v>40</v>
      </c>
      <c r="E114" s="29" t="s">
        <v>771</v>
      </c>
    </row>
    <row r="115" spans="1:5" ht="25.5">
      <c r="A115" s="30" t="s">
        <v>42</v>
      </c>
      <c r="E115" s="31" t="s">
        <v>772</v>
      </c>
    </row>
    <row r="116" spans="1:5" ht="12.75">
      <c r="A116" t="s">
        <v>44</v>
      </c>
      <c r="E116" s="29" t="s">
        <v>37</v>
      </c>
    </row>
    <row r="117" spans="1:18" ht="12.75" customHeight="1">
      <c r="A117" s="5" t="s">
        <v>33</v>
      </c>
      <c s="5"/>
      <c s="35" t="s">
        <v>23</v>
      </c>
      <c s="5"/>
      <c s="21" t="s">
        <v>223</v>
      </c>
      <c s="5"/>
      <c s="5"/>
      <c s="5"/>
      <c s="36">
        <f>0+Q117</f>
      </c>
      <c r="O117">
        <f>0+R117</f>
      </c>
      <c r="Q117">
        <f>0+I118+I122+I126+I130+I134+I138</f>
      </c>
      <c>
        <f>0+O118+O122+O126+O130+O134+O138</f>
      </c>
    </row>
    <row r="118" spans="1:16" ht="12.75">
      <c r="A118" s="19" t="s">
        <v>35</v>
      </c>
      <c s="23" t="s">
        <v>217</v>
      </c>
      <c s="23" t="s">
        <v>230</v>
      </c>
      <c s="19" t="s">
        <v>37</v>
      </c>
      <c s="24" t="s">
        <v>231</v>
      </c>
      <c s="25" t="s">
        <v>113</v>
      </c>
      <c s="26">
        <v>18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773</v>
      </c>
    </row>
    <row r="120" spans="1:5" ht="63.75">
      <c r="A120" s="30" t="s">
        <v>42</v>
      </c>
      <c r="E120" s="31" t="s">
        <v>774</v>
      </c>
    </row>
    <row r="121" spans="1:5" ht="12.75">
      <c r="A121" t="s">
        <v>44</v>
      </c>
      <c r="E121" s="29" t="s">
        <v>37</v>
      </c>
    </row>
    <row r="122" spans="1:16" ht="12.75">
      <c r="A122" s="19" t="s">
        <v>35</v>
      </c>
      <c s="23" t="s">
        <v>224</v>
      </c>
      <c s="23" t="s">
        <v>524</v>
      </c>
      <c s="19" t="s">
        <v>37</v>
      </c>
      <c s="24" t="s">
        <v>525</v>
      </c>
      <c s="25" t="s">
        <v>113</v>
      </c>
      <c s="26">
        <v>64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25.5">
      <c r="A123" s="28" t="s">
        <v>40</v>
      </c>
      <c r="E123" s="29" t="s">
        <v>775</v>
      </c>
    </row>
    <row r="124" spans="1:5" ht="25.5">
      <c r="A124" s="30" t="s">
        <v>42</v>
      </c>
      <c r="E124" s="31" t="s">
        <v>776</v>
      </c>
    </row>
    <row r="125" spans="1:5" ht="12.75">
      <c r="A125" t="s">
        <v>44</v>
      </c>
      <c r="E125" s="29" t="s">
        <v>37</v>
      </c>
    </row>
    <row r="126" spans="1:16" ht="25.5">
      <c r="A126" s="19" t="s">
        <v>35</v>
      </c>
      <c s="23" t="s">
        <v>229</v>
      </c>
      <c s="23" t="s">
        <v>532</v>
      </c>
      <c s="19" t="s">
        <v>65</v>
      </c>
      <c s="24" t="s">
        <v>533</v>
      </c>
      <c s="25" t="s">
        <v>113</v>
      </c>
      <c s="26">
        <v>30.6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777</v>
      </c>
    </row>
    <row r="128" spans="1:5" ht="63.75">
      <c r="A128" s="30" t="s">
        <v>42</v>
      </c>
      <c r="E128" s="31" t="s">
        <v>778</v>
      </c>
    </row>
    <row r="129" spans="1:5" ht="12.75">
      <c r="A129" t="s">
        <v>44</v>
      </c>
      <c r="E129" s="29" t="s">
        <v>37</v>
      </c>
    </row>
    <row r="130" spans="1:16" ht="25.5">
      <c r="A130" s="19" t="s">
        <v>35</v>
      </c>
      <c s="23" t="s">
        <v>235</v>
      </c>
      <c s="23" t="s">
        <v>532</v>
      </c>
      <c s="19" t="s">
        <v>68</v>
      </c>
      <c s="24" t="s">
        <v>533</v>
      </c>
      <c s="25" t="s">
        <v>113</v>
      </c>
      <c s="26">
        <v>34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779</v>
      </c>
    </row>
    <row r="132" spans="1:5" ht="89.25">
      <c r="A132" s="30" t="s">
        <v>42</v>
      </c>
      <c r="E132" s="31" t="s">
        <v>780</v>
      </c>
    </row>
    <row r="133" spans="1:5" ht="12.75">
      <c r="A133" t="s">
        <v>44</v>
      </c>
      <c r="E133" s="29" t="s">
        <v>37</v>
      </c>
    </row>
    <row r="134" spans="1:16" ht="12.75">
      <c r="A134" s="19" t="s">
        <v>35</v>
      </c>
      <c s="23" t="s">
        <v>240</v>
      </c>
      <c s="23" t="s">
        <v>536</v>
      </c>
      <c s="19" t="s">
        <v>37</v>
      </c>
      <c s="24" t="s">
        <v>537</v>
      </c>
      <c s="25" t="s">
        <v>113</v>
      </c>
      <c s="26">
        <v>24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38.25">
      <c r="A135" s="28" t="s">
        <v>40</v>
      </c>
      <c r="E135" s="29" t="s">
        <v>781</v>
      </c>
    </row>
    <row r="136" spans="1:5" ht="38.25">
      <c r="A136" s="30" t="s">
        <v>42</v>
      </c>
      <c r="E136" s="31" t="s">
        <v>782</v>
      </c>
    </row>
    <row r="137" spans="1:5" ht="12.75">
      <c r="A137" t="s">
        <v>44</v>
      </c>
      <c r="E137" s="29" t="s">
        <v>37</v>
      </c>
    </row>
    <row r="138" spans="1:16" ht="12.75">
      <c r="A138" s="19" t="s">
        <v>35</v>
      </c>
      <c s="23" t="s">
        <v>245</v>
      </c>
      <c s="23" t="s">
        <v>783</v>
      </c>
      <c s="19" t="s">
        <v>37</v>
      </c>
      <c s="24" t="s">
        <v>784</v>
      </c>
      <c s="25" t="s">
        <v>113</v>
      </c>
      <c s="26">
        <v>50.4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25.5">
      <c r="A139" s="28" t="s">
        <v>40</v>
      </c>
      <c r="E139" s="29" t="s">
        <v>785</v>
      </c>
    </row>
    <row r="140" spans="1:5" ht="38.25">
      <c r="A140" s="30" t="s">
        <v>42</v>
      </c>
      <c r="E140" s="31" t="s">
        <v>786</v>
      </c>
    </row>
    <row r="141" spans="1:5" ht="12.75">
      <c r="A141" t="s">
        <v>44</v>
      </c>
      <c r="E141" s="29" t="s">
        <v>37</v>
      </c>
    </row>
    <row r="142" spans="1:18" ht="12.75" customHeight="1">
      <c r="A142" s="5" t="s">
        <v>33</v>
      </c>
      <c s="5"/>
      <c s="35" t="s">
        <v>25</v>
      </c>
      <c s="5"/>
      <c s="21" t="s">
        <v>234</v>
      </c>
      <c s="5"/>
      <c s="5"/>
      <c s="5"/>
      <c s="36">
        <f>0+Q142</f>
      </c>
      <c r="O142">
        <f>0+R142</f>
      </c>
      <c r="Q142">
        <f>0+I143+I147+I151+I155+I159+I163</f>
      </c>
      <c>
        <f>0+O143+O147+O151+O155+O159+O163</f>
      </c>
    </row>
    <row r="143" spans="1:16" ht="12.75">
      <c r="A143" s="19" t="s">
        <v>35</v>
      </c>
      <c s="23" t="s">
        <v>249</v>
      </c>
      <c s="23" t="s">
        <v>236</v>
      </c>
      <c s="19" t="s">
        <v>37</v>
      </c>
      <c s="24" t="s">
        <v>237</v>
      </c>
      <c s="25" t="s">
        <v>113</v>
      </c>
      <c s="26">
        <v>148.2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25.5">
      <c r="A144" s="28" t="s">
        <v>40</v>
      </c>
      <c r="E144" s="29" t="s">
        <v>787</v>
      </c>
    </row>
    <row r="145" spans="1:5" ht="63.75">
      <c r="A145" s="30" t="s">
        <v>42</v>
      </c>
      <c r="E145" s="31" t="s">
        <v>788</v>
      </c>
    </row>
    <row r="146" spans="1:5" ht="12.75">
      <c r="A146" t="s">
        <v>44</v>
      </c>
      <c r="E146" s="29" t="s">
        <v>37</v>
      </c>
    </row>
    <row r="147" spans="1:16" ht="12.75">
      <c r="A147" s="19" t="s">
        <v>35</v>
      </c>
      <c s="23" t="s">
        <v>254</v>
      </c>
      <c s="23" t="s">
        <v>789</v>
      </c>
      <c s="19" t="s">
        <v>37</v>
      </c>
      <c s="24" t="s">
        <v>790</v>
      </c>
      <c s="25" t="s">
        <v>155</v>
      </c>
      <c s="26">
        <v>296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791</v>
      </c>
    </row>
    <row r="149" spans="1:5" ht="51">
      <c r="A149" s="30" t="s">
        <v>42</v>
      </c>
      <c r="E149" s="31" t="s">
        <v>792</v>
      </c>
    </row>
    <row r="150" spans="1:5" ht="12.75">
      <c r="A150" t="s">
        <v>44</v>
      </c>
      <c r="E150" s="29" t="s">
        <v>37</v>
      </c>
    </row>
    <row r="151" spans="1:16" ht="12.75">
      <c r="A151" s="19" t="s">
        <v>35</v>
      </c>
      <c s="23" t="s">
        <v>259</v>
      </c>
      <c s="23" t="s">
        <v>255</v>
      </c>
      <c s="19" t="s">
        <v>37</v>
      </c>
      <c s="24" t="s">
        <v>256</v>
      </c>
      <c s="25" t="s">
        <v>155</v>
      </c>
      <c s="26">
        <v>326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37</v>
      </c>
    </row>
    <row r="153" spans="1:5" ht="12.75">
      <c r="A153" s="30" t="s">
        <v>42</v>
      </c>
      <c r="E153" s="31" t="s">
        <v>793</v>
      </c>
    </row>
    <row r="154" spans="1:5" ht="12.75">
      <c r="A154" t="s">
        <v>44</v>
      </c>
      <c r="E154" s="29" t="s">
        <v>37</v>
      </c>
    </row>
    <row r="155" spans="1:16" ht="12.75">
      <c r="A155" s="19" t="s">
        <v>35</v>
      </c>
      <c s="23" t="s">
        <v>264</v>
      </c>
      <c s="23" t="s">
        <v>794</v>
      </c>
      <c s="19" t="s">
        <v>37</v>
      </c>
      <c s="24" t="s">
        <v>795</v>
      </c>
      <c s="25" t="s">
        <v>155</v>
      </c>
      <c s="26">
        <v>326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796</v>
      </c>
    </row>
    <row r="157" spans="1:5" ht="25.5">
      <c r="A157" s="30" t="s">
        <v>42</v>
      </c>
      <c r="E157" s="31" t="s">
        <v>797</v>
      </c>
    </row>
    <row r="158" spans="1:5" ht="12.75">
      <c r="A158" t="s">
        <v>44</v>
      </c>
      <c r="E158" s="29" t="s">
        <v>37</v>
      </c>
    </row>
    <row r="159" spans="1:16" ht="12.75">
      <c r="A159" s="19" t="s">
        <v>35</v>
      </c>
      <c s="23" t="s">
        <v>269</v>
      </c>
      <c s="23" t="s">
        <v>798</v>
      </c>
      <c s="19" t="s">
        <v>37</v>
      </c>
      <c s="24" t="s">
        <v>799</v>
      </c>
      <c s="25" t="s">
        <v>155</v>
      </c>
      <c s="26">
        <v>374.9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800</v>
      </c>
    </row>
    <row r="161" spans="1:5" ht="38.25">
      <c r="A161" s="30" t="s">
        <v>42</v>
      </c>
      <c r="E161" s="31" t="s">
        <v>801</v>
      </c>
    </row>
    <row r="162" spans="1:5" ht="12.75">
      <c r="A162" t="s">
        <v>44</v>
      </c>
      <c r="E162" s="29" t="s">
        <v>37</v>
      </c>
    </row>
    <row r="163" spans="1:16" ht="12.75">
      <c r="A163" s="19" t="s">
        <v>35</v>
      </c>
      <c s="23" t="s">
        <v>274</v>
      </c>
      <c s="23" t="s">
        <v>695</v>
      </c>
      <c s="19" t="s">
        <v>37</v>
      </c>
      <c s="24" t="s">
        <v>696</v>
      </c>
      <c s="25" t="s">
        <v>155</v>
      </c>
      <c s="26">
        <v>456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25.5">
      <c r="A164" s="28" t="s">
        <v>40</v>
      </c>
      <c r="E164" s="29" t="s">
        <v>802</v>
      </c>
    </row>
    <row r="165" spans="1:5" ht="51">
      <c r="A165" s="30" t="s">
        <v>42</v>
      </c>
      <c r="E165" s="31" t="s">
        <v>803</v>
      </c>
    </row>
    <row r="166" spans="1:5" ht="12.75">
      <c r="A166" t="s">
        <v>44</v>
      </c>
      <c r="E166" s="29" t="s">
        <v>37</v>
      </c>
    </row>
    <row r="167" spans="1:18" ht="12.75" customHeight="1">
      <c r="A167" s="5" t="s">
        <v>33</v>
      </c>
      <c s="5"/>
      <c s="35" t="s">
        <v>30</v>
      </c>
      <c s="5"/>
      <c s="21" t="s">
        <v>303</v>
      </c>
      <c s="5"/>
      <c s="5"/>
      <c s="5"/>
      <c s="36">
        <f>0+Q167</f>
      </c>
      <c r="O167">
        <f>0+R167</f>
      </c>
      <c r="Q167">
        <f>0+I168+I172+I176+I180+I184+I188+I192+I196+I200+I204+I208+I212+I216+I220+I224+I228+I232+I236+I240+I244+I248+I252+I256</f>
      </c>
      <c>
        <f>0+O168+O172+O176+O180+O184+O188+O192+O196+O200+O204+O208+O212+O216+O220+O224+O228+O232+O236+O240+O244+O248+O252+O256</f>
      </c>
    </row>
    <row r="168" spans="1:16" ht="12.75">
      <c r="A168" s="19" t="s">
        <v>35</v>
      </c>
      <c s="23" t="s">
        <v>279</v>
      </c>
      <c s="23" t="s">
        <v>804</v>
      </c>
      <c s="19" t="s">
        <v>704</v>
      </c>
      <c s="24" t="s">
        <v>805</v>
      </c>
      <c s="25" t="s">
        <v>131</v>
      </c>
      <c s="26">
        <v>40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806</v>
      </c>
    </row>
    <row r="170" spans="1:5" ht="51">
      <c r="A170" s="30" t="s">
        <v>42</v>
      </c>
      <c r="E170" s="31" t="s">
        <v>807</v>
      </c>
    </row>
    <row r="171" spans="1:5" ht="12.75">
      <c r="A171" t="s">
        <v>44</v>
      </c>
      <c r="E171" s="29" t="s">
        <v>37</v>
      </c>
    </row>
    <row r="172" spans="1:16" ht="12.75">
      <c r="A172" s="19" t="s">
        <v>35</v>
      </c>
      <c s="23" t="s">
        <v>283</v>
      </c>
      <c s="23" t="s">
        <v>808</v>
      </c>
      <c s="19" t="s">
        <v>37</v>
      </c>
      <c s="24" t="s">
        <v>809</v>
      </c>
      <c s="25" t="s">
        <v>131</v>
      </c>
      <c s="26">
        <v>40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37</v>
      </c>
    </row>
    <row r="174" spans="1:5" ht="51">
      <c r="A174" s="30" t="s">
        <v>42</v>
      </c>
      <c r="E174" s="31" t="s">
        <v>807</v>
      </c>
    </row>
    <row r="175" spans="1:5" ht="12.75">
      <c r="A175" t="s">
        <v>44</v>
      </c>
      <c r="E175" s="29" t="s">
        <v>37</v>
      </c>
    </row>
    <row r="176" spans="1:16" ht="25.5">
      <c r="A176" s="19" t="s">
        <v>35</v>
      </c>
      <c s="23" t="s">
        <v>288</v>
      </c>
      <c s="23" t="s">
        <v>810</v>
      </c>
      <c s="19" t="s">
        <v>704</v>
      </c>
      <c s="24" t="s">
        <v>811</v>
      </c>
      <c s="25" t="s">
        <v>86</v>
      </c>
      <c s="26">
        <v>30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806</v>
      </c>
    </row>
    <row r="178" spans="1:5" ht="63.75">
      <c r="A178" s="30" t="s">
        <v>42</v>
      </c>
      <c r="E178" s="31" t="s">
        <v>812</v>
      </c>
    </row>
    <row r="179" spans="1:5" ht="12.75">
      <c r="A179" t="s">
        <v>44</v>
      </c>
      <c r="E179" s="29" t="s">
        <v>37</v>
      </c>
    </row>
    <row r="180" spans="1:16" ht="12.75">
      <c r="A180" s="19" t="s">
        <v>35</v>
      </c>
      <c s="23" t="s">
        <v>294</v>
      </c>
      <c s="23" t="s">
        <v>322</v>
      </c>
      <c s="19" t="s">
        <v>37</v>
      </c>
      <c s="24" t="s">
        <v>323</v>
      </c>
      <c s="25" t="s">
        <v>86</v>
      </c>
      <c s="26">
        <v>30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37</v>
      </c>
    </row>
    <row r="182" spans="1:5" ht="63.75">
      <c r="A182" s="30" t="s">
        <v>42</v>
      </c>
      <c r="E182" s="31" t="s">
        <v>813</v>
      </c>
    </row>
    <row r="183" spans="1:5" ht="12.75">
      <c r="A183" t="s">
        <v>44</v>
      </c>
      <c r="E183" s="29" t="s">
        <v>37</v>
      </c>
    </row>
    <row r="184" spans="1:16" ht="12.75">
      <c r="A184" s="19" t="s">
        <v>35</v>
      </c>
      <c s="23" t="s">
        <v>299</v>
      </c>
      <c s="23" t="s">
        <v>814</v>
      </c>
      <c s="19" t="s">
        <v>704</v>
      </c>
      <c s="24" t="s">
        <v>815</v>
      </c>
      <c s="25" t="s">
        <v>86</v>
      </c>
      <c s="26">
        <v>8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25.5">
      <c r="A185" s="28" t="s">
        <v>40</v>
      </c>
      <c r="E185" s="29" t="s">
        <v>816</v>
      </c>
    </row>
    <row r="186" spans="1:5" ht="63.75">
      <c r="A186" s="30" t="s">
        <v>42</v>
      </c>
      <c r="E186" s="31" t="s">
        <v>817</v>
      </c>
    </row>
    <row r="187" spans="1:5" ht="12.75">
      <c r="A187" t="s">
        <v>44</v>
      </c>
      <c r="E187" s="29" t="s">
        <v>37</v>
      </c>
    </row>
    <row r="188" spans="1:16" ht="12.75">
      <c r="A188" s="19" t="s">
        <v>35</v>
      </c>
      <c s="23" t="s">
        <v>304</v>
      </c>
      <c s="23" t="s">
        <v>818</v>
      </c>
      <c s="19" t="s">
        <v>37</v>
      </c>
      <c s="24" t="s">
        <v>819</v>
      </c>
      <c s="25" t="s">
        <v>86</v>
      </c>
      <c s="26">
        <v>8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37</v>
      </c>
    </row>
    <row r="190" spans="1:5" ht="63.75">
      <c r="A190" s="30" t="s">
        <v>42</v>
      </c>
      <c r="E190" s="31" t="s">
        <v>820</v>
      </c>
    </row>
    <row r="191" spans="1:5" ht="12.75">
      <c r="A191" t="s">
        <v>44</v>
      </c>
      <c r="E191" s="29" t="s">
        <v>37</v>
      </c>
    </row>
    <row r="192" spans="1:16" ht="12.75">
      <c r="A192" s="19" t="s">
        <v>35</v>
      </c>
      <c s="23" t="s">
        <v>308</v>
      </c>
      <c s="23" t="s">
        <v>821</v>
      </c>
      <c s="19" t="s">
        <v>37</v>
      </c>
      <c s="24" t="s">
        <v>822</v>
      </c>
      <c s="25" t="s">
        <v>155</v>
      </c>
      <c s="26">
        <v>42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37</v>
      </c>
    </row>
    <row r="194" spans="1:5" ht="38.25">
      <c r="A194" s="30" t="s">
        <v>42</v>
      </c>
      <c r="E194" s="31" t="s">
        <v>823</v>
      </c>
    </row>
    <row r="195" spans="1:5" ht="12.75">
      <c r="A195" t="s">
        <v>44</v>
      </c>
      <c r="E195" s="29" t="s">
        <v>37</v>
      </c>
    </row>
    <row r="196" spans="1:16" ht="12.75">
      <c r="A196" s="19" t="s">
        <v>35</v>
      </c>
      <c s="23" t="s">
        <v>313</v>
      </c>
      <c s="23" t="s">
        <v>824</v>
      </c>
      <c s="19" t="s">
        <v>37</v>
      </c>
      <c s="24" t="s">
        <v>825</v>
      </c>
      <c s="25" t="s">
        <v>155</v>
      </c>
      <c s="26">
        <v>14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37</v>
      </c>
    </row>
    <row r="198" spans="1:5" ht="25.5">
      <c r="A198" s="30" t="s">
        <v>42</v>
      </c>
      <c r="E198" s="31" t="s">
        <v>826</v>
      </c>
    </row>
    <row r="199" spans="1:5" ht="12.75">
      <c r="A199" t="s">
        <v>44</v>
      </c>
      <c r="E199" s="29" t="s">
        <v>37</v>
      </c>
    </row>
    <row r="200" spans="1:16" ht="12.75">
      <c r="A200" s="19" t="s">
        <v>35</v>
      </c>
      <c s="23" t="s">
        <v>318</v>
      </c>
      <c s="23" t="s">
        <v>827</v>
      </c>
      <c s="19" t="s">
        <v>704</v>
      </c>
      <c s="24" t="s">
        <v>828</v>
      </c>
      <c s="25" t="s">
        <v>86</v>
      </c>
      <c s="26">
        <v>2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25.5">
      <c r="A201" s="28" t="s">
        <v>40</v>
      </c>
      <c r="E201" s="29" t="s">
        <v>829</v>
      </c>
    </row>
    <row r="202" spans="1:5" ht="25.5">
      <c r="A202" s="30" t="s">
        <v>42</v>
      </c>
      <c r="E202" s="31" t="s">
        <v>830</v>
      </c>
    </row>
    <row r="203" spans="1:5" ht="12.75">
      <c r="A203" t="s">
        <v>44</v>
      </c>
      <c r="E203" s="29" t="s">
        <v>37</v>
      </c>
    </row>
    <row r="204" spans="1:16" ht="12.75">
      <c r="A204" s="19" t="s">
        <v>35</v>
      </c>
      <c s="23" t="s">
        <v>321</v>
      </c>
      <c s="23" t="s">
        <v>831</v>
      </c>
      <c s="19" t="s">
        <v>37</v>
      </c>
      <c s="24" t="s">
        <v>832</v>
      </c>
      <c s="25" t="s">
        <v>86</v>
      </c>
      <c s="26">
        <v>2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37</v>
      </c>
    </row>
    <row r="206" spans="1:5" ht="12.75">
      <c r="A206" s="30" t="s">
        <v>42</v>
      </c>
      <c r="E206" s="31" t="s">
        <v>88</v>
      </c>
    </row>
    <row r="207" spans="1:5" ht="12.75">
      <c r="A207" t="s">
        <v>44</v>
      </c>
      <c r="E207" s="29" t="s">
        <v>37</v>
      </c>
    </row>
    <row r="208" spans="1:16" ht="12.75">
      <c r="A208" s="19" t="s">
        <v>35</v>
      </c>
      <c s="23" t="s">
        <v>325</v>
      </c>
      <c s="23" t="s">
        <v>833</v>
      </c>
      <c s="19" t="s">
        <v>704</v>
      </c>
      <c s="24" t="s">
        <v>834</v>
      </c>
      <c s="25" t="s">
        <v>86</v>
      </c>
      <c s="26">
        <v>1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38.25">
      <c r="A209" s="28" t="s">
        <v>40</v>
      </c>
      <c r="E209" s="29" t="s">
        <v>835</v>
      </c>
    </row>
    <row r="210" spans="1:5" ht="12.75">
      <c r="A210" s="30" t="s">
        <v>42</v>
      </c>
      <c r="E210" s="31" t="s">
        <v>56</v>
      </c>
    </row>
    <row r="211" spans="1:5" ht="12.75">
      <c r="A211" t="s">
        <v>44</v>
      </c>
      <c r="E211" s="29" t="s">
        <v>37</v>
      </c>
    </row>
    <row r="212" spans="1:16" ht="12.75">
      <c r="A212" s="19" t="s">
        <v>35</v>
      </c>
      <c s="23" t="s">
        <v>329</v>
      </c>
      <c s="23" t="s">
        <v>836</v>
      </c>
      <c s="19" t="s">
        <v>37</v>
      </c>
      <c s="24" t="s">
        <v>837</v>
      </c>
      <c s="25" t="s">
        <v>86</v>
      </c>
      <c s="26">
        <v>1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12.75">
      <c r="A213" s="28" t="s">
        <v>40</v>
      </c>
      <c r="E213" s="29" t="s">
        <v>37</v>
      </c>
    </row>
    <row r="214" spans="1:5" ht="12.75">
      <c r="A214" s="30" t="s">
        <v>42</v>
      </c>
      <c r="E214" s="31" t="s">
        <v>56</v>
      </c>
    </row>
    <row r="215" spans="1:5" ht="12.75">
      <c r="A215" t="s">
        <v>44</v>
      </c>
      <c r="E215" s="29" t="s">
        <v>37</v>
      </c>
    </row>
    <row r="216" spans="1:16" ht="12.75">
      <c r="A216" s="19" t="s">
        <v>35</v>
      </c>
      <c s="23" t="s">
        <v>334</v>
      </c>
      <c s="23" t="s">
        <v>838</v>
      </c>
      <c s="19" t="s">
        <v>704</v>
      </c>
      <c s="24" t="s">
        <v>839</v>
      </c>
      <c s="25" t="s">
        <v>86</v>
      </c>
      <c s="26">
        <v>2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806</v>
      </c>
    </row>
    <row r="218" spans="1:5" ht="25.5">
      <c r="A218" s="30" t="s">
        <v>42</v>
      </c>
      <c r="E218" s="31" t="s">
        <v>840</v>
      </c>
    </row>
    <row r="219" spans="1:5" ht="12.75">
      <c r="A219" t="s">
        <v>44</v>
      </c>
      <c r="E219" s="29" t="s">
        <v>37</v>
      </c>
    </row>
    <row r="220" spans="1:16" ht="12.75">
      <c r="A220" s="19" t="s">
        <v>35</v>
      </c>
      <c s="23" t="s">
        <v>337</v>
      </c>
      <c s="23" t="s">
        <v>841</v>
      </c>
      <c s="19" t="s">
        <v>37</v>
      </c>
      <c s="24" t="s">
        <v>842</v>
      </c>
      <c s="25" t="s">
        <v>86</v>
      </c>
      <c s="26">
        <v>2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37</v>
      </c>
    </row>
    <row r="222" spans="1:5" ht="12.75">
      <c r="A222" s="30" t="s">
        <v>42</v>
      </c>
      <c r="E222" s="31" t="s">
        <v>88</v>
      </c>
    </row>
    <row r="223" spans="1:5" ht="12.75">
      <c r="A223" t="s">
        <v>44</v>
      </c>
      <c r="E223" s="29" t="s">
        <v>37</v>
      </c>
    </row>
    <row r="224" spans="1:16" ht="12.75">
      <c r="A224" s="19" t="s">
        <v>35</v>
      </c>
      <c s="23" t="s">
        <v>342</v>
      </c>
      <c s="23" t="s">
        <v>843</v>
      </c>
      <c s="19" t="s">
        <v>704</v>
      </c>
      <c s="24" t="s">
        <v>844</v>
      </c>
      <c s="25" t="s">
        <v>86</v>
      </c>
      <c s="26">
        <v>20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845</v>
      </c>
    </row>
    <row r="226" spans="1:5" ht="12.75">
      <c r="A226" s="30" t="s">
        <v>42</v>
      </c>
      <c r="E226" s="31" t="s">
        <v>846</v>
      </c>
    </row>
    <row r="227" spans="1:5" ht="12.75">
      <c r="A227" t="s">
        <v>44</v>
      </c>
      <c r="E227" s="29" t="s">
        <v>37</v>
      </c>
    </row>
    <row r="228" spans="1:16" ht="12.75">
      <c r="A228" s="19" t="s">
        <v>35</v>
      </c>
      <c s="23" t="s">
        <v>347</v>
      </c>
      <c s="23" t="s">
        <v>847</v>
      </c>
      <c s="19" t="s">
        <v>37</v>
      </c>
      <c s="24" t="s">
        <v>848</v>
      </c>
      <c s="25" t="s">
        <v>86</v>
      </c>
      <c s="26">
        <v>20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12.75">
      <c r="A229" s="28" t="s">
        <v>40</v>
      </c>
      <c r="E229" s="29" t="s">
        <v>37</v>
      </c>
    </row>
    <row r="230" spans="1:5" ht="12.75">
      <c r="A230" s="30" t="s">
        <v>42</v>
      </c>
      <c r="E230" s="31" t="s">
        <v>846</v>
      </c>
    </row>
    <row r="231" spans="1:5" ht="12.75">
      <c r="A231" t="s">
        <v>44</v>
      </c>
      <c r="E231" s="29" t="s">
        <v>37</v>
      </c>
    </row>
    <row r="232" spans="1:16" ht="12.75">
      <c r="A232" s="19" t="s">
        <v>35</v>
      </c>
      <c s="23" t="s">
        <v>351</v>
      </c>
      <c s="23" t="s">
        <v>849</v>
      </c>
      <c s="19" t="s">
        <v>704</v>
      </c>
      <c s="24" t="s">
        <v>850</v>
      </c>
      <c s="25" t="s">
        <v>86</v>
      </c>
      <c s="26">
        <v>100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12.75">
      <c r="A233" s="28" t="s">
        <v>40</v>
      </c>
      <c r="E233" s="29" t="s">
        <v>806</v>
      </c>
    </row>
    <row r="234" spans="1:5" ht="63.75">
      <c r="A234" s="30" t="s">
        <v>42</v>
      </c>
      <c r="E234" s="31" t="s">
        <v>851</v>
      </c>
    </row>
    <row r="235" spans="1:5" ht="12.75">
      <c r="A235" t="s">
        <v>44</v>
      </c>
      <c r="E235" s="29" t="s">
        <v>37</v>
      </c>
    </row>
    <row r="236" spans="1:16" ht="12.75">
      <c r="A236" s="19" t="s">
        <v>35</v>
      </c>
      <c s="23" t="s">
        <v>356</v>
      </c>
      <c s="23" t="s">
        <v>852</v>
      </c>
      <c s="19" t="s">
        <v>37</v>
      </c>
      <c s="24" t="s">
        <v>853</v>
      </c>
      <c s="25" t="s">
        <v>86</v>
      </c>
      <c s="26">
        <v>100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40</v>
      </c>
      <c r="E237" s="29" t="s">
        <v>37</v>
      </c>
    </row>
    <row r="238" spans="1:5" ht="63.75">
      <c r="A238" s="30" t="s">
        <v>42</v>
      </c>
      <c r="E238" s="31" t="s">
        <v>851</v>
      </c>
    </row>
    <row r="239" spans="1:5" ht="12.75">
      <c r="A239" t="s">
        <v>44</v>
      </c>
      <c r="E239" s="29" t="s">
        <v>37</v>
      </c>
    </row>
    <row r="240" spans="1:16" ht="12.75">
      <c r="A240" s="19" t="s">
        <v>35</v>
      </c>
      <c s="23" t="s">
        <v>361</v>
      </c>
      <c s="23" t="s">
        <v>854</v>
      </c>
      <c s="19" t="s">
        <v>704</v>
      </c>
      <c s="24" t="s">
        <v>855</v>
      </c>
      <c s="25" t="s">
        <v>86</v>
      </c>
      <c s="26">
        <v>50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12.75">
      <c r="A241" s="28" t="s">
        <v>40</v>
      </c>
      <c r="E241" s="29" t="s">
        <v>806</v>
      </c>
    </row>
    <row r="242" spans="1:5" ht="63.75">
      <c r="A242" s="30" t="s">
        <v>42</v>
      </c>
      <c r="E242" s="31" t="s">
        <v>856</v>
      </c>
    </row>
    <row r="243" spans="1:5" ht="12.75">
      <c r="A243" t="s">
        <v>44</v>
      </c>
      <c r="E243" s="29" t="s">
        <v>37</v>
      </c>
    </row>
    <row r="244" spans="1:16" ht="12.75">
      <c r="A244" s="19" t="s">
        <v>35</v>
      </c>
      <c s="23" t="s">
        <v>366</v>
      </c>
      <c s="23" t="s">
        <v>857</v>
      </c>
      <c s="19" t="s">
        <v>37</v>
      </c>
      <c s="24" t="s">
        <v>858</v>
      </c>
      <c s="25" t="s">
        <v>86</v>
      </c>
      <c s="26">
        <v>50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37</v>
      </c>
    </row>
    <row r="246" spans="1:5" ht="63.75">
      <c r="A246" s="30" t="s">
        <v>42</v>
      </c>
      <c r="E246" s="31" t="s">
        <v>856</v>
      </c>
    </row>
    <row r="247" spans="1:5" ht="12.75">
      <c r="A247" t="s">
        <v>44</v>
      </c>
      <c r="E247" s="29" t="s">
        <v>37</v>
      </c>
    </row>
    <row r="248" spans="1:16" ht="12.75">
      <c r="A248" s="19" t="s">
        <v>35</v>
      </c>
      <c s="23" t="s">
        <v>370</v>
      </c>
      <c s="23" t="s">
        <v>859</v>
      </c>
      <c s="19" t="s">
        <v>37</v>
      </c>
      <c s="24" t="s">
        <v>860</v>
      </c>
      <c s="25" t="s">
        <v>131</v>
      </c>
      <c s="26">
        <v>50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40</v>
      </c>
      <c r="E249" s="29" t="s">
        <v>37</v>
      </c>
    </row>
    <row r="250" spans="1:5" ht="25.5">
      <c r="A250" s="30" t="s">
        <v>42</v>
      </c>
      <c r="E250" s="31" t="s">
        <v>861</v>
      </c>
    </row>
    <row r="251" spans="1:5" ht="12.75">
      <c r="A251" t="s">
        <v>44</v>
      </c>
      <c r="E251" s="29" t="s">
        <v>37</v>
      </c>
    </row>
    <row r="252" spans="1:16" ht="12.75">
      <c r="A252" s="19" t="s">
        <v>35</v>
      </c>
      <c s="23" t="s">
        <v>373</v>
      </c>
      <c s="23" t="s">
        <v>862</v>
      </c>
      <c s="19" t="s">
        <v>37</v>
      </c>
      <c s="24" t="s">
        <v>863</v>
      </c>
      <c s="25" t="s">
        <v>131</v>
      </c>
      <c s="26">
        <v>50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864</v>
      </c>
    </row>
    <row r="254" spans="1:5" ht="12.75">
      <c r="A254" s="30" t="s">
        <v>42</v>
      </c>
      <c r="E254" s="31" t="s">
        <v>865</v>
      </c>
    </row>
    <row r="255" spans="1:5" ht="12.75">
      <c r="A255" t="s">
        <v>44</v>
      </c>
      <c r="E255" s="29" t="s">
        <v>37</v>
      </c>
    </row>
    <row r="256" spans="1:16" ht="12.75">
      <c r="A256" s="19" t="s">
        <v>35</v>
      </c>
      <c s="23" t="s">
        <v>595</v>
      </c>
      <c s="23" t="s">
        <v>367</v>
      </c>
      <c s="19" t="s">
        <v>37</v>
      </c>
      <c s="24" t="s">
        <v>368</v>
      </c>
      <c s="25" t="s">
        <v>113</v>
      </c>
      <c s="26">
        <v>32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40</v>
      </c>
      <c r="E257" s="29" t="s">
        <v>866</v>
      </c>
    </row>
    <row r="258" spans="1:5" ht="12.75">
      <c r="A258" s="30" t="s">
        <v>42</v>
      </c>
      <c r="E258" s="31" t="s">
        <v>867</v>
      </c>
    </row>
    <row r="259" spans="1:5" ht="12.75">
      <c r="A259" t="s">
        <v>44</v>
      </c>
      <c r="E259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870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868</v>
      </c>
      <c s="1"/>
      <c s="10" t="s">
        <v>869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870</v>
      </c>
      <c s="5"/>
      <c s="14" t="s">
        <v>54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89.25">
      <c r="A11" s="28" t="s">
        <v>40</v>
      </c>
      <c r="E11" s="29" t="s">
        <v>55</v>
      </c>
    </row>
    <row r="12" spans="1:5" ht="12.75">
      <c r="A12" s="30" t="s">
        <v>42</v>
      </c>
      <c r="E12" s="31" t="s">
        <v>56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871</v>
      </c>
    </row>
    <row r="16" spans="1:5" ht="51">
      <c r="A16" s="30" t="s">
        <v>42</v>
      </c>
      <c r="E16" s="31" t="s">
        <v>872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63</v>
      </c>
    </row>
    <row r="20" spans="1:5" ht="12.75">
      <c r="A20" s="30" t="s">
        <v>42</v>
      </c>
      <c r="E20" s="31" t="s">
        <v>56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64</v>
      </c>
      <c s="19" t="s">
        <v>65</v>
      </c>
      <c s="24" t="s">
        <v>66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67</v>
      </c>
    </row>
    <row r="24" spans="1:5" ht="12.75">
      <c r="A24" s="30" t="s">
        <v>42</v>
      </c>
      <c r="E24" s="31" t="s">
        <v>56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64</v>
      </c>
      <c s="19" t="s">
        <v>68</v>
      </c>
      <c s="24" t="s">
        <v>66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69</v>
      </c>
    </row>
    <row r="28" spans="1:5" ht="25.5">
      <c r="A28" s="30" t="s">
        <v>42</v>
      </c>
      <c r="E28" s="31" t="s">
        <v>70</v>
      </c>
    </row>
    <row r="29" spans="1:5" ht="12.75">
      <c r="A29" t="s">
        <v>44</v>
      </c>
      <c r="E29" s="29" t="s">
        <v>37</v>
      </c>
    </row>
    <row r="30" spans="1:16" ht="12.75">
      <c r="A30" s="19" t="s">
        <v>35</v>
      </c>
      <c s="23" t="s">
        <v>27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873</v>
      </c>
    </row>
    <row r="32" spans="1:5" ht="12.75">
      <c r="A32" s="30" t="s">
        <v>42</v>
      </c>
      <c r="E32" s="31" t="s">
        <v>56</v>
      </c>
    </row>
    <row r="33" spans="1:5" ht="12.75">
      <c r="A33" t="s">
        <v>44</v>
      </c>
      <c r="E33" s="29" t="s">
        <v>37</v>
      </c>
    </row>
    <row r="34" spans="1:16" ht="12.75">
      <c r="A34" s="19" t="s">
        <v>35</v>
      </c>
      <c s="23" t="s">
        <v>74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76.5">
      <c r="A35" s="28" t="s">
        <v>40</v>
      </c>
      <c r="E35" s="29" t="s">
        <v>75</v>
      </c>
    </row>
    <row r="36" spans="1:5" ht="12.75">
      <c r="A36" s="30" t="s">
        <v>42</v>
      </c>
      <c r="E36" s="31" t="s">
        <v>56</v>
      </c>
    </row>
    <row r="37" spans="1:5" ht="12.75">
      <c r="A37" t="s">
        <v>44</v>
      </c>
      <c r="E37" s="29" t="s">
        <v>37</v>
      </c>
    </row>
    <row r="38" spans="1:16" ht="12.75">
      <c r="A38" s="19" t="s">
        <v>35</v>
      </c>
      <c s="23" t="s">
        <v>76</v>
      </c>
      <c s="23" t="s">
        <v>77</v>
      </c>
      <c s="19" t="s">
        <v>37</v>
      </c>
      <c s="24" t="s">
        <v>78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02">
      <c r="A39" s="28" t="s">
        <v>40</v>
      </c>
      <c r="E39" s="29" t="s">
        <v>79</v>
      </c>
    </row>
    <row r="40" spans="1:5" ht="12.75">
      <c r="A40" s="30" t="s">
        <v>42</v>
      </c>
      <c r="E40" s="31" t="s">
        <v>37</v>
      </c>
    </row>
    <row r="41" spans="1:5" ht="12.75">
      <c r="A41" t="s">
        <v>44</v>
      </c>
      <c r="E41" s="29" t="s">
        <v>37</v>
      </c>
    </row>
    <row r="42" spans="1:16" ht="12.75">
      <c r="A42" s="19" t="s">
        <v>35</v>
      </c>
      <c s="23" t="s">
        <v>30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82</v>
      </c>
    </row>
    <row r="44" spans="1:5" ht="63.75">
      <c r="A44" s="30" t="s">
        <v>42</v>
      </c>
      <c r="E44" s="31" t="s">
        <v>83</v>
      </c>
    </row>
    <row r="45" spans="1:5" ht="12.75">
      <c r="A45" t="s">
        <v>44</v>
      </c>
      <c r="E45" s="29" t="s">
        <v>37</v>
      </c>
    </row>
    <row r="46" spans="1:16" ht="12.75">
      <c r="A46" s="19" t="s">
        <v>35</v>
      </c>
      <c s="23" t="s">
        <v>32</v>
      </c>
      <c s="23" t="s">
        <v>84</v>
      </c>
      <c s="19" t="s">
        <v>37</v>
      </c>
      <c s="24" t="s">
        <v>85</v>
      </c>
      <c s="25" t="s">
        <v>86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87</v>
      </c>
    </row>
    <row r="48" spans="1:5" ht="12.75">
      <c r="A48" s="30" t="s">
        <v>42</v>
      </c>
      <c r="E48" s="31" t="s">
        <v>88</v>
      </c>
    </row>
    <row r="49" spans="1:5" ht="12.75">
      <c r="A49" t="s">
        <v>44</v>
      </c>
      <c r="E49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0+O9+O26+O103+O116+O125+O166+O175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874</v>
      </c>
      <c s="32">
        <f>0+I9+I26+I103+I116+I125+I166+I175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868</v>
      </c>
      <c s="1"/>
      <c s="10" t="s">
        <v>869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874</v>
      </c>
      <c s="5"/>
      <c s="14" t="s">
        <v>875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9" t="s">
        <v>35</v>
      </c>
      <c s="23" t="s">
        <v>19</v>
      </c>
      <c s="23" t="s">
        <v>100</v>
      </c>
      <c s="19" t="s">
        <v>65</v>
      </c>
      <c s="24" t="s">
        <v>101</v>
      </c>
      <c s="25" t="s">
        <v>102</v>
      </c>
      <c s="26">
        <v>258.226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103</v>
      </c>
    </row>
    <row r="12" spans="1:5" ht="89.25">
      <c r="A12" s="30" t="s">
        <v>42</v>
      </c>
      <c r="E12" s="31" t="s">
        <v>876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100</v>
      </c>
      <c s="19" t="s">
        <v>68</v>
      </c>
      <c s="24" t="s">
        <v>101</v>
      </c>
      <c s="25" t="s">
        <v>102</v>
      </c>
      <c s="26">
        <v>101.42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877</v>
      </c>
    </row>
    <row r="16" spans="1:5" ht="12.75">
      <c r="A16" s="30" t="s">
        <v>42</v>
      </c>
      <c r="E16" s="31" t="s">
        <v>878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102</v>
      </c>
      <c s="26">
        <v>819.461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109</v>
      </c>
    </row>
    <row r="20" spans="1:5" ht="76.5">
      <c r="A20" s="30" t="s">
        <v>42</v>
      </c>
      <c r="E20" s="31" t="s">
        <v>879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111</v>
      </c>
      <c s="19" t="s">
        <v>37</v>
      </c>
      <c s="24" t="s">
        <v>112</v>
      </c>
      <c s="25" t="s">
        <v>113</v>
      </c>
      <c s="26">
        <v>39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114</v>
      </c>
    </row>
    <row r="24" spans="1:5" ht="12.75">
      <c r="A24" s="30" t="s">
        <v>42</v>
      </c>
      <c r="E24" s="31" t="s">
        <v>880</v>
      </c>
    </row>
    <row r="25" spans="1:5" ht="12.75">
      <c r="A25" t="s">
        <v>44</v>
      </c>
      <c r="E25" s="29" t="s">
        <v>37</v>
      </c>
    </row>
    <row r="26" spans="1:18" ht="12.75" customHeight="1">
      <c r="A26" s="5" t="s">
        <v>33</v>
      </c>
      <c s="5"/>
      <c s="35" t="s">
        <v>19</v>
      </c>
      <c s="5"/>
      <c s="21" t="s">
        <v>116</v>
      </c>
      <c s="5"/>
      <c s="5"/>
      <c s="5"/>
      <c s="36">
        <f>0+Q26</f>
      </c>
      <c r="O26">
        <f>0+R26</f>
      </c>
      <c r="Q26">
        <f>0+I27+I31+I35+I39+I43+I47+I51+I55+I59+I63+I67+I71+I75+I79+I83+I87+I91+I95+I99</f>
      </c>
      <c>
        <f>0+O27+O31+O35+O39+O43+O47+O51+O55+O59+O63+O67+O71+O75+O79+O83+O87+O91+O95+O99</f>
      </c>
    </row>
    <row r="27" spans="1:16" ht="25.5">
      <c r="A27" s="19" t="s">
        <v>35</v>
      </c>
      <c s="23" t="s">
        <v>25</v>
      </c>
      <c s="23" t="s">
        <v>117</v>
      </c>
      <c s="19" t="s">
        <v>37</v>
      </c>
      <c s="24" t="s">
        <v>118</v>
      </c>
      <c s="25" t="s">
        <v>113</v>
      </c>
      <c s="26">
        <v>50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119</v>
      </c>
    </row>
    <row r="29" spans="1:5" ht="51">
      <c r="A29" s="30" t="s">
        <v>42</v>
      </c>
      <c r="E29" s="31" t="s">
        <v>881</v>
      </c>
    </row>
    <row r="30" spans="1:5" ht="12.75">
      <c r="A30" t="s">
        <v>44</v>
      </c>
      <c r="E30" s="29" t="s">
        <v>37</v>
      </c>
    </row>
    <row r="31" spans="1:16" ht="12.75">
      <c r="A31" s="19" t="s">
        <v>35</v>
      </c>
      <c s="23" t="s">
        <v>27</v>
      </c>
      <c s="23" t="s">
        <v>121</v>
      </c>
      <c s="19" t="s">
        <v>37</v>
      </c>
      <c s="24" t="s">
        <v>122</v>
      </c>
      <c s="25" t="s">
        <v>113</v>
      </c>
      <c s="26">
        <v>46.05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51">
      <c r="A32" s="28" t="s">
        <v>40</v>
      </c>
      <c r="E32" s="29" t="s">
        <v>123</v>
      </c>
    </row>
    <row r="33" spans="1:5" ht="63.75">
      <c r="A33" s="30" t="s">
        <v>42</v>
      </c>
      <c r="E33" s="31" t="s">
        <v>882</v>
      </c>
    </row>
    <row r="34" spans="1:5" ht="12.75">
      <c r="A34" t="s">
        <v>44</v>
      </c>
      <c r="E34" s="29" t="s">
        <v>37</v>
      </c>
    </row>
    <row r="35" spans="1:16" ht="12.75">
      <c r="A35" s="19" t="s">
        <v>35</v>
      </c>
      <c s="23" t="s">
        <v>74</v>
      </c>
      <c s="23" t="s">
        <v>125</v>
      </c>
      <c s="19" t="s">
        <v>37</v>
      </c>
      <c s="24" t="s">
        <v>126</v>
      </c>
      <c s="25" t="s">
        <v>113</v>
      </c>
      <c s="26">
        <v>52.5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127</v>
      </c>
    </row>
    <row r="37" spans="1:5" ht="51">
      <c r="A37" s="30" t="s">
        <v>42</v>
      </c>
      <c r="E37" s="31" t="s">
        <v>883</v>
      </c>
    </row>
    <row r="38" spans="1:5" ht="12.75">
      <c r="A38" t="s">
        <v>44</v>
      </c>
      <c r="E38" s="29" t="s">
        <v>37</v>
      </c>
    </row>
    <row r="39" spans="1:16" ht="12.75">
      <c r="A39" s="19" t="s">
        <v>35</v>
      </c>
      <c s="23" t="s">
        <v>76</v>
      </c>
      <c s="23" t="s">
        <v>129</v>
      </c>
      <c s="19" t="s">
        <v>37</v>
      </c>
      <c s="24" t="s">
        <v>130</v>
      </c>
      <c s="25" t="s">
        <v>131</v>
      </c>
      <c s="26">
        <v>173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132</v>
      </c>
    </row>
    <row r="41" spans="1:5" ht="25.5">
      <c r="A41" s="30" t="s">
        <v>42</v>
      </c>
      <c r="E41" s="31" t="s">
        <v>884</v>
      </c>
    </row>
    <row r="42" spans="1:5" ht="12.75">
      <c r="A42" t="s">
        <v>44</v>
      </c>
      <c r="E42" s="29" t="s">
        <v>37</v>
      </c>
    </row>
    <row r="43" spans="1:16" ht="25.5">
      <c r="A43" s="19" t="s">
        <v>35</v>
      </c>
      <c s="23" t="s">
        <v>30</v>
      </c>
      <c s="23" t="s">
        <v>134</v>
      </c>
      <c s="19" t="s">
        <v>37</v>
      </c>
      <c s="24" t="s">
        <v>135</v>
      </c>
      <c s="25" t="s">
        <v>113</v>
      </c>
      <c s="26">
        <v>193.6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51">
      <c r="A44" s="28" t="s">
        <v>40</v>
      </c>
      <c r="E44" s="29" t="s">
        <v>885</v>
      </c>
    </row>
    <row r="45" spans="1:5" ht="76.5">
      <c r="A45" s="30" t="s">
        <v>42</v>
      </c>
      <c r="E45" s="31" t="s">
        <v>886</v>
      </c>
    </row>
    <row r="46" spans="1:5" ht="12.75">
      <c r="A46" t="s">
        <v>44</v>
      </c>
      <c r="E46" s="29" t="s">
        <v>37</v>
      </c>
    </row>
    <row r="47" spans="1:16" ht="12.75">
      <c r="A47" s="19" t="s">
        <v>35</v>
      </c>
      <c s="23" t="s">
        <v>32</v>
      </c>
      <c s="23" t="s">
        <v>138</v>
      </c>
      <c s="19" t="s">
        <v>37</v>
      </c>
      <c s="24" t="s">
        <v>139</v>
      </c>
      <c s="25" t="s">
        <v>131</v>
      </c>
      <c s="26">
        <v>156.2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140</v>
      </c>
    </row>
    <row r="49" spans="1:5" ht="51">
      <c r="A49" s="30" t="s">
        <v>42</v>
      </c>
      <c r="E49" s="31" t="s">
        <v>887</v>
      </c>
    </row>
    <row r="50" spans="1:5" ht="12.75">
      <c r="A50" t="s">
        <v>44</v>
      </c>
      <c r="E50" s="29" t="s">
        <v>37</v>
      </c>
    </row>
    <row r="51" spans="1:16" ht="12.75">
      <c r="A51" s="19" t="s">
        <v>35</v>
      </c>
      <c s="23" t="s">
        <v>90</v>
      </c>
      <c s="23" t="s">
        <v>142</v>
      </c>
      <c s="19" t="s">
        <v>37</v>
      </c>
      <c s="24" t="s">
        <v>143</v>
      </c>
      <c s="25" t="s">
        <v>113</v>
      </c>
      <c s="26">
        <v>280.625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144</v>
      </c>
    </row>
    <row r="53" spans="1:5" ht="51">
      <c r="A53" s="30" t="s">
        <v>42</v>
      </c>
      <c r="E53" s="31" t="s">
        <v>888</v>
      </c>
    </row>
    <row r="54" spans="1:5" ht="12.75">
      <c r="A54" t="s">
        <v>44</v>
      </c>
      <c r="E54" s="29" t="s">
        <v>37</v>
      </c>
    </row>
    <row r="55" spans="1:16" ht="12.75">
      <c r="A55" s="19" t="s">
        <v>35</v>
      </c>
      <c s="23" t="s">
        <v>94</v>
      </c>
      <c s="23" t="s">
        <v>146</v>
      </c>
      <c s="19" t="s">
        <v>65</v>
      </c>
      <c s="24" t="s">
        <v>147</v>
      </c>
      <c s="25" t="s">
        <v>113</v>
      </c>
      <c s="26">
        <v>40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148</v>
      </c>
    </row>
    <row r="57" spans="1:5" ht="12.75">
      <c r="A57" s="30" t="s">
        <v>42</v>
      </c>
      <c r="E57" s="31" t="s">
        <v>889</v>
      </c>
    </row>
    <row r="58" spans="1:5" ht="12.75">
      <c r="A58" t="s">
        <v>44</v>
      </c>
      <c r="E58" s="29" t="s">
        <v>37</v>
      </c>
    </row>
    <row r="59" spans="1:16" ht="12.75">
      <c r="A59" s="19" t="s">
        <v>35</v>
      </c>
      <c s="23" t="s">
        <v>150</v>
      </c>
      <c s="23" t="s">
        <v>146</v>
      </c>
      <c s="19" t="s">
        <v>68</v>
      </c>
      <c s="24" t="s">
        <v>147</v>
      </c>
      <c s="25" t="s">
        <v>113</v>
      </c>
      <c s="26">
        <v>39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151</v>
      </c>
    </row>
    <row r="61" spans="1:5" ht="12.75">
      <c r="A61" s="30" t="s">
        <v>42</v>
      </c>
      <c r="E61" s="31" t="s">
        <v>880</v>
      </c>
    </row>
    <row r="62" spans="1:5" ht="12.75">
      <c r="A62" t="s">
        <v>44</v>
      </c>
      <c r="E62" s="29" t="s">
        <v>37</v>
      </c>
    </row>
    <row r="63" spans="1:16" ht="12.75">
      <c r="A63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155</v>
      </c>
      <c s="26">
        <v>244.5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156</v>
      </c>
    </row>
    <row r="65" spans="1:5" ht="25.5">
      <c r="A65" s="30" t="s">
        <v>42</v>
      </c>
      <c r="E65" s="31" t="s">
        <v>890</v>
      </c>
    </row>
    <row r="66" spans="1:5" ht="12.75">
      <c r="A66" t="s">
        <v>44</v>
      </c>
      <c r="E66" s="29" t="s">
        <v>37</v>
      </c>
    </row>
    <row r="67" spans="1:16" ht="12.75">
      <c r="A67" s="19" t="s">
        <v>35</v>
      </c>
      <c s="23" t="s">
        <v>158</v>
      </c>
      <c s="23" t="s">
        <v>159</v>
      </c>
      <c s="19" t="s">
        <v>37</v>
      </c>
      <c s="24" t="s">
        <v>160</v>
      </c>
      <c s="25" t="s">
        <v>113</v>
      </c>
      <c s="26">
        <v>40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891</v>
      </c>
    </row>
    <row r="69" spans="1:5" ht="25.5">
      <c r="A69" s="30" t="s">
        <v>42</v>
      </c>
      <c r="E69" s="31" t="s">
        <v>892</v>
      </c>
    </row>
    <row r="70" spans="1:5" ht="12.75">
      <c r="A70" t="s">
        <v>44</v>
      </c>
      <c r="E70" s="29" t="s">
        <v>37</v>
      </c>
    </row>
    <row r="71" spans="1:16" ht="12.75">
      <c r="A71" s="19" t="s">
        <v>35</v>
      </c>
      <c s="23" t="s">
        <v>163</v>
      </c>
      <c s="23" t="s">
        <v>159</v>
      </c>
      <c s="19" t="s">
        <v>164</v>
      </c>
      <c s="24" t="s">
        <v>160</v>
      </c>
      <c s="25" t="s">
        <v>113</v>
      </c>
      <c s="26">
        <v>25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893</v>
      </c>
    </row>
    <row r="73" spans="1:5" ht="63.75">
      <c r="A73" s="30" t="s">
        <v>42</v>
      </c>
      <c r="E73" s="31" t="s">
        <v>894</v>
      </c>
    </row>
    <row r="74" spans="1:5" ht="12.75">
      <c r="A74" t="s">
        <v>44</v>
      </c>
      <c r="E74" s="29" t="s">
        <v>37</v>
      </c>
    </row>
    <row r="75" spans="1:16" ht="12.75">
      <c r="A75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113</v>
      </c>
      <c s="26">
        <v>69.368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170</v>
      </c>
    </row>
    <row r="77" spans="1:5" ht="89.25">
      <c r="A77" s="30" t="s">
        <v>42</v>
      </c>
      <c r="E77" s="31" t="s">
        <v>895</v>
      </c>
    </row>
    <row r="78" spans="1:5" ht="12.75">
      <c r="A78" t="s">
        <v>44</v>
      </c>
      <c r="E78" s="29" t="s">
        <v>37</v>
      </c>
    </row>
    <row r="79" spans="1:16" ht="12.75">
      <c r="A79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113</v>
      </c>
      <c s="26">
        <v>40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175</v>
      </c>
    </row>
    <row r="81" spans="1:5" ht="12.75">
      <c r="A81" s="30" t="s">
        <v>42</v>
      </c>
      <c r="E81" s="31" t="s">
        <v>896</v>
      </c>
    </row>
    <row r="82" spans="1:5" ht="12.75">
      <c r="A82" t="s">
        <v>44</v>
      </c>
      <c r="E82" s="29" t="s">
        <v>37</v>
      </c>
    </row>
    <row r="83" spans="1:16" ht="12.75">
      <c r="A83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113</v>
      </c>
      <c s="26">
        <v>39.025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180</v>
      </c>
    </row>
    <row r="85" spans="1:5" ht="51">
      <c r="A85" s="30" t="s">
        <v>42</v>
      </c>
      <c r="E85" s="31" t="s">
        <v>897</v>
      </c>
    </row>
    <row r="86" spans="1:5" ht="12.75">
      <c r="A86" t="s">
        <v>44</v>
      </c>
      <c r="E86" s="29" t="s">
        <v>37</v>
      </c>
    </row>
    <row r="87" spans="1:16" ht="12.75">
      <c r="A87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113</v>
      </c>
      <c s="26">
        <v>24.668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25.5">
      <c r="A88" s="28" t="s">
        <v>40</v>
      </c>
      <c r="E88" s="29" t="s">
        <v>185</v>
      </c>
    </row>
    <row r="89" spans="1:5" ht="89.25">
      <c r="A89" s="30" t="s">
        <v>42</v>
      </c>
      <c r="E89" s="31" t="s">
        <v>898</v>
      </c>
    </row>
    <row r="90" spans="1:5" ht="12.75">
      <c r="A90" t="s">
        <v>44</v>
      </c>
      <c r="E90" s="29" t="s">
        <v>37</v>
      </c>
    </row>
    <row r="91" spans="1:16" ht="12.75">
      <c r="A91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113</v>
      </c>
      <c s="26">
        <v>36.693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190</v>
      </c>
    </row>
    <row r="93" spans="1:5" ht="51">
      <c r="A93" s="30" t="s">
        <v>42</v>
      </c>
      <c r="E93" s="31" t="s">
        <v>899</v>
      </c>
    </row>
    <row r="94" spans="1:5" ht="12.75">
      <c r="A94" t="s">
        <v>44</v>
      </c>
      <c r="E94" s="29" t="s">
        <v>37</v>
      </c>
    </row>
    <row r="95" spans="1:16" ht="12.75">
      <c r="A95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155</v>
      </c>
      <c s="26">
        <v>561.25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37</v>
      </c>
    </row>
    <row r="97" spans="1:5" ht="38.25">
      <c r="A97" s="30" t="s">
        <v>42</v>
      </c>
      <c r="E97" s="31" t="s">
        <v>900</v>
      </c>
    </row>
    <row r="98" spans="1:5" ht="12.75">
      <c r="A98" t="s">
        <v>44</v>
      </c>
      <c r="E98" s="29" t="s">
        <v>37</v>
      </c>
    </row>
    <row r="99" spans="1:16" ht="12.75">
      <c r="A99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113</v>
      </c>
      <c s="26">
        <v>40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199</v>
      </c>
    </row>
    <row r="101" spans="1:5" ht="25.5">
      <c r="A101" s="30" t="s">
        <v>42</v>
      </c>
      <c r="E101" s="31" t="s">
        <v>901</v>
      </c>
    </row>
    <row r="102" spans="1:5" ht="12.75">
      <c r="A102" t="s">
        <v>44</v>
      </c>
      <c r="E102" s="29" t="s">
        <v>37</v>
      </c>
    </row>
    <row r="103" spans="1:18" ht="12.75" customHeight="1">
      <c r="A103" s="5" t="s">
        <v>33</v>
      </c>
      <c s="5"/>
      <c s="35" t="s">
        <v>13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0+I104+I108+I112</f>
      </c>
      <c>
        <f>0+O104+O108+O112</f>
      </c>
    </row>
    <row r="104" spans="1:16" ht="12.75">
      <c r="A104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131</v>
      </c>
      <c s="26">
        <v>109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205</v>
      </c>
    </row>
    <row r="106" spans="1:5" ht="25.5">
      <c r="A106" s="30" t="s">
        <v>42</v>
      </c>
      <c r="E106" s="31" t="s">
        <v>902</v>
      </c>
    </row>
    <row r="107" spans="1:5" ht="12.75">
      <c r="A107" t="s">
        <v>44</v>
      </c>
      <c r="E107" s="29" t="s">
        <v>37</v>
      </c>
    </row>
    <row r="108" spans="1:16" ht="12.75">
      <c r="A108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155</v>
      </c>
      <c s="26">
        <v>561.25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38.25">
      <c r="A109" s="28" t="s">
        <v>40</v>
      </c>
      <c r="E109" s="29" t="s">
        <v>210</v>
      </c>
    </row>
    <row r="110" spans="1:5" ht="38.25">
      <c r="A110" s="30" t="s">
        <v>42</v>
      </c>
      <c r="E110" s="31" t="s">
        <v>900</v>
      </c>
    </row>
    <row r="111" spans="1:5" ht="12.75">
      <c r="A111" t="s">
        <v>44</v>
      </c>
      <c r="E111" s="29" t="s">
        <v>37</v>
      </c>
    </row>
    <row r="112" spans="1:16" ht="12.75">
      <c r="A112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113</v>
      </c>
      <c s="26">
        <v>280.625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214</v>
      </c>
    </row>
    <row r="114" spans="1:5" ht="38.25">
      <c r="A114" s="30" t="s">
        <v>42</v>
      </c>
      <c r="E114" s="31" t="s">
        <v>903</v>
      </c>
    </row>
    <row r="115" spans="1:5" ht="12.75">
      <c r="A115" t="s">
        <v>44</v>
      </c>
      <c r="E115" s="29" t="s">
        <v>37</v>
      </c>
    </row>
    <row r="116" spans="1:18" ht="12.75" customHeight="1">
      <c r="A116" s="5" t="s">
        <v>33</v>
      </c>
      <c s="5"/>
      <c s="35" t="s">
        <v>23</v>
      </c>
      <c s="5"/>
      <c s="21" t="s">
        <v>223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35</v>
      </c>
      <c s="23" t="s">
        <v>217</v>
      </c>
      <c s="23" t="s">
        <v>225</v>
      </c>
      <c s="19" t="s">
        <v>37</v>
      </c>
      <c s="24" t="s">
        <v>226</v>
      </c>
      <c s="25" t="s">
        <v>113</v>
      </c>
      <c s="26">
        <v>0.324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227</v>
      </c>
    </row>
    <row r="119" spans="1:5" ht="25.5">
      <c r="A119" s="30" t="s">
        <v>42</v>
      </c>
      <c r="E119" s="31" t="s">
        <v>228</v>
      </c>
    </row>
    <row r="120" spans="1:5" ht="12.75">
      <c r="A120" t="s">
        <v>44</v>
      </c>
      <c r="E120" s="29" t="s">
        <v>37</v>
      </c>
    </row>
    <row r="121" spans="1:16" ht="12.75">
      <c r="A121" s="19" t="s">
        <v>35</v>
      </c>
      <c s="23" t="s">
        <v>224</v>
      </c>
      <c s="23" t="s">
        <v>230</v>
      </c>
      <c s="19" t="s">
        <v>37</v>
      </c>
      <c s="24" t="s">
        <v>231</v>
      </c>
      <c s="25" t="s">
        <v>113</v>
      </c>
      <c s="26">
        <v>7.59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232</v>
      </c>
    </row>
    <row r="123" spans="1:5" ht="12.75">
      <c r="A123" s="30" t="s">
        <v>42</v>
      </c>
      <c r="E123" s="31" t="s">
        <v>904</v>
      </c>
    </row>
    <row r="124" spans="1:5" ht="12.75">
      <c r="A124" t="s">
        <v>44</v>
      </c>
      <c r="E124" s="29" t="s">
        <v>37</v>
      </c>
    </row>
    <row r="125" spans="1:18" ht="12.75" customHeight="1">
      <c r="A125" s="5" t="s">
        <v>33</v>
      </c>
      <c s="5"/>
      <c s="35" t="s">
        <v>25</v>
      </c>
      <c s="5"/>
      <c s="21" t="s">
        <v>234</v>
      </c>
      <c s="5"/>
      <c s="5"/>
      <c s="5"/>
      <c s="36">
        <f>0+Q125</f>
      </c>
      <c r="O125">
        <f>0+R125</f>
      </c>
      <c r="Q125">
        <f>0+I126+I130+I134+I138+I142+I146+I150+I154+I158+I162</f>
      </c>
      <c>
        <f>0+O126+O130+O134+O138+O142+O146+O150+O154+O158+O162</f>
      </c>
    </row>
    <row r="126" spans="1:16" ht="12.75">
      <c r="A126" s="19" t="s">
        <v>35</v>
      </c>
      <c s="23" t="s">
        <v>229</v>
      </c>
      <c s="23" t="s">
        <v>236</v>
      </c>
      <c s="19" t="s">
        <v>37</v>
      </c>
      <c s="24" t="s">
        <v>237</v>
      </c>
      <c s="25" t="s">
        <v>113</v>
      </c>
      <c s="26">
        <v>88.902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238</v>
      </c>
    </row>
    <row r="128" spans="1:5" ht="76.5">
      <c r="A128" s="30" t="s">
        <v>42</v>
      </c>
      <c r="E128" s="31" t="s">
        <v>905</v>
      </c>
    </row>
    <row r="129" spans="1:5" ht="12.75">
      <c r="A129" t="s">
        <v>44</v>
      </c>
      <c r="E129" s="29" t="s">
        <v>37</v>
      </c>
    </row>
    <row r="130" spans="1:16" ht="12.75">
      <c r="A130" s="19" t="s">
        <v>35</v>
      </c>
      <c s="23" t="s">
        <v>235</v>
      </c>
      <c s="23" t="s">
        <v>241</v>
      </c>
      <c s="19" t="s">
        <v>37</v>
      </c>
      <c s="24" t="s">
        <v>242</v>
      </c>
      <c s="25" t="s">
        <v>155</v>
      </c>
      <c s="26">
        <v>538.8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243</v>
      </c>
    </row>
    <row r="132" spans="1:5" ht="38.25">
      <c r="A132" s="30" t="s">
        <v>42</v>
      </c>
      <c r="E132" s="31" t="s">
        <v>906</v>
      </c>
    </row>
    <row r="133" spans="1:5" ht="12.75">
      <c r="A133" t="s">
        <v>44</v>
      </c>
      <c r="E133" s="29" t="s">
        <v>37</v>
      </c>
    </row>
    <row r="134" spans="1:16" ht="12.75">
      <c r="A134" s="19" t="s">
        <v>35</v>
      </c>
      <c s="23" t="s">
        <v>240</v>
      </c>
      <c s="23" t="s">
        <v>246</v>
      </c>
      <c s="19" t="s">
        <v>37</v>
      </c>
      <c s="24" t="s">
        <v>247</v>
      </c>
      <c s="25" t="s">
        <v>155</v>
      </c>
      <c s="26">
        <v>244.5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248</v>
      </c>
    </row>
    <row r="136" spans="1:5" ht="25.5">
      <c r="A136" s="30" t="s">
        <v>42</v>
      </c>
      <c r="E136" s="31" t="s">
        <v>890</v>
      </c>
    </row>
    <row r="137" spans="1:5" ht="12.75">
      <c r="A137" t="s">
        <v>44</v>
      </c>
      <c r="E137" s="29" t="s">
        <v>37</v>
      </c>
    </row>
    <row r="138" spans="1:16" ht="12.75">
      <c r="A138" s="19" t="s">
        <v>35</v>
      </c>
      <c s="23" t="s">
        <v>245</v>
      </c>
      <c s="23" t="s">
        <v>250</v>
      </c>
      <c s="19" t="s">
        <v>37</v>
      </c>
      <c s="24" t="s">
        <v>251</v>
      </c>
      <c s="25" t="s">
        <v>155</v>
      </c>
      <c s="26">
        <v>485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252</v>
      </c>
    </row>
    <row r="140" spans="1:5" ht="12.75">
      <c r="A140" s="30" t="s">
        <v>42</v>
      </c>
      <c r="E140" s="31" t="s">
        <v>907</v>
      </c>
    </row>
    <row r="141" spans="1:5" ht="12.75">
      <c r="A141" t="s">
        <v>44</v>
      </c>
      <c r="E141" s="29" t="s">
        <v>37</v>
      </c>
    </row>
    <row r="142" spans="1:16" ht="12.75">
      <c r="A142" s="19" t="s">
        <v>35</v>
      </c>
      <c s="23" t="s">
        <v>249</v>
      </c>
      <c s="23" t="s">
        <v>255</v>
      </c>
      <c s="19" t="s">
        <v>37</v>
      </c>
      <c s="24" t="s">
        <v>256</v>
      </c>
      <c s="25" t="s">
        <v>155</v>
      </c>
      <c s="26">
        <v>3135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257</v>
      </c>
    </row>
    <row r="144" spans="1:5" ht="25.5">
      <c r="A144" s="30" t="s">
        <v>42</v>
      </c>
      <c r="E144" s="31" t="s">
        <v>908</v>
      </c>
    </row>
    <row r="145" spans="1:5" ht="12.75">
      <c r="A145" t="s">
        <v>44</v>
      </c>
      <c r="E145" s="29" t="s">
        <v>37</v>
      </c>
    </row>
    <row r="146" spans="1:16" ht="12.75">
      <c r="A146" s="19" t="s">
        <v>35</v>
      </c>
      <c s="23" t="s">
        <v>254</v>
      </c>
      <c s="23" t="s">
        <v>260</v>
      </c>
      <c s="19" t="s">
        <v>37</v>
      </c>
      <c s="24" t="s">
        <v>261</v>
      </c>
      <c s="25" t="s">
        <v>155</v>
      </c>
      <c s="26">
        <v>250.8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262</v>
      </c>
    </row>
    <row r="148" spans="1:5" ht="25.5">
      <c r="A148" s="30" t="s">
        <v>42</v>
      </c>
      <c r="E148" s="31" t="s">
        <v>263</v>
      </c>
    </row>
    <row r="149" spans="1:5" ht="12.75">
      <c r="A149" t="s">
        <v>44</v>
      </c>
      <c r="E149" s="29" t="s">
        <v>37</v>
      </c>
    </row>
    <row r="150" spans="1:16" ht="12.75">
      <c r="A150" s="19" t="s">
        <v>35</v>
      </c>
      <c s="23" t="s">
        <v>259</v>
      </c>
      <c s="23" t="s">
        <v>265</v>
      </c>
      <c s="19" t="s">
        <v>37</v>
      </c>
      <c s="24" t="s">
        <v>266</v>
      </c>
      <c s="25" t="s">
        <v>155</v>
      </c>
      <c s="26">
        <v>1545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267</v>
      </c>
    </row>
    <row r="152" spans="1:5" ht="76.5">
      <c r="A152" s="30" t="s">
        <v>42</v>
      </c>
      <c r="E152" s="31" t="s">
        <v>909</v>
      </c>
    </row>
    <row r="153" spans="1:5" ht="12.75">
      <c r="A153" t="s">
        <v>44</v>
      </c>
      <c r="E153" s="29" t="s">
        <v>37</v>
      </c>
    </row>
    <row r="154" spans="1:16" ht="12.75">
      <c r="A154" s="19" t="s">
        <v>35</v>
      </c>
      <c s="23" t="s">
        <v>264</v>
      </c>
      <c s="23" t="s">
        <v>270</v>
      </c>
      <c s="19" t="s">
        <v>37</v>
      </c>
      <c s="24" t="s">
        <v>271</v>
      </c>
      <c s="25" t="s">
        <v>155</v>
      </c>
      <c s="26">
        <v>1589.69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272</v>
      </c>
    </row>
    <row r="156" spans="1:5" ht="76.5">
      <c r="A156" s="30" t="s">
        <v>42</v>
      </c>
      <c r="E156" s="31" t="s">
        <v>910</v>
      </c>
    </row>
    <row r="157" spans="1:5" ht="12.75">
      <c r="A157" t="s">
        <v>44</v>
      </c>
      <c r="E157" s="29" t="s">
        <v>37</v>
      </c>
    </row>
    <row r="158" spans="1:16" ht="12.75">
      <c r="A158" s="19" t="s">
        <v>35</v>
      </c>
      <c s="23" t="s">
        <v>269</v>
      </c>
      <c s="23" t="s">
        <v>275</v>
      </c>
      <c s="19" t="s">
        <v>37</v>
      </c>
      <c s="24" t="s">
        <v>276</v>
      </c>
      <c s="25" t="s">
        <v>113</v>
      </c>
      <c s="26">
        <v>24.246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277</v>
      </c>
    </row>
    <row r="160" spans="1:5" ht="51">
      <c r="A160" s="30" t="s">
        <v>42</v>
      </c>
      <c r="E160" s="31" t="s">
        <v>911</v>
      </c>
    </row>
    <row r="161" spans="1:5" ht="12.75">
      <c r="A161" t="s">
        <v>44</v>
      </c>
      <c r="E161" s="29" t="s">
        <v>37</v>
      </c>
    </row>
    <row r="162" spans="1:16" ht="12.75">
      <c r="A162" s="19" t="s">
        <v>35</v>
      </c>
      <c s="23" t="s">
        <v>274</v>
      </c>
      <c s="23" t="s">
        <v>280</v>
      </c>
      <c s="19" t="s">
        <v>37</v>
      </c>
      <c s="24" t="s">
        <v>281</v>
      </c>
      <c s="25" t="s">
        <v>155</v>
      </c>
      <c s="26">
        <v>250.8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282</v>
      </c>
    </row>
    <row r="164" spans="1:5" ht="25.5">
      <c r="A164" s="30" t="s">
        <v>42</v>
      </c>
      <c r="E164" s="31" t="s">
        <v>263</v>
      </c>
    </row>
    <row r="165" spans="1:5" ht="12.75">
      <c r="A165" t="s">
        <v>44</v>
      </c>
      <c r="E165" s="29" t="s">
        <v>37</v>
      </c>
    </row>
    <row r="166" spans="1:18" ht="12.75" customHeight="1">
      <c r="A166" s="5" t="s">
        <v>33</v>
      </c>
      <c s="5"/>
      <c s="35" t="s">
        <v>76</v>
      </c>
      <c s="5"/>
      <c s="21" t="s">
        <v>293</v>
      </c>
      <c s="5"/>
      <c s="5"/>
      <c s="5"/>
      <c s="36">
        <f>0+Q166</f>
      </c>
      <c r="O166">
        <f>0+R166</f>
      </c>
      <c r="Q166">
        <f>0+I167+I171</f>
      </c>
      <c>
        <f>0+O167+O171</f>
      </c>
    </row>
    <row r="167" spans="1:16" ht="12.75">
      <c r="A167" s="19" t="s">
        <v>35</v>
      </c>
      <c s="23" t="s">
        <v>279</v>
      </c>
      <c s="23" t="s">
        <v>295</v>
      </c>
      <c s="19" t="s">
        <v>37</v>
      </c>
      <c s="24" t="s">
        <v>296</v>
      </c>
      <c s="25" t="s">
        <v>131</v>
      </c>
      <c s="26">
        <v>66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297</v>
      </c>
    </row>
    <row r="169" spans="1:5" ht="25.5">
      <c r="A169" s="30" t="s">
        <v>42</v>
      </c>
      <c r="E169" s="31" t="s">
        <v>912</v>
      </c>
    </row>
    <row r="170" spans="1:5" ht="12.75">
      <c r="A170" t="s">
        <v>44</v>
      </c>
      <c r="E170" s="29" t="s">
        <v>37</v>
      </c>
    </row>
    <row r="171" spans="1:16" ht="12.75">
      <c r="A171" s="19" t="s">
        <v>35</v>
      </c>
      <c s="23" t="s">
        <v>283</v>
      </c>
      <c s="23" t="s">
        <v>300</v>
      </c>
      <c s="19" t="s">
        <v>37</v>
      </c>
      <c s="24" t="s">
        <v>301</v>
      </c>
      <c s="25" t="s">
        <v>86</v>
      </c>
      <c s="26">
        <v>1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37</v>
      </c>
    </row>
    <row r="173" spans="1:5" ht="25.5">
      <c r="A173" s="30" t="s">
        <v>42</v>
      </c>
      <c r="E173" s="31" t="s">
        <v>302</v>
      </c>
    </row>
    <row r="174" spans="1:5" ht="12.75">
      <c r="A174" t="s">
        <v>44</v>
      </c>
      <c r="E174" s="29" t="s">
        <v>37</v>
      </c>
    </row>
    <row r="175" spans="1:18" ht="12.75" customHeight="1">
      <c r="A175" s="5" t="s">
        <v>33</v>
      </c>
      <c s="5"/>
      <c s="35" t="s">
        <v>30</v>
      </c>
      <c s="5"/>
      <c s="21" t="s">
        <v>303</v>
      </c>
      <c s="5"/>
      <c s="5"/>
      <c s="5"/>
      <c s="36">
        <f>0+Q175</f>
      </c>
      <c r="O175">
        <f>0+R175</f>
      </c>
      <c r="Q175">
        <f>0+I176+I180+I184+I188+I192+I196+I200+I204+I208+I212+I216+I220+I224+I228+I232+I236+I240+I244</f>
      </c>
      <c>
        <f>0+O176+O180+O184+O188+O192+O196+O200+O204+O208+O212+O216+O220+O224+O228+O232+O236+O240+O244</f>
      </c>
    </row>
    <row r="176" spans="1:16" ht="25.5">
      <c r="A176" s="19" t="s">
        <v>35</v>
      </c>
      <c s="23" t="s">
        <v>288</v>
      </c>
      <c s="23" t="s">
        <v>305</v>
      </c>
      <c s="19" t="s">
        <v>37</v>
      </c>
      <c s="24" t="s">
        <v>306</v>
      </c>
      <c s="25" t="s">
        <v>131</v>
      </c>
      <c s="26">
        <v>94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37</v>
      </c>
    </row>
    <row r="178" spans="1:5" ht="25.5">
      <c r="A178" s="30" t="s">
        <v>42</v>
      </c>
      <c r="E178" s="31" t="s">
        <v>913</v>
      </c>
    </row>
    <row r="179" spans="1:5" ht="12.75">
      <c r="A179" t="s">
        <v>44</v>
      </c>
      <c r="E179" s="29" t="s">
        <v>37</v>
      </c>
    </row>
    <row r="180" spans="1:16" ht="12.75">
      <c r="A180" s="19" t="s">
        <v>35</v>
      </c>
      <c s="23" t="s">
        <v>294</v>
      </c>
      <c s="23" t="s">
        <v>309</v>
      </c>
      <c s="19" t="s">
        <v>65</v>
      </c>
      <c s="24" t="s">
        <v>310</v>
      </c>
      <c s="25" t="s">
        <v>86</v>
      </c>
      <c s="26">
        <v>8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311</v>
      </c>
    </row>
    <row r="182" spans="1:5" ht="51">
      <c r="A182" s="30" t="s">
        <v>42</v>
      </c>
      <c r="E182" s="31" t="s">
        <v>914</v>
      </c>
    </row>
    <row r="183" spans="1:5" ht="12.75">
      <c r="A183" t="s">
        <v>44</v>
      </c>
      <c r="E183" s="29" t="s">
        <v>37</v>
      </c>
    </row>
    <row r="184" spans="1:16" ht="25.5">
      <c r="A184" s="19" t="s">
        <v>35</v>
      </c>
      <c s="23" t="s">
        <v>299</v>
      </c>
      <c s="23" t="s">
        <v>314</v>
      </c>
      <c s="19" t="s">
        <v>65</v>
      </c>
      <c s="24" t="s">
        <v>315</v>
      </c>
      <c s="25" t="s">
        <v>86</v>
      </c>
      <c s="26">
        <v>12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316</v>
      </c>
    </row>
    <row r="186" spans="1:5" ht="51">
      <c r="A186" s="30" t="s">
        <v>42</v>
      </c>
      <c r="E186" s="31" t="s">
        <v>915</v>
      </c>
    </row>
    <row r="187" spans="1:5" ht="12.75">
      <c r="A187" t="s">
        <v>44</v>
      </c>
      <c r="E187" s="29" t="s">
        <v>37</v>
      </c>
    </row>
    <row r="188" spans="1:16" ht="25.5">
      <c r="A188" s="19" t="s">
        <v>35</v>
      </c>
      <c s="23" t="s">
        <v>304</v>
      </c>
      <c s="23" t="s">
        <v>314</v>
      </c>
      <c s="19" t="s">
        <v>68</v>
      </c>
      <c s="24" t="s">
        <v>315</v>
      </c>
      <c s="25" t="s">
        <v>86</v>
      </c>
      <c s="26">
        <v>16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319</v>
      </c>
    </row>
    <row r="190" spans="1:5" ht="25.5">
      <c r="A190" s="30" t="s">
        <v>42</v>
      </c>
      <c r="E190" s="31" t="s">
        <v>320</v>
      </c>
    </row>
    <row r="191" spans="1:5" ht="12.75">
      <c r="A191" t="s">
        <v>44</v>
      </c>
      <c r="E191" s="29" t="s">
        <v>37</v>
      </c>
    </row>
    <row r="192" spans="1:16" ht="12.75">
      <c r="A192" s="19" t="s">
        <v>35</v>
      </c>
      <c s="23" t="s">
        <v>308</v>
      </c>
      <c s="23" t="s">
        <v>322</v>
      </c>
      <c s="19" t="s">
        <v>37</v>
      </c>
      <c s="24" t="s">
        <v>323</v>
      </c>
      <c s="25" t="s">
        <v>86</v>
      </c>
      <c s="26">
        <v>5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37</v>
      </c>
    </row>
    <row r="194" spans="1:5" ht="25.5">
      <c r="A194" s="30" t="s">
        <v>42</v>
      </c>
      <c r="E194" s="31" t="s">
        <v>916</v>
      </c>
    </row>
    <row r="195" spans="1:5" ht="12.75">
      <c r="A195" t="s">
        <v>44</v>
      </c>
      <c r="E195" s="29" t="s">
        <v>37</v>
      </c>
    </row>
    <row r="196" spans="1:16" ht="12.75">
      <c r="A196" s="19" t="s">
        <v>35</v>
      </c>
      <c s="23" t="s">
        <v>313</v>
      </c>
      <c s="23" t="s">
        <v>326</v>
      </c>
      <c s="19" t="s">
        <v>37</v>
      </c>
      <c s="24" t="s">
        <v>327</v>
      </c>
      <c s="25" t="s">
        <v>86</v>
      </c>
      <c s="26">
        <v>3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37</v>
      </c>
    </row>
    <row r="198" spans="1:5" ht="25.5">
      <c r="A198" s="30" t="s">
        <v>42</v>
      </c>
      <c r="E198" s="31" t="s">
        <v>917</v>
      </c>
    </row>
    <row r="199" spans="1:5" ht="12.75">
      <c r="A199" t="s">
        <v>44</v>
      </c>
      <c r="E199" s="29" t="s">
        <v>37</v>
      </c>
    </row>
    <row r="200" spans="1:16" ht="25.5">
      <c r="A200" s="19" t="s">
        <v>35</v>
      </c>
      <c s="23" t="s">
        <v>318</v>
      </c>
      <c s="23" t="s">
        <v>330</v>
      </c>
      <c s="19" t="s">
        <v>37</v>
      </c>
      <c s="24" t="s">
        <v>331</v>
      </c>
      <c s="25" t="s">
        <v>155</v>
      </c>
      <c s="26">
        <v>93.313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332</v>
      </c>
    </row>
    <row r="202" spans="1:5" ht="63.75">
      <c r="A202" s="30" t="s">
        <v>42</v>
      </c>
      <c r="E202" s="31" t="s">
        <v>918</v>
      </c>
    </row>
    <row r="203" spans="1:5" ht="12.75">
      <c r="A203" t="s">
        <v>44</v>
      </c>
      <c r="E203" s="29" t="s">
        <v>37</v>
      </c>
    </row>
    <row r="204" spans="1:16" ht="25.5">
      <c r="A204" s="19" t="s">
        <v>35</v>
      </c>
      <c s="23" t="s">
        <v>321</v>
      </c>
      <c s="23" t="s">
        <v>335</v>
      </c>
      <c s="19" t="s">
        <v>37</v>
      </c>
      <c s="24" t="s">
        <v>336</v>
      </c>
      <c s="25" t="s">
        <v>155</v>
      </c>
      <c s="26">
        <v>93.313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37</v>
      </c>
    </row>
    <row r="206" spans="1:5" ht="63.75">
      <c r="A206" s="30" t="s">
        <v>42</v>
      </c>
      <c r="E206" s="31" t="s">
        <v>918</v>
      </c>
    </row>
    <row r="207" spans="1:5" ht="12.75">
      <c r="A207" t="s">
        <v>44</v>
      </c>
      <c r="E207" s="29" t="s">
        <v>37</v>
      </c>
    </row>
    <row r="208" spans="1:16" ht="12.75">
      <c r="A208" s="19" t="s">
        <v>35</v>
      </c>
      <c s="23" t="s">
        <v>325</v>
      </c>
      <c s="23" t="s">
        <v>637</v>
      </c>
      <c s="19" t="s">
        <v>37</v>
      </c>
      <c s="24" t="s">
        <v>638</v>
      </c>
      <c s="25" t="s">
        <v>131</v>
      </c>
      <c s="26">
        <v>20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919</v>
      </c>
    </row>
    <row r="210" spans="1:5" ht="25.5">
      <c r="A210" s="30" t="s">
        <v>42</v>
      </c>
      <c r="E210" s="31" t="s">
        <v>920</v>
      </c>
    </row>
    <row r="211" spans="1:5" ht="12.75">
      <c r="A211" t="s">
        <v>44</v>
      </c>
      <c r="E211" s="29" t="s">
        <v>37</v>
      </c>
    </row>
    <row r="212" spans="1:16" ht="12.75">
      <c r="A212" s="19" t="s">
        <v>35</v>
      </c>
      <c s="23" t="s">
        <v>329</v>
      </c>
      <c s="23" t="s">
        <v>338</v>
      </c>
      <c s="19" t="s">
        <v>37</v>
      </c>
      <c s="24" t="s">
        <v>339</v>
      </c>
      <c s="25" t="s">
        <v>131</v>
      </c>
      <c s="26">
        <v>10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12.75">
      <c r="A213" s="28" t="s">
        <v>40</v>
      </c>
      <c r="E213" s="29" t="s">
        <v>921</v>
      </c>
    </row>
    <row r="214" spans="1:5" ht="12.75">
      <c r="A214" s="30" t="s">
        <v>42</v>
      </c>
      <c r="E214" s="31" t="s">
        <v>922</v>
      </c>
    </row>
    <row r="215" spans="1:5" ht="12.75">
      <c r="A215" t="s">
        <v>44</v>
      </c>
      <c r="E215" s="29" t="s">
        <v>37</v>
      </c>
    </row>
    <row r="216" spans="1:16" ht="12.75">
      <c r="A216" s="19" t="s">
        <v>35</v>
      </c>
      <c s="23" t="s">
        <v>334</v>
      </c>
      <c s="23" t="s">
        <v>343</v>
      </c>
      <c s="19" t="s">
        <v>37</v>
      </c>
      <c s="24" t="s">
        <v>344</v>
      </c>
      <c s="25" t="s">
        <v>131</v>
      </c>
      <c s="26">
        <v>17.5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345</v>
      </c>
    </row>
    <row r="218" spans="1:5" ht="25.5">
      <c r="A218" s="30" t="s">
        <v>42</v>
      </c>
      <c r="E218" s="31" t="s">
        <v>923</v>
      </c>
    </row>
    <row r="219" spans="1:5" ht="12.75">
      <c r="A219" t="s">
        <v>44</v>
      </c>
      <c r="E219" s="29" t="s">
        <v>37</v>
      </c>
    </row>
    <row r="220" spans="1:16" ht="12.75">
      <c r="A220" s="19" t="s">
        <v>35</v>
      </c>
      <c s="23" t="s">
        <v>337</v>
      </c>
      <c s="23" t="s">
        <v>348</v>
      </c>
      <c s="19" t="s">
        <v>37</v>
      </c>
      <c s="24" t="s">
        <v>349</v>
      </c>
      <c s="25" t="s">
        <v>131</v>
      </c>
      <c s="26">
        <v>156.2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25.5">
      <c r="A221" s="28" t="s">
        <v>40</v>
      </c>
      <c r="E221" s="29" t="s">
        <v>350</v>
      </c>
    </row>
    <row r="222" spans="1:5" ht="51">
      <c r="A222" s="30" t="s">
        <v>42</v>
      </c>
      <c r="E222" s="31" t="s">
        <v>887</v>
      </c>
    </row>
    <row r="223" spans="1:5" ht="12.75">
      <c r="A223" t="s">
        <v>44</v>
      </c>
      <c r="E223" s="29" t="s">
        <v>37</v>
      </c>
    </row>
    <row r="224" spans="1:16" ht="12.75">
      <c r="A224" s="19" t="s">
        <v>35</v>
      </c>
      <c s="23" t="s">
        <v>342</v>
      </c>
      <c s="23" t="s">
        <v>352</v>
      </c>
      <c s="19" t="s">
        <v>37</v>
      </c>
      <c s="24" t="s">
        <v>353</v>
      </c>
      <c s="25" t="s">
        <v>155</v>
      </c>
      <c s="26">
        <v>121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354</v>
      </c>
    </row>
    <row r="226" spans="1:5" ht="51">
      <c r="A226" s="30" t="s">
        <v>42</v>
      </c>
      <c r="E226" s="31" t="s">
        <v>924</v>
      </c>
    </row>
    <row r="227" spans="1:5" ht="12.75">
      <c r="A227" t="s">
        <v>44</v>
      </c>
      <c r="E227" s="29" t="s">
        <v>37</v>
      </c>
    </row>
    <row r="228" spans="1:16" ht="12.75">
      <c r="A228" s="19" t="s">
        <v>35</v>
      </c>
      <c s="23" t="s">
        <v>347</v>
      </c>
      <c s="23" t="s">
        <v>357</v>
      </c>
      <c s="19" t="s">
        <v>37</v>
      </c>
      <c s="24" t="s">
        <v>358</v>
      </c>
      <c s="25" t="s">
        <v>155</v>
      </c>
      <c s="26">
        <v>5.5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12.75">
      <c r="A229" s="28" t="s">
        <v>40</v>
      </c>
      <c r="E229" s="29" t="s">
        <v>359</v>
      </c>
    </row>
    <row r="230" spans="1:5" ht="12.75">
      <c r="A230" s="30" t="s">
        <v>42</v>
      </c>
      <c r="E230" s="31" t="s">
        <v>360</v>
      </c>
    </row>
    <row r="231" spans="1:5" ht="12.75">
      <c r="A231" t="s">
        <v>44</v>
      </c>
      <c r="E231" s="29" t="s">
        <v>37</v>
      </c>
    </row>
    <row r="232" spans="1:16" ht="12.75">
      <c r="A232" s="19" t="s">
        <v>35</v>
      </c>
      <c s="23" t="s">
        <v>351</v>
      </c>
      <c s="23" t="s">
        <v>362</v>
      </c>
      <c s="19" t="s">
        <v>37</v>
      </c>
      <c s="24" t="s">
        <v>363</v>
      </c>
      <c s="25" t="s">
        <v>86</v>
      </c>
      <c s="26">
        <v>2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25.5">
      <c r="A233" s="28" t="s">
        <v>40</v>
      </c>
      <c r="E233" s="29" t="s">
        <v>364</v>
      </c>
    </row>
    <row r="234" spans="1:5" ht="25.5">
      <c r="A234" s="30" t="s">
        <v>42</v>
      </c>
      <c r="E234" s="31" t="s">
        <v>925</v>
      </c>
    </row>
    <row r="235" spans="1:5" ht="12.75">
      <c r="A235" t="s">
        <v>44</v>
      </c>
      <c r="E235" s="29" t="s">
        <v>37</v>
      </c>
    </row>
    <row r="236" spans="1:16" ht="12.75">
      <c r="A236" s="19" t="s">
        <v>35</v>
      </c>
      <c s="23" t="s">
        <v>356</v>
      </c>
      <c s="23" t="s">
        <v>367</v>
      </c>
      <c s="19" t="s">
        <v>37</v>
      </c>
      <c s="24" t="s">
        <v>368</v>
      </c>
      <c s="25" t="s">
        <v>113</v>
      </c>
      <c s="26">
        <v>2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40</v>
      </c>
      <c r="E237" s="29" t="s">
        <v>37</v>
      </c>
    </row>
    <row r="238" spans="1:5" ht="25.5">
      <c r="A238" s="30" t="s">
        <v>42</v>
      </c>
      <c r="E238" s="31" t="s">
        <v>369</v>
      </c>
    </row>
    <row r="239" spans="1:5" ht="12.75">
      <c r="A239" t="s">
        <v>44</v>
      </c>
      <c r="E239" s="29" t="s">
        <v>37</v>
      </c>
    </row>
    <row r="240" spans="1:16" ht="12.75">
      <c r="A240" s="19" t="s">
        <v>35</v>
      </c>
      <c s="23" t="s">
        <v>361</v>
      </c>
      <c s="23" t="s">
        <v>371</v>
      </c>
      <c s="19" t="s">
        <v>37</v>
      </c>
      <c s="24" t="s">
        <v>372</v>
      </c>
      <c s="25" t="s">
        <v>86</v>
      </c>
      <c s="26">
        <v>2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12.75">
      <c r="A241" s="28" t="s">
        <v>40</v>
      </c>
      <c r="E241" s="29" t="s">
        <v>37</v>
      </c>
    </row>
    <row r="242" spans="1:5" ht="25.5">
      <c r="A242" s="30" t="s">
        <v>42</v>
      </c>
      <c r="E242" s="31" t="s">
        <v>926</v>
      </c>
    </row>
    <row r="243" spans="1:5" ht="12.75">
      <c r="A243" t="s">
        <v>44</v>
      </c>
      <c r="E243" s="29" t="s">
        <v>37</v>
      </c>
    </row>
    <row r="244" spans="1:16" ht="12.75">
      <c r="A244" s="19" t="s">
        <v>35</v>
      </c>
      <c s="23" t="s">
        <v>366</v>
      </c>
      <c s="23" t="s">
        <v>374</v>
      </c>
      <c s="19" t="s">
        <v>37</v>
      </c>
      <c s="24" t="s">
        <v>375</v>
      </c>
      <c s="25" t="s">
        <v>131</v>
      </c>
      <c s="26">
        <v>66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376</v>
      </c>
    </row>
    <row r="246" spans="1:5" ht="12.75">
      <c r="A246" s="30" t="s">
        <v>42</v>
      </c>
      <c r="E246" s="31" t="s">
        <v>927</v>
      </c>
    </row>
    <row r="247" spans="1:5" ht="12.75">
      <c r="A247" t="s">
        <v>44</v>
      </c>
      <c r="E247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0+O9+O30+O55+O108+O133+O202+O219+O224+O241+O254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928</v>
      </c>
      <c s="32">
        <f>0+I9+I30+I55+I108+I133+I202+I219+I224+I241+I254</f>
      </c>
      <c r="O3" t="s">
        <v>9</v>
      </c>
      <c t="s">
        <v>13</v>
      </c>
    </row>
    <row r="4" spans="1:16" ht="15" customHeight="1">
      <c r="A4" t="s">
        <v>7</v>
      </c>
      <c s="8" t="s">
        <v>49</v>
      </c>
      <c s="9" t="s">
        <v>868</v>
      </c>
      <c s="1"/>
      <c s="10" t="s">
        <v>869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52</v>
      </c>
      <c s="12" t="s">
        <v>8</v>
      </c>
      <c s="13" t="s">
        <v>928</v>
      </c>
      <c s="5"/>
      <c s="14" t="s">
        <v>929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9" t="s">
        <v>35</v>
      </c>
      <c s="23" t="s">
        <v>19</v>
      </c>
      <c s="23" t="s">
        <v>100</v>
      </c>
      <c s="19" t="s">
        <v>37</v>
      </c>
      <c s="24" t="s">
        <v>101</v>
      </c>
      <c s="25" t="s">
        <v>102</v>
      </c>
      <c s="26">
        <v>3497.9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103</v>
      </c>
    </row>
    <row r="12" spans="1:5" ht="63.75">
      <c r="A12" s="30" t="s">
        <v>42</v>
      </c>
      <c r="E12" s="31" t="s">
        <v>930</v>
      </c>
    </row>
    <row r="13" spans="1:5" ht="12.75">
      <c r="A13" t="s">
        <v>44</v>
      </c>
      <c r="E13" s="29" t="s">
        <v>37</v>
      </c>
    </row>
    <row r="14" spans="1:16" ht="12.75">
      <c r="A14" s="19" t="s">
        <v>35</v>
      </c>
      <c s="23" t="s">
        <v>13</v>
      </c>
      <c s="23" t="s">
        <v>107</v>
      </c>
      <c s="19" t="s">
        <v>37</v>
      </c>
      <c s="24" t="s">
        <v>108</v>
      </c>
      <c s="25" t="s">
        <v>102</v>
      </c>
      <c s="26">
        <v>2373.29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109</v>
      </c>
    </row>
    <row r="16" spans="1:5" ht="63.75">
      <c r="A16" s="30" t="s">
        <v>42</v>
      </c>
      <c r="E16" s="31" t="s">
        <v>931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382</v>
      </c>
      <c s="19" t="s">
        <v>37</v>
      </c>
      <c s="24" t="s">
        <v>383</v>
      </c>
      <c s="25" t="s">
        <v>102</v>
      </c>
      <c s="26">
        <v>2.375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932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385</v>
      </c>
      <c s="19" t="s">
        <v>37</v>
      </c>
      <c s="24" t="s">
        <v>386</v>
      </c>
      <c s="25" t="s">
        <v>86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387</v>
      </c>
    </row>
    <row r="24" spans="1:5" ht="12.75">
      <c r="A24" s="30" t="s">
        <v>42</v>
      </c>
      <c r="E24" s="31" t="s">
        <v>56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388</v>
      </c>
      <c s="19" t="s">
        <v>37</v>
      </c>
      <c s="24" t="s">
        <v>389</v>
      </c>
      <c s="25" t="s">
        <v>86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42</v>
      </c>
      <c r="E28" s="31" t="s">
        <v>56</v>
      </c>
    </row>
    <row r="29" spans="1:5" ht="12.75">
      <c r="A29" t="s">
        <v>44</v>
      </c>
      <c r="E29" s="29" t="s">
        <v>37</v>
      </c>
    </row>
    <row r="30" spans="1:18" ht="12.75" customHeight="1">
      <c r="A30" s="5" t="s">
        <v>33</v>
      </c>
      <c s="5"/>
      <c s="35" t="s">
        <v>19</v>
      </c>
      <c s="5"/>
      <c s="21" t="s">
        <v>116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9" t="s">
        <v>35</v>
      </c>
      <c s="23" t="s">
        <v>27</v>
      </c>
      <c s="23" t="s">
        <v>390</v>
      </c>
      <c s="19" t="s">
        <v>37</v>
      </c>
      <c s="24" t="s">
        <v>391</v>
      </c>
      <c s="25" t="s">
        <v>113</v>
      </c>
      <c s="26">
        <v>450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392</v>
      </c>
    </row>
    <row r="33" spans="1:5" ht="12.75">
      <c r="A33" s="30" t="s">
        <v>42</v>
      </c>
      <c r="E33" s="31" t="s">
        <v>393</v>
      </c>
    </row>
    <row r="34" spans="1:5" ht="12.75">
      <c r="A34" t="s">
        <v>44</v>
      </c>
      <c r="E34" s="29" t="s">
        <v>37</v>
      </c>
    </row>
    <row r="35" spans="1:16" ht="12.75">
      <c r="A35" s="19" t="s">
        <v>35</v>
      </c>
      <c s="23" t="s">
        <v>74</v>
      </c>
      <c s="23" t="s">
        <v>142</v>
      </c>
      <c s="19" t="s">
        <v>37</v>
      </c>
      <c s="24" t="s">
        <v>143</v>
      </c>
      <c s="25" t="s">
        <v>113</v>
      </c>
      <c s="26">
        <v>417.6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394</v>
      </c>
    </row>
    <row r="37" spans="1:5" ht="12.75">
      <c r="A37" s="30" t="s">
        <v>42</v>
      </c>
      <c r="E37" s="31" t="s">
        <v>933</v>
      </c>
    </row>
    <row r="38" spans="1:5" ht="12.75">
      <c r="A38" t="s">
        <v>44</v>
      </c>
      <c r="E38" s="29" t="s">
        <v>37</v>
      </c>
    </row>
    <row r="39" spans="1:16" ht="12.75">
      <c r="A39" s="19" t="s">
        <v>35</v>
      </c>
      <c s="23" t="s">
        <v>76</v>
      </c>
      <c s="23" t="s">
        <v>396</v>
      </c>
      <c s="19" t="s">
        <v>37</v>
      </c>
      <c s="24" t="s">
        <v>397</v>
      </c>
      <c s="25" t="s">
        <v>113</v>
      </c>
      <c s="26">
        <v>183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398</v>
      </c>
    </row>
    <row r="41" spans="1:5" ht="12.75">
      <c r="A41" s="30" t="s">
        <v>42</v>
      </c>
      <c r="E41" s="31" t="s">
        <v>934</v>
      </c>
    </row>
    <row r="42" spans="1:5" ht="12.75">
      <c r="A42" t="s">
        <v>44</v>
      </c>
      <c r="E42" s="29" t="s">
        <v>37</v>
      </c>
    </row>
    <row r="43" spans="1:16" ht="12.75">
      <c r="A43" s="19" t="s">
        <v>35</v>
      </c>
      <c s="23" t="s">
        <v>30</v>
      </c>
      <c s="23" t="s">
        <v>400</v>
      </c>
      <c s="19" t="s">
        <v>37</v>
      </c>
      <c s="24" t="s">
        <v>401</v>
      </c>
      <c s="25" t="s">
        <v>113</v>
      </c>
      <c s="26">
        <v>198.5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402</v>
      </c>
    </row>
    <row r="45" spans="1:5" ht="63.75">
      <c r="A45" s="30" t="s">
        <v>42</v>
      </c>
      <c r="E45" s="31" t="s">
        <v>935</v>
      </c>
    </row>
    <row r="46" spans="1:5" ht="12.75">
      <c r="A46" t="s">
        <v>44</v>
      </c>
      <c r="E46" s="29" t="s">
        <v>37</v>
      </c>
    </row>
    <row r="47" spans="1:16" ht="12.75">
      <c r="A47" s="19" t="s">
        <v>35</v>
      </c>
      <c s="23" t="s">
        <v>32</v>
      </c>
      <c s="23" t="s">
        <v>404</v>
      </c>
      <c s="19" t="s">
        <v>37</v>
      </c>
      <c s="24" t="s">
        <v>405</v>
      </c>
      <c s="25" t="s">
        <v>113</v>
      </c>
      <c s="26">
        <v>156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406</v>
      </c>
    </row>
    <row r="49" spans="1:5" ht="25.5">
      <c r="A49" s="30" t="s">
        <v>42</v>
      </c>
      <c r="E49" s="31" t="s">
        <v>936</v>
      </c>
    </row>
    <row r="50" spans="1:5" ht="12.75">
      <c r="A50" t="s">
        <v>44</v>
      </c>
      <c r="E50" s="29" t="s">
        <v>37</v>
      </c>
    </row>
    <row r="51" spans="1:16" ht="12.75">
      <c r="A51" s="19" t="s">
        <v>35</v>
      </c>
      <c s="23" t="s">
        <v>90</v>
      </c>
      <c s="23" t="s">
        <v>408</v>
      </c>
      <c s="19" t="s">
        <v>37</v>
      </c>
      <c s="24" t="s">
        <v>409</v>
      </c>
      <c s="25" t="s">
        <v>113</v>
      </c>
      <c s="26">
        <v>450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410</v>
      </c>
    </row>
    <row r="53" spans="1:5" ht="12.75">
      <c r="A53" s="30" t="s">
        <v>42</v>
      </c>
      <c r="E53" s="31" t="s">
        <v>393</v>
      </c>
    </row>
    <row r="54" spans="1:5" ht="12.75">
      <c r="A54" t="s">
        <v>44</v>
      </c>
      <c r="E54" s="29" t="s">
        <v>37</v>
      </c>
    </row>
    <row r="55" spans="1:18" ht="12.75" customHeight="1">
      <c r="A55" s="5" t="s">
        <v>33</v>
      </c>
      <c s="5"/>
      <c s="35" t="s">
        <v>13</v>
      </c>
      <c s="5"/>
      <c s="21" t="s">
        <v>201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94</v>
      </c>
      <c s="23" t="s">
        <v>411</v>
      </c>
      <c s="19" t="s">
        <v>37</v>
      </c>
      <c s="24" t="s">
        <v>412</v>
      </c>
      <c s="25" t="s">
        <v>113</v>
      </c>
      <c s="26">
        <v>6.577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413</v>
      </c>
    </row>
    <row r="58" spans="1:5" ht="51">
      <c r="A58" s="30" t="s">
        <v>42</v>
      </c>
      <c r="E58" s="31" t="s">
        <v>937</v>
      </c>
    </row>
    <row r="59" spans="1:5" ht="12.75">
      <c r="A59" t="s">
        <v>44</v>
      </c>
      <c r="E59" s="29" t="s">
        <v>37</v>
      </c>
    </row>
    <row r="60" spans="1:16" ht="12.75">
      <c r="A60" s="19" t="s">
        <v>35</v>
      </c>
      <c s="23" t="s">
        <v>150</v>
      </c>
      <c s="23" t="s">
        <v>415</v>
      </c>
      <c s="19" t="s">
        <v>37</v>
      </c>
      <c s="24" t="s">
        <v>416</v>
      </c>
      <c s="25" t="s">
        <v>113</v>
      </c>
      <c s="26">
        <v>1.042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417</v>
      </c>
    </row>
    <row r="62" spans="1:5" ht="63.75">
      <c r="A62" s="30" t="s">
        <v>42</v>
      </c>
      <c r="E62" s="31" t="s">
        <v>938</v>
      </c>
    </row>
    <row r="63" spans="1:5" ht="12.75">
      <c r="A63" t="s">
        <v>44</v>
      </c>
      <c r="E63" s="29" t="s">
        <v>37</v>
      </c>
    </row>
    <row r="64" spans="1:16" ht="12.75">
      <c r="A64" s="19" t="s">
        <v>35</v>
      </c>
      <c s="23" t="s">
        <v>152</v>
      </c>
      <c s="23" t="s">
        <v>419</v>
      </c>
      <c s="19" t="s">
        <v>37</v>
      </c>
      <c s="24" t="s">
        <v>420</v>
      </c>
      <c s="25" t="s">
        <v>155</v>
      </c>
      <c s="26">
        <v>197.1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421</v>
      </c>
    </row>
    <row r="66" spans="1:5" ht="25.5">
      <c r="A66" s="30" t="s">
        <v>42</v>
      </c>
      <c r="E66" s="31" t="s">
        <v>939</v>
      </c>
    </row>
    <row r="67" spans="1:5" ht="12.75">
      <c r="A67" t="s">
        <v>44</v>
      </c>
      <c r="E67" s="29" t="s">
        <v>37</v>
      </c>
    </row>
    <row r="68" spans="1:16" ht="12.75">
      <c r="A68" s="19" t="s">
        <v>35</v>
      </c>
      <c s="23" t="s">
        <v>158</v>
      </c>
      <c s="23" t="s">
        <v>423</v>
      </c>
      <c s="19" t="s">
        <v>37</v>
      </c>
      <c s="24" t="s">
        <v>424</v>
      </c>
      <c s="25" t="s">
        <v>102</v>
      </c>
      <c s="26">
        <v>9.747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425</v>
      </c>
    </row>
    <row r="70" spans="1:5" ht="76.5">
      <c r="A70" s="30" t="s">
        <v>42</v>
      </c>
      <c r="E70" s="31" t="s">
        <v>940</v>
      </c>
    </row>
    <row r="71" spans="1:5" ht="12.75">
      <c r="A71" t="s">
        <v>44</v>
      </c>
      <c r="E71" s="29" t="s">
        <v>37</v>
      </c>
    </row>
    <row r="72" spans="1:16" ht="12.75">
      <c r="A72" s="19" t="s">
        <v>35</v>
      </c>
      <c s="23" t="s">
        <v>163</v>
      </c>
      <c s="23" t="s">
        <v>427</v>
      </c>
      <c s="19" t="s">
        <v>37</v>
      </c>
      <c s="24" t="s">
        <v>428</v>
      </c>
      <c s="25" t="s">
        <v>155</v>
      </c>
      <c s="26">
        <v>208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429</v>
      </c>
    </row>
    <row r="74" spans="1:5" ht="25.5">
      <c r="A74" s="30" t="s">
        <v>42</v>
      </c>
      <c r="E74" s="31" t="s">
        <v>941</v>
      </c>
    </row>
    <row r="75" spans="1:5" ht="12.75">
      <c r="A75" t="s">
        <v>44</v>
      </c>
      <c r="E75" s="29" t="s">
        <v>37</v>
      </c>
    </row>
    <row r="76" spans="1:16" ht="25.5">
      <c r="A76" s="19" t="s">
        <v>35</v>
      </c>
      <c s="23" t="s">
        <v>167</v>
      </c>
      <c s="23" t="s">
        <v>431</v>
      </c>
      <c s="19" t="s">
        <v>37</v>
      </c>
      <c s="24" t="s">
        <v>432</v>
      </c>
      <c s="25" t="s">
        <v>131</v>
      </c>
      <c s="26">
        <v>112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433</v>
      </c>
    </row>
    <row r="78" spans="1:5" ht="12.75">
      <c r="A78" s="30" t="s">
        <v>42</v>
      </c>
      <c r="E78" s="31" t="s">
        <v>942</v>
      </c>
    </row>
    <row r="79" spans="1:5" ht="12.75">
      <c r="A79" t="s">
        <v>44</v>
      </c>
      <c r="E79" s="29" t="s">
        <v>37</v>
      </c>
    </row>
    <row r="80" spans="1:16" ht="12.75">
      <c r="A80" s="19" t="s">
        <v>35</v>
      </c>
      <c s="23" t="s">
        <v>172</v>
      </c>
      <c s="23" t="s">
        <v>435</v>
      </c>
      <c s="19" t="s">
        <v>37</v>
      </c>
      <c s="24" t="s">
        <v>436</v>
      </c>
      <c s="25" t="s">
        <v>131</v>
      </c>
      <c s="26">
        <v>128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437</v>
      </c>
    </row>
    <row r="82" spans="1:5" ht="12.75">
      <c r="A82" s="30" t="s">
        <v>42</v>
      </c>
      <c r="E82" s="31" t="s">
        <v>943</v>
      </c>
    </row>
    <row r="83" spans="1:5" ht="12.75">
      <c r="A83" t="s">
        <v>44</v>
      </c>
      <c r="E83" s="29" t="s">
        <v>37</v>
      </c>
    </row>
    <row r="84" spans="1:16" ht="12.75">
      <c r="A84" s="19" t="s">
        <v>35</v>
      </c>
      <c s="23" t="s">
        <v>177</v>
      </c>
      <c s="23" t="s">
        <v>439</v>
      </c>
      <c s="19" t="s">
        <v>37</v>
      </c>
      <c s="24" t="s">
        <v>440</v>
      </c>
      <c s="25" t="s">
        <v>131</v>
      </c>
      <c s="26">
        <v>208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441</v>
      </c>
    </row>
    <row r="86" spans="1:5" ht="12.75">
      <c r="A86" s="30" t="s">
        <v>42</v>
      </c>
      <c r="E86" s="31" t="s">
        <v>944</v>
      </c>
    </row>
    <row r="87" spans="1:5" ht="12.75">
      <c r="A87" t="s">
        <v>44</v>
      </c>
      <c r="E87" s="29" t="s">
        <v>37</v>
      </c>
    </row>
    <row r="88" spans="1:16" ht="12.75">
      <c r="A88" s="19" t="s">
        <v>35</v>
      </c>
      <c s="23" t="s">
        <v>182</v>
      </c>
      <c s="23" t="s">
        <v>443</v>
      </c>
      <c s="19" t="s">
        <v>37</v>
      </c>
      <c s="24" t="s">
        <v>444</v>
      </c>
      <c s="25" t="s">
        <v>131</v>
      </c>
      <c s="26">
        <v>80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445</v>
      </c>
    </row>
    <row r="90" spans="1:5" ht="12.75">
      <c r="A90" s="30" t="s">
        <v>42</v>
      </c>
      <c r="E90" s="31" t="s">
        <v>945</v>
      </c>
    </row>
    <row r="91" spans="1:5" ht="12.75">
      <c r="A91" t="s">
        <v>44</v>
      </c>
      <c r="E91" s="29" t="s">
        <v>37</v>
      </c>
    </row>
    <row r="92" spans="1:16" ht="12.75">
      <c r="A92" s="19" t="s">
        <v>35</v>
      </c>
      <c s="23" t="s">
        <v>187</v>
      </c>
      <c s="23" t="s">
        <v>447</v>
      </c>
      <c s="19" t="s">
        <v>37</v>
      </c>
      <c s="24" t="s">
        <v>448</v>
      </c>
      <c s="25" t="s">
        <v>113</v>
      </c>
      <c s="26">
        <v>214.65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449</v>
      </c>
    </row>
    <row r="94" spans="1:5" ht="38.25">
      <c r="A94" s="30" t="s">
        <v>42</v>
      </c>
      <c r="E94" s="31" t="s">
        <v>946</v>
      </c>
    </row>
    <row r="95" spans="1:5" ht="12.75">
      <c r="A95" t="s">
        <v>44</v>
      </c>
      <c r="E95" s="29" t="s">
        <v>37</v>
      </c>
    </row>
    <row r="96" spans="1:16" ht="12.75">
      <c r="A96" s="19" t="s">
        <v>35</v>
      </c>
      <c s="23" t="s">
        <v>192</v>
      </c>
      <c s="23" t="s">
        <v>451</v>
      </c>
      <c s="19" t="s">
        <v>37</v>
      </c>
      <c s="24" t="s">
        <v>452</v>
      </c>
      <c s="25" t="s">
        <v>102</v>
      </c>
      <c s="26">
        <v>32.205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453</v>
      </c>
    </row>
    <row r="98" spans="1:5" ht="25.5">
      <c r="A98" s="30" t="s">
        <v>42</v>
      </c>
      <c r="E98" s="31" t="s">
        <v>947</v>
      </c>
    </row>
    <row r="99" spans="1:5" ht="12.75">
      <c r="A99" t="s">
        <v>44</v>
      </c>
      <c r="E99" s="29" t="s">
        <v>37</v>
      </c>
    </row>
    <row r="100" spans="1:16" ht="12.75">
      <c r="A100" s="19" t="s">
        <v>35</v>
      </c>
      <c s="23" t="s">
        <v>196</v>
      </c>
      <c s="23" t="s">
        <v>455</v>
      </c>
      <c s="19" t="s">
        <v>37</v>
      </c>
      <c s="24" t="s">
        <v>456</v>
      </c>
      <c s="25" t="s">
        <v>113</v>
      </c>
      <c s="26">
        <v>36.173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457</v>
      </c>
    </row>
    <row r="102" spans="1:5" ht="25.5">
      <c r="A102" s="30" t="s">
        <v>42</v>
      </c>
      <c r="E102" s="31" t="s">
        <v>948</v>
      </c>
    </row>
    <row r="103" spans="1:5" ht="12.75">
      <c r="A103" t="s">
        <v>44</v>
      </c>
      <c r="E103" s="29" t="s">
        <v>37</v>
      </c>
    </row>
    <row r="104" spans="1:16" ht="12.75">
      <c r="A104" s="19" t="s">
        <v>35</v>
      </c>
      <c s="23" t="s">
        <v>202</v>
      </c>
      <c s="23" t="s">
        <v>459</v>
      </c>
      <c s="19" t="s">
        <v>37</v>
      </c>
      <c s="24" t="s">
        <v>460</v>
      </c>
      <c s="25" t="s">
        <v>86</v>
      </c>
      <c s="26">
        <v>32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461</v>
      </c>
    </row>
    <row r="106" spans="1:5" ht="25.5">
      <c r="A106" s="30" t="s">
        <v>42</v>
      </c>
      <c r="E106" s="31" t="s">
        <v>949</v>
      </c>
    </row>
    <row r="107" spans="1:5" ht="12.75">
      <c r="A107" t="s">
        <v>44</v>
      </c>
      <c r="E107" s="29" t="s">
        <v>37</v>
      </c>
    </row>
    <row r="108" spans="1:18" ht="12.75" customHeight="1">
      <c r="A108" s="5" t="s">
        <v>33</v>
      </c>
      <c s="5"/>
      <c s="35" t="s">
        <v>12</v>
      </c>
      <c s="5"/>
      <c s="21" t="s">
        <v>216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207</v>
      </c>
      <c s="23" t="s">
        <v>463</v>
      </c>
      <c s="19" t="s">
        <v>37</v>
      </c>
      <c s="24" t="s">
        <v>464</v>
      </c>
      <c s="25" t="s">
        <v>465</v>
      </c>
      <c s="26">
        <v>856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950</v>
      </c>
    </row>
    <row r="112" spans="1:5" ht="12.75">
      <c r="A112" t="s">
        <v>44</v>
      </c>
      <c r="E112" s="29" t="s">
        <v>37</v>
      </c>
    </row>
    <row r="113" spans="1:16" ht="12.75">
      <c r="A113" s="19" t="s">
        <v>35</v>
      </c>
      <c s="23" t="s">
        <v>211</v>
      </c>
      <c s="23" t="s">
        <v>467</v>
      </c>
      <c s="19" t="s">
        <v>37</v>
      </c>
      <c s="24" t="s">
        <v>468</v>
      </c>
      <c s="25" t="s">
        <v>113</v>
      </c>
      <c s="26">
        <v>77.843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469</v>
      </c>
    </row>
    <row r="115" spans="1:5" ht="51">
      <c r="A115" s="30" t="s">
        <v>42</v>
      </c>
      <c r="E115" s="31" t="s">
        <v>951</v>
      </c>
    </row>
    <row r="116" spans="1:5" ht="12.75">
      <c r="A116" t="s">
        <v>44</v>
      </c>
      <c r="E116" s="29" t="s">
        <v>37</v>
      </c>
    </row>
    <row r="117" spans="1:16" ht="12.75">
      <c r="A117" s="19" t="s">
        <v>35</v>
      </c>
      <c s="23" t="s">
        <v>217</v>
      </c>
      <c s="23" t="s">
        <v>471</v>
      </c>
      <c s="19" t="s">
        <v>37</v>
      </c>
      <c s="24" t="s">
        <v>472</v>
      </c>
      <c s="25" t="s">
        <v>102</v>
      </c>
      <c s="26">
        <v>14.004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952</v>
      </c>
    </row>
    <row r="120" spans="1:5" ht="12.75">
      <c r="A120" t="s">
        <v>44</v>
      </c>
      <c r="E120" s="29" t="s">
        <v>37</v>
      </c>
    </row>
    <row r="121" spans="1:16" ht="12.75">
      <c r="A121" s="19" t="s">
        <v>35</v>
      </c>
      <c s="23" t="s">
        <v>224</v>
      </c>
      <c s="23" t="s">
        <v>474</v>
      </c>
      <c s="19" t="s">
        <v>37</v>
      </c>
      <c s="24" t="s">
        <v>475</v>
      </c>
      <c s="25" t="s">
        <v>113</v>
      </c>
      <c s="26">
        <v>112.173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476</v>
      </c>
    </row>
    <row r="123" spans="1:5" ht="63.75">
      <c r="A123" s="30" t="s">
        <v>42</v>
      </c>
      <c r="E123" s="31" t="s">
        <v>953</v>
      </c>
    </row>
    <row r="124" spans="1:5" ht="12.75">
      <c r="A124" t="s">
        <v>44</v>
      </c>
      <c r="E124" s="29" t="s">
        <v>37</v>
      </c>
    </row>
    <row r="125" spans="1:16" ht="12.75">
      <c r="A125" s="19" t="s">
        <v>35</v>
      </c>
      <c s="23" t="s">
        <v>229</v>
      </c>
      <c s="23" t="s">
        <v>478</v>
      </c>
      <c s="19" t="s">
        <v>37</v>
      </c>
      <c s="24" t="s">
        <v>479</v>
      </c>
      <c s="25" t="s">
        <v>113</v>
      </c>
      <c s="26">
        <v>169.41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954</v>
      </c>
    </row>
    <row r="127" spans="1:5" ht="89.25">
      <c r="A127" s="30" t="s">
        <v>42</v>
      </c>
      <c r="E127" s="31" t="s">
        <v>955</v>
      </c>
    </row>
    <row r="128" spans="1:5" ht="12.75">
      <c r="A128" t="s">
        <v>44</v>
      </c>
      <c r="E128" s="29" t="s">
        <v>37</v>
      </c>
    </row>
    <row r="129" spans="1:16" ht="12.75">
      <c r="A129" s="19" t="s">
        <v>35</v>
      </c>
      <c s="23" t="s">
        <v>235</v>
      </c>
      <c s="23" t="s">
        <v>482</v>
      </c>
      <c s="19" t="s">
        <v>37</v>
      </c>
      <c s="24" t="s">
        <v>483</v>
      </c>
      <c s="25" t="s">
        <v>102</v>
      </c>
      <c s="26">
        <v>25.41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956</v>
      </c>
    </row>
    <row r="132" spans="1:5" ht="12.75">
      <c r="A132" t="s">
        <v>44</v>
      </c>
      <c r="E132" s="29" t="s">
        <v>37</v>
      </c>
    </row>
    <row r="133" spans="1:18" ht="12.75" customHeight="1">
      <c r="A133" s="5" t="s">
        <v>33</v>
      </c>
      <c s="5"/>
      <c s="35" t="s">
        <v>23</v>
      </c>
      <c s="5"/>
      <c s="21" t="s">
        <v>223</v>
      </c>
      <c s="5"/>
      <c s="5"/>
      <c s="5"/>
      <c s="36">
        <f>0+Q133</f>
      </c>
      <c r="O133">
        <f>0+R133</f>
      </c>
      <c r="Q133">
        <f>0+I134+I138+I142+I146+I150+I154+I158+I162+I166+I170+I174+I178+I182+I186+I190+I194+I198</f>
      </c>
      <c>
        <f>0+O134+O138+O142+O146+O150+O154+O158+O162+O166+O170+O174+O178+O182+O186+O190+O194+O198</f>
      </c>
    </row>
    <row r="134" spans="1:16" ht="12.75">
      <c r="A134" s="19" t="s">
        <v>35</v>
      </c>
      <c s="23" t="s">
        <v>240</v>
      </c>
      <c s="23" t="s">
        <v>485</v>
      </c>
      <c s="19" t="s">
        <v>37</v>
      </c>
      <c s="24" t="s">
        <v>486</v>
      </c>
      <c s="25" t="s">
        <v>113</v>
      </c>
      <c s="26">
        <v>40.95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487</v>
      </c>
    </row>
    <row r="136" spans="1:5" ht="12.75">
      <c r="A136" s="30" t="s">
        <v>42</v>
      </c>
      <c r="E136" s="31" t="s">
        <v>957</v>
      </c>
    </row>
    <row r="137" spans="1:5" ht="12.75">
      <c r="A137" t="s">
        <v>44</v>
      </c>
      <c r="E137" s="29" t="s">
        <v>37</v>
      </c>
    </row>
    <row r="138" spans="1:16" ht="12.75">
      <c r="A138" s="19" t="s">
        <v>35</v>
      </c>
      <c s="23" t="s">
        <v>245</v>
      </c>
      <c s="23" t="s">
        <v>489</v>
      </c>
      <c s="19" t="s">
        <v>37</v>
      </c>
      <c s="24" t="s">
        <v>490</v>
      </c>
      <c s="25" t="s">
        <v>102</v>
      </c>
      <c s="26">
        <v>4.92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12.75">
      <c r="A140" s="30" t="s">
        <v>42</v>
      </c>
      <c r="E140" s="31" t="s">
        <v>958</v>
      </c>
    </row>
    <row r="141" spans="1:5" ht="12.75">
      <c r="A141" t="s">
        <v>44</v>
      </c>
      <c r="E141" s="29" t="s">
        <v>37</v>
      </c>
    </row>
    <row r="142" spans="1:16" ht="12.75">
      <c r="A142" s="19" t="s">
        <v>35</v>
      </c>
      <c s="23" t="s">
        <v>249</v>
      </c>
      <c s="23" t="s">
        <v>492</v>
      </c>
      <c s="19" t="s">
        <v>37</v>
      </c>
      <c s="24" t="s">
        <v>493</v>
      </c>
      <c s="25" t="s">
        <v>113</v>
      </c>
      <c s="26">
        <v>160.5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494</v>
      </c>
    </row>
    <row r="144" spans="1:5" ht="51">
      <c r="A144" s="30" t="s">
        <v>42</v>
      </c>
      <c r="E144" s="31" t="s">
        <v>959</v>
      </c>
    </row>
    <row r="145" spans="1:5" ht="12.75">
      <c r="A145" t="s">
        <v>44</v>
      </c>
      <c r="E145" s="29" t="s">
        <v>37</v>
      </c>
    </row>
    <row r="146" spans="1:16" ht="12.75">
      <c r="A146" s="19" t="s">
        <v>35</v>
      </c>
      <c s="23" t="s">
        <v>254</v>
      </c>
      <c s="23" t="s">
        <v>496</v>
      </c>
      <c s="19" t="s">
        <v>37</v>
      </c>
      <c s="24" t="s">
        <v>497</v>
      </c>
      <c s="25" t="s">
        <v>102</v>
      </c>
      <c s="26">
        <v>24.075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960</v>
      </c>
    </row>
    <row r="149" spans="1:5" ht="12.75">
      <c r="A149" t="s">
        <v>44</v>
      </c>
      <c r="E149" s="29" t="s">
        <v>37</v>
      </c>
    </row>
    <row r="150" spans="1:16" ht="12.75">
      <c r="A150" s="19" t="s">
        <v>35</v>
      </c>
      <c s="23" t="s">
        <v>259</v>
      </c>
      <c s="23" t="s">
        <v>499</v>
      </c>
      <c s="19" t="s">
        <v>65</v>
      </c>
      <c s="24" t="s">
        <v>500</v>
      </c>
      <c s="25" t="s">
        <v>102</v>
      </c>
      <c s="26">
        <v>1.485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501</v>
      </c>
    </row>
    <row r="152" spans="1:5" ht="25.5">
      <c r="A152" s="30" t="s">
        <v>42</v>
      </c>
      <c r="E152" s="31" t="s">
        <v>961</v>
      </c>
    </row>
    <row r="153" spans="1:5" ht="12.75">
      <c r="A153" t="s">
        <v>44</v>
      </c>
      <c r="E153" s="29" t="s">
        <v>37</v>
      </c>
    </row>
    <row r="154" spans="1:16" ht="12.75">
      <c r="A154" s="19" t="s">
        <v>35</v>
      </c>
      <c s="23" t="s">
        <v>264</v>
      </c>
      <c s="23" t="s">
        <v>503</v>
      </c>
      <c s="19" t="s">
        <v>37</v>
      </c>
      <c s="24" t="s">
        <v>504</v>
      </c>
      <c s="25" t="s">
        <v>102</v>
      </c>
      <c s="26">
        <v>2.112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505</v>
      </c>
    </row>
    <row r="156" spans="1:5" ht="25.5">
      <c r="A156" s="30" t="s">
        <v>42</v>
      </c>
      <c r="E156" s="31" t="s">
        <v>962</v>
      </c>
    </row>
    <row r="157" spans="1:5" ht="12.75">
      <c r="A157" t="s">
        <v>44</v>
      </c>
      <c r="E157" s="29" t="s">
        <v>37</v>
      </c>
    </row>
    <row r="158" spans="1:16" ht="12.75">
      <c r="A158" s="19" t="s">
        <v>35</v>
      </c>
      <c s="23" t="s">
        <v>269</v>
      </c>
      <c s="23" t="s">
        <v>507</v>
      </c>
      <c s="19" t="s">
        <v>37</v>
      </c>
      <c s="24" t="s">
        <v>508</v>
      </c>
      <c s="25" t="s">
        <v>102</v>
      </c>
      <c s="26">
        <v>117.04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51">
      <c r="A159" s="28" t="s">
        <v>40</v>
      </c>
      <c r="E159" s="29" t="s">
        <v>509</v>
      </c>
    </row>
    <row r="160" spans="1:5" ht="25.5">
      <c r="A160" s="30" t="s">
        <v>42</v>
      </c>
      <c r="E160" s="31" t="s">
        <v>963</v>
      </c>
    </row>
    <row r="161" spans="1:5" ht="12.75">
      <c r="A161" t="s">
        <v>44</v>
      </c>
      <c r="E161" s="29" t="s">
        <v>37</v>
      </c>
    </row>
    <row r="162" spans="1:16" ht="12.75">
      <c r="A162" s="19" t="s">
        <v>35</v>
      </c>
      <c s="23" t="s">
        <v>274</v>
      </c>
      <c s="23" t="s">
        <v>511</v>
      </c>
      <c s="19" t="s">
        <v>37</v>
      </c>
      <c s="24" t="s">
        <v>512</v>
      </c>
      <c s="25" t="s">
        <v>131</v>
      </c>
      <c s="26">
        <v>38.6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964</v>
      </c>
    </row>
    <row r="165" spans="1:5" ht="12.75">
      <c r="A165" t="s">
        <v>44</v>
      </c>
      <c r="E165" s="29" t="s">
        <v>37</v>
      </c>
    </row>
    <row r="166" spans="1:16" ht="12.75">
      <c r="A166" s="19" t="s">
        <v>35</v>
      </c>
      <c s="23" t="s">
        <v>279</v>
      </c>
      <c s="23" t="s">
        <v>965</v>
      </c>
      <c s="19" t="s">
        <v>37</v>
      </c>
      <c s="24" t="s">
        <v>966</v>
      </c>
      <c s="25" t="s">
        <v>113</v>
      </c>
      <c s="26">
        <v>1.89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967</v>
      </c>
    </row>
    <row r="168" spans="1:5" ht="25.5">
      <c r="A168" s="30" t="s">
        <v>42</v>
      </c>
      <c r="E168" s="31" t="s">
        <v>968</v>
      </c>
    </row>
    <row r="169" spans="1:5" ht="12.75">
      <c r="A169" t="s">
        <v>44</v>
      </c>
      <c r="E169" s="29" t="s">
        <v>37</v>
      </c>
    </row>
    <row r="170" spans="1:16" ht="12.75">
      <c r="A170" s="19" t="s">
        <v>35</v>
      </c>
      <c s="23" t="s">
        <v>283</v>
      </c>
      <c s="23" t="s">
        <v>225</v>
      </c>
      <c s="19" t="s">
        <v>37</v>
      </c>
      <c s="24" t="s">
        <v>226</v>
      </c>
      <c s="25" t="s">
        <v>113</v>
      </c>
      <c s="26">
        <v>68.81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514</v>
      </c>
    </row>
    <row r="172" spans="1:5" ht="63.75">
      <c r="A172" s="30" t="s">
        <v>42</v>
      </c>
      <c r="E172" s="31" t="s">
        <v>969</v>
      </c>
    </row>
    <row r="173" spans="1:5" ht="12.75">
      <c r="A173" t="s">
        <v>44</v>
      </c>
      <c r="E173" s="29" t="s">
        <v>37</v>
      </c>
    </row>
    <row r="174" spans="1:16" ht="12.75">
      <c r="A174" s="19" t="s">
        <v>35</v>
      </c>
      <c s="23" t="s">
        <v>288</v>
      </c>
      <c s="23" t="s">
        <v>516</v>
      </c>
      <c s="19" t="s">
        <v>37</v>
      </c>
      <c s="24" t="s">
        <v>517</v>
      </c>
      <c s="25" t="s">
        <v>113</v>
      </c>
      <c s="26">
        <v>40.69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518</v>
      </c>
    </row>
    <row r="176" spans="1:5" ht="63.75">
      <c r="A176" s="30" t="s">
        <v>42</v>
      </c>
      <c r="E176" s="31" t="s">
        <v>970</v>
      </c>
    </row>
    <row r="177" spans="1:5" ht="12.75">
      <c r="A177" t="s">
        <v>44</v>
      </c>
      <c r="E177" s="29" t="s">
        <v>37</v>
      </c>
    </row>
    <row r="178" spans="1:16" ht="12.75">
      <c r="A178" s="19" t="s">
        <v>35</v>
      </c>
      <c s="23" t="s">
        <v>294</v>
      </c>
      <c s="23" t="s">
        <v>520</v>
      </c>
      <c s="19" t="s">
        <v>37</v>
      </c>
      <c s="24" t="s">
        <v>521</v>
      </c>
      <c s="25" t="s">
        <v>113</v>
      </c>
      <c s="26">
        <v>164.16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522</v>
      </c>
    </row>
    <row r="180" spans="1:5" ht="38.25">
      <c r="A180" s="30" t="s">
        <v>42</v>
      </c>
      <c r="E180" s="31" t="s">
        <v>971</v>
      </c>
    </row>
    <row r="181" spans="1:5" ht="12.75">
      <c r="A181" t="s">
        <v>44</v>
      </c>
      <c r="E181" s="29" t="s">
        <v>37</v>
      </c>
    </row>
    <row r="182" spans="1:16" ht="12.75">
      <c r="A182" s="19" t="s">
        <v>35</v>
      </c>
      <c s="23" t="s">
        <v>299</v>
      </c>
      <c s="23" t="s">
        <v>524</v>
      </c>
      <c s="19" t="s">
        <v>37</v>
      </c>
      <c s="24" t="s">
        <v>525</v>
      </c>
      <c s="25" t="s">
        <v>113</v>
      </c>
      <c s="26">
        <v>44.776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526</v>
      </c>
    </row>
    <row r="184" spans="1:5" ht="38.25">
      <c r="A184" s="30" t="s">
        <v>42</v>
      </c>
      <c r="E184" s="31" t="s">
        <v>972</v>
      </c>
    </row>
    <row r="185" spans="1:5" ht="12.75">
      <c r="A185" t="s">
        <v>44</v>
      </c>
      <c r="E185" s="29" t="s">
        <v>37</v>
      </c>
    </row>
    <row r="186" spans="1:16" ht="12.75">
      <c r="A186" s="19" t="s">
        <v>35</v>
      </c>
      <c s="23" t="s">
        <v>304</v>
      </c>
      <c s="23" t="s">
        <v>528</v>
      </c>
      <c s="19" t="s">
        <v>37</v>
      </c>
      <c s="24" t="s">
        <v>529</v>
      </c>
      <c s="25" t="s">
        <v>113</v>
      </c>
      <c s="26">
        <v>332.52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530</v>
      </c>
    </row>
    <row r="188" spans="1:5" ht="38.25">
      <c r="A188" s="30" t="s">
        <v>42</v>
      </c>
      <c r="E188" s="31" t="s">
        <v>973</v>
      </c>
    </row>
    <row r="189" spans="1:5" ht="12.75">
      <c r="A189" t="s">
        <v>44</v>
      </c>
      <c r="E189" s="29" t="s">
        <v>37</v>
      </c>
    </row>
    <row r="190" spans="1:16" ht="25.5">
      <c r="A190" s="19" t="s">
        <v>35</v>
      </c>
      <c s="23" t="s">
        <v>308</v>
      </c>
      <c s="23" t="s">
        <v>532</v>
      </c>
      <c s="19" t="s">
        <v>37</v>
      </c>
      <c s="24" t="s">
        <v>533</v>
      </c>
      <c s="25" t="s">
        <v>113</v>
      </c>
      <c s="26">
        <v>139.2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25.5">
      <c r="A191" s="28" t="s">
        <v>40</v>
      </c>
      <c r="E191" s="29" t="s">
        <v>534</v>
      </c>
    </row>
    <row r="192" spans="1:5" ht="38.25">
      <c r="A192" s="30" t="s">
        <v>42</v>
      </c>
      <c r="E192" s="31" t="s">
        <v>974</v>
      </c>
    </row>
    <row r="193" spans="1:5" ht="12.75">
      <c r="A193" t="s">
        <v>44</v>
      </c>
      <c r="E193" s="29" t="s">
        <v>37</v>
      </c>
    </row>
    <row r="194" spans="1:16" ht="12.75">
      <c r="A194" s="19" t="s">
        <v>35</v>
      </c>
      <c s="23" t="s">
        <v>313</v>
      </c>
      <c s="23" t="s">
        <v>536</v>
      </c>
      <c s="19" t="s">
        <v>37</v>
      </c>
      <c s="24" t="s">
        <v>537</v>
      </c>
      <c s="25" t="s">
        <v>113</v>
      </c>
      <c s="26">
        <v>165.2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538</v>
      </c>
    </row>
    <row r="196" spans="1:5" ht="12.75">
      <c r="A196" s="30" t="s">
        <v>42</v>
      </c>
      <c r="E196" s="31" t="s">
        <v>975</v>
      </c>
    </row>
    <row r="197" spans="1:5" ht="12.75">
      <c r="A197" t="s">
        <v>44</v>
      </c>
      <c r="E197" s="29" t="s">
        <v>37</v>
      </c>
    </row>
    <row r="198" spans="1:16" ht="12.75">
      <c r="A198" s="19" t="s">
        <v>35</v>
      </c>
      <c s="23" t="s">
        <v>318</v>
      </c>
      <c s="23" t="s">
        <v>540</v>
      </c>
      <c s="19" t="s">
        <v>37</v>
      </c>
      <c s="24" t="s">
        <v>541</v>
      </c>
      <c s="25" t="s">
        <v>113</v>
      </c>
      <c s="26">
        <v>53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542</v>
      </c>
    </row>
    <row r="200" spans="1:5" ht="25.5">
      <c r="A200" s="30" t="s">
        <v>42</v>
      </c>
      <c r="E200" s="31" t="s">
        <v>976</v>
      </c>
    </row>
    <row r="201" spans="1:5" ht="12.75">
      <c r="A201" t="s">
        <v>44</v>
      </c>
      <c r="E201" s="29" t="s">
        <v>37</v>
      </c>
    </row>
    <row r="202" spans="1:18" ht="12.75" customHeight="1">
      <c r="A202" s="5" t="s">
        <v>33</v>
      </c>
      <c s="5"/>
      <c s="35" t="s">
        <v>25</v>
      </c>
      <c s="5"/>
      <c s="21" t="s">
        <v>234</v>
      </c>
      <c s="5"/>
      <c s="5"/>
      <c s="5"/>
      <c s="36">
        <f>0+Q202</f>
      </c>
      <c r="O202">
        <f>0+R202</f>
      </c>
      <c r="Q202">
        <f>0+I203+I207+I211+I215</f>
      </c>
      <c>
        <f>0+O203+O207+O211+O215</f>
      </c>
    </row>
    <row r="203" spans="1:16" ht="12.75">
      <c r="A203" s="19" t="s">
        <v>35</v>
      </c>
      <c s="23" t="s">
        <v>321</v>
      </c>
      <c s="23" t="s">
        <v>241</v>
      </c>
      <c s="19" t="s">
        <v>37</v>
      </c>
      <c s="24" t="s">
        <v>242</v>
      </c>
      <c s="25" t="s">
        <v>155</v>
      </c>
      <c s="26">
        <v>40.5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544</v>
      </c>
    </row>
    <row r="205" spans="1:5" ht="25.5">
      <c r="A205" s="30" t="s">
        <v>42</v>
      </c>
      <c r="E205" s="31" t="s">
        <v>977</v>
      </c>
    </row>
    <row r="206" spans="1:5" ht="12.75">
      <c r="A206" t="s">
        <v>44</v>
      </c>
      <c r="E206" s="29" t="s">
        <v>37</v>
      </c>
    </row>
    <row r="207" spans="1:16" ht="12.75">
      <c r="A207" s="19" t="s">
        <v>35</v>
      </c>
      <c s="23" t="s">
        <v>325</v>
      </c>
      <c s="23" t="s">
        <v>546</v>
      </c>
      <c s="19" t="s">
        <v>37</v>
      </c>
      <c s="24" t="s">
        <v>547</v>
      </c>
      <c s="25" t="s">
        <v>113</v>
      </c>
      <c s="26">
        <v>3.52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548</v>
      </c>
    </row>
    <row r="209" spans="1:5" ht="63.75">
      <c r="A209" s="30" t="s">
        <v>42</v>
      </c>
      <c r="E209" s="31" t="s">
        <v>978</v>
      </c>
    </row>
    <row r="210" spans="1:5" ht="12.75">
      <c r="A210" t="s">
        <v>44</v>
      </c>
      <c r="E210" s="29" t="s">
        <v>37</v>
      </c>
    </row>
    <row r="211" spans="1:16" ht="12.75">
      <c r="A211" s="19" t="s">
        <v>35</v>
      </c>
      <c s="23" t="s">
        <v>329</v>
      </c>
      <c s="23" t="s">
        <v>550</v>
      </c>
      <c s="19" t="s">
        <v>37</v>
      </c>
      <c s="24" t="s">
        <v>551</v>
      </c>
      <c s="25" t="s">
        <v>113</v>
      </c>
      <c s="26">
        <v>15.208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979</v>
      </c>
    </row>
    <row r="213" spans="1:5" ht="38.25">
      <c r="A213" s="30" t="s">
        <v>42</v>
      </c>
      <c r="E213" s="31" t="s">
        <v>980</v>
      </c>
    </row>
    <row r="214" spans="1:5" ht="12.75">
      <c r="A214" t="s">
        <v>44</v>
      </c>
      <c r="E214" s="29" t="s">
        <v>37</v>
      </c>
    </row>
    <row r="215" spans="1:16" ht="12.75">
      <c r="A215" s="19" t="s">
        <v>35</v>
      </c>
      <c s="23" t="s">
        <v>334</v>
      </c>
      <c s="23" t="s">
        <v>553</v>
      </c>
      <c s="19" t="s">
        <v>37</v>
      </c>
      <c s="24" t="s">
        <v>554</v>
      </c>
      <c s="25" t="s">
        <v>155</v>
      </c>
      <c s="26">
        <v>40.5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555</v>
      </c>
    </row>
    <row r="217" spans="1:5" ht="25.5">
      <c r="A217" s="30" t="s">
        <v>42</v>
      </c>
      <c r="E217" s="31" t="s">
        <v>977</v>
      </c>
    </row>
    <row r="218" spans="1:5" ht="12.75">
      <c r="A218" t="s">
        <v>44</v>
      </c>
      <c r="E218" s="29" t="s">
        <v>37</v>
      </c>
    </row>
    <row r="219" spans="1:18" ht="12.75" customHeight="1">
      <c r="A219" s="5" t="s">
        <v>33</v>
      </c>
      <c s="5"/>
      <c s="35" t="s">
        <v>27</v>
      </c>
      <c s="5"/>
      <c s="21" t="s">
        <v>560</v>
      </c>
      <c s="5"/>
      <c s="5"/>
      <c s="5"/>
      <c s="36">
        <f>0+Q219</f>
      </c>
      <c r="O219">
        <f>0+R219</f>
      </c>
      <c r="Q219">
        <f>0+I220</f>
      </c>
      <c>
        <f>0+O220</f>
      </c>
    </row>
    <row r="220" spans="1:16" ht="12.75">
      <c r="A220" s="19" t="s">
        <v>35</v>
      </c>
      <c s="23" t="s">
        <v>337</v>
      </c>
      <c s="23" t="s">
        <v>561</v>
      </c>
      <c s="19" t="s">
        <v>37</v>
      </c>
      <c s="24" t="s">
        <v>562</v>
      </c>
      <c s="25" t="s">
        <v>155</v>
      </c>
      <c s="26">
        <v>224.7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563</v>
      </c>
    </row>
    <row r="222" spans="1:5" ht="38.25">
      <c r="A222" s="30" t="s">
        <v>42</v>
      </c>
      <c r="E222" s="31" t="s">
        <v>981</v>
      </c>
    </row>
    <row r="223" spans="1:5" ht="12.75">
      <c r="A223" t="s">
        <v>44</v>
      </c>
      <c r="E223" s="29" t="s">
        <v>37</v>
      </c>
    </row>
    <row r="224" spans="1:18" ht="12.75" customHeight="1">
      <c r="A224" s="5" t="s">
        <v>33</v>
      </c>
      <c s="5"/>
      <c s="35" t="s">
        <v>74</v>
      </c>
      <c s="5"/>
      <c s="21" t="s">
        <v>89</v>
      </c>
      <c s="5"/>
      <c s="5"/>
      <c s="5"/>
      <c s="36">
        <f>0+Q224</f>
      </c>
      <c r="O224">
        <f>0+R224</f>
      </c>
      <c r="Q224">
        <f>0+I225+I229+I233+I237</f>
      </c>
      <c>
        <f>0+O225+O229+O233+O237</f>
      </c>
    </row>
    <row r="225" spans="1:16" ht="25.5">
      <c r="A225" s="19" t="s">
        <v>35</v>
      </c>
      <c s="23" t="s">
        <v>342</v>
      </c>
      <c s="23" t="s">
        <v>565</v>
      </c>
      <c s="19" t="s">
        <v>37</v>
      </c>
      <c s="24" t="s">
        <v>566</v>
      </c>
      <c s="25" t="s">
        <v>155</v>
      </c>
      <c s="26">
        <v>587.9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567</v>
      </c>
    </row>
    <row r="227" spans="1:5" ht="63.75">
      <c r="A227" s="30" t="s">
        <v>42</v>
      </c>
      <c r="E227" s="31" t="s">
        <v>982</v>
      </c>
    </row>
    <row r="228" spans="1:5" ht="12.75">
      <c r="A228" t="s">
        <v>44</v>
      </c>
      <c r="E228" s="29" t="s">
        <v>37</v>
      </c>
    </row>
    <row r="229" spans="1:16" ht="12.75">
      <c r="A229" s="19" t="s">
        <v>35</v>
      </c>
      <c s="23" t="s">
        <v>347</v>
      </c>
      <c s="23" t="s">
        <v>569</v>
      </c>
      <c s="19" t="s">
        <v>37</v>
      </c>
      <c s="24" t="s">
        <v>570</v>
      </c>
      <c s="25" t="s">
        <v>155</v>
      </c>
      <c s="26">
        <v>208.65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571</v>
      </c>
    </row>
    <row r="231" spans="1:5" ht="63.75">
      <c r="A231" s="30" t="s">
        <v>42</v>
      </c>
      <c r="E231" s="31" t="s">
        <v>983</v>
      </c>
    </row>
    <row r="232" spans="1:5" ht="12.75">
      <c r="A232" t="s">
        <v>44</v>
      </c>
      <c r="E232" s="29" t="s">
        <v>37</v>
      </c>
    </row>
    <row r="233" spans="1:16" ht="12.75">
      <c r="A233" s="19" t="s">
        <v>35</v>
      </c>
      <c s="23" t="s">
        <v>351</v>
      </c>
      <c s="23" t="s">
        <v>573</v>
      </c>
      <c s="19" t="s">
        <v>37</v>
      </c>
      <c s="24" t="s">
        <v>574</v>
      </c>
      <c s="25" t="s">
        <v>155</v>
      </c>
      <c s="26">
        <v>26.064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575</v>
      </c>
    </row>
    <row r="235" spans="1:5" ht="12.75">
      <c r="A235" s="30" t="s">
        <v>42</v>
      </c>
      <c r="E235" s="31" t="s">
        <v>984</v>
      </c>
    </row>
    <row r="236" spans="1:5" ht="12.75">
      <c r="A236" t="s">
        <v>44</v>
      </c>
      <c r="E236" s="29" t="s">
        <v>37</v>
      </c>
    </row>
    <row r="237" spans="1:16" ht="12.75">
      <c r="A237" s="19" t="s">
        <v>35</v>
      </c>
      <c s="23" t="s">
        <v>356</v>
      </c>
      <c s="23" t="s">
        <v>577</v>
      </c>
      <c s="19" t="s">
        <v>37</v>
      </c>
      <c s="24" t="s">
        <v>578</v>
      </c>
      <c s="25" t="s">
        <v>155</v>
      </c>
      <c s="26">
        <v>35.31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579</v>
      </c>
    </row>
    <row r="239" spans="1:5" ht="12.75">
      <c r="A239" s="30" t="s">
        <v>42</v>
      </c>
      <c r="E239" s="31" t="s">
        <v>985</v>
      </c>
    </row>
    <row r="240" spans="1:5" ht="12.75">
      <c r="A240" t="s">
        <v>44</v>
      </c>
      <c r="E240" s="29" t="s">
        <v>37</v>
      </c>
    </row>
    <row r="241" spans="1:18" ht="12.75" customHeight="1">
      <c r="A241" s="5" t="s">
        <v>33</v>
      </c>
      <c s="5"/>
      <c s="35" t="s">
        <v>76</v>
      </c>
      <c s="5"/>
      <c s="21" t="s">
        <v>293</v>
      </c>
      <c s="5"/>
      <c s="5"/>
      <c s="5"/>
      <c s="36">
        <f>0+Q241</f>
      </c>
      <c r="O241">
        <f>0+R241</f>
      </c>
      <c r="Q241">
        <f>0+I242+I246+I250</f>
      </c>
      <c>
        <f>0+O242+O246+O250</f>
      </c>
    </row>
    <row r="242" spans="1:16" ht="12.75">
      <c r="A242" s="19" t="s">
        <v>35</v>
      </c>
      <c s="23" t="s">
        <v>361</v>
      </c>
      <c s="23" t="s">
        <v>581</v>
      </c>
      <c s="19" t="s">
        <v>37</v>
      </c>
      <c s="24" t="s">
        <v>582</v>
      </c>
      <c s="25" t="s">
        <v>131</v>
      </c>
      <c s="26">
        <v>16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583</v>
      </c>
    </row>
    <row r="244" spans="1:5" ht="12.75">
      <c r="A244" s="30" t="s">
        <v>42</v>
      </c>
      <c r="E244" s="31" t="s">
        <v>986</v>
      </c>
    </row>
    <row r="245" spans="1:5" ht="12.75">
      <c r="A245" t="s">
        <v>44</v>
      </c>
      <c r="E245" s="29" t="s">
        <v>37</v>
      </c>
    </row>
    <row r="246" spans="1:16" ht="12.75">
      <c r="A246" s="19" t="s">
        <v>35</v>
      </c>
      <c s="23" t="s">
        <v>366</v>
      </c>
      <c s="23" t="s">
        <v>585</v>
      </c>
      <c s="19" t="s">
        <v>37</v>
      </c>
      <c s="24" t="s">
        <v>586</v>
      </c>
      <c s="25" t="s">
        <v>131</v>
      </c>
      <c s="26">
        <v>38.6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587</v>
      </c>
    </row>
    <row r="248" spans="1:5" ht="12.75">
      <c r="A248" s="30" t="s">
        <v>42</v>
      </c>
      <c r="E248" s="31" t="s">
        <v>964</v>
      </c>
    </row>
    <row r="249" spans="1:5" ht="12.75">
      <c r="A249" t="s">
        <v>44</v>
      </c>
      <c r="E249" s="29" t="s">
        <v>37</v>
      </c>
    </row>
    <row r="250" spans="1:16" ht="12.75">
      <c r="A250" s="19" t="s">
        <v>35</v>
      </c>
      <c s="23" t="s">
        <v>370</v>
      </c>
      <c s="23" t="s">
        <v>588</v>
      </c>
      <c s="19" t="s">
        <v>37</v>
      </c>
      <c s="24" t="s">
        <v>589</v>
      </c>
      <c s="25" t="s">
        <v>131</v>
      </c>
      <c s="26">
        <v>230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590</v>
      </c>
    </row>
    <row r="252" spans="1:5" ht="38.25">
      <c r="A252" s="30" t="s">
        <v>42</v>
      </c>
      <c r="E252" s="31" t="s">
        <v>987</v>
      </c>
    </row>
    <row r="253" spans="1:5" ht="12.75">
      <c r="A253" t="s">
        <v>44</v>
      </c>
      <c r="E253" s="29" t="s">
        <v>37</v>
      </c>
    </row>
    <row r="254" spans="1:18" ht="12.75" customHeight="1">
      <c r="A254" s="5" t="s">
        <v>33</v>
      </c>
      <c s="5"/>
      <c s="35" t="s">
        <v>30</v>
      </c>
      <c s="5"/>
      <c s="21" t="s">
        <v>303</v>
      </c>
      <c s="5"/>
      <c s="5"/>
      <c s="5"/>
      <c s="36">
        <f>0+Q254</f>
      </c>
      <c r="O254">
        <f>0+R254</f>
      </c>
      <c r="Q254">
        <f>0+I255+I259+I263+I267+I271+I275+I279+I283+I287+I291+I295+I299+I303+I307+I311+I315+I319+I323+I327</f>
      </c>
      <c>
        <f>0+O255+O259+O263+O267+O271+O275+O279+O283+O287+O291+O295+O299+O303+O307+O311+O315+O319+O323+O327</f>
      </c>
    </row>
    <row r="255" spans="1:16" ht="12.75">
      <c r="A255" s="19" t="s">
        <v>35</v>
      </c>
      <c s="23" t="s">
        <v>373</v>
      </c>
      <c s="23" t="s">
        <v>596</v>
      </c>
      <c s="19" t="s">
        <v>37</v>
      </c>
      <c s="24" t="s">
        <v>597</v>
      </c>
      <c s="25" t="s">
        <v>131</v>
      </c>
      <c s="26">
        <v>10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598</v>
      </c>
    </row>
    <row r="257" spans="1:5" ht="38.25">
      <c r="A257" s="30" t="s">
        <v>42</v>
      </c>
      <c r="E257" s="31" t="s">
        <v>988</v>
      </c>
    </row>
    <row r="258" spans="1:5" ht="12.75">
      <c r="A258" t="s">
        <v>44</v>
      </c>
      <c r="E258" s="29" t="s">
        <v>37</v>
      </c>
    </row>
    <row r="259" spans="1:16" ht="12.75">
      <c r="A259" s="19" t="s">
        <v>35</v>
      </c>
      <c s="23" t="s">
        <v>595</v>
      </c>
      <c s="23" t="s">
        <v>601</v>
      </c>
      <c s="19" t="s">
        <v>37</v>
      </c>
      <c s="24" t="s">
        <v>602</v>
      </c>
      <c s="25" t="s">
        <v>131</v>
      </c>
      <c s="26">
        <v>92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603</v>
      </c>
    </row>
    <row r="261" spans="1:5" ht="38.25">
      <c r="A261" s="30" t="s">
        <v>42</v>
      </c>
      <c r="E261" s="31" t="s">
        <v>989</v>
      </c>
    </row>
    <row r="262" spans="1:5" ht="12.75">
      <c r="A262" t="s">
        <v>44</v>
      </c>
      <c r="E262" s="29" t="s">
        <v>37</v>
      </c>
    </row>
    <row r="263" spans="1:16" ht="12.75">
      <c r="A263" s="19" t="s">
        <v>35</v>
      </c>
      <c s="23" t="s">
        <v>600</v>
      </c>
      <c s="23" t="s">
        <v>606</v>
      </c>
      <c s="19" t="s">
        <v>37</v>
      </c>
      <c s="24" t="s">
        <v>607</v>
      </c>
      <c s="25" t="s">
        <v>131</v>
      </c>
      <c s="26">
        <v>107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990</v>
      </c>
    </row>
    <row r="265" spans="1:5" ht="38.25">
      <c r="A265" s="30" t="s">
        <v>42</v>
      </c>
      <c r="E265" s="31" t="s">
        <v>991</v>
      </c>
    </row>
    <row r="266" spans="1:5" ht="12.75">
      <c r="A266" t="s">
        <v>44</v>
      </c>
      <c r="E266" s="29" t="s">
        <v>37</v>
      </c>
    </row>
    <row r="267" spans="1:16" ht="12.75">
      <c r="A267" s="19" t="s">
        <v>35</v>
      </c>
      <c s="23" t="s">
        <v>605</v>
      </c>
      <c s="23" t="s">
        <v>616</v>
      </c>
      <c s="19" t="s">
        <v>37</v>
      </c>
      <c s="24" t="s">
        <v>617</v>
      </c>
      <c s="25" t="s">
        <v>131</v>
      </c>
      <c s="26">
        <v>112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992</v>
      </c>
    </row>
    <row r="269" spans="1:5" ht="38.25">
      <c r="A269" s="30" t="s">
        <v>42</v>
      </c>
      <c r="E269" s="31" t="s">
        <v>993</v>
      </c>
    </row>
    <row r="270" spans="1:5" ht="12.75">
      <c r="A270" t="s">
        <v>44</v>
      </c>
      <c r="E270" s="29" t="s">
        <v>37</v>
      </c>
    </row>
    <row r="271" spans="1:16" ht="12.75">
      <c r="A271" s="19" t="s">
        <v>35</v>
      </c>
      <c s="23" t="s">
        <v>610</v>
      </c>
      <c s="23" t="s">
        <v>624</v>
      </c>
      <c s="19" t="s">
        <v>37</v>
      </c>
      <c s="24" t="s">
        <v>625</v>
      </c>
      <c s="25" t="s">
        <v>86</v>
      </c>
      <c s="26">
        <v>6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626</v>
      </c>
    </row>
    <row r="273" spans="1:5" ht="51">
      <c r="A273" s="30" t="s">
        <v>42</v>
      </c>
      <c r="E273" s="31" t="s">
        <v>627</v>
      </c>
    </row>
    <row r="274" spans="1:5" ht="12.75">
      <c r="A274" t="s">
        <v>44</v>
      </c>
      <c r="E274" s="29" t="s">
        <v>37</v>
      </c>
    </row>
    <row r="275" spans="1:16" ht="12.75">
      <c r="A275" s="19" t="s">
        <v>35</v>
      </c>
      <c s="23" t="s">
        <v>615</v>
      </c>
      <c s="23" t="s">
        <v>629</v>
      </c>
      <c s="19" t="s">
        <v>37</v>
      </c>
      <c s="24" t="s">
        <v>630</v>
      </c>
      <c s="25" t="s">
        <v>86</v>
      </c>
      <c s="26">
        <v>2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37</v>
      </c>
    </row>
    <row r="277" spans="1:5" ht="12.75">
      <c r="A277" s="30" t="s">
        <v>42</v>
      </c>
      <c r="E277" s="31" t="s">
        <v>88</v>
      </c>
    </row>
    <row r="278" spans="1:5" ht="12.75">
      <c r="A278" t="s">
        <v>44</v>
      </c>
      <c r="E278" s="29" t="s">
        <v>37</v>
      </c>
    </row>
    <row r="279" spans="1:16" ht="12.75">
      <c r="A279" s="19" t="s">
        <v>35</v>
      </c>
      <c s="23" t="s">
        <v>620</v>
      </c>
      <c s="23" t="s">
        <v>632</v>
      </c>
      <c s="19" t="s">
        <v>37</v>
      </c>
      <c s="24" t="s">
        <v>633</v>
      </c>
      <c s="25" t="s">
        <v>131</v>
      </c>
      <c s="26">
        <v>63.2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994</v>
      </c>
    </row>
    <row r="281" spans="1:5" ht="25.5">
      <c r="A281" s="30" t="s">
        <v>42</v>
      </c>
      <c r="E281" s="31" t="s">
        <v>995</v>
      </c>
    </row>
    <row r="282" spans="1:5" ht="12.75">
      <c r="A282" t="s">
        <v>44</v>
      </c>
      <c r="E282" s="29" t="s">
        <v>37</v>
      </c>
    </row>
    <row r="283" spans="1:16" ht="12.75">
      <c r="A283" s="19" t="s">
        <v>35</v>
      </c>
      <c s="23" t="s">
        <v>623</v>
      </c>
      <c s="23" t="s">
        <v>637</v>
      </c>
      <c s="19" t="s">
        <v>37</v>
      </c>
      <c s="24" t="s">
        <v>638</v>
      </c>
      <c s="25" t="s">
        <v>131</v>
      </c>
      <c s="26">
        <v>20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639</v>
      </c>
    </row>
    <row r="285" spans="1:5" ht="12.75">
      <c r="A285" s="30" t="s">
        <v>42</v>
      </c>
      <c r="E285" s="31" t="s">
        <v>996</v>
      </c>
    </row>
    <row r="286" spans="1:5" ht="12.75">
      <c r="A286" t="s">
        <v>44</v>
      </c>
      <c r="E286" s="29" t="s">
        <v>37</v>
      </c>
    </row>
    <row r="287" spans="1:16" ht="12.75">
      <c r="A287" s="19" t="s">
        <v>35</v>
      </c>
      <c s="23" t="s">
        <v>628</v>
      </c>
      <c s="23" t="s">
        <v>642</v>
      </c>
      <c s="19" t="s">
        <v>37</v>
      </c>
      <c s="24" t="s">
        <v>643</v>
      </c>
      <c s="25" t="s">
        <v>86</v>
      </c>
      <c s="26">
        <v>4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37</v>
      </c>
    </row>
    <row r="289" spans="1:5" ht="51">
      <c r="A289" s="30" t="s">
        <v>42</v>
      </c>
      <c r="E289" s="31" t="s">
        <v>997</v>
      </c>
    </row>
    <row r="290" spans="1:5" ht="12.75">
      <c r="A290" t="s">
        <v>44</v>
      </c>
      <c r="E290" s="29" t="s">
        <v>37</v>
      </c>
    </row>
    <row r="291" spans="1:16" ht="12.75">
      <c r="A291" s="19" t="s">
        <v>35</v>
      </c>
      <c s="23" t="s">
        <v>631</v>
      </c>
      <c s="23" t="s">
        <v>646</v>
      </c>
      <c s="19" t="s">
        <v>37</v>
      </c>
      <c s="24" t="s">
        <v>647</v>
      </c>
      <c s="25" t="s">
        <v>86</v>
      </c>
      <c s="26">
        <v>24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37</v>
      </c>
    </row>
    <row r="293" spans="1:5" ht="25.5">
      <c r="A293" s="30" t="s">
        <v>42</v>
      </c>
      <c r="E293" s="31" t="s">
        <v>998</v>
      </c>
    </row>
    <row r="294" spans="1:5" ht="12.75">
      <c r="A294" t="s">
        <v>44</v>
      </c>
      <c r="E294" s="29" t="s">
        <v>37</v>
      </c>
    </row>
    <row r="295" spans="1:16" ht="12.75">
      <c r="A295" s="19" t="s">
        <v>35</v>
      </c>
      <c s="23" t="s">
        <v>636</v>
      </c>
      <c s="23" t="s">
        <v>650</v>
      </c>
      <c s="19" t="s">
        <v>37</v>
      </c>
      <c s="24" t="s">
        <v>651</v>
      </c>
      <c s="25" t="s">
        <v>155</v>
      </c>
      <c s="26">
        <v>535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652</v>
      </c>
    </row>
    <row r="297" spans="1:5" ht="25.5">
      <c r="A297" s="30" t="s">
        <v>42</v>
      </c>
      <c r="E297" s="31" t="s">
        <v>999</v>
      </c>
    </row>
    <row r="298" spans="1:5" ht="12.75">
      <c r="A298" t="s">
        <v>44</v>
      </c>
      <c r="E298" s="29" t="s">
        <v>37</v>
      </c>
    </row>
    <row r="299" spans="1:16" ht="12.75">
      <c r="A299" s="19" t="s">
        <v>35</v>
      </c>
      <c s="23" t="s">
        <v>641</v>
      </c>
      <c s="23" t="s">
        <v>655</v>
      </c>
      <c s="19" t="s">
        <v>37</v>
      </c>
      <c s="24" t="s">
        <v>656</v>
      </c>
      <c s="25" t="s">
        <v>155</v>
      </c>
      <c s="26">
        <v>1400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657</v>
      </c>
    </row>
    <row r="301" spans="1:5" ht="12.75">
      <c r="A301" s="30" t="s">
        <v>42</v>
      </c>
      <c r="E301" s="31" t="s">
        <v>1000</v>
      </c>
    </row>
    <row r="302" spans="1:5" ht="12.75">
      <c r="A302" t="s">
        <v>44</v>
      </c>
      <c r="E302" s="29" t="s">
        <v>37</v>
      </c>
    </row>
    <row r="303" spans="1:16" ht="12.75">
      <c r="A303" s="19" t="s">
        <v>35</v>
      </c>
      <c s="23" t="s">
        <v>645</v>
      </c>
      <c s="23" t="s">
        <v>660</v>
      </c>
      <c s="19" t="s">
        <v>37</v>
      </c>
      <c s="24" t="s">
        <v>661</v>
      </c>
      <c s="25" t="s">
        <v>113</v>
      </c>
      <c s="26">
        <v>515.2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662</v>
      </c>
    </row>
    <row r="305" spans="1:5" ht="25.5">
      <c r="A305" s="30" t="s">
        <v>42</v>
      </c>
      <c r="E305" s="31" t="s">
        <v>1001</v>
      </c>
    </row>
    <row r="306" spans="1:5" ht="12.75">
      <c r="A306" t="s">
        <v>44</v>
      </c>
      <c r="E306" s="29" t="s">
        <v>37</v>
      </c>
    </row>
    <row r="307" spans="1:16" ht="12.75">
      <c r="A307" s="19" t="s">
        <v>35</v>
      </c>
      <c s="23" t="s">
        <v>649</v>
      </c>
      <c s="23" t="s">
        <v>367</v>
      </c>
      <c s="19" t="s">
        <v>37</v>
      </c>
      <c s="24" t="s">
        <v>368</v>
      </c>
      <c s="25" t="s">
        <v>113</v>
      </c>
      <c s="26">
        <v>81.75</v>
      </c>
      <c s="27">
        <v>0</v>
      </c>
      <c s="27">
        <f>ROUND(ROUND(H307,2)*ROUND(G307,3),2)</f>
      </c>
      <c r="O307">
        <f>(I307*21)/100</f>
      </c>
      <c t="s">
        <v>13</v>
      </c>
    </row>
    <row r="308" spans="1:5" ht="12.75">
      <c r="A308" s="28" t="s">
        <v>40</v>
      </c>
      <c r="E308" s="29" t="s">
        <v>665</v>
      </c>
    </row>
    <row r="309" spans="1:5" ht="38.25">
      <c r="A309" s="30" t="s">
        <v>42</v>
      </c>
      <c r="E309" s="31" t="s">
        <v>1002</v>
      </c>
    </row>
    <row r="310" spans="1:5" ht="12.75">
      <c r="A310" t="s">
        <v>44</v>
      </c>
      <c r="E310" s="29" t="s">
        <v>37</v>
      </c>
    </row>
    <row r="311" spans="1:16" ht="12.75">
      <c r="A311" s="19" t="s">
        <v>35</v>
      </c>
      <c s="23" t="s">
        <v>654</v>
      </c>
      <c s="23" t="s">
        <v>668</v>
      </c>
      <c s="19" t="s">
        <v>65</v>
      </c>
      <c s="24" t="s">
        <v>669</v>
      </c>
      <c s="25" t="s">
        <v>113</v>
      </c>
      <c s="26">
        <v>221.1</v>
      </c>
      <c s="27">
        <v>0</v>
      </c>
      <c s="27">
        <f>ROUND(ROUND(H311,2)*ROUND(G311,3),2)</f>
      </c>
      <c r="O311">
        <f>(I311*21)/100</f>
      </c>
      <c t="s">
        <v>13</v>
      </c>
    </row>
    <row r="312" spans="1:5" ht="12.75">
      <c r="A312" s="28" t="s">
        <v>40</v>
      </c>
      <c r="E312" s="29" t="s">
        <v>1003</v>
      </c>
    </row>
    <row r="313" spans="1:5" ht="89.25">
      <c r="A313" s="30" t="s">
        <v>42</v>
      </c>
      <c r="E313" s="31" t="s">
        <v>1004</v>
      </c>
    </row>
    <row r="314" spans="1:5" ht="12.75">
      <c r="A314" t="s">
        <v>44</v>
      </c>
      <c r="E314" s="29" t="s">
        <v>37</v>
      </c>
    </row>
    <row r="315" spans="1:16" ht="12.75">
      <c r="A315" s="19" t="s">
        <v>35</v>
      </c>
      <c s="23" t="s">
        <v>659</v>
      </c>
      <c s="23" t="s">
        <v>668</v>
      </c>
      <c s="19" t="s">
        <v>68</v>
      </c>
      <c s="24" t="s">
        <v>669</v>
      </c>
      <c s="25" t="s">
        <v>113</v>
      </c>
      <c s="26">
        <v>681.5</v>
      </c>
      <c s="27">
        <v>0</v>
      </c>
      <c s="27">
        <f>ROUND(ROUND(H315,2)*ROUND(G315,3),2)</f>
      </c>
      <c r="O315">
        <f>(I315*21)/100</f>
      </c>
      <c t="s">
        <v>13</v>
      </c>
    </row>
    <row r="316" spans="1:5" ht="12.75">
      <c r="A316" s="28" t="s">
        <v>40</v>
      </c>
      <c r="E316" s="29" t="s">
        <v>673</v>
      </c>
    </row>
    <row r="317" spans="1:5" ht="51">
      <c r="A317" s="30" t="s">
        <v>42</v>
      </c>
      <c r="E317" s="31" t="s">
        <v>1005</v>
      </c>
    </row>
    <row r="318" spans="1:5" ht="12.75">
      <c r="A318" t="s">
        <v>44</v>
      </c>
      <c r="E318" s="29" t="s">
        <v>37</v>
      </c>
    </row>
    <row r="319" spans="1:16" ht="12.75">
      <c r="A319" s="19" t="s">
        <v>35</v>
      </c>
      <c s="23" t="s">
        <v>664</v>
      </c>
      <c s="23" t="s">
        <v>1006</v>
      </c>
      <c s="19" t="s">
        <v>65</v>
      </c>
      <c s="24" t="s">
        <v>1007</v>
      </c>
      <c s="25" t="s">
        <v>86</v>
      </c>
      <c s="26">
        <v>2</v>
      </c>
      <c s="27">
        <v>0</v>
      </c>
      <c s="27">
        <f>ROUND(ROUND(H319,2)*ROUND(G319,3),2)</f>
      </c>
      <c r="O319">
        <f>(I319*21)/100</f>
      </c>
      <c t="s">
        <v>13</v>
      </c>
    </row>
    <row r="320" spans="1:5" ht="25.5">
      <c r="A320" s="28" t="s">
        <v>40</v>
      </c>
      <c r="E320" s="29" t="s">
        <v>1008</v>
      </c>
    </row>
    <row r="321" spans="1:5" ht="12.75">
      <c r="A321" s="30" t="s">
        <v>42</v>
      </c>
      <c r="E321" s="31" t="s">
        <v>88</v>
      </c>
    </row>
    <row r="322" spans="1:5" ht="12.75">
      <c r="A322" t="s">
        <v>44</v>
      </c>
      <c r="E322" s="29" t="s">
        <v>37</v>
      </c>
    </row>
    <row r="323" spans="1:16" ht="12.75">
      <c r="A323" s="19" t="s">
        <v>35</v>
      </c>
      <c s="23" t="s">
        <v>667</v>
      </c>
      <c s="23" t="s">
        <v>1009</v>
      </c>
      <c s="19" t="s">
        <v>65</v>
      </c>
      <c s="24" t="s">
        <v>1010</v>
      </c>
      <c s="25" t="s">
        <v>131</v>
      </c>
      <c s="26">
        <v>69</v>
      </c>
      <c s="27">
        <v>0</v>
      </c>
      <c s="27">
        <f>ROUND(ROUND(H323,2)*ROUND(G323,3),2)</f>
      </c>
      <c r="O323">
        <f>(I323*21)/100</f>
      </c>
      <c t="s">
        <v>13</v>
      </c>
    </row>
    <row r="324" spans="1:5" ht="38.25">
      <c r="A324" s="28" t="s">
        <v>40</v>
      </c>
      <c r="E324" s="29" t="s">
        <v>1011</v>
      </c>
    </row>
    <row r="325" spans="1:5" ht="38.25">
      <c r="A325" s="30" t="s">
        <v>42</v>
      </c>
      <c r="E325" s="31" t="s">
        <v>1012</v>
      </c>
    </row>
    <row r="326" spans="1:5" ht="12.75">
      <c r="A326" t="s">
        <v>44</v>
      </c>
      <c r="E326" s="29" t="s">
        <v>37</v>
      </c>
    </row>
    <row r="327" spans="1:16" ht="12.75">
      <c r="A327" s="19" t="s">
        <v>35</v>
      </c>
      <c s="23" t="s">
        <v>672</v>
      </c>
      <c s="23" t="s">
        <v>676</v>
      </c>
      <c s="19" t="s">
        <v>37</v>
      </c>
      <c s="24" t="s">
        <v>677</v>
      </c>
      <c s="25" t="s">
        <v>155</v>
      </c>
      <c s="26">
        <v>475</v>
      </c>
      <c s="27">
        <v>0</v>
      </c>
      <c s="27">
        <f>ROUND(ROUND(H327,2)*ROUND(G327,3),2)</f>
      </c>
      <c r="O327">
        <f>(I327*21)/100</f>
      </c>
      <c t="s">
        <v>13</v>
      </c>
    </row>
    <row r="328" spans="1:5" ht="12.75">
      <c r="A328" s="28" t="s">
        <v>40</v>
      </c>
      <c r="E328" s="29" t="s">
        <v>37</v>
      </c>
    </row>
    <row r="329" spans="1:5" ht="12.75">
      <c r="A329" s="30" t="s">
        <v>42</v>
      </c>
      <c r="E329" s="31" t="s">
        <v>1013</v>
      </c>
    </row>
    <row r="330" spans="1:5" ht="12.75">
      <c r="A330" t="s">
        <v>44</v>
      </c>
      <c r="E330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