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Krycí list" sheetId="1" r:id="rId1"/>
    <sheet name="Rekapitulace" sheetId="2" r:id="rId2"/>
    <sheet name="Položky" sheetId="3" r:id="rId3"/>
  </sheets>
  <definedNames>
    <definedName name="BPK1">'Položky'!#REF!</definedName>
    <definedName name="BPK2">'Položky'!#REF!</definedName>
    <definedName name="BPK3">'Položky'!#REF!</definedName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'Rekapitulace'!$G$16</definedName>
    <definedName name="Dodavka0">'Položky'!#REF!</definedName>
    <definedName name="HSV">'Rekapitulace'!$E$16</definedName>
    <definedName name="HSV0">'Položky'!#REF!</definedName>
    <definedName name="HZS">'Rekapitulace'!$I$16</definedName>
    <definedName name="HZS0">'Položky'!#REF!</definedName>
    <definedName name="JKSO">'Krycí list'!$F$4</definedName>
    <definedName name="MJ">'Krycí list'!$G$4</definedName>
    <definedName name="Mont">'Rekapitulace'!$H$16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'Položky'!$1:$6</definedName>
    <definedName name="_xlnm.Print_Titles" localSheetId="1">'Rekapitulace'!$1:$6</definedName>
    <definedName name="Objednatel">'Krycí list'!$C$8</definedName>
    <definedName name="_xlnm.Print_Area" localSheetId="0">'Krycí list'!$A$1:$G$44</definedName>
    <definedName name="_xlnm.Print_Area" localSheetId="2">'Položky'!$A$1:$G$177</definedName>
    <definedName name="_xlnm.Print_Area" localSheetId="1">'Rekapitulace'!$A$1:$I$30</definedName>
    <definedName name="PocetMJ">'Krycí list'!$G$7</definedName>
    <definedName name="Poznamka">'Krycí list'!$B$36</definedName>
    <definedName name="Projektant">'Krycí list'!$C$7</definedName>
    <definedName name="PSV">'Rekapitulace'!$F$16</definedName>
    <definedName name="PSV0">'Položky'!#REF!</definedName>
    <definedName name="SazbaDPH1">'Krycí list'!$C$29</definedName>
    <definedName name="SazbaDPH2">'Krycí list'!$C$31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'Rekapitulace'!$H$29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list'!$G$9</definedName>
    <definedName name="Zaklad22">'Krycí list'!$F$31</definedName>
    <definedName name="Zaklad5">'Krycí list'!$F$29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<sst xmlns="http://schemas.openxmlformats.org/spreadsheetml/2006/main" count="531" uniqueCount="368">
  <si>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</si>
  <si>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</si>
  <si>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</si>
  <si>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</si>
  <si>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</si>
  <si>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</si>
  <si>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</si>
  <si>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</si>
  <si>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</si>
  <si>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</si>
  <si>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</si>
  <si>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</si>
  <si>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</si>
  <si>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</si>
  <si>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</si>
  <si>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</si>
  <si>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</si>
  <si>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</si>
  <si>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</si>
  <si>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</si>
  <si>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</si>
  <si>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</si>
  <si>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</si>
  <si>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</si>
  <si>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</si>
  <si>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</si>
  <si>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</si>
  <si>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</si>
  <si>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</si>
  <si>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</si>
  <si>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</si>
  <si>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</si>
  <si>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</si>
  <si>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</si>
  <si>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</si>
  <si>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</si>
  <si>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</si>
  <si>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</si>
  <si>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</si>
  <si>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</si>
  <si>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</si>
  <si>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</si>
  <si>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</si>
  <si>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</si>
  <si>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Rozpočet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</si>
  <si>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</si>
  <si>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</si>
  <si>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</si>
  <si>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</si>
  <si>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</si>
  <si>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</si>
  <si>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</si>
  <si>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</si>
  <si>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</si>
  <si>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</si>
  <si>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</si>
  <si>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</si>
  <si>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</si>
  <si>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</si>
  <si>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</si>
  <si>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</si>
  <si>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</si>
  <si>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</si>
  <si>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</si>
  <si>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</si>
  <si>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</si>
  <si>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</si>
  <si>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</si>
  <si>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</si>
  <si>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</si>
  <si>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ks</t>
  </si>
  <si>
    <t>Celkem za</t>
  </si>
  <si>
    <t>426</t>
  </si>
  <si>
    <t>Oprava kanalizace u technického pavilonu a kotelny</t>
  </si>
  <si>
    <t>bm</t>
  </si>
  <si>
    <t>110002499T00</t>
  </si>
  <si>
    <t>Vytýčení trasy kanalizace</t>
  </si>
  <si>
    <t>111002500T00</t>
  </si>
  <si>
    <t>PD skutečného provedení</t>
  </si>
  <si>
    <t>111002504T00</t>
  </si>
  <si>
    <t>Skutečné zaměření</t>
  </si>
  <si>
    <t>kompl.</t>
  </si>
  <si>
    <t>113106231R00</t>
  </si>
  <si>
    <t>Rozebrání dlažeb ze zámkové dlažby v kamenivu</t>
  </si>
  <si>
    <t>m2</t>
  </si>
  <si>
    <t>113107620R00</t>
  </si>
  <si>
    <t>Odstranění podkladu nad 50 m2,kam.drcené tl.20 cm</t>
  </si>
  <si>
    <t>113202111R00</t>
  </si>
  <si>
    <t>Vytrhání obrub z krajníků nebo obrubníků stojatých</t>
  </si>
  <si>
    <t>m</t>
  </si>
  <si>
    <t>114211103T00</t>
  </si>
  <si>
    <t>Odstranění betonových trub do DN 300 mm</t>
  </si>
  <si>
    <t>115101202R00</t>
  </si>
  <si>
    <t>Čerpání vody na výšku do 10 m, přítok 500 - 1000 l</t>
  </si>
  <si>
    <t>h</t>
  </si>
  <si>
    <t>115101302R00</t>
  </si>
  <si>
    <t>Pohotovost čerp.soupravy, výška 10 m,přítok 1000 l</t>
  </si>
  <si>
    <t>den</t>
  </si>
  <si>
    <t>119001401R00</t>
  </si>
  <si>
    <t>Dočasné zajištění ocelového potrubí do DN 200 mm</t>
  </si>
  <si>
    <t>119001412R00</t>
  </si>
  <si>
    <t>Dočasné zajištění beton.a plast.potrubí DN 200-500</t>
  </si>
  <si>
    <t>119001423R00</t>
  </si>
  <si>
    <t>Dočasné zajištění kabelů - v počtu nad 6 kabelů</t>
  </si>
  <si>
    <t>120001101R00</t>
  </si>
  <si>
    <t>Příplatek za ztížení vykopávky v blízkosti vedení</t>
  </si>
  <si>
    <t>m3</t>
  </si>
  <si>
    <t>10*1,20*1,80</t>
  </si>
  <si>
    <t>1*1,20*2,95</t>
  </si>
  <si>
    <t>1*1,20*2,42</t>
  </si>
  <si>
    <t>4*1,20*2,90</t>
  </si>
  <si>
    <t>5*1,20*1,80</t>
  </si>
  <si>
    <t>3*1,20*2,70</t>
  </si>
  <si>
    <t>122201101R00</t>
  </si>
  <si>
    <t>Odkopávky nezapažené v hor. 3 do 100 m3</t>
  </si>
  <si>
    <t>277,03*0,27</t>
  </si>
  <si>
    <t>122201109R00</t>
  </si>
  <si>
    <t>Příplatek za lepivost - odkopávky v hor. 3</t>
  </si>
  <si>
    <t>74,80*0,60</t>
  </si>
  <si>
    <t>130901121R00</t>
  </si>
  <si>
    <t>Bourání konstrukcí z betonu prostého ve vykopávk.</t>
  </si>
  <si>
    <t>3,14*0,60*0,60*2,85</t>
  </si>
  <si>
    <t>132201110R00</t>
  </si>
  <si>
    <t>Hloubení rýh š.do 60 cm v hor.3 do 50 m3, STROJNĚ</t>
  </si>
  <si>
    <t>37*0,30*0,44</t>
  </si>
  <si>
    <t>132201119R00</t>
  </si>
  <si>
    <t>Příplatek za lepivost - hloubení rýh 60 cm v hor.3</t>
  </si>
  <si>
    <t>4,88*0,60</t>
  </si>
  <si>
    <t>132201212R00</t>
  </si>
  <si>
    <t>Hloubení rýh š.do 200 cm hor.3 do 1000m3,STROJNĚ</t>
  </si>
  <si>
    <t>39*1,20*2,71</t>
  </si>
  <si>
    <t>2*6*1,20*1,80</t>
  </si>
  <si>
    <t>5*1,20*2,60</t>
  </si>
  <si>
    <t>5*1,20*1,30</t>
  </si>
  <si>
    <t>1*1,20*1,80</t>
  </si>
  <si>
    <t>2*1,20*1,30</t>
  </si>
  <si>
    <t>132201219R00</t>
  </si>
  <si>
    <t>Příplatek za lepivost - hloubení rýh 200cm v hor.3</t>
  </si>
  <si>
    <t>181,43*0,60</t>
  </si>
  <si>
    <t>132301210R00</t>
  </si>
  <si>
    <t>Hloubení rýh š.do 200 cm hor.4 do 50 m3, STROJNĚ</t>
  </si>
  <si>
    <t>2*1,20*0,50</t>
  </si>
  <si>
    <t>5*1,20*1,40</t>
  </si>
  <si>
    <t>132301219R00</t>
  </si>
  <si>
    <t>Příplatek za lepivost - hloubení rýh 200cm v hor.4</t>
  </si>
  <si>
    <t>9,60*0,60</t>
  </si>
  <si>
    <t>133201101R00</t>
  </si>
  <si>
    <t>Hloubení šachet v hor.3 do 100 m3</t>
  </si>
  <si>
    <t>2,50*2,50*1,30</t>
  </si>
  <si>
    <t>2,50*2,50*2,85</t>
  </si>
  <si>
    <t>3*1,0*1,0*1,30</t>
  </si>
  <si>
    <t>133201109R00</t>
  </si>
  <si>
    <t>Příplatek za lepivost - hloubení šachet v hor.3</t>
  </si>
  <si>
    <t>29,84*0,60</t>
  </si>
  <si>
    <t>133301101R00</t>
  </si>
  <si>
    <t>Hloubení šachet v hor.4 do 100 m3</t>
  </si>
  <si>
    <t>2,50*2,50*1,43</t>
  </si>
  <si>
    <t>3*1,0*1,0*0,27</t>
  </si>
  <si>
    <t>133301109R00</t>
  </si>
  <si>
    <t>Příplatek za lepivost - hloubení šachet v hor.4</t>
  </si>
  <si>
    <t>9,75*0,60</t>
  </si>
  <si>
    <t>139601102R00</t>
  </si>
  <si>
    <t>Ruční výkop jam, rýh a šachet v hornině tř. 3</t>
  </si>
  <si>
    <t>151101102R00</t>
  </si>
  <si>
    <t>Pažení a rozepření stěn rýh - příložné - hl. do 4m</t>
  </si>
  <si>
    <t>2*2*4*2,70</t>
  </si>
  <si>
    <t>11*1,80*2</t>
  </si>
  <si>
    <t>3*1,57*1,0*2</t>
  </si>
  <si>
    <t>151101112R00</t>
  </si>
  <si>
    <t>Odstranění pažení stěn rýh - příložné - hl. do 4 m</t>
  </si>
  <si>
    <t>151811213R00</t>
  </si>
  <si>
    <t>Montáž lehkého pažic.boxu dl.3m, š.1,5m, hl.2,92m</t>
  </si>
  <si>
    <t>kus</t>
  </si>
  <si>
    <t>151813212R00</t>
  </si>
  <si>
    <t>Dmtž lehkého pažicího boxu dl.3m, š.1,5m, hl.1,95m</t>
  </si>
  <si>
    <t>161101102R00</t>
  </si>
  <si>
    <t>Svislé přemístění výkopku z hor.1-4 do 4,0 m</t>
  </si>
  <si>
    <t>(181,43+9,60+41,96)*0,55</t>
  </si>
  <si>
    <t>162701155R00</t>
  </si>
  <si>
    <t>Vodorovné přemístění výkopku z hor.5-7 do 10000 m</t>
  </si>
  <si>
    <t>171201101R00</t>
  </si>
  <si>
    <t>Uložení sypaniny do násypů nezhutněných</t>
  </si>
  <si>
    <t>175101101R00</t>
  </si>
  <si>
    <t>Obsyp potrubí bez prohození sypaniny</t>
  </si>
  <si>
    <t>181101102R00</t>
  </si>
  <si>
    <t>Úprava pláně v zářezech v hor. 1-4, se zhutněním</t>
  </si>
  <si>
    <t>199000002R00</t>
  </si>
  <si>
    <t>Poplatek za skládku horniny 1- 4</t>
  </si>
  <si>
    <t>58337330</t>
  </si>
  <si>
    <t>Štěrkopísek frakce 0-22 A</t>
  </si>
  <si>
    <t>T</t>
  </si>
  <si>
    <t>36,78*1,70</t>
  </si>
  <si>
    <t>979081111R00</t>
  </si>
  <si>
    <t xml:space="preserve">Odvoz suti a vybour. hmot na skládku do 1 km </t>
  </si>
  <si>
    <t>t</t>
  </si>
  <si>
    <t>979081121R00</t>
  </si>
  <si>
    <t xml:space="preserve">Příplatek k odvozu za každý další 1 km </t>
  </si>
  <si>
    <t>2</t>
  </si>
  <si>
    <t>Základy a zvláštní zakládání</t>
  </si>
  <si>
    <t>212532111R00</t>
  </si>
  <si>
    <t>Lože trativodu z kameniva hrub.drceného,16-32 mm</t>
  </si>
  <si>
    <t>37*0,30*0,10</t>
  </si>
  <si>
    <t>212561111R00</t>
  </si>
  <si>
    <t>Výplň odvodňov. trativodů kam. hrubě drcen. 16 mm</t>
  </si>
  <si>
    <t>37*0,30*0,20</t>
  </si>
  <si>
    <t>212753114R00</t>
  </si>
  <si>
    <t>Montáž ohebné dren. trubky do rýhy DN 100,bez lože</t>
  </si>
  <si>
    <t>212971110R00</t>
  </si>
  <si>
    <t>Opláštění trativodů z geotext., do sklonu 1:2,5</t>
  </si>
  <si>
    <t>28611223</t>
  </si>
  <si>
    <t>Trubka PVC-U drenážní flexibilní DN 100 mm</t>
  </si>
  <si>
    <t>67352170</t>
  </si>
  <si>
    <t>Geotextilie 300 g/m2</t>
  </si>
  <si>
    <t>4</t>
  </si>
  <si>
    <t>Vodorovné konstrukce</t>
  </si>
  <si>
    <t>451573111R00</t>
  </si>
  <si>
    <t>Lože pod potrubí ze štěrkopísku do 63 mm</t>
  </si>
  <si>
    <t>452112111R00</t>
  </si>
  <si>
    <t>Osazení beton, prstenců pod mříže, výšky do100 mm</t>
  </si>
  <si>
    <t>452311121R00</t>
  </si>
  <si>
    <t>Desky podkladní pod potrubí z betonu C 8/10</t>
  </si>
  <si>
    <t>452351101R00</t>
  </si>
  <si>
    <t>Bednění desek nebo sedlových loží pod potrubí</t>
  </si>
  <si>
    <t>59224174.A</t>
  </si>
  <si>
    <t>Prstenec vyrovnávací TBW-Q 625/40/120</t>
  </si>
  <si>
    <t>59224177</t>
  </si>
  <si>
    <t>Prstenec vyrovnávací TBW-Q 625/100/120</t>
  </si>
  <si>
    <t>59224301</t>
  </si>
  <si>
    <t>Prstenec vyrovnávací TBV-Q 10a/60 DN 390</t>
  </si>
  <si>
    <t>5</t>
  </si>
  <si>
    <t>Komunikace</t>
  </si>
  <si>
    <t>566200999T00</t>
  </si>
  <si>
    <t>Dynamické zkoušky</t>
  </si>
  <si>
    <t>567122114R00</t>
  </si>
  <si>
    <t>Podklad z kameniva zpev.cementem  tl.15 cm</t>
  </si>
  <si>
    <t>596215040R00</t>
  </si>
  <si>
    <t>Kladení zámkové dlažby tl. 8 cm do drtě tl. 4 cm</t>
  </si>
  <si>
    <t>59248000</t>
  </si>
  <si>
    <t>Dlažba zámková 20/16/8 II přírodní</t>
  </si>
  <si>
    <t>6</t>
  </si>
  <si>
    <t>Úpravy povrchu, podlahy</t>
  </si>
  <si>
    <t>631312141R00</t>
  </si>
  <si>
    <t>Doplnění rýh betonem v dosavadních mazaninách</t>
  </si>
  <si>
    <t>8</t>
  </si>
  <si>
    <t>Trubní vedení</t>
  </si>
  <si>
    <t>871313121R00</t>
  </si>
  <si>
    <t>Montáž trub z plastu, gumový kroužek, DN 150</t>
  </si>
  <si>
    <t>871353121R00</t>
  </si>
  <si>
    <t>Montáž trub z plastu, gumový kroužek, DN 200</t>
  </si>
  <si>
    <t>871373121R00</t>
  </si>
  <si>
    <t>Montáž trub z plastu, gumový kroužek, DN 300</t>
  </si>
  <si>
    <t>877313123R00</t>
  </si>
  <si>
    <t>Montáž tvarovek jednoos. plast. gum.kroužek DN 150</t>
  </si>
  <si>
    <t>877353121R00</t>
  </si>
  <si>
    <t>Montáž tvarovek odboč. plast. gum. kroužek DN 200</t>
  </si>
  <si>
    <t>877363121R00</t>
  </si>
  <si>
    <t>Montáž tvarovek odboč. plast. gum. kroužek DN 250</t>
  </si>
  <si>
    <t>892575111R00</t>
  </si>
  <si>
    <t>Zabezpečení konců a zkouška vzduch. kan. DN do 200</t>
  </si>
  <si>
    <t>úsek</t>
  </si>
  <si>
    <t>892585111R00</t>
  </si>
  <si>
    <t>Zabezpečení konců a zkouška vzduch. kan. DN do 300</t>
  </si>
  <si>
    <t>892585112T00</t>
  </si>
  <si>
    <t>Zkouška těsnosti šachet</t>
  </si>
  <si>
    <t>892855112R00</t>
  </si>
  <si>
    <t>Kontrola kanalizace TV kamerou do 50 m</t>
  </si>
  <si>
    <t>892916111R00</t>
  </si>
  <si>
    <t>Utěsnění přípojek do DN 200 při zkoušce kanal.</t>
  </si>
  <si>
    <t>sada</t>
  </si>
  <si>
    <t>894138001R00</t>
  </si>
  <si>
    <t>Příplatek za dalších 0,60 m výšky vstupu</t>
  </si>
  <si>
    <t>894411121R00</t>
  </si>
  <si>
    <t>Rozebrání šachet z dílců, potrubí DN 300</t>
  </si>
  <si>
    <t>894421112R00</t>
  </si>
  <si>
    <t>Osazení betonových dílců šachet</t>
  </si>
  <si>
    <t>894422111R00</t>
  </si>
  <si>
    <t>894423111R00</t>
  </si>
  <si>
    <t>895941311R00</t>
  </si>
  <si>
    <t>Zřízení vpusti uliční z dílců</t>
  </si>
  <si>
    <t>895941312T00</t>
  </si>
  <si>
    <t>Rozebrání vpusti uličních z dílců</t>
  </si>
  <si>
    <t>899104111R00</t>
  </si>
  <si>
    <t>Osazení poklopu s rámem nad 150 kg</t>
  </si>
  <si>
    <t>899204111R00</t>
  </si>
  <si>
    <t>Osazení mříží litinových s rámem nad 150 kg</t>
  </si>
  <si>
    <t>28611151.A</t>
  </si>
  <si>
    <t>Trubka kanalizační KGEM SN 4 PVC 160x4,0x1000</t>
  </si>
  <si>
    <t>28611152.A</t>
  </si>
  <si>
    <t>Trubka kanalizační KGEM SN 4 PVC 160x4,0x2000</t>
  </si>
  <si>
    <t>28611159.A</t>
  </si>
  <si>
    <t>Trubka kanalizační KGEM SN 4 PVC 200x4,9x5000</t>
  </si>
  <si>
    <t>28611191</t>
  </si>
  <si>
    <t>Trubka z žebrovaného PP DN 250/6 m ( Ultra Rib 2 )</t>
  </si>
  <si>
    <t>28611212</t>
  </si>
  <si>
    <t>Odbočka  PP UR 2/KG. DN 250/150 mm</t>
  </si>
  <si>
    <t>28611217</t>
  </si>
  <si>
    <t>Odbočka  PP UR/UR DN 250/200 mm</t>
  </si>
  <si>
    <t>28651662.A</t>
  </si>
  <si>
    <t>Koleno kanalizační KGB 160/ 45° PVC</t>
  </si>
  <si>
    <t>28651667.A</t>
  </si>
  <si>
    <t>Koleno kanalizační KGB 200/ 45° PVC</t>
  </si>
  <si>
    <t>28651705.A</t>
  </si>
  <si>
    <t>Odbočka kanalizační KGEA 160/ 160/45° PVC</t>
  </si>
  <si>
    <t>55243442</t>
  </si>
  <si>
    <t>Poklop na vstupní šachtu  D 400</t>
  </si>
  <si>
    <t>55340352</t>
  </si>
  <si>
    <t>Mříž vtoková D400 500 x 500 mm</t>
  </si>
  <si>
    <t>59223852</t>
  </si>
  <si>
    <t>Spodní díl TBV 2a 45x33x5 cm</t>
  </si>
  <si>
    <t>59223853</t>
  </si>
  <si>
    <t>Přípojný díl TBV 3a / PVC 150 mm 45x38x5 cm</t>
  </si>
  <si>
    <t>59223857</t>
  </si>
  <si>
    <t>Skruž horní TBV - 5b</t>
  </si>
  <si>
    <t>59223861</t>
  </si>
  <si>
    <t>Skruž TBV - 6a</t>
  </si>
  <si>
    <t>59223871</t>
  </si>
  <si>
    <t>Koš kalový B1</t>
  </si>
  <si>
    <t>59224150</t>
  </si>
  <si>
    <t>Skruž TBS-Q 1000/250/120 SP</t>
  </si>
  <si>
    <t>59224154</t>
  </si>
  <si>
    <t>Skruž TBS-Q 1000/1000/120 SP</t>
  </si>
  <si>
    <t>59224172</t>
  </si>
  <si>
    <t>Skruž přechodová TBR-Q 625/600/120/SPK (SLK)</t>
  </si>
  <si>
    <t>59224182</t>
  </si>
  <si>
    <t>Dno šachtové TBZ-Q.1  1000/500 mm,beton</t>
  </si>
  <si>
    <t>9</t>
  </si>
  <si>
    <t>Ostatní konstrukce, bourání</t>
  </si>
  <si>
    <t>917862111R00</t>
  </si>
  <si>
    <t>Osazení stojat. obrub.bet. s opěrou,lože z C 12/15</t>
  </si>
  <si>
    <t>918101111R00</t>
  </si>
  <si>
    <t>Lože pod obrubníky nebo obruby dlažeb z C 12/15</t>
  </si>
  <si>
    <t>919735123R00</t>
  </si>
  <si>
    <t>Řezání stávajícího betonového krytu tl. 10 - 15 cm</t>
  </si>
  <si>
    <t>965042231R00</t>
  </si>
  <si>
    <t>Bourání mazanin betonových tl. nad 10 cm, pl. 4 m2</t>
  </si>
  <si>
    <t>970041130R00</t>
  </si>
  <si>
    <t>Vrtání jádrové do prostého betonu do D 130 mm</t>
  </si>
  <si>
    <t>971052351R00</t>
  </si>
  <si>
    <t>Vybourání otvorů zdi želbet. pl. 0,09 m2, tl. 45cm</t>
  </si>
  <si>
    <t>979024441R00</t>
  </si>
  <si>
    <t>Očištění vybour. obrubníků všech loží a výplní</t>
  </si>
  <si>
    <t>979054441R00</t>
  </si>
  <si>
    <t>Očištění vybour. dlaždic s výplní kamen. těženým</t>
  </si>
  <si>
    <t>99</t>
  </si>
  <si>
    <t>Staveništní přesun hmot</t>
  </si>
  <si>
    <t>998276101R00</t>
  </si>
  <si>
    <t xml:space="preserve">Přesun hmot, trubní vedení plastová, otevř. výkop </t>
  </si>
  <si>
    <t>721</t>
  </si>
  <si>
    <t>Vnitřní kanalizace</t>
  </si>
  <si>
    <t>721111113T00</t>
  </si>
  <si>
    <t>Úpravy vnitřní kanalizace</t>
  </si>
  <si>
    <t>721174025U00</t>
  </si>
  <si>
    <t>Kanal potr PP odpadní DN 100</t>
  </si>
  <si>
    <t>721242111R00</t>
  </si>
  <si>
    <t>Lapač střešních splavenin PP HL660 D 110 mm</t>
  </si>
  <si>
    <t>998721101R00</t>
  </si>
  <si>
    <t xml:space="preserve">Přesun hmot pro vnitřní kanalizaci, výšky do 6 m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</si>
  <si>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</si>
  <si>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</si>
  <si>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</si>
  <si>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</si>
  <si>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</si>
  <si>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3,2</t>
  </si>
  <si>
    <t>Provoz investora</t>
  </si>
  <si>
    <t>Kompletační činnost (IČD)</t>
  </si>
  <si>
    <t>Rezerva rozpočtu</t>
  </si>
  <si>
    <t>Oblastní nemocnice Jičín a. s.</t>
  </si>
  <si>
    <t>Jan Přibyl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</si>
</sst>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</numFmts>
  <fonts count="1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b/>
      <i/>
      <sz val="12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sz val="8"/>
      <color indexed="12"/>
      <name val="Arial CE"/>
      <family val="2"/>
    </font>
    <font>
      <sz val="10"/>
      <color indexed="12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9" fontId="5" fillId="2" borderId="5" xfId="0" applyNumberFormat="1" applyFont="1" applyFill="1" applyBorder="1" applyAlignment="1">
      <alignment/>
    </xf>
    <xf numFmtId="49" fontId="0" fillId="2" borderId="6" xfId="0" applyNumberFormat="1" applyFill="1" applyBorder="1" applyAlignment="1">
      <alignment/>
    </xf>
    <xf numFmtId="0" fontId="3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0" fillId="0" borderId="13" xfId="0" applyNumberForma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0" fillId="0" borderId="11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12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3" fontId="0" fillId="0" borderId="0" xfId="0" applyNumberFormat="1" applyAlignment="1">
      <alignment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4" fillId="0" borderId="22" xfId="0" applyFont="1" applyBorder="1" applyAlignment="1">
      <alignment horizontal="centerContinuous" vertical="center"/>
    </xf>
    <xf numFmtId="0" fontId="7" fillId="0" borderId="23" xfId="0" applyFont="1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0" fontId="0" fillId="0" borderId="24" xfId="0" applyBorder="1" applyAlignment="1">
      <alignment horizontal="centerContinuous" vertical="center"/>
    </xf>
    <xf numFmtId="0" fontId="1" fillId="0" borderId="25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0" fillId="0" borderId="26" xfId="0" applyBorder="1" applyAlignment="1">
      <alignment horizontal="centerContinuous"/>
    </xf>
    <xf numFmtId="0" fontId="0" fillId="0" borderId="28" xfId="0" applyBorder="1" applyAlignment="1">
      <alignment/>
    </xf>
    <xf numFmtId="0" fontId="0" fillId="0" borderId="20" xfId="0" applyBorder="1" applyAlignment="1">
      <alignment/>
    </xf>
    <xf numFmtId="3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3" fontId="0" fillId="0" borderId="31" xfId="0" applyNumberFormat="1" applyBorder="1" applyAlignment="1">
      <alignment/>
    </xf>
    <xf numFmtId="0" fontId="0" fillId="0" borderId="32" xfId="0" applyBorder="1" applyAlignment="1">
      <alignment/>
    </xf>
    <xf numFmtId="3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16" xfId="0" applyFont="1" applyBorder="1" applyAlignment="1">
      <alignment/>
    </xf>
    <xf numFmtId="3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3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0" xfId="0" applyBorder="1" applyAlignment="1">
      <alignment horizontal="right"/>
    </xf>
    <xf numFmtId="168" fontId="0" fillId="0" borderId="0" xfId="0" applyNumberFormat="1" applyBorder="1" applyAlignment="1">
      <alignment/>
    </xf>
    <xf numFmtId="166" fontId="0" fillId="0" borderId="11" xfId="0" applyNumberFormat="1" applyBorder="1" applyAlignment="1">
      <alignment horizontal="right"/>
    </xf>
    <xf numFmtId="167" fontId="0" fillId="0" borderId="14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7" fillId="2" borderId="36" xfId="0" applyFont="1" applyFill="1" applyBorder="1" applyAlignment="1">
      <alignment/>
    </xf>
    <xf numFmtId="0" fontId="7" fillId="2" borderId="37" xfId="0" applyFont="1" applyFill="1" applyBorder="1" applyAlignment="1">
      <alignment/>
    </xf>
    <xf numFmtId="0" fontId="7" fillId="2" borderId="40" xfId="0" applyFont="1" applyFill="1" applyBorder="1" applyAlignment="1">
      <alignment/>
    </xf>
    <xf numFmtId="167" fontId="7" fillId="2" borderId="37" xfId="0" applyNumberFormat="1" applyFont="1" applyFill="1" applyBorder="1" applyAlignment="1">
      <alignment/>
    </xf>
    <xf numFmtId="0" fontId="7" fillId="2" borderId="41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0" fillId="0" borderId="42" xfId="19" applyFont="1" applyBorder="1" applyAlignment="1">
      <alignment horizontal="center"/>
      <protection/>
    </xf>
    <xf numFmtId="0" fontId="0" fillId="0" borderId="43" xfId="19" applyFont="1" applyBorder="1" applyAlignment="1">
      <alignment horizontal="center"/>
      <protection/>
    </xf>
    <xf numFmtId="0" fontId="3" fillId="0" borderId="44" xfId="19" applyFont="1" applyBorder="1">
      <alignment/>
      <protection/>
    </xf>
    <xf numFmtId="0" fontId="0" fillId="0" borderId="44" xfId="19" applyBorder="1">
      <alignment/>
      <protection/>
    </xf>
    <xf numFmtId="0" fontId="0" fillId="0" borderId="44" xfId="19" applyBorder="1" applyAlignment="1">
      <alignment horizontal="right"/>
      <protection/>
    </xf>
    <xf numFmtId="0" fontId="0" fillId="0" borderId="45" xfId="19" applyFont="1" applyBorder="1">
      <alignment/>
      <protection/>
    </xf>
    <xf numFmtId="0" fontId="0" fillId="0" borderId="44" xfId="0" applyNumberFormat="1" applyBorder="1" applyAlignment="1">
      <alignment horizontal="left"/>
    </xf>
    <xf numFmtId="0" fontId="0" fillId="0" borderId="46" xfId="0" applyNumberFormat="1" applyBorder="1" applyAlignment="1">
      <alignment/>
    </xf>
    <xf numFmtId="0" fontId="0" fillId="0" borderId="47" xfId="19" applyFont="1" applyBorder="1" applyAlignment="1">
      <alignment horizontal="center"/>
      <protection/>
    </xf>
    <xf numFmtId="0" fontId="0" fillId="0" borderId="48" xfId="19" applyFont="1" applyBorder="1" applyAlignment="1">
      <alignment horizontal="center"/>
      <protection/>
    </xf>
    <xf numFmtId="0" fontId="3" fillId="0" borderId="49" xfId="19" applyFont="1" applyBorder="1">
      <alignment/>
      <protection/>
    </xf>
    <xf numFmtId="0" fontId="0" fillId="0" borderId="49" xfId="19" applyBorder="1">
      <alignment/>
      <protection/>
    </xf>
    <xf numFmtId="0" fontId="0" fillId="0" borderId="49" xfId="19" applyBorder="1" applyAlignment="1">
      <alignment horizontal="right"/>
      <protection/>
    </xf>
    <xf numFmtId="0" fontId="0" fillId="0" borderId="50" xfId="19" applyFont="1" applyBorder="1" applyAlignment="1">
      <alignment horizontal="left"/>
      <protection/>
    </xf>
    <xf numFmtId="0" fontId="0" fillId="0" borderId="49" xfId="19" applyFont="1" applyBorder="1" applyAlignment="1">
      <alignment horizontal="left"/>
      <protection/>
    </xf>
    <xf numFmtId="0" fontId="0" fillId="0" borderId="51" xfId="19" applyFont="1" applyBorder="1" applyAlignment="1">
      <alignment horizontal="left"/>
      <protection/>
    </xf>
    <xf numFmtId="49" fontId="4" fillId="0" borderId="0" xfId="0" applyNumberFormat="1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49" fontId="1" fillId="3" borderId="25" xfId="0" applyNumberFormat="1" applyFont="1" applyFill="1" applyBorder="1" applyAlignment="1">
      <alignment/>
    </xf>
    <xf numFmtId="0" fontId="1" fillId="3" borderId="26" xfId="0" applyFont="1" applyFill="1" applyBorder="1" applyAlignment="1">
      <alignment/>
    </xf>
    <xf numFmtId="0" fontId="1" fillId="3" borderId="27" xfId="0" applyFont="1" applyFill="1" applyBorder="1" applyAlignment="1">
      <alignment/>
    </xf>
    <xf numFmtId="0" fontId="1" fillId="3" borderId="52" xfId="0" applyFont="1" applyFill="1" applyBorder="1" applyAlignment="1">
      <alignment/>
    </xf>
    <xf numFmtId="0" fontId="1" fillId="3" borderId="53" xfId="0" applyFont="1" applyFill="1" applyBorder="1" applyAlignment="1">
      <alignment/>
    </xf>
    <xf numFmtId="0" fontId="1" fillId="3" borderId="54" xfId="0" applyFont="1" applyFill="1" applyBorder="1" applyAlignment="1">
      <alignment/>
    </xf>
    <xf numFmtId="0" fontId="9" fillId="0" borderId="0" xfId="0" applyFont="1" applyBorder="1" applyAlignment="1">
      <alignment/>
    </xf>
    <xf numFmtId="3" fontId="0" fillId="0" borderId="7" xfId="0" applyNumberFormat="1" applyFont="1" applyBorder="1" applyAlignment="1">
      <alignment/>
    </xf>
    <xf numFmtId="0" fontId="1" fillId="2" borderId="25" xfId="0" applyFont="1" applyFill="1" applyBorder="1" applyAlignment="1">
      <alignment/>
    </xf>
    <xf numFmtId="0" fontId="1" fillId="2" borderId="26" xfId="0" applyFont="1" applyFill="1" applyBorder="1" applyAlignment="1">
      <alignment/>
    </xf>
    <xf numFmtId="3" fontId="1" fillId="2" borderId="27" xfId="0" applyNumberFormat="1" applyFont="1" applyFill="1" applyBorder="1" applyAlignment="1">
      <alignment/>
    </xf>
    <xf numFmtId="3" fontId="1" fillId="2" borderId="52" xfId="0" applyNumberFormat="1" applyFont="1" applyFill="1" applyBorder="1" applyAlignment="1">
      <alignment/>
    </xf>
    <xf numFmtId="3" fontId="1" fillId="2" borderId="53" xfId="0" applyNumberFormat="1" applyFont="1" applyFill="1" applyBorder="1" applyAlignment="1">
      <alignment/>
    </xf>
    <xf numFmtId="3" fontId="1" fillId="2" borderId="54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4" fillId="0" borderId="0" xfId="0" applyNumberFormat="1" applyFont="1" applyAlignment="1">
      <alignment horizontal="centerContinuous"/>
    </xf>
    <xf numFmtId="0" fontId="1" fillId="4" borderId="30" xfId="0" applyFont="1" applyFill="1" applyBorder="1" applyAlignment="1">
      <alignment/>
    </xf>
    <xf numFmtId="0" fontId="1" fillId="4" borderId="31" xfId="0" applyFont="1" applyFill="1" applyBorder="1" applyAlignment="1">
      <alignment/>
    </xf>
    <xf numFmtId="0" fontId="0" fillId="4" borderId="55" xfId="0" applyFill="1" applyBorder="1" applyAlignment="1">
      <alignment/>
    </xf>
    <xf numFmtId="0" fontId="1" fillId="4" borderId="56" xfId="0" applyFont="1" applyFill="1" applyBorder="1" applyAlignment="1">
      <alignment horizontal="right"/>
    </xf>
    <xf numFmtId="0" fontId="1" fillId="4" borderId="31" xfId="0" applyFont="1" applyFill="1" applyBorder="1" applyAlignment="1">
      <alignment horizontal="right"/>
    </xf>
    <xf numFmtId="0" fontId="1" fillId="4" borderId="32" xfId="0" applyFont="1" applyFill="1" applyBorder="1" applyAlignment="1">
      <alignment horizontal="center"/>
    </xf>
    <xf numFmtId="4" fontId="6" fillId="4" borderId="31" xfId="0" applyNumberFormat="1" applyFont="1" applyFill="1" applyBorder="1" applyAlignment="1">
      <alignment horizontal="right"/>
    </xf>
    <xf numFmtId="4" fontId="6" fillId="4" borderId="55" xfId="0" applyNumberFormat="1" applyFont="1" applyFill="1" applyBorder="1" applyAlignment="1">
      <alignment horizontal="right"/>
    </xf>
    <xf numFmtId="0" fontId="0" fillId="0" borderId="34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3" fontId="0" fillId="0" borderId="33" xfId="0" applyNumberFormat="1" applyFont="1" applyBorder="1" applyAlignment="1">
      <alignment horizontal="right"/>
    </xf>
    <xf numFmtId="166" fontId="0" fillId="0" borderId="57" xfId="0" applyNumberFormat="1" applyFont="1" applyBorder="1" applyAlignment="1">
      <alignment horizontal="right"/>
    </xf>
    <xf numFmtId="3" fontId="0" fillId="0" borderId="58" xfId="0" applyNumberFormat="1" applyFont="1" applyBorder="1" applyAlignment="1">
      <alignment horizontal="right"/>
    </xf>
    <xf numFmtId="4" fontId="0" fillId="0" borderId="20" xfId="0" applyNumberFormat="1" applyFont="1" applyBorder="1" applyAlignment="1">
      <alignment horizontal="right"/>
    </xf>
    <xf numFmtId="3" fontId="0" fillId="0" borderId="21" xfId="0" applyNumberFormat="1" applyFont="1" applyBorder="1" applyAlignment="1">
      <alignment horizontal="right"/>
    </xf>
    <xf numFmtId="0" fontId="0" fillId="2" borderId="36" xfId="0" applyFill="1" applyBorder="1" applyAlignment="1">
      <alignment/>
    </xf>
    <xf numFmtId="0" fontId="1" fillId="2" borderId="37" xfId="0" applyFont="1" applyFill="1" applyBorder="1" applyAlignment="1">
      <alignment/>
    </xf>
    <xf numFmtId="0" fontId="0" fillId="2" borderId="37" xfId="0" applyFill="1" applyBorder="1" applyAlignment="1">
      <alignment/>
    </xf>
    <xf numFmtId="4" fontId="0" fillId="2" borderId="59" xfId="0" applyNumberFormat="1" applyFill="1" applyBorder="1" applyAlignment="1">
      <alignment/>
    </xf>
    <xf numFmtId="4" fontId="0" fillId="2" borderId="36" xfId="0" applyNumberFormat="1" applyFill="1" applyBorder="1" applyAlignment="1">
      <alignment/>
    </xf>
    <xf numFmtId="4" fontId="0" fillId="2" borderId="37" xfId="0" applyNumberFormat="1" applyFill="1" applyBorder="1" applyAlignment="1">
      <alignment/>
    </xf>
    <xf numFmtId="3" fontId="1" fillId="2" borderId="37" xfId="0" applyNumberFormat="1" applyFont="1" applyFill="1" applyBorder="1" applyAlignment="1">
      <alignment horizontal="right"/>
    </xf>
    <xf numFmtId="3" fontId="1" fillId="2" borderId="59" xfId="0" applyNumberFormat="1" applyFont="1" applyFill="1" applyBorder="1" applyAlignment="1">
      <alignment horizontal="right"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0" fillId="0" borderId="0" xfId="19" applyFont="1" applyAlignment="1">
      <alignment horizontal="center"/>
      <protection/>
    </xf>
    <xf numFmtId="0" fontId="0" fillId="0" borderId="0" xfId="19">
      <alignment/>
      <protection/>
    </xf>
    <xf numFmtId="0" fontId="11" fillId="0" borderId="0" xfId="19" applyFont="1" applyAlignment="1">
      <alignment horizontal="centerContinuous"/>
      <protection/>
    </xf>
    <xf numFmtId="0" fontId="12" fillId="0" borderId="0" xfId="19" applyFont="1" applyAlignment="1">
      <alignment horizontal="centerContinuous"/>
      <protection/>
    </xf>
    <xf numFmtId="0" fontId="12" fillId="0" borderId="0" xfId="19" applyFont="1" applyAlignment="1">
      <alignment horizontal="right"/>
      <protection/>
    </xf>
    <xf numFmtId="0" fontId="9" fillId="0" borderId="45" xfId="19" applyFont="1" applyBorder="1" applyAlignment="1">
      <alignment horizontal="right"/>
      <protection/>
    </xf>
    <xf numFmtId="0" fontId="0" fillId="0" borderId="44" xfId="19" applyBorder="1" applyAlignment="1">
      <alignment horizontal="left"/>
      <protection/>
    </xf>
    <xf numFmtId="0" fontId="0" fillId="0" borderId="46" xfId="19" applyBorder="1">
      <alignment/>
      <protection/>
    </xf>
    <xf numFmtId="49" fontId="0" fillId="0" borderId="47" xfId="19" applyNumberFormat="1" applyFont="1" applyBorder="1" applyAlignment="1">
      <alignment horizontal="center"/>
      <protection/>
    </xf>
    <xf numFmtId="0" fontId="0" fillId="0" borderId="50" xfId="19" applyBorder="1" applyAlignment="1">
      <alignment horizontal="center" shrinkToFit="1"/>
      <protection/>
    </xf>
    <xf numFmtId="0" fontId="0" fillId="0" borderId="49" xfId="19" applyBorder="1" applyAlignment="1">
      <alignment horizontal="center" shrinkToFit="1"/>
      <protection/>
    </xf>
    <xf numFmtId="0" fontId="0" fillId="0" borderId="51" xfId="19" applyBorder="1" applyAlignment="1">
      <alignment horizontal="center" shrinkToFit="1"/>
      <protection/>
    </xf>
    <xf numFmtId="0" fontId="9" fillId="0" borderId="0" xfId="19" applyFont="1">
      <alignment/>
      <protection/>
    </xf>
    <xf numFmtId="0" fontId="0" fillId="0" borderId="0" xfId="19" applyFont="1">
      <alignment/>
      <protection/>
    </xf>
    <xf numFmtId="0" fontId="0" fillId="0" borderId="0" xfId="19" applyAlignment="1">
      <alignment horizontal="right"/>
      <protection/>
    </xf>
    <xf numFmtId="0" fontId="0" fillId="0" borderId="0" xfId="19" applyAlignment="1">
      <alignment/>
      <protection/>
    </xf>
    <xf numFmtId="49" fontId="9" fillId="3" borderId="57" xfId="19" applyNumberFormat="1" applyFont="1" applyFill="1" applyBorder="1">
      <alignment/>
      <protection/>
    </xf>
    <xf numFmtId="0" fontId="9" fillId="3" borderId="15" xfId="19" applyFont="1" applyFill="1" applyBorder="1" applyAlignment="1">
      <alignment horizontal="center"/>
      <protection/>
    </xf>
    <xf numFmtId="0" fontId="9" fillId="3" borderId="15" xfId="19" applyNumberFormat="1" applyFont="1" applyFill="1" applyBorder="1" applyAlignment="1">
      <alignment horizontal="center"/>
      <protection/>
    </xf>
    <xf numFmtId="0" fontId="9" fillId="3" borderId="57" xfId="19" applyFont="1" applyFill="1" applyBorder="1" applyAlignment="1">
      <alignment horizontal="center"/>
      <protection/>
    </xf>
    <xf numFmtId="0" fontId="1" fillId="0" borderId="60" xfId="19" applyFont="1" applyBorder="1" applyAlignment="1">
      <alignment horizontal="center"/>
      <protection/>
    </xf>
    <xf numFmtId="49" fontId="1" fillId="0" borderId="60" xfId="19" applyNumberFormat="1" applyFont="1" applyBorder="1" applyAlignment="1">
      <alignment horizontal="left"/>
      <protection/>
    </xf>
    <xf numFmtId="0" fontId="1" fillId="0" borderId="60" xfId="19" applyFont="1" applyBorder="1">
      <alignment/>
      <protection/>
    </xf>
    <xf numFmtId="0" fontId="0" fillId="0" borderId="60" xfId="19" applyBorder="1" applyAlignment="1">
      <alignment horizontal="center"/>
      <protection/>
    </xf>
    <xf numFmtId="0" fontId="0" fillId="0" borderId="60" xfId="19" applyNumberFormat="1" applyBorder="1" applyAlignment="1">
      <alignment horizontal="right"/>
      <protection/>
    </xf>
    <xf numFmtId="0" fontId="0" fillId="0" borderId="60" xfId="19" applyNumberFormat="1" applyBorder="1">
      <alignment/>
      <protection/>
    </xf>
    <xf numFmtId="0" fontId="0" fillId="0" borderId="0" xfId="19" applyNumberFormat="1">
      <alignment/>
      <protection/>
    </xf>
    <xf numFmtId="0" fontId="13" fillId="0" borderId="0" xfId="19" applyFont="1">
      <alignment/>
      <protection/>
    </xf>
    <xf numFmtId="0" fontId="0" fillId="0" borderId="60" xfId="19" applyFont="1" applyBorder="1" applyAlignment="1">
      <alignment horizontal="center" vertical="top"/>
      <protection/>
    </xf>
    <xf numFmtId="49" fontId="8" fillId="0" borderId="60" xfId="19" applyNumberFormat="1" applyFont="1" applyBorder="1" applyAlignment="1">
      <alignment horizontal="left" vertical="top"/>
      <protection/>
    </xf>
    <xf numFmtId="0" fontId="8" fillId="0" borderId="60" xfId="19" applyFont="1" applyBorder="1" applyAlignment="1">
      <alignment wrapText="1"/>
      <protection/>
    </xf>
    <xf numFmtId="49" fontId="8" fillId="0" borderId="60" xfId="19" applyNumberFormat="1" applyFont="1" applyBorder="1" applyAlignment="1">
      <alignment horizontal="center" shrinkToFit="1"/>
      <protection/>
    </xf>
    <xf numFmtId="4" fontId="8" fillId="0" borderId="60" xfId="19" applyNumberFormat="1" applyFont="1" applyBorder="1" applyAlignment="1">
      <alignment horizontal="right"/>
      <protection/>
    </xf>
    <xf numFmtId="4" fontId="8" fillId="0" borderId="60" xfId="19" applyNumberFormat="1" applyFont="1" applyBorder="1">
      <alignment/>
      <protection/>
    </xf>
    <xf numFmtId="0" fontId="9" fillId="0" borderId="60" xfId="19" applyFont="1" applyBorder="1" applyAlignment="1">
      <alignment horizontal="center"/>
      <protection/>
    </xf>
    <xf numFmtId="49" fontId="9" fillId="0" borderId="60" xfId="19" applyNumberFormat="1" applyFont="1" applyBorder="1" applyAlignment="1">
      <alignment horizontal="left"/>
      <protection/>
    </xf>
    <xf numFmtId="0" fontId="14" fillId="5" borderId="13" xfId="19" applyFont="1" applyFill="1" applyBorder="1" applyAlignment="1">
      <alignment horizontal="left" wrapText="1"/>
      <protection/>
    </xf>
    <xf numFmtId="0" fontId="15" fillId="0" borderId="0" xfId="0" applyFont="1" applyAlignment="1">
      <alignment horizontal="left" wrapText="1"/>
    </xf>
    <xf numFmtId="4" fontId="14" fillId="5" borderId="60" xfId="19" applyNumberFormat="1" applyFont="1" applyFill="1" applyBorder="1" applyAlignment="1">
      <alignment horizontal="right" wrapText="1"/>
      <protection/>
    </xf>
    <xf numFmtId="0" fontId="14" fillId="5" borderId="60" xfId="19" applyFont="1" applyFill="1" applyBorder="1" applyAlignment="1">
      <alignment horizontal="left" wrapText="1"/>
      <protection/>
    </xf>
    <xf numFmtId="0" fontId="14" fillId="0" borderId="60" xfId="0" applyFont="1" applyBorder="1" applyAlignment="1">
      <alignment horizontal="right"/>
    </xf>
    <xf numFmtId="0" fontId="0" fillId="2" borderId="61" xfId="19" applyFill="1" applyBorder="1" applyAlignment="1">
      <alignment horizontal="center"/>
      <protection/>
    </xf>
    <xf numFmtId="49" fontId="3" fillId="2" borderId="61" xfId="19" applyNumberFormat="1" applyFont="1" applyFill="1" applyBorder="1" applyAlignment="1">
      <alignment horizontal="left"/>
      <protection/>
    </xf>
    <xf numFmtId="0" fontId="3" fillId="2" borderId="61" xfId="19" applyFont="1" applyFill="1" applyBorder="1">
      <alignment/>
      <protection/>
    </xf>
    <xf numFmtId="4" fontId="0" fillId="2" borderId="61" xfId="19" applyNumberFormat="1" applyFill="1" applyBorder="1" applyAlignment="1">
      <alignment horizontal="right"/>
      <protection/>
    </xf>
    <xf numFmtId="4" fontId="1" fillId="2" borderId="61" xfId="19" applyNumberFormat="1" applyFont="1" applyFill="1" applyBorder="1">
      <alignment/>
      <protection/>
    </xf>
    <xf numFmtId="3" fontId="0" fillId="0" borderId="0" xfId="19" applyNumberFormat="1">
      <alignment/>
      <protection/>
    </xf>
    <xf numFmtId="0" fontId="0" fillId="0" borderId="0" xfId="19" applyBorder="1">
      <alignment/>
      <protection/>
    </xf>
    <xf numFmtId="0" fontId="16" fillId="0" borderId="0" xfId="19" applyFont="1" applyAlignment="1">
      <alignment/>
      <protection/>
    </xf>
    <xf numFmtId="0" fontId="17" fillId="0" borderId="0" xfId="19" applyFont="1" applyBorder="1">
      <alignment/>
      <protection/>
    </xf>
    <xf numFmtId="3" fontId="17" fillId="0" borderId="0" xfId="19" applyNumberFormat="1" applyFont="1" applyBorder="1" applyAlignment="1">
      <alignment horizontal="right"/>
      <protection/>
    </xf>
    <xf numFmtId="4" fontId="17" fillId="0" borderId="0" xfId="19" applyNumberFormat="1" applyFont="1" applyBorder="1">
      <alignment/>
      <protection/>
    </xf>
    <xf numFmtId="0" fontId="16" fillId="0" borderId="0" xfId="19" applyFont="1" applyBorder="1" applyAlignment="1">
      <alignment/>
      <protection/>
    </xf>
    <xf numFmtId="0" fontId="0" fillId="0" borderId="0" xfId="19" applyBorder="1" applyAlignment="1">
      <alignment horizontal="right"/>
      <protection/>
    </xf>
    <xf numFmtId="49" fontId="9" fillId="0" borderId="5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60" xfId="0" applyNumberFormat="1" applyFont="1" applyBorder="1" applyAlignment="1">
      <alignment/>
    </xf>
    <xf numFmtId="3" fontId="0" fillId="0" borderId="62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POL.X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4"/>
  <sheetViews>
    <sheetView tabSelected="1" workbookViewId="0" topLeftCell="A22">
      <selection activeCell="C32" sqref="C32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7" ht="12.75" customHeight="1">
      <c r="A4" s="7" t="s">
        <v>72</v>
      </c>
      <c r="B4" s="8"/>
      <c r="C4" s="9" t="s">
        <v>73</v>
      </c>
      <c r="D4" s="10"/>
      <c r="E4" s="10"/>
      <c r="F4" s="11"/>
      <c r="G4" s="12" t="s">
        <v>74</v>
      </c>
    </row>
    <row r="5" spans="1:7" ht="12.75" customHeight="1">
      <c r="A5" s="13" t="s">
        <v>5</v>
      </c>
      <c r="B5" s="14"/>
      <c r="C5" s="15" t="s">
        <v>6</v>
      </c>
      <c r="D5" s="15"/>
      <c r="E5" s="15"/>
      <c r="F5" s="16" t="s">
        <v>7</v>
      </c>
      <c r="G5" s="17"/>
    </row>
    <row r="6" spans="1:7" ht="12.75" customHeight="1">
      <c r="A6" s="7" t="s">
        <v>72</v>
      </c>
      <c r="B6" s="8"/>
      <c r="C6" s="9" t="s">
        <v>73</v>
      </c>
      <c r="D6" s="10"/>
      <c r="E6" s="10"/>
      <c r="F6" s="18"/>
      <c r="G6" s="12"/>
    </row>
    <row r="7" spans="1:9" ht="12.75">
      <c r="A7" s="13" t="s">
        <v>8</v>
      </c>
      <c r="B7" s="15"/>
      <c r="C7" s="19" t="s">
        <v>367</v>
      </c>
      <c r="D7" s="20"/>
      <c r="E7" s="21" t="s">
        <v>9</v>
      </c>
      <c r="F7" s="22"/>
      <c r="G7" s="23">
        <v>72</v>
      </c>
      <c r="H7" s="24"/>
      <c r="I7" s="24"/>
    </row>
    <row r="8" spans="1:7" ht="12.75">
      <c r="A8" s="13" t="s">
        <v>10</v>
      </c>
      <c r="B8" s="15"/>
      <c r="C8" s="19" t="s">
        <v>366</v>
      </c>
      <c r="D8" s="20"/>
      <c r="E8" s="16" t="s">
        <v>11</v>
      </c>
      <c r="F8" s="15"/>
      <c r="G8" s="25">
        <f>IF(PocetMJ=0,,ROUND((F29+F31)/PocetMJ,1))</f>
        <v>0</v>
      </c>
    </row>
    <row r="9" spans="1:7" ht="12.75">
      <c r="A9" s="26" t="s">
        <v>12</v>
      </c>
      <c r="B9" s="27"/>
      <c r="C9" s="27"/>
      <c r="D9" s="27"/>
      <c r="E9" s="28" t="s">
        <v>13</v>
      </c>
      <c r="F9" s="27"/>
      <c r="G9" s="29">
        <v>426</v>
      </c>
    </row>
    <row r="10" spans="1:57" ht="12.75">
      <c r="A10" s="30" t="s">
        <v>14</v>
      </c>
      <c r="B10" s="11"/>
      <c r="C10" s="11"/>
      <c r="D10" s="11"/>
      <c r="E10" s="31" t="s">
        <v>15</v>
      </c>
      <c r="F10" s="11"/>
      <c r="G10" s="12"/>
      <c r="BA10" s="32"/>
      <c r="BB10" s="32"/>
      <c r="BC10" s="32"/>
      <c r="BD10" s="32"/>
      <c r="BE10" s="32"/>
    </row>
    <row r="11" spans="1:7" ht="12.75">
      <c r="A11" s="30"/>
      <c r="B11" s="11"/>
      <c r="C11" s="11"/>
      <c r="D11" s="11"/>
      <c r="E11" s="33"/>
      <c r="F11" s="34"/>
      <c r="G11" s="35"/>
    </row>
    <row r="12" spans="1:7" ht="28.5" customHeight="1" thickBot="1">
      <c r="A12" s="36" t="s">
        <v>16</v>
      </c>
      <c r="B12" s="37"/>
      <c r="C12" s="37"/>
      <c r="D12" s="37"/>
      <c r="E12" s="38"/>
      <c r="F12" s="38"/>
      <c r="G12" s="39"/>
    </row>
    <row r="13" spans="1:7" ht="17.25" customHeight="1" thickBot="1">
      <c r="A13" s="40" t="s">
        <v>17</v>
      </c>
      <c r="B13" s="41"/>
      <c r="C13" s="42"/>
      <c r="D13" s="43" t="s">
        <v>18</v>
      </c>
      <c r="E13" s="44"/>
      <c r="F13" s="44"/>
      <c r="G13" s="42"/>
    </row>
    <row r="14" spans="1:7" ht="15.75" customHeight="1">
      <c r="A14" s="45"/>
      <c r="B14" s="46" t="s">
        <v>19</v>
      </c>
      <c r="C14" s="47">
        <f>Dodavka</f>
        <v>0</v>
      </c>
      <c r="D14" s="48" t="str">
        <f>Rekapitulace!A21</f>
        <v>Ztížené výrobní podmínky</v>
      </c>
      <c r="E14" s="49"/>
      <c r="F14" s="50"/>
      <c r="G14" s="47">
        <f>Rekapitulace!I21</f>
        <v>0</v>
      </c>
    </row>
    <row r="15" spans="1:7" ht="15.75" customHeight="1">
      <c r="A15" s="45" t="s">
        <v>20</v>
      </c>
      <c r="B15" s="46" t="s">
        <v>21</v>
      </c>
      <c r="C15" s="47">
        <f>Mont</f>
        <v>0</v>
      </c>
      <c r="D15" s="26" t="str">
        <f>Rekapitulace!A22</f>
        <v>Oborová přirážka</v>
      </c>
      <c r="E15" s="51"/>
      <c r="F15" s="52"/>
      <c r="G15" s="47">
        <f>Rekapitulace!I22</f>
        <v>0</v>
      </c>
    </row>
    <row r="16" spans="1:7" ht="15.75" customHeight="1">
      <c r="A16" s="45" t="s">
        <v>22</v>
      </c>
      <c r="B16" s="46" t="s">
        <v>23</v>
      </c>
      <c r="C16" s="47">
        <f>HSV</f>
        <v>0</v>
      </c>
      <c r="D16" s="26" t="str">
        <f>Rekapitulace!A23</f>
        <v>Přesun stavebních kapacit</v>
      </c>
      <c r="E16" s="51"/>
      <c r="F16" s="52"/>
      <c r="G16" s="47">
        <f>Rekapitulace!I23</f>
        <v>0</v>
      </c>
    </row>
    <row r="17" spans="1:7" ht="15.75" customHeight="1">
      <c r="A17" s="53" t="s">
        <v>24</v>
      </c>
      <c r="B17" s="46" t="s">
        <v>25</v>
      </c>
      <c r="C17" s="47">
        <f>PSV</f>
        <v>0</v>
      </c>
      <c r="D17" s="26" t="str">
        <f>Rekapitulace!A24</f>
        <v>Mimostaveništní doprava</v>
      </c>
      <c r="E17" s="51"/>
      <c r="F17" s="52"/>
      <c r="G17" s="47">
        <f>Rekapitulace!I24</f>
        <v>0</v>
      </c>
    </row>
    <row r="18" spans="1:7" ht="15.75" customHeight="1">
      <c r="A18" s="54" t="s">
        <v>26</v>
      </c>
      <c r="B18" s="46"/>
      <c r="C18" s="47">
        <f>SUM(C14:C17)</f>
        <v>0</v>
      </c>
      <c r="D18" s="55" t="str">
        <f>Rekapitulace!A25</f>
        <v>Zařízení staveniště</v>
      </c>
      <c r="E18" s="51"/>
      <c r="F18" s="52"/>
      <c r="G18" s="47">
        <f>Rekapitulace!I25</f>
        <v>0</v>
      </c>
    </row>
    <row r="19" spans="1:7" ht="15.75" customHeight="1">
      <c r="A19" s="54"/>
      <c r="B19" s="46"/>
      <c r="C19" s="47"/>
      <c r="D19" s="26" t="str">
        <f>Rekapitulace!A26</f>
        <v>Provoz investora</v>
      </c>
      <c r="E19" s="51"/>
      <c r="F19" s="52"/>
      <c r="G19" s="47">
        <f>Rekapitulace!I26</f>
        <v>0</v>
      </c>
    </row>
    <row r="20" spans="1:7" ht="15.75" customHeight="1">
      <c r="A20" s="54" t="s">
        <v>27</v>
      </c>
      <c r="B20" s="46"/>
      <c r="C20" s="47">
        <f>HZS</f>
        <v>0</v>
      </c>
      <c r="D20" s="26" t="str">
        <f>Rekapitulace!A27</f>
        <v>Kompletační činnost (IČD)</v>
      </c>
      <c r="E20" s="51"/>
      <c r="F20" s="52"/>
      <c r="G20" s="47">
        <f>Rekapitulace!I27</f>
        <v>0</v>
      </c>
    </row>
    <row r="21" spans="1:7" ht="15.75" customHeight="1">
      <c r="A21" s="30" t="s">
        <v>28</v>
      </c>
      <c r="B21" s="11"/>
      <c r="C21" s="47">
        <f>C18+C20</f>
        <v>0</v>
      </c>
      <c r="D21" s="26" t="s">
        <v>29</v>
      </c>
      <c r="E21" s="51"/>
      <c r="F21" s="52"/>
      <c r="G21" s="47">
        <f>G22-SUM(G14:G20)</f>
        <v>0</v>
      </c>
    </row>
    <row r="22" spans="1:7" ht="15.75" customHeight="1" thickBot="1">
      <c r="A22" s="26" t="s">
        <v>30</v>
      </c>
      <c r="B22" s="27"/>
      <c r="C22" s="56">
        <f>C21+G22</f>
        <v>0</v>
      </c>
      <c r="D22" s="57" t="s">
        <v>31</v>
      </c>
      <c r="E22" s="58"/>
      <c r="F22" s="59"/>
      <c r="G22" s="47">
        <f>VRN</f>
        <v>0</v>
      </c>
    </row>
    <row r="23" spans="1:7" ht="12.75">
      <c r="A23" s="3" t="s">
        <v>32</v>
      </c>
      <c r="B23" s="5"/>
      <c r="C23" s="60" t="s">
        <v>33</v>
      </c>
      <c r="D23" s="5"/>
      <c r="E23" s="60" t="s">
        <v>34</v>
      </c>
      <c r="F23" s="5"/>
      <c r="G23" s="6"/>
    </row>
    <row r="24" spans="1:7" ht="12.75">
      <c r="A24" s="13"/>
      <c r="B24" s="15"/>
      <c r="C24" s="16" t="s">
        <v>35</v>
      </c>
      <c r="D24" s="15"/>
      <c r="E24" s="16" t="s">
        <v>35</v>
      </c>
      <c r="F24" s="15"/>
      <c r="G24" s="17"/>
    </row>
    <row r="25" spans="1:7" ht="12.75">
      <c r="A25" s="30" t="s">
        <v>36</v>
      </c>
      <c r="B25" s="61"/>
      <c r="C25" s="31" t="s">
        <v>36</v>
      </c>
      <c r="D25" s="11"/>
      <c r="E25" s="31" t="s">
        <v>36</v>
      </c>
      <c r="F25" s="11"/>
      <c r="G25" s="12"/>
    </row>
    <row r="26" spans="1:7" ht="12.75">
      <c r="A26" s="30"/>
      <c r="B26" s="62"/>
      <c r="C26" s="31" t="s">
        <v>37</v>
      </c>
      <c r="D26" s="11"/>
      <c r="E26" s="31" t="s">
        <v>38</v>
      </c>
      <c r="F26" s="11"/>
      <c r="G26" s="12"/>
    </row>
    <row r="27" spans="1:7" ht="12.75">
      <c r="A27" s="30"/>
      <c r="B27" s="11"/>
      <c r="C27" s="31"/>
      <c r="D27" s="11"/>
      <c r="E27" s="31"/>
      <c r="F27" s="11"/>
      <c r="G27" s="12"/>
    </row>
    <row r="28" spans="1:7" ht="97.5" customHeight="1">
      <c r="A28" s="30"/>
      <c r="B28" s="11"/>
      <c r="C28" s="31"/>
      <c r="D28" s="11"/>
      <c r="E28" s="31"/>
      <c r="F28" s="11"/>
      <c r="G28" s="12"/>
    </row>
    <row r="29" spans="1:7" ht="12.75">
      <c r="A29" s="13" t="s">
        <v>39</v>
      </c>
      <c r="B29" s="15"/>
      <c r="C29" s="63">
        <v>21</v>
      </c>
      <c r="D29" s="15" t="s">
        <v>40</v>
      </c>
      <c r="E29" s="16"/>
      <c r="F29" s="64">
        <f>ROUND(C22-F31,0)</f>
        <v>0</v>
      </c>
      <c r="G29" s="17"/>
    </row>
    <row r="30" spans="1:7" ht="12.75">
      <c r="A30" s="13" t="s">
        <v>41</v>
      </c>
      <c r="B30" s="15"/>
      <c r="C30" s="63">
        <f>SazbaDPH1</f>
        <v>21</v>
      </c>
      <c r="D30" s="15" t="s">
        <v>40</v>
      </c>
      <c r="E30" s="16"/>
      <c r="F30" s="65">
        <f>ROUND(PRODUCT(F29,C30/100),1)</f>
        <v>0</v>
      </c>
      <c r="G30" s="29"/>
    </row>
    <row r="31" spans="1:7" ht="12.75">
      <c r="A31" s="13" t="s">
        <v>39</v>
      </c>
      <c r="B31" s="15"/>
      <c r="C31" s="63">
        <v>0</v>
      </c>
      <c r="D31" s="15" t="s">
        <v>40</v>
      </c>
      <c r="E31" s="16"/>
      <c r="F31" s="64">
        <v>0</v>
      </c>
      <c r="G31" s="17"/>
    </row>
    <row r="32" spans="1:7" ht="12.75">
      <c r="A32" s="13" t="s">
        <v>41</v>
      </c>
      <c r="B32" s="15"/>
      <c r="C32" s="63">
        <f>SazbaDPH2</f>
        <v>0</v>
      </c>
      <c r="D32" s="15" t="s">
        <v>40</v>
      </c>
      <c r="E32" s="16"/>
      <c r="F32" s="65">
        <f>ROUND(PRODUCT(F31,C32/100),1)</f>
        <v>0</v>
      </c>
      <c r="G32" s="29"/>
    </row>
    <row r="33" spans="1:7" s="71" customFormat="1" ht="19.5" customHeight="1" thickBot="1">
      <c r="A33" s="66" t="s">
        <v>42</v>
      </c>
      <c r="B33" s="67"/>
      <c r="C33" s="67"/>
      <c r="D33" s="67"/>
      <c r="E33" s="68"/>
      <c r="F33" s="69">
        <f>CEILING(SUM(F29:F32),1)</f>
        <v>0</v>
      </c>
      <c r="G33" s="70"/>
    </row>
    <row r="35" spans="1:8" ht="12.75">
      <c r="A35" s="72" t="s">
        <v>43</v>
      </c>
      <c r="B35" s="72"/>
      <c r="C35" s="72"/>
      <c r="D35" s="72"/>
      <c r="E35" s="72"/>
      <c r="F35" s="72"/>
      <c r="G35" s="72"/>
      <c r="H35" t="s">
        <v>4</v>
      </c>
    </row>
    <row r="36" spans="1:8" ht="14.25" customHeight="1">
      <c r="A36" s="72"/>
      <c r="B36" s="73"/>
      <c r="C36" s="73"/>
      <c r="D36" s="73"/>
      <c r="E36" s="73"/>
      <c r="F36" s="73"/>
      <c r="G36" s="73"/>
      <c r="H36" t="s">
        <v>4</v>
      </c>
    </row>
    <row r="37" spans="1:8" ht="12.75" customHeight="1">
      <c r="A37" s="74"/>
      <c r="B37" s="73"/>
      <c r="C37" s="73"/>
      <c r="D37" s="73"/>
      <c r="E37" s="73"/>
      <c r="F37" s="73"/>
      <c r="G37" s="73"/>
      <c r="H37" t="s">
        <v>4</v>
      </c>
    </row>
    <row r="38" spans="1:8" ht="12.75">
      <c r="A38" s="74"/>
      <c r="B38" s="73"/>
      <c r="C38" s="73"/>
      <c r="D38" s="73"/>
      <c r="E38" s="73"/>
      <c r="F38" s="73"/>
      <c r="G38" s="73"/>
      <c r="H38" t="s">
        <v>4</v>
      </c>
    </row>
    <row r="39" spans="1:8" ht="12.75">
      <c r="A39" s="74"/>
      <c r="B39" s="73"/>
      <c r="C39" s="73"/>
      <c r="D39" s="73"/>
      <c r="E39" s="73"/>
      <c r="F39" s="73"/>
      <c r="G39" s="73"/>
      <c r="H39" t="s">
        <v>4</v>
      </c>
    </row>
    <row r="40" spans="1:8" ht="12.75">
      <c r="A40" s="74"/>
      <c r="B40" s="73"/>
      <c r="C40" s="73"/>
      <c r="D40" s="73"/>
      <c r="E40" s="73"/>
      <c r="F40" s="73"/>
      <c r="G40" s="73"/>
      <c r="H40" t="s">
        <v>4</v>
      </c>
    </row>
    <row r="41" spans="1:8" ht="12.75">
      <c r="A41" s="74"/>
      <c r="B41" s="73"/>
      <c r="C41" s="73"/>
      <c r="D41" s="73"/>
      <c r="E41" s="73"/>
      <c r="F41" s="73"/>
      <c r="G41" s="73"/>
      <c r="H41" t="s">
        <v>4</v>
      </c>
    </row>
    <row r="42" spans="1:8" ht="12.75">
      <c r="A42" s="74"/>
      <c r="B42" s="73"/>
      <c r="C42" s="73"/>
      <c r="D42" s="73"/>
      <c r="E42" s="73"/>
      <c r="F42" s="73"/>
      <c r="G42" s="73"/>
      <c r="H42" t="s">
        <v>4</v>
      </c>
    </row>
    <row r="43" spans="1:8" ht="12.75">
      <c r="A43" s="74"/>
      <c r="B43" s="73"/>
      <c r="C43" s="73"/>
      <c r="D43" s="73"/>
      <c r="E43" s="73"/>
      <c r="F43" s="73"/>
      <c r="G43" s="73"/>
      <c r="H43" t="s">
        <v>4</v>
      </c>
    </row>
    <row r="44" spans="1:8" ht="12.75">
      <c r="A44" s="74"/>
      <c r="B44" s="73"/>
      <c r="C44" s="73"/>
      <c r="D44" s="73"/>
      <c r="E44" s="73"/>
      <c r="F44" s="73"/>
      <c r="G44" s="73"/>
      <c r="H44" t="s">
        <v>4</v>
      </c>
    </row>
    <row r="45" spans="2:7" ht="12.75">
      <c r="B45" s="75"/>
      <c r="C45" s="75"/>
      <c r="D45" s="75"/>
      <c r="E45" s="75"/>
      <c r="F45" s="75"/>
      <c r="G45" s="75"/>
    </row>
    <row r="46" spans="2:7" ht="12.75">
      <c r="B46" s="75"/>
      <c r="C46" s="75"/>
      <c r="D46" s="75"/>
      <c r="E46" s="75"/>
      <c r="F46" s="75"/>
      <c r="G46" s="75"/>
    </row>
    <row r="47" spans="2:7" ht="12.75">
      <c r="B47" s="75"/>
      <c r="C47" s="75"/>
      <c r="D47" s="75"/>
      <c r="E47" s="75"/>
      <c r="F47" s="75"/>
      <c r="G47" s="75"/>
    </row>
    <row r="48" spans="2:7" ht="12.75">
      <c r="B48" s="75"/>
      <c r="C48" s="75"/>
      <c r="D48" s="75"/>
      <c r="E48" s="75"/>
      <c r="F48" s="75"/>
      <c r="G48" s="75"/>
    </row>
    <row r="49" spans="2:7" ht="12.75">
      <c r="B49" s="75"/>
      <c r="C49" s="75"/>
      <c r="D49" s="75"/>
      <c r="E49" s="75"/>
      <c r="F49" s="75"/>
      <c r="G49" s="75"/>
    </row>
    <row r="50" spans="2:7" ht="12.75">
      <c r="B50" s="75"/>
      <c r="C50" s="75"/>
      <c r="D50" s="75"/>
      <c r="E50" s="75"/>
      <c r="F50" s="75"/>
      <c r="G50" s="75"/>
    </row>
    <row r="51" spans="2:7" ht="12.75">
      <c r="B51" s="75"/>
      <c r="C51" s="75"/>
      <c r="D51" s="75"/>
      <c r="E51" s="75"/>
      <c r="F51" s="75"/>
      <c r="G51" s="75"/>
    </row>
    <row r="52" spans="2:7" ht="12.75">
      <c r="B52" s="75"/>
      <c r="C52" s="75"/>
      <c r="D52" s="75"/>
      <c r="E52" s="75"/>
      <c r="F52" s="75"/>
      <c r="G52" s="75"/>
    </row>
    <row r="53" spans="2:7" ht="12.75">
      <c r="B53" s="75"/>
      <c r="C53" s="75"/>
      <c r="D53" s="75"/>
      <c r="E53" s="75"/>
      <c r="F53" s="75"/>
      <c r="G53" s="75"/>
    </row>
    <row r="54" spans="2:7" ht="12.75">
      <c r="B54" s="75"/>
      <c r="C54" s="75"/>
      <c r="D54" s="75"/>
      <c r="E54" s="75"/>
      <c r="F54" s="75"/>
      <c r="G54" s="75"/>
    </row>
  </sheetData>
  <mergeCells count="14">
    <mergeCell ref="C7:D7"/>
    <mergeCell ref="C8:D8"/>
    <mergeCell ref="E11:G11"/>
    <mergeCell ref="B45:G45"/>
    <mergeCell ref="B46:G46"/>
    <mergeCell ref="B47:G47"/>
    <mergeCell ref="B36:G44"/>
    <mergeCell ref="B52:G52"/>
    <mergeCell ref="B53:G53"/>
    <mergeCell ref="B54:G54"/>
    <mergeCell ref="B48:G48"/>
    <mergeCell ref="B49:G49"/>
    <mergeCell ref="B50:G50"/>
    <mergeCell ref="B51:G51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80"/>
  <sheetViews>
    <sheetView workbookViewId="0" topLeftCell="A1">
      <selection activeCell="H29" sqref="H29:I29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76" t="s">
        <v>5</v>
      </c>
      <c r="B1" s="77"/>
      <c r="C1" s="78" t="str">
        <f>CONCATENATE(cislostavby," ",nazevstavby)</f>
        <v>426 Oprava kanalizace u technického pavilonu a kotelny</v>
      </c>
      <c r="D1" s="79"/>
      <c r="E1" s="80"/>
      <c r="F1" s="79"/>
      <c r="G1" s="81" t="s">
        <v>44</v>
      </c>
      <c r="H1" s="82">
        <v>426</v>
      </c>
      <c r="I1" s="83"/>
    </row>
    <row r="2" spans="1:9" ht="13.5" thickBot="1">
      <c r="A2" s="84" t="s">
        <v>1</v>
      </c>
      <c r="B2" s="85"/>
      <c r="C2" s="86" t="str">
        <f>CONCATENATE(cisloobjektu," ",nazevobjektu)</f>
        <v>426 Oprava kanalizace u technického pavilonu a kotelny</v>
      </c>
      <c r="D2" s="87"/>
      <c r="E2" s="88"/>
      <c r="F2" s="87"/>
      <c r="G2" s="89" t="s">
        <v>73</v>
      </c>
      <c r="H2" s="90"/>
      <c r="I2" s="91"/>
    </row>
    <row r="3" ht="13.5" thickTop="1">
      <c r="F3" s="11"/>
    </row>
    <row r="4" spans="1:9" ht="19.5" customHeight="1">
      <c r="A4" s="92" t="s">
        <v>45</v>
      </c>
      <c r="B4" s="1"/>
      <c r="C4" s="1"/>
      <c r="D4" s="1"/>
      <c r="E4" s="93"/>
      <c r="F4" s="1"/>
      <c r="G4" s="1"/>
      <c r="H4" s="1"/>
      <c r="I4" s="1"/>
    </row>
    <row r="5" ht="13.5" thickBot="1"/>
    <row r="6" spans="1:9" s="11" customFormat="1" ht="13.5" thickBot="1">
      <c r="A6" s="94"/>
      <c r="B6" s="95" t="s">
        <v>46</v>
      </c>
      <c r="C6" s="95"/>
      <c r="D6" s="96"/>
      <c r="E6" s="97" t="s">
        <v>47</v>
      </c>
      <c r="F6" s="98" t="s">
        <v>48</v>
      </c>
      <c r="G6" s="98" t="s">
        <v>49</v>
      </c>
      <c r="H6" s="98" t="s">
        <v>50</v>
      </c>
      <c r="I6" s="99" t="s">
        <v>27</v>
      </c>
    </row>
    <row r="7" spans="1:9" s="11" customFormat="1" ht="12.75">
      <c r="A7" s="191" t="str">
        <f>Položky!B7</f>
        <v>1</v>
      </c>
      <c r="B7" s="100" t="str">
        <f>Položky!C7</f>
        <v>Zemní práce</v>
      </c>
      <c r="D7" s="101"/>
      <c r="E7" s="192">
        <f>Položky!BA85</f>
        <v>0</v>
      </c>
      <c r="F7" s="193">
        <f>Položky!BB85</f>
        <v>0</v>
      </c>
      <c r="G7" s="193">
        <f>Položky!BC85</f>
        <v>0</v>
      </c>
      <c r="H7" s="193">
        <f>Položky!BD85</f>
        <v>0</v>
      </c>
      <c r="I7" s="194">
        <f>Položky!BE85</f>
        <v>0</v>
      </c>
    </row>
    <row r="8" spans="1:9" s="11" customFormat="1" ht="12.75">
      <c r="A8" s="191" t="str">
        <f>Položky!B86</f>
        <v>2</v>
      </c>
      <c r="B8" s="100" t="str">
        <f>Položky!C86</f>
        <v>Základy a zvláštní zakládání</v>
      </c>
      <c r="D8" s="101"/>
      <c r="E8" s="192">
        <f>Položky!BA95</f>
        <v>0</v>
      </c>
      <c r="F8" s="193">
        <f>Položky!BB95</f>
        <v>0</v>
      </c>
      <c r="G8" s="193">
        <f>Položky!BC95</f>
        <v>0</v>
      </c>
      <c r="H8" s="193">
        <f>Položky!BD95</f>
        <v>0</v>
      </c>
      <c r="I8" s="194">
        <f>Položky!BE95</f>
        <v>0</v>
      </c>
    </row>
    <row r="9" spans="1:9" s="11" customFormat="1" ht="12.75">
      <c r="A9" s="191" t="str">
        <f>Položky!B96</f>
        <v>4</v>
      </c>
      <c r="B9" s="100" t="str">
        <f>Položky!C96</f>
        <v>Vodorovné konstrukce</v>
      </c>
      <c r="D9" s="101"/>
      <c r="E9" s="192">
        <f>Položky!BA104</f>
        <v>0</v>
      </c>
      <c r="F9" s="193">
        <f>Položky!BB104</f>
        <v>0</v>
      </c>
      <c r="G9" s="193">
        <f>Položky!BC104</f>
        <v>0</v>
      </c>
      <c r="H9" s="193">
        <f>Položky!BD104</f>
        <v>0</v>
      </c>
      <c r="I9" s="194">
        <f>Položky!BE104</f>
        <v>0</v>
      </c>
    </row>
    <row r="10" spans="1:9" s="11" customFormat="1" ht="12.75">
      <c r="A10" s="191" t="str">
        <f>Položky!B105</f>
        <v>5</v>
      </c>
      <c r="B10" s="100" t="str">
        <f>Položky!C105</f>
        <v>Komunikace</v>
      </c>
      <c r="D10" s="101"/>
      <c r="E10" s="192">
        <f>Položky!BA110</f>
        <v>0</v>
      </c>
      <c r="F10" s="193">
        <f>Položky!BB110</f>
        <v>0</v>
      </c>
      <c r="G10" s="193">
        <f>Položky!BC110</f>
        <v>0</v>
      </c>
      <c r="H10" s="193">
        <f>Položky!BD110</f>
        <v>0</v>
      </c>
      <c r="I10" s="194">
        <f>Položky!BE110</f>
        <v>0</v>
      </c>
    </row>
    <row r="11" spans="1:9" s="11" customFormat="1" ht="12.75">
      <c r="A11" s="191" t="str">
        <f>Položky!B111</f>
        <v>6</v>
      </c>
      <c r="B11" s="100" t="str">
        <f>Položky!C111</f>
        <v>Úpravy povrchu, podlahy</v>
      </c>
      <c r="D11" s="101"/>
      <c r="E11" s="192">
        <f>Položky!BA113</f>
        <v>0</v>
      </c>
      <c r="F11" s="193">
        <f>Položky!BB113</f>
        <v>0</v>
      </c>
      <c r="G11" s="193">
        <f>Položky!BC113</f>
        <v>0</v>
      </c>
      <c r="H11" s="193">
        <f>Položky!BD113</f>
        <v>0</v>
      </c>
      <c r="I11" s="194">
        <f>Položky!BE113</f>
        <v>0</v>
      </c>
    </row>
    <row r="12" spans="1:9" s="11" customFormat="1" ht="12.75">
      <c r="A12" s="191" t="str">
        <f>Položky!B114</f>
        <v>8</v>
      </c>
      <c r="B12" s="100" t="str">
        <f>Položky!C114</f>
        <v>Trubní vedení</v>
      </c>
      <c r="D12" s="101"/>
      <c r="E12" s="192">
        <f>Položky!BA156</f>
        <v>0</v>
      </c>
      <c r="F12" s="193">
        <f>Položky!BB156</f>
        <v>0</v>
      </c>
      <c r="G12" s="193">
        <f>Položky!BC156</f>
        <v>0</v>
      </c>
      <c r="H12" s="193">
        <f>Položky!BD156</f>
        <v>0</v>
      </c>
      <c r="I12" s="194">
        <f>Položky!BE156</f>
        <v>0</v>
      </c>
    </row>
    <row r="13" spans="1:9" s="11" customFormat="1" ht="12.75">
      <c r="A13" s="191" t="str">
        <f>Položky!B157</f>
        <v>9</v>
      </c>
      <c r="B13" s="100" t="str">
        <f>Položky!C157</f>
        <v>Ostatní konstrukce, bourání</v>
      </c>
      <c r="D13" s="101"/>
      <c r="E13" s="192">
        <f>Položky!BA168</f>
        <v>0</v>
      </c>
      <c r="F13" s="193">
        <f>Položky!BB168</f>
        <v>0</v>
      </c>
      <c r="G13" s="193">
        <f>Položky!BC168</f>
        <v>0</v>
      </c>
      <c r="H13" s="193">
        <f>Položky!BD168</f>
        <v>0</v>
      </c>
      <c r="I13" s="194">
        <f>Položky!BE168</f>
        <v>0</v>
      </c>
    </row>
    <row r="14" spans="1:9" s="11" customFormat="1" ht="12.75">
      <c r="A14" s="191" t="str">
        <f>Položky!B169</f>
        <v>99</v>
      </c>
      <c r="B14" s="100" t="str">
        <f>Položky!C169</f>
        <v>Staveništní přesun hmot</v>
      </c>
      <c r="D14" s="101"/>
      <c r="E14" s="192">
        <f>Položky!BA171</f>
        <v>0</v>
      </c>
      <c r="F14" s="193">
        <f>Položky!BB171</f>
        <v>0</v>
      </c>
      <c r="G14" s="193">
        <f>Položky!BC171</f>
        <v>0</v>
      </c>
      <c r="H14" s="193">
        <f>Položky!BD171</f>
        <v>0</v>
      </c>
      <c r="I14" s="194">
        <f>Položky!BE171</f>
        <v>0</v>
      </c>
    </row>
    <row r="15" spans="1:9" s="11" customFormat="1" ht="13.5" thickBot="1">
      <c r="A15" s="191" t="str">
        <f>Položky!B172</f>
        <v>721</v>
      </c>
      <c r="B15" s="100" t="str">
        <f>Položky!C172</f>
        <v>Vnitřní kanalizace</v>
      </c>
      <c r="D15" s="101"/>
      <c r="E15" s="192">
        <f>Položky!BA177</f>
        <v>0</v>
      </c>
      <c r="F15" s="193">
        <f>Položky!BB177</f>
        <v>0</v>
      </c>
      <c r="G15" s="193">
        <f>Položky!BC177</f>
        <v>0</v>
      </c>
      <c r="H15" s="193">
        <f>Položky!BD177</f>
        <v>0</v>
      </c>
      <c r="I15" s="194">
        <f>Položky!BE177</f>
        <v>0</v>
      </c>
    </row>
    <row r="16" spans="1:9" s="108" customFormat="1" ht="13.5" thickBot="1">
      <c r="A16" s="102"/>
      <c r="B16" s="103" t="s">
        <v>51</v>
      </c>
      <c r="C16" s="103"/>
      <c r="D16" s="104"/>
      <c r="E16" s="105">
        <f>SUM(E7:E15)</f>
        <v>0</v>
      </c>
      <c r="F16" s="106">
        <f>SUM(F7:F15)</f>
        <v>0</v>
      </c>
      <c r="G16" s="106">
        <f>SUM(G7:G15)</f>
        <v>0</v>
      </c>
      <c r="H16" s="106">
        <f>SUM(H7:H15)</f>
        <v>0</v>
      </c>
      <c r="I16" s="107">
        <f>SUM(I7:I15)</f>
        <v>0</v>
      </c>
    </row>
    <row r="17" spans="1:9" ht="12.75">
      <c r="A17" s="11"/>
      <c r="B17" s="11"/>
      <c r="C17" s="11"/>
      <c r="D17" s="11"/>
      <c r="E17" s="11"/>
      <c r="F17" s="11"/>
      <c r="G17" s="11"/>
      <c r="H17" s="11"/>
      <c r="I17" s="11"/>
    </row>
    <row r="18" spans="1:57" ht="19.5" customHeight="1">
      <c r="A18" s="1" t="s">
        <v>52</v>
      </c>
      <c r="B18" s="1"/>
      <c r="C18" s="1"/>
      <c r="D18" s="1"/>
      <c r="E18" s="1"/>
      <c r="F18" s="1"/>
      <c r="G18" s="109"/>
      <c r="H18" s="1"/>
      <c r="I18" s="1"/>
      <c r="BA18" s="32"/>
      <c r="BB18" s="32"/>
      <c r="BC18" s="32"/>
      <c r="BD18" s="32"/>
      <c r="BE18" s="32"/>
    </row>
    <row r="19" ht="13.5" thickBot="1"/>
    <row r="20" spans="1:9" ht="12.75">
      <c r="A20" s="110" t="s">
        <v>53</v>
      </c>
      <c r="B20" s="111"/>
      <c r="C20" s="111"/>
      <c r="D20" s="112"/>
      <c r="E20" s="113" t="s">
        <v>54</v>
      </c>
      <c r="F20" s="114" t="s">
        <v>55</v>
      </c>
      <c r="G20" s="115" t="s">
        <v>56</v>
      </c>
      <c r="H20" s="116"/>
      <c r="I20" s="117" t="s">
        <v>54</v>
      </c>
    </row>
    <row r="21" spans="1:53" ht="12.75">
      <c r="A21" s="118" t="s">
        <v>357</v>
      </c>
      <c r="B21" s="119"/>
      <c r="C21" s="119"/>
      <c r="D21" s="120"/>
      <c r="E21" s="121">
        <v>0</v>
      </c>
      <c r="F21" s="122">
        <v>0</v>
      </c>
      <c r="G21" s="123">
        <f>CHOOSE(BA21+1,HSV+PSV,HSV+PSV+Mont,HSV+PSV+Dodavka+Mont,HSV,PSV,Mont,Dodavka,Mont+Dodavka,0)</f>
        <v>0</v>
      </c>
      <c r="H21" s="124"/>
      <c r="I21" s="125">
        <f>E21+F21*G21/100</f>
        <v>0</v>
      </c>
      <c r="BA21">
        <v>0</v>
      </c>
    </row>
    <row r="22" spans="1:53" ht="12.75">
      <c r="A22" s="118" t="s">
        <v>358</v>
      </c>
      <c r="B22" s="119"/>
      <c r="C22" s="119"/>
      <c r="D22" s="120"/>
      <c r="E22" s="121">
        <v>0</v>
      </c>
      <c r="F22" s="122">
        <v>0</v>
      </c>
      <c r="G22" s="123">
        <f>CHOOSE(BA22+1,HSV+PSV,HSV+PSV+Mont,HSV+PSV+Dodavka+Mont,HSV,PSV,Mont,Dodavka,Mont+Dodavka,0)</f>
        <v>0</v>
      </c>
      <c r="H22" s="124"/>
      <c r="I22" s="125">
        <f>E22+F22*G22/100</f>
        <v>0</v>
      </c>
      <c r="BA22">
        <v>0</v>
      </c>
    </row>
    <row r="23" spans="1:53" ht="12.75">
      <c r="A23" s="118" t="s">
        <v>359</v>
      </c>
      <c r="B23" s="119"/>
      <c r="C23" s="119"/>
      <c r="D23" s="120"/>
      <c r="E23" s="121">
        <v>0</v>
      </c>
      <c r="F23" s="122">
        <v>0</v>
      </c>
      <c r="G23" s="123">
        <f>CHOOSE(BA23+1,HSV+PSV,HSV+PSV+Mont,HSV+PSV+Dodavka+Mont,HSV,PSV,Mont,Dodavka,Mont+Dodavka,0)</f>
        <v>0</v>
      </c>
      <c r="H23" s="124"/>
      <c r="I23" s="125">
        <f>E23+F23*G23/100</f>
        <v>0</v>
      </c>
      <c r="BA23">
        <v>0</v>
      </c>
    </row>
    <row r="24" spans="1:53" ht="12.75">
      <c r="A24" s="118" t="s">
        <v>360</v>
      </c>
      <c r="B24" s="119"/>
      <c r="C24" s="119"/>
      <c r="D24" s="120"/>
      <c r="E24" s="121">
        <v>0</v>
      </c>
      <c r="F24" s="122">
        <v>0</v>
      </c>
      <c r="G24" s="123">
        <f>CHOOSE(BA24+1,HSV+PSV,HSV+PSV+Mont,HSV+PSV+Dodavka+Mont,HSV,PSV,Mont,Dodavka,Mont+Dodavka,0)</f>
        <v>0</v>
      </c>
      <c r="H24" s="124"/>
      <c r="I24" s="125">
        <f>E24+F24*G24/100</f>
        <v>0</v>
      </c>
      <c r="BA24">
        <v>0</v>
      </c>
    </row>
    <row r="25" spans="1:53" ht="12.75">
      <c r="A25" s="118" t="s">
        <v>361</v>
      </c>
      <c r="B25" s="119"/>
      <c r="C25" s="119"/>
      <c r="D25" s="120"/>
      <c r="E25" s="121">
        <v>0</v>
      </c>
      <c r="F25" s="122" t="s">
        <v>362</v>
      </c>
      <c r="G25" s="123">
        <f>CHOOSE(BA25+1,HSV+PSV,HSV+PSV+Mont,HSV+PSV+Dodavka+Mont,HSV,PSV,Mont,Dodavka,Mont+Dodavka,0)</f>
        <v>0</v>
      </c>
      <c r="H25" s="124"/>
      <c r="I25" s="125">
        <f>E25+F25*G25/100</f>
        <v>0</v>
      </c>
      <c r="BA25">
        <v>1</v>
      </c>
    </row>
    <row r="26" spans="1:53" ht="12.75">
      <c r="A26" s="118" t="s">
        <v>363</v>
      </c>
      <c r="B26" s="119"/>
      <c r="C26" s="119"/>
      <c r="D26" s="120"/>
      <c r="E26" s="121">
        <v>0</v>
      </c>
      <c r="F26" s="122">
        <v>0</v>
      </c>
      <c r="G26" s="123">
        <f>CHOOSE(BA26+1,HSV+PSV,HSV+PSV+Mont,HSV+PSV+Dodavka+Mont,HSV,PSV,Mont,Dodavka,Mont+Dodavka,0)</f>
        <v>0</v>
      </c>
      <c r="H26" s="124"/>
      <c r="I26" s="125">
        <f>E26+F26*G26/100</f>
        <v>0</v>
      </c>
      <c r="BA26">
        <v>1</v>
      </c>
    </row>
    <row r="27" spans="1:53" ht="12.75">
      <c r="A27" s="118" t="s">
        <v>364</v>
      </c>
      <c r="B27" s="119"/>
      <c r="C27" s="119"/>
      <c r="D27" s="120"/>
      <c r="E27" s="121">
        <v>0</v>
      </c>
      <c r="F27" s="122">
        <v>0</v>
      </c>
      <c r="G27" s="123">
        <f>CHOOSE(BA27+1,HSV+PSV,HSV+PSV+Mont,HSV+PSV+Dodavka+Mont,HSV,PSV,Mont,Dodavka,Mont+Dodavka,0)</f>
        <v>0</v>
      </c>
      <c r="H27" s="124"/>
      <c r="I27" s="125">
        <f>E27+F27*G27/100</f>
        <v>0</v>
      </c>
      <c r="BA27">
        <v>2</v>
      </c>
    </row>
    <row r="28" spans="1:53" ht="12.75">
      <c r="A28" s="118" t="s">
        <v>365</v>
      </c>
      <c r="B28" s="119"/>
      <c r="C28" s="119"/>
      <c r="D28" s="120"/>
      <c r="E28" s="121">
        <v>0</v>
      </c>
      <c r="F28" s="122">
        <v>0</v>
      </c>
      <c r="G28" s="123">
        <f>CHOOSE(BA28+1,HSV+PSV,HSV+PSV+Mont,HSV+PSV+Dodavka+Mont,HSV,PSV,Mont,Dodavka,Mont+Dodavka,0)</f>
        <v>0</v>
      </c>
      <c r="H28" s="124"/>
      <c r="I28" s="125">
        <f>E28+F28*G28/100</f>
        <v>0</v>
      </c>
      <c r="BA28">
        <v>2</v>
      </c>
    </row>
    <row r="29" spans="1:9" ht="13.5" thickBot="1">
      <c r="A29" s="126"/>
      <c r="B29" s="127" t="s">
        <v>57</v>
      </c>
      <c r="C29" s="128"/>
      <c r="D29" s="129"/>
      <c r="E29" s="130"/>
      <c r="F29" s="131"/>
      <c r="G29" s="131"/>
      <c r="H29" s="132">
        <f>SUM(I21:I28)</f>
        <v>0</v>
      </c>
      <c r="I29" s="133"/>
    </row>
    <row r="31" spans="2:9" ht="12.75">
      <c r="B31" s="108"/>
      <c r="F31" s="134"/>
      <c r="G31" s="135"/>
      <c r="H31" s="135"/>
      <c r="I31" s="136"/>
    </row>
    <row r="32" spans="6:9" ht="12.75">
      <c r="F32" s="134"/>
      <c r="G32" s="135"/>
      <c r="H32" s="135"/>
      <c r="I32" s="136"/>
    </row>
    <row r="33" spans="6:9" ht="12.75">
      <c r="F33" s="134"/>
      <c r="G33" s="135"/>
      <c r="H33" s="135"/>
      <c r="I33" s="136"/>
    </row>
    <row r="34" spans="6:9" ht="12.75">
      <c r="F34" s="134"/>
      <c r="G34" s="135"/>
      <c r="H34" s="135"/>
      <c r="I34" s="136"/>
    </row>
    <row r="35" spans="6:9" ht="12.75">
      <c r="F35" s="134"/>
      <c r="G35" s="135"/>
      <c r="H35" s="135"/>
      <c r="I35" s="136"/>
    </row>
    <row r="36" spans="6:9" ht="12.75">
      <c r="F36" s="134"/>
      <c r="G36" s="135"/>
      <c r="H36" s="135"/>
      <c r="I36" s="136"/>
    </row>
    <row r="37" spans="6:9" ht="12.75">
      <c r="F37" s="134"/>
      <c r="G37" s="135"/>
      <c r="H37" s="135"/>
      <c r="I37" s="136"/>
    </row>
    <row r="38" spans="6:9" ht="12.75">
      <c r="F38" s="134"/>
      <c r="G38" s="135"/>
      <c r="H38" s="135"/>
      <c r="I38" s="136"/>
    </row>
    <row r="39" spans="6:9" ht="12.75">
      <c r="F39" s="134"/>
      <c r="G39" s="135"/>
      <c r="H39" s="135"/>
      <c r="I39" s="136"/>
    </row>
    <row r="40" spans="6:9" ht="12.75">
      <c r="F40" s="134"/>
      <c r="G40" s="135"/>
      <c r="H40" s="135"/>
      <c r="I40" s="136"/>
    </row>
    <row r="41" spans="6:9" ht="12.75">
      <c r="F41" s="134"/>
      <c r="G41" s="135"/>
      <c r="H41" s="135"/>
      <c r="I41" s="136"/>
    </row>
    <row r="42" spans="6:9" ht="12.75">
      <c r="F42" s="134"/>
      <c r="G42" s="135"/>
      <c r="H42" s="135"/>
      <c r="I42" s="136"/>
    </row>
    <row r="43" spans="6:9" ht="12.75">
      <c r="F43" s="134"/>
      <c r="G43" s="135"/>
      <c r="H43" s="135"/>
      <c r="I43" s="136"/>
    </row>
    <row r="44" spans="6:9" ht="12.75">
      <c r="F44" s="134"/>
      <c r="G44" s="135"/>
      <c r="H44" s="135"/>
      <c r="I44" s="136"/>
    </row>
    <row r="45" spans="6:9" ht="12.75">
      <c r="F45" s="134"/>
      <c r="G45" s="135"/>
      <c r="H45" s="135"/>
      <c r="I45" s="136"/>
    </row>
    <row r="46" spans="6:9" ht="12.75">
      <c r="F46" s="134"/>
      <c r="G46" s="135"/>
      <c r="H46" s="135"/>
      <c r="I46" s="136"/>
    </row>
    <row r="47" spans="6:9" ht="12.75">
      <c r="F47" s="134"/>
      <c r="G47" s="135"/>
      <c r="H47" s="135"/>
      <c r="I47" s="136"/>
    </row>
    <row r="48" spans="6:9" ht="12.75">
      <c r="F48" s="134"/>
      <c r="G48" s="135"/>
      <c r="H48" s="135"/>
      <c r="I48" s="136"/>
    </row>
    <row r="49" spans="6:9" ht="12.75">
      <c r="F49" s="134"/>
      <c r="G49" s="135"/>
      <c r="H49" s="135"/>
      <c r="I49" s="136"/>
    </row>
    <row r="50" spans="6:9" ht="12.75">
      <c r="F50" s="134"/>
      <c r="G50" s="135"/>
      <c r="H50" s="135"/>
      <c r="I50" s="136"/>
    </row>
    <row r="51" spans="6:9" ht="12.75">
      <c r="F51" s="134"/>
      <c r="G51" s="135"/>
      <c r="H51" s="135"/>
      <c r="I51" s="136"/>
    </row>
    <row r="52" spans="6:9" ht="12.75">
      <c r="F52" s="134"/>
      <c r="G52" s="135"/>
      <c r="H52" s="135"/>
      <c r="I52" s="136"/>
    </row>
    <row r="53" spans="6:9" ht="12.75">
      <c r="F53" s="134"/>
      <c r="G53" s="135"/>
      <c r="H53" s="135"/>
      <c r="I53" s="136"/>
    </row>
    <row r="54" spans="6:9" ht="12.75">
      <c r="F54" s="134"/>
      <c r="G54" s="135"/>
      <c r="H54" s="135"/>
      <c r="I54" s="136"/>
    </row>
    <row r="55" spans="6:9" ht="12.75">
      <c r="F55" s="134"/>
      <c r="G55" s="135"/>
      <c r="H55" s="135"/>
      <c r="I55" s="136"/>
    </row>
    <row r="56" spans="6:9" ht="12.75">
      <c r="F56" s="134"/>
      <c r="G56" s="135"/>
      <c r="H56" s="135"/>
      <c r="I56" s="136"/>
    </row>
    <row r="57" spans="6:9" ht="12.75">
      <c r="F57" s="134"/>
      <c r="G57" s="135"/>
      <c r="H57" s="135"/>
      <c r="I57" s="136"/>
    </row>
    <row r="58" spans="6:9" ht="12.75">
      <c r="F58" s="134"/>
      <c r="G58" s="135"/>
      <c r="H58" s="135"/>
      <c r="I58" s="136"/>
    </row>
    <row r="59" spans="6:9" ht="12.75">
      <c r="F59" s="134"/>
      <c r="G59" s="135"/>
      <c r="H59" s="135"/>
      <c r="I59" s="136"/>
    </row>
    <row r="60" spans="6:9" ht="12.75">
      <c r="F60" s="134"/>
      <c r="G60" s="135"/>
      <c r="H60" s="135"/>
      <c r="I60" s="136"/>
    </row>
    <row r="61" spans="6:9" ht="12.75">
      <c r="F61" s="134"/>
      <c r="G61" s="135"/>
      <c r="H61" s="135"/>
      <c r="I61" s="136"/>
    </row>
    <row r="62" spans="6:9" ht="12.75">
      <c r="F62" s="134"/>
      <c r="G62" s="135"/>
      <c r="H62" s="135"/>
      <c r="I62" s="136"/>
    </row>
    <row r="63" spans="6:9" ht="12.75">
      <c r="F63" s="134"/>
      <c r="G63" s="135"/>
      <c r="H63" s="135"/>
      <c r="I63" s="136"/>
    </row>
    <row r="64" spans="6:9" ht="12.75">
      <c r="F64" s="134"/>
      <c r="G64" s="135"/>
      <c r="H64" s="135"/>
      <c r="I64" s="136"/>
    </row>
    <row r="65" spans="6:9" ht="12.75">
      <c r="F65" s="134"/>
      <c r="G65" s="135"/>
      <c r="H65" s="135"/>
      <c r="I65" s="136"/>
    </row>
    <row r="66" spans="6:9" ht="12.75">
      <c r="F66" s="134"/>
      <c r="G66" s="135"/>
      <c r="H66" s="135"/>
      <c r="I66" s="136"/>
    </row>
    <row r="67" spans="6:9" ht="12.75">
      <c r="F67" s="134"/>
      <c r="G67" s="135"/>
      <c r="H67" s="135"/>
      <c r="I67" s="136"/>
    </row>
    <row r="68" spans="6:9" ht="12.75">
      <c r="F68" s="134"/>
      <c r="G68" s="135"/>
      <c r="H68" s="135"/>
      <c r="I68" s="136"/>
    </row>
    <row r="69" spans="6:9" ht="12.75">
      <c r="F69" s="134"/>
      <c r="G69" s="135"/>
      <c r="H69" s="135"/>
      <c r="I69" s="136"/>
    </row>
    <row r="70" spans="6:9" ht="12.75">
      <c r="F70" s="134"/>
      <c r="G70" s="135"/>
      <c r="H70" s="135"/>
      <c r="I70" s="136"/>
    </row>
    <row r="71" spans="6:9" ht="12.75">
      <c r="F71" s="134"/>
      <c r="G71" s="135"/>
      <c r="H71" s="135"/>
      <c r="I71" s="136"/>
    </row>
    <row r="72" spans="6:9" ht="12.75">
      <c r="F72" s="134"/>
      <c r="G72" s="135"/>
      <c r="H72" s="135"/>
      <c r="I72" s="136"/>
    </row>
    <row r="73" spans="6:9" ht="12.75">
      <c r="F73" s="134"/>
      <c r="G73" s="135"/>
      <c r="H73" s="135"/>
      <c r="I73" s="136"/>
    </row>
    <row r="74" spans="6:9" ht="12.75">
      <c r="F74" s="134"/>
      <c r="G74" s="135"/>
      <c r="H74" s="135"/>
      <c r="I74" s="136"/>
    </row>
    <row r="75" spans="6:9" ht="12.75">
      <c r="F75" s="134"/>
      <c r="G75" s="135"/>
      <c r="H75" s="135"/>
      <c r="I75" s="136"/>
    </row>
    <row r="76" spans="6:9" ht="12.75">
      <c r="F76" s="134"/>
      <c r="G76" s="135"/>
      <c r="H76" s="135"/>
      <c r="I76" s="136"/>
    </row>
    <row r="77" spans="6:9" ht="12.75">
      <c r="F77" s="134"/>
      <c r="G77" s="135"/>
      <c r="H77" s="135"/>
      <c r="I77" s="136"/>
    </row>
    <row r="78" spans="6:9" ht="12.75">
      <c r="F78" s="134"/>
      <c r="G78" s="135"/>
      <c r="H78" s="135"/>
      <c r="I78" s="136"/>
    </row>
    <row r="79" spans="6:9" ht="12.75">
      <c r="F79" s="134"/>
      <c r="G79" s="135"/>
      <c r="H79" s="135"/>
      <c r="I79" s="136"/>
    </row>
    <row r="80" spans="6:9" ht="12.75">
      <c r="F80" s="134"/>
      <c r="G80" s="135"/>
      <c r="H80" s="135"/>
      <c r="I80" s="136"/>
    </row>
  </sheetData>
  <mergeCells count="4">
    <mergeCell ref="H29:I29"/>
    <mergeCell ref="A1:B1"/>
    <mergeCell ref="A2:B2"/>
    <mergeCell ref="G2:I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250"/>
  <sheetViews>
    <sheetView showGridLines="0" showZeros="0" workbookViewId="0" topLeftCell="A1">
      <selection activeCell="A177" sqref="A177:IV179"/>
    </sheetView>
  </sheetViews>
  <sheetFormatPr defaultColWidth="9.00390625" defaultRowHeight="12.75"/>
  <cols>
    <col min="1" max="1" width="4.375" style="138" customWidth="1"/>
    <col min="2" max="2" width="11.625" style="138" customWidth="1"/>
    <col min="3" max="3" width="40.375" style="138" customWidth="1"/>
    <col min="4" max="4" width="5.625" style="138" customWidth="1"/>
    <col min="5" max="5" width="8.625" style="151" customWidth="1"/>
    <col min="6" max="6" width="9.875" style="138" customWidth="1"/>
    <col min="7" max="7" width="13.875" style="138" customWidth="1"/>
    <col min="8" max="11" width="9.125" style="138" customWidth="1"/>
    <col min="12" max="12" width="75.375" style="138" customWidth="1"/>
    <col min="13" max="16384" width="9.125" style="138" customWidth="1"/>
  </cols>
  <sheetData>
    <row r="1" spans="1:7" ht="15.75">
      <c r="A1" s="137" t="s">
        <v>58</v>
      </c>
      <c r="B1" s="137"/>
      <c r="C1" s="137"/>
      <c r="D1" s="137"/>
      <c r="E1" s="137"/>
      <c r="F1" s="137"/>
      <c r="G1" s="137"/>
    </row>
    <row r="2" spans="2:7" ht="13.5" thickBot="1">
      <c r="B2" s="139"/>
      <c r="C2" s="140"/>
      <c r="D2" s="140"/>
      <c r="E2" s="141"/>
      <c r="F2" s="140"/>
      <c r="G2" s="140"/>
    </row>
    <row r="3" spans="1:7" ht="13.5" thickTop="1">
      <c r="A3" s="76" t="s">
        <v>5</v>
      </c>
      <c r="B3" s="77"/>
      <c r="C3" s="78" t="str">
        <f>CONCATENATE(cislostavby," ",nazevstavby)</f>
        <v>426 Oprava kanalizace u technického pavilonu a kotelny</v>
      </c>
      <c r="D3" s="79"/>
      <c r="E3" s="142" t="s">
        <v>59</v>
      </c>
      <c r="F3" s="143">
        <f>Rekapitulace!H1</f>
        <v>426</v>
      </c>
      <c r="G3" s="144"/>
    </row>
    <row r="4" spans="1:7" ht="13.5" thickBot="1">
      <c r="A4" s="145" t="s">
        <v>1</v>
      </c>
      <c r="B4" s="85"/>
      <c r="C4" s="86" t="str">
        <f>CONCATENATE(cisloobjektu," ",nazevobjektu)</f>
        <v>426 Oprava kanalizace u technického pavilonu a kotelny</v>
      </c>
      <c r="D4" s="87"/>
      <c r="E4" s="146" t="str">
        <f>Rekapitulace!G2</f>
        <v>Oprava kanalizace u technického pavilonu a kotelny</v>
      </c>
      <c r="F4" s="147"/>
      <c r="G4" s="148"/>
    </row>
    <row r="5" spans="1:7" ht="13.5" thickTop="1">
      <c r="A5" s="149"/>
      <c r="B5" s="150"/>
      <c r="C5" s="150"/>
      <c r="G5" s="152"/>
    </row>
    <row r="6" spans="1:7" ht="12.75">
      <c r="A6" s="153" t="s">
        <v>60</v>
      </c>
      <c r="B6" s="154" t="s">
        <v>61</v>
      </c>
      <c r="C6" s="154" t="s">
        <v>62</v>
      </c>
      <c r="D6" s="154" t="s">
        <v>63</v>
      </c>
      <c r="E6" s="155" t="s">
        <v>64</v>
      </c>
      <c r="F6" s="154" t="s">
        <v>65</v>
      </c>
      <c r="G6" s="156" t="s">
        <v>66</v>
      </c>
    </row>
    <row r="7" spans="1:15" ht="12.75">
      <c r="A7" s="157" t="s">
        <v>67</v>
      </c>
      <c r="B7" s="158" t="s">
        <v>68</v>
      </c>
      <c r="C7" s="159" t="s">
        <v>69</v>
      </c>
      <c r="D7" s="160"/>
      <c r="E7" s="161"/>
      <c r="F7" s="161"/>
      <c r="G7" s="162"/>
      <c r="H7" s="163"/>
      <c r="I7" s="163"/>
      <c r="O7" s="164">
        <v>1</v>
      </c>
    </row>
    <row r="8" spans="1:104" ht="12.75">
      <c r="A8" s="165">
        <v>1</v>
      </c>
      <c r="B8" s="166" t="s">
        <v>75</v>
      </c>
      <c r="C8" s="167" t="s">
        <v>76</v>
      </c>
      <c r="D8" s="168" t="s">
        <v>70</v>
      </c>
      <c r="E8" s="169">
        <v>1</v>
      </c>
      <c r="F8" s="169">
        <v>0</v>
      </c>
      <c r="G8" s="170">
        <f>E8*F8</f>
        <v>0</v>
      </c>
      <c r="O8" s="164">
        <v>2</v>
      </c>
      <c r="AA8" s="138">
        <v>1</v>
      </c>
      <c r="AB8" s="138">
        <v>1</v>
      </c>
      <c r="AC8" s="138">
        <v>1</v>
      </c>
      <c r="AZ8" s="138">
        <v>1</v>
      </c>
      <c r="BA8" s="138">
        <f>IF(AZ8=1,G8,0)</f>
        <v>0</v>
      </c>
      <c r="BB8" s="138">
        <f>IF(AZ8=2,G8,0)</f>
        <v>0</v>
      </c>
      <c r="BC8" s="138">
        <f>IF(AZ8=3,G8,0)</f>
        <v>0</v>
      </c>
      <c r="BD8" s="138">
        <f>IF(AZ8=4,G8,0)</f>
        <v>0</v>
      </c>
      <c r="BE8" s="138">
        <f>IF(AZ8=5,G8,0)</f>
        <v>0</v>
      </c>
      <c r="CZ8" s="138">
        <v>0</v>
      </c>
    </row>
    <row r="9" spans="1:104" ht="12.75">
      <c r="A9" s="165">
        <v>2</v>
      </c>
      <c r="B9" s="166" t="s">
        <v>77</v>
      </c>
      <c r="C9" s="167" t="s">
        <v>78</v>
      </c>
      <c r="D9" s="168" t="s">
        <v>70</v>
      </c>
      <c r="E9" s="169">
        <v>1</v>
      </c>
      <c r="F9" s="169">
        <v>0</v>
      </c>
      <c r="G9" s="170">
        <f>E9*F9</f>
        <v>0</v>
      </c>
      <c r="O9" s="164">
        <v>2</v>
      </c>
      <c r="AA9" s="138">
        <v>1</v>
      </c>
      <c r="AB9" s="138">
        <v>1</v>
      </c>
      <c r="AC9" s="138">
        <v>1</v>
      </c>
      <c r="AZ9" s="138">
        <v>1</v>
      </c>
      <c r="BA9" s="138">
        <f>IF(AZ9=1,G9,0)</f>
        <v>0</v>
      </c>
      <c r="BB9" s="138">
        <f>IF(AZ9=2,G9,0)</f>
        <v>0</v>
      </c>
      <c r="BC9" s="138">
        <f>IF(AZ9=3,G9,0)</f>
        <v>0</v>
      </c>
      <c r="BD9" s="138">
        <f>IF(AZ9=4,G9,0)</f>
        <v>0</v>
      </c>
      <c r="BE9" s="138">
        <f>IF(AZ9=5,G9,0)</f>
        <v>0</v>
      </c>
      <c r="CZ9" s="138">
        <v>0</v>
      </c>
    </row>
    <row r="10" spans="1:104" ht="12.75">
      <c r="A10" s="165">
        <v>3</v>
      </c>
      <c r="B10" s="166" t="s">
        <v>79</v>
      </c>
      <c r="C10" s="167" t="s">
        <v>80</v>
      </c>
      <c r="D10" s="168" t="s">
        <v>81</v>
      </c>
      <c r="E10" s="169">
        <v>1</v>
      </c>
      <c r="F10" s="169">
        <v>0</v>
      </c>
      <c r="G10" s="170">
        <f>E10*F10</f>
        <v>0</v>
      </c>
      <c r="O10" s="164">
        <v>2</v>
      </c>
      <c r="AA10" s="138">
        <v>1</v>
      </c>
      <c r="AB10" s="138">
        <v>1</v>
      </c>
      <c r="AC10" s="138">
        <v>1</v>
      </c>
      <c r="AZ10" s="138">
        <v>1</v>
      </c>
      <c r="BA10" s="138">
        <f>IF(AZ10=1,G10,0)</f>
        <v>0</v>
      </c>
      <c r="BB10" s="138">
        <f>IF(AZ10=2,G10,0)</f>
        <v>0</v>
      </c>
      <c r="BC10" s="138">
        <f>IF(AZ10=3,G10,0)</f>
        <v>0</v>
      </c>
      <c r="BD10" s="138">
        <f>IF(AZ10=4,G10,0)</f>
        <v>0</v>
      </c>
      <c r="BE10" s="138">
        <f>IF(AZ10=5,G10,0)</f>
        <v>0</v>
      </c>
      <c r="CZ10" s="138">
        <v>0</v>
      </c>
    </row>
    <row r="11" spans="1:104" ht="12.75">
      <c r="A11" s="165">
        <v>4</v>
      </c>
      <c r="B11" s="166" t="s">
        <v>82</v>
      </c>
      <c r="C11" s="167" t="s">
        <v>83</v>
      </c>
      <c r="D11" s="168" t="s">
        <v>84</v>
      </c>
      <c r="E11" s="169">
        <v>277.03</v>
      </c>
      <c r="F11" s="169">
        <v>0</v>
      </c>
      <c r="G11" s="170">
        <f>E11*F11</f>
        <v>0</v>
      </c>
      <c r="O11" s="164">
        <v>2</v>
      </c>
      <c r="AA11" s="138">
        <v>1</v>
      </c>
      <c r="AB11" s="138">
        <v>1</v>
      </c>
      <c r="AC11" s="138">
        <v>1</v>
      </c>
      <c r="AZ11" s="138">
        <v>1</v>
      </c>
      <c r="BA11" s="138">
        <f>IF(AZ11=1,G11,0)</f>
        <v>0</v>
      </c>
      <c r="BB11" s="138">
        <f>IF(AZ11=2,G11,0)</f>
        <v>0</v>
      </c>
      <c r="BC11" s="138">
        <f>IF(AZ11=3,G11,0)</f>
        <v>0</v>
      </c>
      <c r="BD11" s="138">
        <f>IF(AZ11=4,G11,0)</f>
        <v>0</v>
      </c>
      <c r="BE11" s="138">
        <f>IF(AZ11=5,G11,0)</f>
        <v>0</v>
      </c>
      <c r="CZ11" s="138">
        <v>0</v>
      </c>
    </row>
    <row r="12" spans="1:104" ht="12.75">
      <c r="A12" s="165">
        <v>5</v>
      </c>
      <c r="B12" s="166" t="s">
        <v>85</v>
      </c>
      <c r="C12" s="167" t="s">
        <v>86</v>
      </c>
      <c r="D12" s="168" t="s">
        <v>84</v>
      </c>
      <c r="E12" s="169">
        <v>277.03</v>
      </c>
      <c r="F12" s="169">
        <v>0</v>
      </c>
      <c r="G12" s="170">
        <f>E12*F12</f>
        <v>0</v>
      </c>
      <c r="O12" s="164">
        <v>2</v>
      </c>
      <c r="AA12" s="138">
        <v>1</v>
      </c>
      <c r="AB12" s="138">
        <v>1</v>
      </c>
      <c r="AC12" s="138">
        <v>1</v>
      </c>
      <c r="AZ12" s="138">
        <v>1</v>
      </c>
      <c r="BA12" s="138">
        <f>IF(AZ12=1,G12,0)</f>
        <v>0</v>
      </c>
      <c r="BB12" s="138">
        <f>IF(AZ12=2,G12,0)</f>
        <v>0</v>
      </c>
      <c r="BC12" s="138">
        <f>IF(AZ12=3,G12,0)</f>
        <v>0</v>
      </c>
      <c r="BD12" s="138">
        <f>IF(AZ12=4,G12,0)</f>
        <v>0</v>
      </c>
      <c r="BE12" s="138">
        <f>IF(AZ12=5,G12,0)</f>
        <v>0</v>
      </c>
      <c r="CZ12" s="138">
        <v>0</v>
      </c>
    </row>
    <row r="13" spans="1:104" ht="12.75">
      <c r="A13" s="165">
        <v>6</v>
      </c>
      <c r="B13" s="166" t="s">
        <v>87</v>
      </c>
      <c r="C13" s="167" t="s">
        <v>88</v>
      </c>
      <c r="D13" s="168" t="s">
        <v>89</v>
      </c>
      <c r="E13" s="169">
        <v>2</v>
      </c>
      <c r="F13" s="169">
        <v>0</v>
      </c>
      <c r="G13" s="170">
        <f>E13*F13</f>
        <v>0</v>
      </c>
      <c r="O13" s="164">
        <v>2</v>
      </c>
      <c r="AA13" s="138">
        <v>1</v>
      </c>
      <c r="AB13" s="138">
        <v>1</v>
      </c>
      <c r="AC13" s="138">
        <v>1</v>
      </c>
      <c r="AZ13" s="138">
        <v>1</v>
      </c>
      <c r="BA13" s="138">
        <f>IF(AZ13=1,G13,0)</f>
        <v>0</v>
      </c>
      <c r="BB13" s="138">
        <f>IF(AZ13=2,G13,0)</f>
        <v>0</v>
      </c>
      <c r="BC13" s="138">
        <f>IF(AZ13=3,G13,0)</f>
        <v>0</v>
      </c>
      <c r="BD13" s="138">
        <f>IF(AZ13=4,G13,0)</f>
        <v>0</v>
      </c>
      <c r="BE13" s="138">
        <f>IF(AZ13=5,G13,0)</f>
        <v>0</v>
      </c>
      <c r="CZ13" s="138">
        <v>0</v>
      </c>
    </row>
    <row r="14" spans="1:104" ht="12.75">
      <c r="A14" s="165">
        <v>7</v>
      </c>
      <c r="B14" s="166" t="s">
        <v>90</v>
      </c>
      <c r="C14" s="167" t="s">
        <v>91</v>
      </c>
      <c r="D14" s="168" t="s">
        <v>89</v>
      </c>
      <c r="E14" s="169">
        <v>55</v>
      </c>
      <c r="F14" s="169">
        <v>0</v>
      </c>
      <c r="G14" s="170">
        <f>E14*F14</f>
        <v>0</v>
      </c>
      <c r="O14" s="164">
        <v>2</v>
      </c>
      <c r="AA14" s="138">
        <v>1</v>
      </c>
      <c r="AB14" s="138">
        <v>1</v>
      </c>
      <c r="AC14" s="138">
        <v>1</v>
      </c>
      <c r="AZ14" s="138">
        <v>1</v>
      </c>
      <c r="BA14" s="138">
        <f>IF(AZ14=1,G14,0)</f>
        <v>0</v>
      </c>
      <c r="BB14" s="138">
        <f>IF(AZ14=2,G14,0)</f>
        <v>0</v>
      </c>
      <c r="BC14" s="138">
        <f>IF(AZ14=3,G14,0)</f>
        <v>0</v>
      </c>
      <c r="BD14" s="138">
        <f>IF(AZ14=4,G14,0)</f>
        <v>0</v>
      </c>
      <c r="BE14" s="138">
        <f>IF(AZ14=5,G14,0)</f>
        <v>0</v>
      </c>
      <c r="CZ14" s="138">
        <v>0</v>
      </c>
    </row>
    <row r="15" spans="1:104" ht="12.75">
      <c r="A15" s="165">
        <v>8</v>
      </c>
      <c r="B15" s="166" t="s">
        <v>92</v>
      </c>
      <c r="C15" s="167" t="s">
        <v>93</v>
      </c>
      <c r="D15" s="168" t="s">
        <v>94</v>
      </c>
      <c r="E15" s="169">
        <v>8</v>
      </c>
      <c r="F15" s="169">
        <v>0</v>
      </c>
      <c r="G15" s="170">
        <f>E15*F15</f>
        <v>0</v>
      </c>
      <c r="O15" s="164">
        <v>2</v>
      </c>
      <c r="AA15" s="138">
        <v>1</v>
      </c>
      <c r="AB15" s="138">
        <v>1</v>
      </c>
      <c r="AC15" s="138">
        <v>1</v>
      </c>
      <c r="AZ15" s="138">
        <v>1</v>
      </c>
      <c r="BA15" s="138">
        <f>IF(AZ15=1,G15,0)</f>
        <v>0</v>
      </c>
      <c r="BB15" s="138">
        <f>IF(AZ15=2,G15,0)</f>
        <v>0</v>
      </c>
      <c r="BC15" s="138">
        <f>IF(AZ15=3,G15,0)</f>
        <v>0</v>
      </c>
      <c r="BD15" s="138">
        <f>IF(AZ15=4,G15,0)</f>
        <v>0</v>
      </c>
      <c r="BE15" s="138">
        <f>IF(AZ15=5,G15,0)</f>
        <v>0</v>
      </c>
      <c r="CZ15" s="138">
        <v>4E-05</v>
      </c>
    </row>
    <row r="16" spans="1:104" ht="12.75">
      <c r="A16" s="165">
        <v>9</v>
      </c>
      <c r="B16" s="166" t="s">
        <v>95</v>
      </c>
      <c r="C16" s="167" t="s">
        <v>96</v>
      </c>
      <c r="D16" s="168" t="s">
        <v>97</v>
      </c>
      <c r="E16" s="169">
        <v>15</v>
      </c>
      <c r="F16" s="169">
        <v>0</v>
      </c>
      <c r="G16" s="170">
        <f>E16*F16</f>
        <v>0</v>
      </c>
      <c r="O16" s="164">
        <v>2</v>
      </c>
      <c r="AA16" s="138">
        <v>1</v>
      </c>
      <c r="AB16" s="138">
        <v>1</v>
      </c>
      <c r="AC16" s="138">
        <v>1</v>
      </c>
      <c r="AZ16" s="138">
        <v>1</v>
      </c>
      <c r="BA16" s="138">
        <f>IF(AZ16=1,G16,0)</f>
        <v>0</v>
      </c>
      <c r="BB16" s="138">
        <f>IF(AZ16=2,G16,0)</f>
        <v>0</v>
      </c>
      <c r="BC16" s="138">
        <f>IF(AZ16=3,G16,0)</f>
        <v>0</v>
      </c>
      <c r="BD16" s="138">
        <f>IF(AZ16=4,G16,0)</f>
        <v>0</v>
      </c>
      <c r="BE16" s="138">
        <f>IF(AZ16=5,G16,0)</f>
        <v>0</v>
      </c>
      <c r="CZ16" s="138">
        <v>0</v>
      </c>
    </row>
    <row r="17" spans="1:104" ht="12.75">
      <c r="A17" s="165">
        <v>10</v>
      </c>
      <c r="B17" s="166" t="s">
        <v>98</v>
      </c>
      <c r="C17" s="167" t="s">
        <v>99</v>
      </c>
      <c r="D17" s="168" t="s">
        <v>89</v>
      </c>
      <c r="E17" s="169">
        <v>10</v>
      </c>
      <c r="F17" s="169">
        <v>0</v>
      </c>
      <c r="G17" s="170">
        <f>E17*F17</f>
        <v>0</v>
      </c>
      <c r="O17" s="164">
        <v>2</v>
      </c>
      <c r="AA17" s="138">
        <v>1</v>
      </c>
      <c r="AB17" s="138">
        <v>1</v>
      </c>
      <c r="AC17" s="138">
        <v>1</v>
      </c>
      <c r="AZ17" s="138">
        <v>1</v>
      </c>
      <c r="BA17" s="138">
        <f>IF(AZ17=1,G17,0)</f>
        <v>0</v>
      </c>
      <c r="BB17" s="138">
        <f>IF(AZ17=2,G17,0)</f>
        <v>0</v>
      </c>
      <c r="BC17" s="138">
        <f>IF(AZ17=3,G17,0)</f>
        <v>0</v>
      </c>
      <c r="BD17" s="138">
        <f>IF(AZ17=4,G17,0)</f>
        <v>0</v>
      </c>
      <c r="BE17" s="138">
        <f>IF(AZ17=5,G17,0)</f>
        <v>0</v>
      </c>
      <c r="CZ17" s="138">
        <v>0.00869</v>
      </c>
    </row>
    <row r="18" spans="1:104" ht="12.75">
      <c r="A18" s="165">
        <v>11</v>
      </c>
      <c r="B18" s="166" t="s">
        <v>100</v>
      </c>
      <c r="C18" s="167" t="s">
        <v>101</v>
      </c>
      <c r="D18" s="168" t="s">
        <v>89</v>
      </c>
      <c r="E18" s="169">
        <v>4</v>
      </c>
      <c r="F18" s="169">
        <v>0</v>
      </c>
      <c r="G18" s="170">
        <f>E18*F18</f>
        <v>0</v>
      </c>
      <c r="O18" s="164">
        <v>2</v>
      </c>
      <c r="AA18" s="138">
        <v>1</v>
      </c>
      <c r="AB18" s="138">
        <v>1</v>
      </c>
      <c r="AC18" s="138">
        <v>1</v>
      </c>
      <c r="AZ18" s="138">
        <v>1</v>
      </c>
      <c r="BA18" s="138">
        <f>IF(AZ18=1,G18,0)</f>
        <v>0</v>
      </c>
      <c r="BB18" s="138">
        <f>IF(AZ18=2,G18,0)</f>
        <v>0</v>
      </c>
      <c r="BC18" s="138">
        <f>IF(AZ18=3,G18,0)</f>
        <v>0</v>
      </c>
      <c r="BD18" s="138">
        <f>IF(AZ18=4,G18,0)</f>
        <v>0</v>
      </c>
      <c r="BE18" s="138">
        <f>IF(AZ18=5,G18,0)</f>
        <v>0</v>
      </c>
      <c r="CZ18" s="138">
        <v>0.01271</v>
      </c>
    </row>
    <row r="19" spans="1:104" ht="12.75">
      <c r="A19" s="165">
        <v>12</v>
      </c>
      <c r="B19" s="166" t="s">
        <v>102</v>
      </c>
      <c r="C19" s="167" t="s">
        <v>103</v>
      </c>
      <c r="D19" s="168" t="s">
        <v>89</v>
      </c>
      <c r="E19" s="169">
        <v>10</v>
      </c>
      <c r="F19" s="169">
        <v>0</v>
      </c>
      <c r="G19" s="170">
        <f>E19*F19</f>
        <v>0</v>
      </c>
      <c r="O19" s="164">
        <v>2</v>
      </c>
      <c r="AA19" s="138">
        <v>1</v>
      </c>
      <c r="AB19" s="138">
        <v>1</v>
      </c>
      <c r="AC19" s="138">
        <v>1</v>
      </c>
      <c r="AZ19" s="138">
        <v>1</v>
      </c>
      <c r="BA19" s="138">
        <f>IF(AZ19=1,G19,0)</f>
        <v>0</v>
      </c>
      <c r="BB19" s="138">
        <f>IF(AZ19=2,G19,0)</f>
        <v>0</v>
      </c>
      <c r="BC19" s="138">
        <f>IF(AZ19=3,G19,0)</f>
        <v>0</v>
      </c>
      <c r="BD19" s="138">
        <f>IF(AZ19=4,G19,0)</f>
        <v>0</v>
      </c>
      <c r="BE19" s="138">
        <f>IF(AZ19=5,G19,0)</f>
        <v>0</v>
      </c>
      <c r="CZ19" s="138">
        <v>0.06963</v>
      </c>
    </row>
    <row r="20" spans="1:104" ht="12.75">
      <c r="A20" s="165">
        <v>13</v>
      </c>
      <c r="B20" s="166" t="s">
        <v>104</v>
      </c>
      <c r="C20" s="167" t="s">
        <v>105</v>
      </c>
      <c r="D20" s="168" t="s">
        <v>106</v>
      </c>
      <c r="E20" s="169">
        <v>62.484</v>
      </c>
      <c r="F20" s="169">
        <v>0</v>
      </c>
      <c r="G20" s="170">
        <f>E20*F20</f>
        <v>0</v>
      </c>
      <c r="O20" s="164">
        <v>2</v>
      </c>
      <c r="AA20" s="138">
        <v>1</v>
      </c>
      <c r="AB20" s="138">
        <v>1</v>
      </c>
      <c r="AC20" s="138">
        <v>1</v>
      </c>
      <c r="AZ20" s="138">
        <v>1</v>
      </c>
      <c r="BA20" s="138">
        <f>IF(AZ20=1,G20,0)</f>
        <v>0</v>
      </c>
      <c r="BB20" s="138">
        <f>IF(AZ20=2,G20,0)</f>
        <v>0</v>
      </c>
      <c r="BC20" s="138">
        <f>IF(AZ20=3,G20,0)</f>
        <v>0</v>
      </c>
      <c r="BD20" s="138">
        <f>IF(AZ20=4,G20,0)</f>
        <v>0</v>
      </c>
      <c r="BE20" s="138">
        <f>IF(AZ20=5,G20,0)</f>
        <v>0</v>
      </c>
      <c r="CZ20" s="138">
        <v>0</v>
      </c>
    </row>
    <row r="21" spans="1:15" ht="12.75">
      <c r="A21" s="171"/>
      <c r="B21" s="172"/>
      <c r="C21" s="173" t="s">
        <v>107</v>
      </c>
      <c r="D21" s="174"/>
      <c r="E21" s="175">
        <v>21.6</v>
      </c>
      <c r="F21" s="176"/>
      <c r="G21" s="177"/>
      <c r="O21" s="164"/>
    </row>
    <row r="22" spans="1:15" ht="12.75">
      <c r="A22" s="171"/>
      <c r="B22" s="172"/>
      <c r="C22" s="173" t="s">
        <v>108</v>
      </c>
      <c r="D22" s="174"/>
      <c r="E22" s="175">
        <v>3.54</v>
      </c>
      <c r="F22" s="176"/>
      <c r="G22" s="177"/>
      <c r="O22" s="164"/>
    </row>
    <row r="23" spans="1:15" ht="12.75">
      <c r="A23" s="171"/>
      <c r="B23" s="172"/>
      <c r="C23" s="173" t="s">
        <v>109</v>
      </c>
      <c r="D23" s="174"/>
      <c r="E23" s="175">
        <v>2.904</v>
      </c>
      <c r="F23" s="176"/>
      <c r="G23" s="177"/>
      <c r="O23" s="164"/>
    </row>
    <row r="24" spans="1:15" ht="12.75">
      <c r="A24" s="171"/>
      <c r="B24" s="172"/>
      <c r="C24" s="173" t="s">
        <v>110</v>
      </c>
      <c r="D24" s="174"/>
      <c r="E24" s="175">
        <v>13.92</v>
      </c>
      <c r="F24" s="176"/>
      <c r="G24" s="177"/>
      <c r="O24" s="164"/>
    </row>
    <row r="25" spans="1:15" ht="12.75">
      <c r="A25" s="171"/>
      <c r="B25" s="172"/>
      <c r="C25" s="173" t="s">
        <v>111</v>
      </c>
      <c r="D25" s="174"/>
      <c r="E25" s="175">
        <v>10.8</v>
      </c>
      <c r="F25" s="176"/>
      <c r="G25" s="177"/>
      <c r="O25" s="164"/>
    </row>
    <row r="26" spans="1:15" ht="12.75">
      <c r="A26" s="171"/>
      <c r="B26" s="172"/>
      <c r="C26" s="173" t="s">
        <v>112</v>
      </c>
      <c r="D26" s="174"/>
      <c r="E26" s="175">
        <v>9.72</v>
      </c>
      <c r="F26" s="176"/>
      <c r="G26" s="177"/>
      <c r="O26" s="164"/>
    </row>
    <row r="27" spans="1:104" ht="12.75">
      <c r="A27" s="165">
        <v>14</v>
      </c>
      <c r="B27" s="166" t="s">
        <v>113</v>
      </c>
      <c r="C27" s="167" t="s">
        <v>114</v>
      </c>
      <c r="D27" s="168" t="s">
        <v>106</v>
      </c>
      <c r="E27" s="169">
        <v>74.7981</v>
      </c>
      <c r="F27" s="169">
        <v>0</v>
      </c>
      <c r="G27" s="170">
        <f>E27*F27</f>
        <v>0</v>
      </c>
      <c r="O27" s="164">
        <v>2</v>
      </c>
      <c r="AA27" s="138">
        <v>1</v>
      </c>
      <c r="AB27" s="138">
        <v>1</v>
      </c>
      <c r="AC27" s="138">
        <v>1</v>
      </c>
      <c r="AZ27" s="138">
        <v>1</v>
      </c>
      <c r="BA27" s="138">
        <f>IF(AZ27=1,G27,0)</f>
        <v>0</v>
      </c>
      <c r="BB27" s="138">
        <f>IF(AZ27=2,G27,0)</f>
        <v>0</v>
      </c>
      <c r="BC27" s="138">
        <f>IF(AZ27=3,G27,0)</f>
        <v>0</v>
      </c>
      <c r="BD27" s="138">
        <f>IF(AZ27=4,G27,0)</f>
        <v>0</v>
      </c>
      <c r="BE27" s="138">
        <f>IF(AZ27=5,G27,0)</f>
        <v>0</v>
      </c>
      <c r="CZ27" s="138">
        <v>0</v>
      </c>
    </row>
    <row r="28" spans="1:15" ht="12.75">
      <c r="A28" s="171"/>
      <c r="B28" s="172"/>
      <c r="C28" s="173" t="s">
        <v>115</v>
      </c>
      <c r="D28" s="174"/>
      <c r="E28" s="175">
        <v>74.7981</v>
      </c>
      <c r="F28" s="176"/>
      <c r="G28" s="177"/>
      <c r="O28" s="164"/>
    </row>
    <row r="29" spans="1:104" ht="12.75">
      <c r="A29" s="165">
        <v>15</v>
      </c>
      <c r="B29" s="166" t="s">
        <v>116</v>
      </c>
      <c r="C29" s="167" t="s">
        <v>117</v>
      </c>
      <c r="D29" s="168" t="s">
        <v>106</v>
      </c>
      <c r="E29" s="169">
        <v>44.88</v>
      </c>
      <c r="F29" s="169">
        <v>0</v>
      </c>
      <c r="G29" s="170">
        <f>E29*F29</f>
        <v>0</v>
      </c>
      <c r="O29" s="164">
        <v>2</v>
      </c>
      <c r="AA29" s="138">
        <v>1</v>
      </c>
      <c r="AB29" s="138">
        <v>1</v>
      </c>
      <c r="AC29" s="138">
        <v>1</v>
      </c>
      <c r="AZ29" s="138">
        <v>1</v>
      </c>
      <c r="BA29" s="138">
        <f>IF(AZ29=1,G29,0)</f>
        <v>0</v>
      </c>
      <c r="BB29" s="138">
        <f>IF(AZ29=2,G29,0)</f>
        <v>0</v>
      </c>
      <c r="BC29" s="138">
        <f>IF(AZ29=3,G29,0)</f>
        <v>0</v>
      </c>
      <c r="BD29" s="138">
        <f>IF(AZ29=4,G29,0)</f>
        <v>0</v>
      </c>
      <c r="BE29" s="138">
        <f>IF(AZ29=5,G29,0)</f>
        <v>0</v>
      </c>
      <c r="CZ29" s="138">
        <v>0</v>
      </c>
    </row>
    <row r="30" spans="1:15" ht="12.75">
      <c r="A30" s="171"/>
      <c r="B30" s="172"/>
      <c r="C30" s="173" t="s">
        <v>118</v>
      </c>
      <c r="D30" s="174"/>
      <c r="E30" s="175">
        <v>44.88</v>
      </c>
      <c r="F30" s="176"/>
      <c r="G30" s="177"/>
      <c r="O30" s="164"/>
    </row>
    <row r="31" spans="1:104" ht="12.75">
      <c r="A31" s="165">
        <v>16</v>
      </c>
      <c r="B31" s="166" t="s">
        <v>119</v>
      </c>
      <c r="C31" s="167" t="s">
        <v>120</v>
      </c>
      <c r="D31" s="168" t="s">
        <v>106</v>
      </c>
      <c r="E31" s="169">
        <v>3.2216</v>
      </c>
      <c r="F31" s="169">
        <v>0</v>
      </c>
      <c r="G31" s="170">
        <f>E31*F31</f>
        <v>0</v>
      </c>
      <c r="O31" s="164">
        <v>2</v>
      </c>
      <c r="AA31" s="138">
        <v>1</v>
      </c>
      <c r="AB31" s="138">
        <v>1</v>
      </c>
      <c r="AC31" s="138">
        <v>1</v>
      </c>
      <c r="AZ31" s="138">
        <v>1</v>
      </c>
      <c r="BA31" s="138">
        <f>IF(AZ31=1,G31,0)</f>
        <v>0</v>
      </c>
      <c r="BB31" s="138">
        <f>IF(AZ31=2,G31,0)</f>
        <v>0</v>
      </c>
      <c r="BC31" s="138">
        <f>IF(AZ31=3,G31,0)</f>
        <v>0</v>
      </c>
      <c r="BD31" s="138">
        <f>IF(AZ31=4,G31,0)</f>
        <v>0</v>
      </c>
      <c r="BE31" s="138">
        <f>IF(AZ31=5,G31,0)</f>
        <v>0</v>
      </c>
      <c r="CZ31" s="138">
        <v>0</v>
      </c>
    </row>
    <row r="32" spans="1:15" ht="12.75">
      <c r="A32" s="171"/>
      <c r="B32" s="172"/>
      <c r="C32" s="173" t="s">
        <v>121</v>
      </c>
      <c r="D32" s="174"/>
      <c r="E32" s="175">
        <v>3.2216</v>
      </c>
      <c r="F32" s="176"/>
      <c r="G32" s="177"/>
      <c r="O32" s="164"/>
    </row>
    <row r="33" spans="1:104" ht="12.75">
      <c r="A33" s="165">
        <v>17</v>
      </c>
      <c r="B33" s="166" t="s">
        <v>122</v>
      </c>
      <c r="C33" s="167" t="s">
        <v>123</v>
      </c>
      <c r="D33" s="168" t="s">
        <v>106</v>
      </c>
      <c r="E33" s="169">
        <v>4.884</v>
      </c>
      <c r="F33" s="169">
        <v>0</v>
      </c>
      <c r="G33" s="170">
        <f>E33*F33</f>
        <v>0</v>
      </c>
      <c r="O33" s="164">
        <v>2</v>
      </c>
      <c r="AA33" s="138">
        <v>1</v>
      </c>
      <c r="AB33" s="138">
        <v>1</v>
      </c>
      <c r="AC33" s="138">
        <v>1</v>
      </c>
      <c r="AZ33" s="138">
        <v>1</v>
      </c>
      <c r="BA33" s="138">
        <f>IF(AZ33=1,G33,0)</f>
        <v>0</v>
      </c>
      <c r="BB33" s="138">
        <f>IF(AZ33=2,G33,0)</f>
        <v>0</v>
      </c>
      <c r="BC33" s="138">
        <f>IF(AZ33=3,G33,0)</f>
        <v>0</v>
      </c>
      <c r="BD33" s="138">
        <f>IF(AZ33=4,G33,0)</f>
        <v>0</v>
      </c>
      <c r="BE33" s="138">
        <f>IF(AZ33=5,G33,0)</f>
        <v>0</v>
      </c>
      <c r="CZ33" s="138">
        <v>0</v>
      </c>
    </row>
    <row r="34" spans="1:15" ht="12.75">
      <c r="A34" s="171"/>
      <c r="B34" s="172"/>
      <c r="C34" s="173" t="s">
        <v>124</v>
      </c>
      <c r="D34" s="174"/>
      <c r="E34" s="175">
        <v>4.884</v>
      </c>
      <c r="F34" s="176"/>
      <c r="G34" s="177"/>
      <c r="O34" s="164"/>
    </row>
    <row r="35" spans="1:104" ht="12.75">
      <c r="A35" s="165">
        <v>18</v>
      </c>
      <c r="B35" s="166" t="s">
        <v>125</v>
      </c>
      <c r="C35" s="167" t="s">
        <v>126</v>
      </c>
      <c r="D35" s="168" t="s">
        <v>106</v>
      </c>
      <c r="E35" s="169">
        <v>2.928</v>
      </c>
      <c r="F35" s="169">
        <v>0</v>
      </c>
      <c r="G35" s="170">
        <f>E35*F35</f>
        <v>0</v>
      </c>
      <c r="O35" s="164">
        <v>2</v>
      </c>
      <c r="AA35" s="138">
        <v>1</v>
      </c>
      <c r="AB35" s="138">
        <v>1</v>
      </c>
      <c r="AC35" s="138">
        <v>1</v>
      </c>
      <c r="AZ35" s="138">
        <v>1</v>
      </c>
      <c r="BA35" s="138">
        <f>IF(AZ35=1,G35,0)</f>
        <v>0</v>
      </c>
      <c r="BB35" s="138">
        <f>IF(AZ35=2,G35,0)</f>
        <v>0</v>
      </c>
      <c r="BC35" s="138">
        <f>IF(AZ35=3,G35,0)</f>
        <v>0</v>
      </c>
      <c r="BD35" s="138">
        <f>IF(AZ35=4,G35,0)</f>
        <v>0</v>
      </c>
      <c r="BE35" s="138">
        <f>IF(AZ35=5,G35,0)</f>
        <v>0</v>
      </c>
      <c r="CZ35" s="138">
        <v>0</v>
      </c>
    </row>
    <row r="36" spans="1:15" ht="12.75">
      <c r="A36" s="171"/>
      <c r="B36" s="172"/>
      <c r="C36" s="173" t="s">
        <v>127</v>
      </c>
      <c r="D36" s="174"/>
      <c r="E36" s="175">
        <v>2.928</v>
      </c>
      <c r="F36" s="176"/>
      <c r="G36" s="177"/>
      <c r="O36" s="164"/>
    </row>
    <row r="37" spans="1:104" ht="12.75">
      <c r="A37" s="165">
        <v>19</v>
      </c>
      <c r="B37" s="166" t="s">
        <v>128</v>
      </c>
      <c r="C37" s="167" t="s">
        <v>129</v>
      </c>
      <c r="D37" s="168" t="s">
        <v>106</v>
      </c>
      <c r="E37" s="169">
        <v>181.428</v>
      </c>
      <c r="F37" s="169">
        <v>0</v>
      </c>
      <c r="G37" s="170">
        <f>E37*F37</f>
        <v>0</v>
      </c>
      <c r="O37" s="164">
        <v>2</v>
      </c>
      <c r="AA37" s="138">
        <v>1</v>
      </c>
      <c r="AB37" s="138">
        <v>1</v>
      </c>
      <c r="AC37" s="138">
        <v>1</v>
      </c>
      <c r="AZ37" s="138">
        <v>1</v>
      </c>
      <c r="BA37" s="138">
        <f>IF(AZ37=1,G37,0)</f>
        <v>0</v>
      </c>
      <c r="BB37" s="138">
        <f>IF(AZ37=2,G37,0)</f>
        <v>0</v>
      </c>
      <c r="BC37" s="138">
        <f>IF(AZ37=3,G37,0)</f>
        <v>0</v>
      </c>
      <c r="BD37" s="138">
        <f>IF(AZ37=4,G37,0)</f>
        <v>0</v>
      </c>
      <c r="BE37" s="138">
        <f>IF(AZ37=5,G37,0)</f>
        <v>0</v>
      </c>
      <c r="CZ37" s="138">
        <v>0</v>
      </c>
    </row>
    <row r="38" spans="1:15" ht="12.75">
      <c r="A38" s="171"/>
      <c r="B38" s="172"/>
      <c r="C38" s="173" t="s">
        <v>130</v>
      </c>
      <c r="D38" s="174"/>
      <c r="E38" s="175">
        <v>126.828</v>
      </c>
      <c r="F38" s="176"/>
      <c r="G38" s="177"/>
      <c r="O38" s="164"/>
    </row>
    <row r="39" spans="1:15" ht="12.75">
      <c r="A39" s="171"/>
      <c r="B39" s="172"/>
      <c r="C39" s="173" t="s">
        <v>131</v>
      </c>
      <c r="D39" s="174"/>
      <c r="E39" s="175">
        <v>25.92</v>
      </c>
      <c r="F39" s="176"/>
      <c r="G39" s="177"/>
      <c r="O39" s="164"/>
    </row>
    <row r="40" spans="1:15" ht="12.75">
      <c r="A40" s="171"/>
      <c r="B40" s="172"/>
      <c r="C40" s="173" t="s">
        <v>132</v>
      </c>
      <c r="D40" s="174"/>
      <c r="E40" s="175">
        <v>15.6</v>
      </c>
      <c r="F40" s="176"/>
      <c r="G40" s="177"/>
      <c r="O40" s="164"/>
    </row>
    <row r="41" spans="1:15" ht="12.75">
      <c r="A41" s="171"/>
      <c r="B41" s="172"/>
      <c r="C41" s="173" t="s">
        <v>133</v>
      </c>
      <c r="D41" s="174"/>
      <c r="E41" s="175">
        <v>7.8</v>
      </c>
      <c r="F41" s="176"/>
      <c r="G41" s="177"/>
      <c r="O41" s="164"/>
    </row>
    <row r="42" spans="1:15" ht="12.75">
      <c r="A42" s="171"/>
      <c r="B42" s="172"/>
      <c r="C42" s="173" t="s">
        <v>134</v>
      </c>
      <c r="D42" s="174"/>
      <c r="E42" s="175">
        <v>2.16</v>
      </c>
      <c r="F42" s="176"/>
      <c r="G42" s="177"/>
      <c r="O42" s="164"/>
    </row>
    <row r="43" spans="1:15" ht="12.75">
      <c r="A43" s="171"/>
      <c r="B43" s="172"/>
      <c r="C43" s="173" t="s">
        <v>135</v>
      </c>
      <c r="D43" s="174"/>
      <c r="E43" s="175">
        <v>3.12</v>
      </c>
      <c r="F43" s="176"/>
      <c r="G43" s="177"/>
      <c r="O43" s="164"/>
    </row>
    <row r="44" spans="1:104" ht="12.75">
      <c r="A44" s="165">
        <v>20</v>
      </c>
      <c r="B44" s="166" t="s">
        <v>136</v>
      </c>
      <c r="C44" s="167" t="s">
        <v>137</v>
      </c>
      <c r="D44" s="168" t="s">
        <v>106</v>
      </c>
      <c r="E44" s="169">
        <v>108.858</v>
      </c>
      <c r="F44" s="169">
        <v>0</v>
      </c>
      <c r="G44" s="170">
        <f>E44*F44</f>
        <v>0</v>
      </c>
      <c r="O44" s="164">
        <v>2</v>
      </c>
      <c r="AA44" s="138">
        <v>1</v>
      </c>
      <c r="AB44" s="138">
        <v>1</v>
      </c>
      <c r="AC44" s="138">
        <v>1</v>
      </c>
      <c r="AZ44" s="138">
        <v>1</v>
      </c>
      <c r="BA44" s="138">
        <f>IF(AZ44=1,G44,0)</f>
        <v>0</v>
      </c>
      <c r="BB44" s="138">
        <f>IF(AZ44=2,G44,0)</f>
        <v>0</v>
      </c>
      <c r="BC44" s="138">
        <f>IF(AZ44=3,G44,0)</f>
        <v>0</v>
      </c>
      <c r="BD44" s="138">
        <f>IF(AZ44=4,G44,0)</f>
        <v>0</v>
      </c>
      <c r="BE44" s="138">
        <f>IF(AZ44=5,G44,0)</f>
        <v>0</v>
      </c>
      <c r="CZ44" s="138">
        <v>0</v>
      </c>
    </row>
    <row r="45" spans="1:15" ht="12.75">
      <c r="A45" s="171"/>
      <c r="B45" s="172"/>
      <c r="C45" s="173" t="s">
        <v>138</v>
      </c>
      <c r="D45" s="174"/>
      <c r="E45" s="175">
        <v>108.858</v>
      </c>
      <c r="F45" s="176"/>
      <c r="G45" s="177"/>
      <c r="O45" s="164"/>
    </row>
    <row r="46" spans="1:104" ht="12.75">
      <c r="A46" s="165">
        <v>21</v>
      </c>
      <c r="B46" s="166" t="s">
        <v>139</v>
      </c>
      <c r="C46" s="167" t="s">
        <v>140</v>
      </c>
      <c r="D46" s="168" t="s">
        <v>106</v>
      </c>
      <c r="E46" s="169">
        <v>9.6</v>
      </c>
      <c r="F46" s="169">
        <v>0</v>
      </c>
      <c r="G46" s="170">
        <f>E46*F46</f>
        <v>0</v>
      </c>
      <c r="O46" s="164">
        <v>2</v>
      </c>
      <c r="AA46" s="138">
        <v>1</v>
      </c>
      <c r="AB46" s="138">
        <v>1</v>
      </c>
      <c r="AC46" s="138">
        <v>1</v>
      </c>
      <c r="AZ46" s="138">
        <v>1</v>
      </c>
      <c r="BA46" s="138">
        <f>IF(AZ46=1,G46,0)</f>
        <v>0</v>
      </c>
      <c r="BB46" s="138">
        <f>IF(AZ46=2,G46,0)</f>
        <v>0</v>
      </c>
      <c r="BC46" s="138">
        <f>IF(AZ46=3,G46,0)</f>
        <v>0</v>
      </c>
      <c r="BD46" s="138">
        <f>IF(AZ46=4,G46,0)</f>
        <v>0</v>
      </c>
      <c r="BE46" s="138">
        <f>IF(AZ46=5,G46,0)</f>
        <v>0</v>
      </c>
      <c r="CZ46" s="138">
        <v>0</v>
      </c>
    </row>
    <row r="47" spans="1:15" ht="12.75">
      <c r="A47" s="171"/>
      <c r="B47" s="172"/>
      <c r="C47" s="173" t="s">
        <v>141</v>
      </c>
      <c r="D47" s="174"/>
      <c r="E47" s="175">
        <v>1.2</v>
      </c>
      <c r="F47" s="176"/>
      <c r="G47" s="177"/>
      <c r="O47" s="164"/>
    </row>
    <row r="48" spans="1:15" ht="12.75">
      <c r="A48" s="171"/>
      <c r="B48" s="172"/>
      <c r="C48" s="173" t="s">
        <v>142</v>
      </c>
      <c r="D48" s="174"/>
      <c r="E48" s="175">
        <v>8.4</v>
      </c>
      <c r="F48" s="176"/>
      <c r="G48" s="177"/>
      <c r="O48" s="164"/>
    </row>
    <row r="49" spans="1:104" ht="12.75">
      <c r="A49" s="165">
        <v>22</v>
      </c>
      <c r="B49" s="166" t="s">
        <v>143</v>
      </c>
      <c r="C49" s="167" t="s">
        <v>144</v>
      </c>
      <c r="D49" s="168" t="s">
        <v>106</v>
      </c>
      <c r="E49" s="169">
        <v>5.76</v>
      </c>
      <c r="F49" s="169">
        <v>0</v>
      </c>
      <c r="G49" s="170">
        <f>E49*F49</f>
        <v>0</v>
      </c>
      <c r="O49" s="164">
        <v>2</v>
      </c>
      <c r="AA49" s="138">
        <v>1</v>
      </c>
      <c r="AB49" s="138">
        <v>1</v>
      </c>
      <c r="AC49" s="138">
        <v>1</v>
      </c>
      <c r="AZ49" s="138">
        <v>1</v>
      </c>
      <c r="BA49" s="138">
        <f>IF(AZ49=1,G49,0)</f>
        <v>0</v>
      </c>
      <c r="BB49" s="138">
        <f>IF(AZ49=2,G49,0)</f>
        <v>0</v>
      </c>
      <c r="BC49" s="138">
        <f>IF(AZ49=3,G49,0)</f>
        <v>0</v>
      </c>
      <c r="BD49" s="138">
        <f>IF(AZ49=4,G49,0)</f>
        <v>0</v>
      </c>
      <c r="BE49" s="138">
        <f>IF(AZ49=5,G49,0)</f>
        <v>0</v>
      </c>
      <c r="CZ49" s="138">
        <v>0</v>
      </c>
    </row>
    <row r="50" spans="1:15" ht="12.75">
      <c r="A50" s="171"/>
      <c r="B50" s="172"/>
      <c r="C50" s="173" t="s">
        <v>145</v>
      </c>
      <c r="D50" s="174"/>
      <c r="E50" s="175">
        <v>5.76</v>
      </c>
      <c r="F50" s="176"/>
      <c r="G50" s="177"/>
      <c r="O50" s="164"/>
    </row>
    <row r="51" spans="1:104" ht="12.75">
      <c r="A51" s="165">
        <v>23</v>
      </c>
      <c r="B51" s="166" t="s">
        <v>146</v>
      </c>
      <c r="C51" s="167" t="s">
        <v>147</v>
      </c>
      <c r="D51" s="168" t="s">
        <v>106</v>
      </c>
      <c r="E51" s="169">
        <v>29.8375</v>
      </c>
      <c r="F51" s="169">
        <v>0</v>
      </c>
      <c r="G51" s="170">
        <f>E51*F51</f>
        <v>0</v>
      </c>
      <c r="O51" s="164">
        <v>2</v>
      </c>
      <c r="AA51" s="138">
        <v>1</v>
      </c>
      <c r="AB51" s="138">
        <v>1</v>
      </c>
      <c r="AC51" s="138">
        <v>1</v>
      </c>
      <c r="AZ51" s="138">
        <v>1</v>
      </c>
      <c r="BA51" s="138">
        <f>IF(AZ51=1,G51,0)</f>
        <v>0</v>
      </c>
      <c r="BB51" s="138">
        <f>IF(AZ51=2,G51,0)</f>
        <v>0</v>
      </c>
      <c r="BC51" s="138">
        <f>IF(AZ51=3,G51,0)</f>
        <v>0</v>
      </c>
      <c r="BD51" s="138">
        <f>IF(AZ51=4,G51,0)</f>
        <v>0</v>
      </c>
      <c r="BE51" s="138">
        <f>IF(AZ51=5,G51,0)</f>
        <v>0</v>
      </c>
      <c r="CZ51" s="138">
        <v>0</v>
      </c>
    </row>
    <row r="52" spans="1:15" ht="12.75">
      <c r="A52" s="171"/>
      <c r="B52" s="172"/>
      <c r="C52" s="173" t="s">
        <v>148</v>
      </c>
      <c r="D52" s="174"/>
      <c r="E52" s="175">
        <v>8.125</v>
      </c>
      <c r="F52" s="176"/>
      <c r="G52" s="177"/>
      <c r="O52" s="164"/>
    </row>
    <row r="53" spans="1:15" ht="12.75">
      <c r="A53" s="171"/>
      <c r="B53" s="172"/>
      <c r="C53" s="173" t="s">
        <v>149</v>
      </c>
      <c r="D53" s="174"/>
      <c r="E53" s="175">
        <v>17.8125</v>
      </c>
      <c r="F53" s="176"/>
      <c r="G53" s="177"/>
      <c r="O53" s="164"/>
    </row>
    <row r="54" spans="1:15" ht="12.75">
      <c r="A54" s="171"/>
      <c r="B54" s="172"/>
      <c r="C54" s="173" t="s">
        <v>150</v>
      </c>
      <c r="D54" s="174"/>
      <c r="E54" s="175">
        <v>3.9</v>
      </c>
      <c r="F54" s="176"/>
      <c r="G54" s="177"/>
      <c r="O54" s="164"/>
    </row>
    <row r="55" spans="1:104" ht="12.75">
      <c r="A55" s="165">
        <v>24</v>
      </c>
      <c r="B55" s="166" t="s">
        <v>151</v>
      </c>
      <c r="C55" s="167" t="s">
        <v>152</v>
      </c>
      <c r="D55" s="168" t="s">
        <v>106</v>
      </c>
      <c r="E55" s="169">
        <v>17.904</v>
      </c>
      <c r="F55" s="169">
        <v>0</v>
      </c>
      <c r="G55" s="170">
        <f>E55*F55</f>
        <v>0</v>
      </c>
      <c r="O55" s="164">
        <v>2</v>
      </c>
      <c r="AA55" s="138">
        <v>1</v>
      </c>
      <c r="AB55" s="138">
        <v>1</v>
      </c>
      <c r="AC55" s="138">
        <v>1</v>
      </c>
      <c r="AZ55" s="138">
        <v>1</v>
      </c>
      <c r="BA55" s="138">
        <f>IF(AZ55=1,G55,0)</f>
        <v>0</v>
      </c>
      <c r="BB55" s="138">
        <f>IF(AZ55=2,G55,0)</f>
        <v>0</v>
      </c>
      <c r="BC55" s="138">
        <f>IF(AZ55=3,G55,0)</f>
        <v>0</v>
      </c>
      <c r="BD55" s="138">
        <f>IF(AZ55=4,G55,0)</f>
        <v>0</v>
      </c>
      <c r="BE55" s="138">
        <f>IF(AZ55=5,G55,0)</f>
        <v>0</v>
      </c>
      <c r="CZ55" s="138">
        <v>0</v>
      </c>
    </row>
    <row r="56" spans="1:15" ht="12.75">
      <c r="A56" s="171"/>
      <c r="B56" s="172"/>
      <c r="C56" s="173" t="s">
        <v>153</v>
      </c>
      <c r="D56" s="174"/>
      <c r="E56" s="175">
        <v>17.904</v>
      </c>
      <c r="F56" s="176"/>
      <c r="G56" s="177"/>
      <c r="O56" s="164"/>
    </row>
    <row r="57" spans="1:104" ht="12.75">
      <c r="A57" s="165">
        <v>25</v>
      </c>
      <c r="B57" s="166" t="s">
        <v>154</v>
      </c>
      <c r="C57" s="167" t="s">
        <v>155</v>
      </c>
      <c r="D57" s="168" t="s">
        <v>106</v>
      </c>
      <c r="E57" s="169">
        <v>9.7475</v>
      </c>
      <c r="F57" s="169">
        <v>0</v>
      </c>
      <c r="G57" s="170">
        <f>E57*F57</f>
        <v>0</v>
      </c>
      <c r="O57" s="164">
        <v>2</v>
      </c>
      <c r="AA57" s="138">
        <v>1</v>
      </c>
      <c r="AB57" s="138">
        <v>1</v>
      </c>
      <c r="AC57" s="138">
        <v>1</v>
      </c>
      <c r="AZ57" s="138">
        <v>1</v>
      </c>
      <c r="BA57" s="138">
        <f>IF(AZ57=1,G57,0)</f>
        <v>0</v>
      </c>
      <c r="BB57" s="138">
        <f>IF(AZ57=2,G57,0)</f>
        <v>0</v>
      </c>
      <c r="BC57" s="138">
        <f>IF(AZ57=3,G57,0)</f>
        <v>0</v>
      </c>
      <c r="BD57" s="138">
        <f>IF(AZ57=4,G57,0)</f>
        <v>0</v>
      </c>
      <c r="BE57" s="138">
        <f>IF(AZ57=5,G57,0)</f>
        <v>0</v>
      </c>
      <c r="CZ57" s="138">
        <v>0</v>
      </c>
    </row>
    <row r="58" spans="1:15" ht="12.75">
      <c r="A58" s="171"/>
      <c r="B58" s="172"/>
      <c r="C58" s="173" t="s">
        <v>156</v>
      </c>
      <c r="D58" s="174"/>
      <c r="E58" s="175">
        <v>8.9375</v>
      </c>
      <c r="F58" s="176"/>
      <c r="G58" s="177"/>
      <c r="O58" s="164"/>
    </row>
    <row r="59" spans="1:15" ht="12.75">
      <c r="A59" s="171"/>
      <c r="B59" s="172"/>
      <c r="C59" s="173" t="s">
        <v>157</v>
      </c>
      <c r="D59" s="174"/>
      <c r="E59" s="175">
        <v>0.81</v>
      </c>
      <c r="F59" s="176"/>
      <c r="G59" s="177"/>
      <c r="O59" s="164"/>
    </row>
    <row r="60" spans="1:104" ht="12.75">
      <c r="A60" s="165">
        <v>26</v>
      </c>
      <c r="B60" s="166" t="s">
        <v>158</v>
      </c>
      <c r="C60" s="167" t="s">
        <v>159</v>
      </c>
      <c r="D60" s="168" t="s">
        <v>106</v>
      </c>
      <c r="E60" s="169">
        <v>5.85</v>
      </c>
      <c r="F60" s="169">
        <v>0</v>
      </c>
      <c r="G60" s="170">
        <f>E60*F60</f>
        <v>0</v>
      </c>
      <c r="O60" s="164">
        <v>2</v>
      </c>
      <c r="AA60" s="138">
        <v>1</v>
      </c>
      <c r="AB60" s="138">
        <v>1</v>
      </c>
      <c r="AC60" s="138">
        <v>1</v>
      </c>
      <c r="AZ60" s="138">
        <v>1</v>
      </c>
      <c r="BA60" s="138">
        <f>IF(AZ60=1,G60,0)</f>
        <v>0</v>
      </c>
      <c r="BB60" s="138">
        <f>IF(AZ60=2,G60,0)</f>
        <v>0</v>
      </c>
      <c r="BC60" s="138">
        <f>IF(AZ60=3,G60,0)</f>
        <v>0</v>
      </c>
      <c r="BD60" s="138">
        <f>IF(AZ60=4,G60,0)</f>
        <v>0</v>
      </c>
      <c r="BE60" s="138">
        <f>IF(AZ60=5,G60,0)</f>
        <v>0</v>
      </c>
      <c r="CZ60" s="138">
        <v>0</v>
      </c>
    </row>
    <row r="61" spans="1:15" ht="12.75">
      <c r="A61" s="171"/>
      <c r="B61" s="172"/>
      <c r="C61" s="173" t="s">
        <v>160</v>
      </c>
      <c r="D61" s="174"/>
      <c r="E61" s="175">
        <v>5.85</v>
      </c>
      <c r="F61" s="176"/>
      <c r="G61" s="177"/>
      <c r="O61" s="164"/>
    </row>
    <row r="62" spans="1:104" ht="12.75">
      <c r="A62" s="165">
        <v>27</v>
      </c>
      <c r="B62" s="166" t="s">
        <v>161</v>
      </c>
      <c r="C62" s="167" t="s">
        <v>162</v>
      </c>
      <c r="D62" s="168" t="s">
        <v>106</v>
      </c>
      <c r="E62" s="169">
        <v>41.964</v>
      </c>
      <c r="F62" s="169">
        <v>0</v>
      </c>
      <c r="G62" s="170">
        <f>E62*F62</f>
        <v>0</v>
      </c>
      <c r="O62" s="164">
        <v>2</v>
      </c>
      <c r="AA62" s="138">
        <v>1</v>
      </c>
      <c r="AB62" s="138">
        <v>1</v>
      </c>
      <c r="AC62" s="138">
        <v>1</v>
      </c>
      <c r="AZ62" s="138">
        <v>1</v>
      </c>
      <c r="BA62" s="138">
        <f>IF(AZ62=1,G62,0)</f>
        <v>0</v>
      </c>
      <c r="BB62" s="138">
        <f>IF(AZ62=2,G62,0)</f>
        <v>0</v>
      </c>
      <c r="BC62" s="138">
        <f>IF(AZ62=3,G62,0)</f>
        <v>0</v>
      </c>
      <c r="BD62" s="138">
        <f>IF(AZ62=4,G62,0)</f>
        <v>0</v>
      </c>
      <c r="BE62" s="138">
        <f>IF(AZ62=5,G62,0)</f>
        <v>0</v>
      </c>
      <c r="CZ62" s="138">
        <v>0</v>
      </c>
    </row>
    <row r="63" spans="1:15" ht="12.75">
      <c r="A63" s="171"/>
      <c r="B63" s="172"/>
      <c r="C63" s="173" t="s">
        <v>107</v>
      </c>
      <c r="D63" s="174"/>
      <c r="E63" s="175">
        <v>21.6</v>
      </c>
      <c r="F63" s="176"/>
      <c r="G63" s="177"/>
      <c r="O63" s="164"/>
    </row>
    <row r="64" spans="1:15" ht="12.75">
      <c r="A64" s="171"/>
      <c r="B64" s="172"/>
      <c r="C64" s="173" t="s">
        <v>108</v>
      </c>
      <c r="D64" s="174"/>
      <c r="E64" s="175">
        <v>3.54</v>
      </c>
      <c r="F64" s="176"/>
      <c r="G64" s="177"/>
      <c r="O64" s="164"/>
    </row>
    <row r="65" spans="1:15" ht="12.75">
      <c r="A65" s="171"/>
      <c r="B65" s="172"/>
      <c r="C65" s="173" t="s">
        <v>109</v>
      </c>
      <c r="D65" s="174"/>
      <c r="E65" s="175">
        <v>2.904</v>
      </c>
      <c r="F65" s="176"/>
      <c r="G65" s="177"/>
      <c r="O65" s="164"/>
    </row>
    <row r="66" spans="1:15" ht="12.75">
      <c r="A66" s="171"/>
      <c r="B66" s="172"/>
      <c r="C66" s="173" t="s">
        <v>110</v>
      </c>
      <c r="D66" s="174"/>
      <c r="E66" s="175">
        <v>13.92</v>
      </c>
      <c r="F66" s="176"/>
      <c r="G66" s="177"/>
      <c r="O66" s="164"/>
    </row>
    <row r="67" spans="1:104" ht="12.75">
      <c r="A67" s="165">
        <v>28</v>
      </c>
      <c r="B67" s="166" t="s">
        <v>163</v>
      </c>
      <c r="C67" s="167" t="s">
        <v>164</v>
      </c>
      <c r="D67" s="168" t="s">
        <v>84</v>
      </c>
      <c r="E67" s="169">
        <v>92.22</v>
      </c>
      <c r="F67" s="169">
        <v>0</v>
      </c>
      <c r="G67" s="170">
        <f>E67*F67</f>
        <v>0</v>
      </c>
      <c r="O67" s="164">
        <v>2</v>
      </c>
      <c r="AA67" s="138">
        <v>1</v>
      </c>
      <c r="AB67" s="138">
        <v>1</v>
      </c>
      <c r="AC67" s="138">
        <v>1</v>
      </c>
      <c r="AZ67" s="138">
        <v>1</v>
      </c>
      <c r="BA67" s="138">
        <f>IF(AZ67=1,G67,0)</f>
        <v>0</v>
      </c>
      <c r="BB67" s="138">
        <f>IF(AZ67=2,G67,0)</f>
        <v>0</v>
      </c>
      <c r="BC67" s="138">
        <f>IF(AZ67=3,G67,0)</f>
        <v>0</v>
      </c>
      <c r="BD67" s="138">
        <f>IF(AZ67=4,G67,0)</f>
        <v>0</v>
      </c>
      <c r="BE67" s="138">
        <f>IF(AZ67=5,G67,0)</f>
        <v>0</v>
      </c>
      <c r="CZ67" s="138">
        <v>0.00086</v>
      </c>
    </row>
    <row r="68" spans="1:15" ht="12.75">
      <c r="A68" s="171"/>
      <c r="B68" s="172"/>
      <c r="C68" s="173" t="s">
        <v>165</v>
      </c>
      <c r="D68" s="174"/>
      <c r="E68" s="175">
        <v>43.2</v>
      </c>
      <c r="F68" s="176"/>
      <c r="G68" s="177"/>
      <c r="O68" s="164"/>
    </row>
    <row r="69" spans="1:15" ht="12.75">
      <c r="A69" s="171"/>
      <c r="B69" s="172"/>
      <c r="C69" s="173" t="s">
        <v>166</v>
      </c>
      <c r="D69" s="174"/>
      <c r="E69" s="175">
        <v>39.6</v>
      </c>
      <c r="F69" s="176"/>
      <c r="G69" s="177"/>
      <c r="O69" s="164"/>
    </row>
    <row r="70" spans="1:15" ht="12.75">
      <c r="A70" s="171"/>
      <c r="B70" s="172"/>
      <c r="C70" s="173" t="s">
        <v>167</v>
      </c>
      <c r="D70" s="174"/>
      <c r="E70" s="175">
        <v>9.42</v>
      </c>
      <c r="F70" s="176"/>
      <c r="G70" s="177"/>
      <c r="O70" s="164"/>
    </row>
    <row r="71" spans="1:104" ht="12.75">
      <c r="A71" s="165">
        <v>29</v>
      </c>
      <c r="B71" s="166" t="s">
        <v>168</v>
      </c>
      <c r="C71" s="167" t="s">
        <v>169</v>
      </c>
      <c r="D71" s="168" t="s">
        <v>84</v>
      </c>
      <c r="E71" s="169">
        <v>92.22</v>
      </c>
      <c r="F71" s="169">
        <v>0</v>
      </c>
      <c r="G71" s="170">
        <f>E71*F71</f>
        <v>0</v>
      </c>
      <c r="O71" s="164">
        <v>2</v>
      </c>
      <c r="AA71" s="138">
        <v>1</v>
      </c>
      <c r="AB71" s="138">
        <v>1</v>
      </c>
      <c r="AC71" s="138">
        <v>1</v>
      </c>
      <c r="AZ71" s="138">
        <v>1</v>
      </c>
      <c r="BA71" s="138">
        <f>IF(AZ71=1,G71,0)</f>
        <v>0</v>
      </c>
      <c r="BB71" s="138">
        <f>IF(AZ71=2,G71,0)</f>
        <v>0</v>
      </c>
      <c r="BC71" s="138">
        <f>IF(AZ71=3,G71,0)</f>
        <v>0</v>
      </c>
      <c r="BD71" s="138">
        <f>IF(AZ71=4,G71,0)</f>
        <v>0</v>
      </c>
      <c r="BE71" s="138">
        <f>IF(AZ71=5,G71,0)</f>
        <v>0</v>
      </c>
      <c r="CZ71" s="138">
        <v>0</v>
      </c>
    </row>
    <row r="72" spans="1:104" ht="12.75">
      <c r="A72" s="165">
        <v>30</v>
      </c>
      <c r="B72" s="166" t="s">
        <v>170</v>
      </c>
      <c r="C72" s="167" t="s">
        <v>171</v>
      </c>
      <c r="D72" s="168" t="s">
        <v>172</v>
      </c>
      <c r="E72" s="169">
        <v>13</v>
      </c>
      <c r="F72" s="169">
        <v>0</v>
      </c>
      <c r="G72" s="170">
        <f>E72*F72</f>
        <v>0</v>
      </c>
      <c r="O72" s="164">
        <v>2</v>
      </c>
      <c r="AA72" s="138">
        <v>1</v>
      </c>
      <c r="AB72" s="138">
        <v>1</v>
      </c>
      <c r="AC72" s="138">
        <v>1</v>
      </c>
      <c r="AZ72" s="138">
        <v>1</v>
      </c>
      <c r="BA72" s="138">
        <f>IF(AZ72=1,G72,0)</f>
        <v>0</v>
      </c>
      <c r="BB72" s="138">
        <f>IF(AZ72=2,G72,0)</f>
        <v>0</v>
      </c>
      <c r="BC72" s="138">
        <f>IF(AZ72=3,G72,0)</f>
        <v>0</v>
      </c>
      <c r="BD72" s="138">
        <f>IF(AZ72=4,G72,0)</f>
        <v>0</v>
      </c>
      <c r="BE72" s="138">
        <f>IF(AZ72=5,G72,0)</f>
        <v>0</v>
      </c>
      <c r="CZ72" s="138">
        <v>0</v>
      </c>
    </row>
    <row r="73" spans="1:104" ht="12.75">
      <c r="A73" s="165">
        <v>31</v>
      </c>
      <c r="B73" s="166" t="s">
        <v>173</v>
      </c>
      <c r="C73" s="167" t="s">
        <v>174</v>
      </c>
      <c r="D73" s="168" t="s">
        <v>172</v>
      </c>
      <c r="E73" s="169">
        <v>13</v>
      </c>
      <c r="F73" s="169">
        <v>0</v>
      </c>
      <c r="G73" s="170">
        <f>E73*F73</f>
        <v>0</v>
      </c>
      <c r="O73" s="164">
        <v>2</v>
      </c>
      <c r="AA73" s="138">
        <v>1</v>
      </c>
      <c r="AB73" s="138">
        <v>1</v>
      </c>
      <c r="AC73" s="138">
        <v>1</v>
      </c>
      <c r="AZ73" s="138">
        <v>1</v>
      </c>
      <c r="BA73" s="138">
        <f>IF(AZ73=1,G73,0)</f>
        <v>0</v>
      </c>
      <c r="BB73" s="138">
        <f>IF(AZ73=2,G73,0)</f>
        <v>0</v>
      </c>
      <c r="BC73" s="138">
        <f>IF(AZ73=3,G73,0)</f>
        <v>0</v>
      </c>
      <c r="BD73" s="138">
        <f>IF(AZ73=4,G73,0)</f>
        <v>0</v>
      </c>
      <c r="BE73" s="138">
        <f>IF(AZ73=5,G73,0)</f>
        <v>0</v>
      </c>
      <c r="CZ73" s="138">
        <v>0</v>
      </c>
    </row>
    <row r="74" spans="1:104" ht="12.75">
      <c r="A74" s="165">
        <v>32</v>
      </c>
      <c r="B74" s="166" t="s">
        <v>175</v>
      </c>
      <c r="C74" s="167" t="s">
        <v>176</v>
      </c>
      <c r="D74" s="168" t="s">
        <v>106</v>
      </c>
      <c r="E74" s="169">
        <v>128.1445</v>
      </c>
      <c r="F74" s="169">
        <v>0</v>
      </c>
      <c r="G74" s="170">
        <f>E74*F74</f>
        <v>0</v>
      </c>
      <c r="O74" s="164">
        <v>2</v>
      </c>
      <c r="AA74" s="138">
        <v>1</v>
      </c>
      <c r="AB74" s="138">
        <v>1</v>
      </c>
      <c r="AC74" s="138">
        <v>1</v>
      </c>
      <c r="AZ74" s="138">
        <v>1</v>
      </c>
      <c r="BA74" s="138">
        <f>IF(AZ74=1,G74,0)</f>
        <v>0</v>
      </c>
      <c r="BB74" s="138">
        <f>IF(AZ74=2,G74,0)</f>
        <v>0</v>
      </c>
      <c r="BC74" s="138">
        <f>IF(AZ74=3,G74,0)</f>
        <v>0</v>
      </c>
      <c r="BD74" s="138">
        <f>IF(AZ74=4,G74,0)</f>
        <v>0</v>
      </c>
      <c r="BE74" s="138">
        <f>IF(AZ74=5,G74,0)</f>
        <v>0</v>
      </c>
      <c r="CZ74" s="138">
        <v>0</v>
      </c>
    </row>
    <row r="75" spans="1:15" ht="12.75">
      <c r="A75" s="171"/>
      <c r="B75" s="172"/>
      <c r="C75" s="173" t="s">
        <v>177</v>
      </c>
      <c r="D75" s="174"/>
      <c r="E75" s="175">
        <v>128.1445</v>
      </c>
      <c r="F75" s="176"/>
      <c r="G75" s="177"/>
      <c r="O75" s="164"/>
    </row>
    <row r="76" spans="1:104" ht="12.75">
      <c r="A76" s="165">
        <v>33</v>
      </c>
      <c r="B76" s="166" t="s">
        <v>178</v>
      </c>
      <c r="C76" s="167" t="s">
        <v>179</v>
      </c>
      <c r="D76" s="168" t="s">
        <v>106</v>
      </c>
      <c r="E76" s="169">
        <v>305.42</v>
      </c>
      <c r="F76" s="169">
        <v>0</v>
      </c>
      <c r="G76" s="170">
        <f>E76*F76</f>
        <v>0</v>
      </c>
      <c r="O76" s="164">
        <v>2</v>
      </c>
      <c r="AA76" s="138">
        <v>1</v>
      </c>
      <c r="AB76" s="138">
        <v>1</v>
      </c>
      <c r="AC76" s="138">
        <v>1</v>
      </c>
      <c r="AZ76" s="138">
        <v>1</v>
      </c>
      <c r="BA76" s="138">
        <f>IF(AZ76=1,G76,0)</f>
        <v>0</v>
      </c>
      <c r="BB76" s="138">
        <f>IF(AZ76=2,G76,0)</f>
        <v>0</v>
      </c>
      <c r="BC76" s="138">
        <f>IF(AZ76=3,G76,0)</f>
        <v>0</v>
      </c>
      <c r="BD76" s="138">
        <f>IF(AZ76=4,G76,0)</f>
        <v>0</v>
      </c>
      <c r="BE76" s="138">
        <f>IF(AZ76=5,G76,0)</f>
        <v>0</v>
      </c>
      <c r="CZ76" s="138">
        <v>0</v>
      </c>
    </row>
    <row r="77" spans="1:104" ht="12.75">
      <c r="A77" s="165">
        <v>34</v>
      </c>
      <c r="B77" s="166" t="s">
        <v>180</v>
      </c>
      <c r="C77" s="167" t="s">
        <v>181</v>
      </c>
      <c r="D77" s="168" t="s">
        <v>106</v>
      </c>
      <c r="E77" s="169">
        <v>305.42</v>
      </c>
      <c r="F77" s="169">
        <v>0</v>
      </c>
      <c r="G77" s="170">
        <f>E77*F77</f>
        <v>0</v>
      </c>
      <c r="O77" s="164">
        <v>2</v>
      </c>
      <c r="AA77" s="138">
        <v>1</v>
      </c>
      <c r="AB77" s="138">
        <v>1</v>
      </c>
      <c r="AC77" s="138">
        <v>1</v>
      </c>
      <c r="AZ77" s="138">
        <v>1</v>
      </c>
      <c r="BA77" s="138">
        <f>IF(AZ77=1,G77,0)</f>
        <v>0</v>
      </c>
      <c r="BB77" s="138">
        <f>IF(AZ77=2,G77,0)</f>
        <v>0</v>
      </c>
      <c r="BC77" s="138">
        <f>IF(AZ77=3,G77,0)</f>
        <v>0</v>
      </c>
      <c r="BD77" s="138">
        <f>IF(AZ77=4,G77,0)</f>
        <v>0</v>
      </c>
      <c r="BE77" s="138">
        <f>IF(AZ77=5,G77,0)</f>
        <v>0</v>
      </c>
      <c r="CZ77" s="138">
        <v>0</v>
      </c>
    </row>
    <row r="78" spans="1:104" ht="12.75">
      <c r="A78" s="165">
        <v>35</v>
      </c>
      <c r="B78" s="166" t="s">
        <v>182</v>
      </c>
      <c r="C78" s="167" t="s">
        <v>183</v>
      </c>
      <c r="D78" s="168" t="s">
        <v>106</v>
      </c>
      <c r="E78" s="169">
        <v>36.78</v>
      </c>
      <c r="F78" s="169">
        <v>0</v>
      </c>
      <c r="G78" s="170">
        <f>E78*F78</f>
        <v>0</v>
      </c>
      <c r="O78" s="164">
        <v>2</v>
      </c>
      <c r="AA78" s="138">
        <v>1</v>
      </c>
      <c r="AB78" s="138">
        <v>1</v>
      </c>
      <c r="AC78" s="138">
        <v>1</v>
      </c>
      <c r="AZ78" s="138">
        <v>1</v>
      </c>
      <c r="BA78" s="138">
        <f>IF(AZ78=1,G78,0)</f>
        <v>0</v>
      </c>
      <c r="BB78" s="138">
        <f>IF(AZ78=2,G78,0)</f>
        <v>0</v>
      </c>
      <c r="BC78" s="138">
        <f>IF(AZ78=3,G78,0)</f>
        <v>0</v>
      </c>
      <c r="BD78" s="138">
        <f>IF(AZ78=4,G78,0)</f>
        <v>0</v>
      </c>
      <c r="BE78" s="138">
        <f>IF(AZ78=5,G78,0)</f>
        <v>0</v>
      </c>
      <c r="CZ78" s="138">
        <v>0</v>
      </c>
    </row>
    <row r="79" spans="1:104" ht="12.75">
      <c r="A79" s="165">
        <v>36</v>
      </c>
      <c r="B79" s="166" t="s">
        <v>184</v>
      </c>
      <c r="C79" s="167" t="s">
        <v>185</v>
      </c>
      <c r="D79" s="168" t="s">
        <v>84</v>
      </c>
      <c r="E79" s="169">
        <v>277.03</v>
      </c>
      <c r="F79" s="169">
        <v>0</v>
      </c>
      <c r="G79" s="170">
        <f>E79*F79</f>
        <v>0</v>
      </c>
      <c r="O79" s="164">
        <v>2</v>
      </c>
      <c r="AA79" s="138">
        <v>1</v>
      </c>
      <c r="AB79" s="138">
        <v>1</v>
      </c>
      <c r="AC79" s="138">
        <v>1</v>
      </c>
      <c r="AZ79" s="138">
        <v>1</v>
      </c>
      <c r="BA79" s="138">
        <f>IF(AZ79=1,G79,0)</f>
        <v>0</v>
      </c>
      <c r="BB79" s="138">
        <f>IF(AZ79=2,G79,0)</f>
        <v>0</v>
      </c>
      <c r="BC79" s="138">
        <f>IF(AZ79=3,G79,0)</f>
        <v>0</v>
      </c>
      <c r="BD79" s="138">
        <f>IF(AZ79=4,G79,0)</f>
        <v>0</v>
      </c>
      <c r="BE79" s="138">
        <f>IF(AZ79=5,G79,0)</f>
        <v>0</v>
      </c>
      <c r="CZ79" s="138">
        <v>0</v>
      </c>
    </row>
    <row r="80" spans="1:104" ht="12.75">
      <c r="A80" s="165">
        <v>37</v>
      </c>
      <c r="B80" s="166" t="s">
        <v>186</v>
      </c>
      <c r="C80" s="167" t="s">
        <v>187</v>
      </c>
      <c r="D80" s="168" t="s">
        <v>106</v>
      </c>
      <c r="E80" s="169">
        <v>305.42</v>
      </c>
      <c r="F80" s="169">
        <v>0</v>
      </c>
      <c r="G80" s="170">
        <f>E80*F80</f>
        <v>0</v>
      </c>
      <c r="O80" s="164">
        <v>2</v>
      </c>
      <c r="AA80" s="138">
        <v>1</v>
      </c>
      <c r="AB80" s="138">
        <v>1</v>
      </c>
      <c r="AC80" s="138">
        <v>1</v>
      </c>
      <c r="AZ80" s="138">
        <v>1</v>
      </c>
      <c r="BA80" s="138">
        <f>IF(AZ80=1,G80,0)</f>
        <v>0</v>
      </c>
      <c r="BB80" s="138">
        <f>IF(AZ80=2,G80,0)</f>
        <v>0</v>
      </c>
      <c r="BC80" s="138">
        <f>IF(AZ80=3,G80,0)</f>
        <v>0</v>
      </c>
      <c r="BD80" s="138">
        <f>IF(AZ80=4,G80,0)</f>
        <v>0</v>
      </c>
      <c r="BE80" s="138">
        <f>IF(AZ80=5,G80,0)</f>
        <v>0</v>
      </c>
      <c r="CZ80" s="138">
        <v>0</v>
      </c>
    </row>
    <row r="81" spans="1:104" ht="12.75">
      <c r="A81" s="165">
        <v>38</v>
      </c>
      <c r="B81" s="166" t="s">
        <v>188</v>
      </c>
      <c r="C81" s="167" t="s">
        <v>189</v>
      </c>
      <c r="D81" s="168" t="s">
        <v>190</v>
      </c>
      <c r="E81" s="169">
        <v>62.526</v>
      </c>
      <c r="F81" s="169">
        <v>0</v>
      </c>
      <c r="G81" s="170">
        <f>E81*F81</f>
        <v>0</v>
      </c>
      <c r="O81" s="164">
        <v>2</v>
      </c>
      <c r="AA81" s="138">
        <v>3</v>
      </c>
      <c r="AB81" s="138">
        <v>1</v>
      </c>
      <c r="AC81" s="138">
        <v>58337330</v>
      </c>
      <c r="AZ81" s="138">
        <v>1</v>
      </c>
      <c r="BA81" s="138">
        <f>IF(AZ81=1,G81,0)</f>
        <v>0</v>
      </c>
      <c r="BB81" s="138">
        <f>IF(AZ81=2,G81,0)</f>
        <v>0</v>
      </c>
      <c r="BC81" s="138">
        <f>IF(AZ81=3,G81,0)</f>
        <v>0</v>
      </c>
      <c r="BD81" s="138">
        <f>IF(AZ81=4,G81,0)</f>
        <v>0</v>
      </c>
      <c r="BE81" s="138">
        <f>IF(AZ81=5,G81,0)</f>
        <v>0</v>
      </c>
      <c r="CZ81" s="138">
        <v>1</v>
      </c>
    </row>
    <row r="82" spans="1:15" ht="12.75">
      <c r="A82" s="171"/>
      <c r="B82" s="172"/>
      <c r="C82" s="173" t="s">
        <v>191</v>
      </c>
      <c r="D82" s="174"/>
      <c r="E82" s="175">
        <v>62.526</v>
      </c>
      <c r="F82" s="176"/>
      <c r="G82" s="177"/>
      <c r="O82" s="164"/>
    </row>
    <row r="83" spans="1:104" ht="12.75">
      <c r="A83" s="165">
        <v>39</v>
      </c>
      <c r="B83" s="166" t="s">
        <v>192</v>
      </c>
      <c r="C83" s="167" t="s">
        <v>193</v>
      </c>
      <c r="D83" s="168" t="s">
        <v>194</v>
      </c>
      <c r="E83" s="169">
        <v>187.26495</v>
      </c>
      <c r="F83" s="169">
        <v>0</v>
      </c>
      <c r="G83" s="170">
        <f>E83*F83</f>
        <v>0</v>
      </c>
      <c r="O83" s="164">
        <v>2</v>
      </c>
      <c r="AA83" s="138">
        <v>8</v>
      </c>
      <c r="AB83" s="138">
        <v>0</v>
      </c>
      <c r="AC83" s="138">
        <v>3</v>
      </c>
      <c r="AZ83" s="138">
        <v>1</v>
      </c>
      <c r="BA83" s="138">
        <f>IF(AZ83=1,G83,0)</f>
        <v>0</v>
      </c>
      <c r="BB83" s="138">
        <f>IF(AZ83=2,G83,0)</f>
        <v>0</v>
      </c>
      <c r="BC83" s="138">
        <f>IF(AZ83=3,G83,0)</f>
        <v>0</v>
      </c>
      <c r="BD83" s="138">
        <f>IF(AZ83=4,G83,0)</f>
        <v>0</v>
      </c>
      <c r="BE83" s="138">
        <f>IF(AZ83=5,G83,0)</f>
        <v>0</v>
      </c>
      <c r="CZ83" s="138">
        <v>0</v>
      </c>
    </row>
    <row r="84" spans="1:104" ht="12.75">
      <c r="A84" s="165">
        <v>40</v>
      </c>
      <c r="B84" s="166" t="s">
        <v>195</v>
      </c>
      <c r="C84" s="167" t="s">
        <v>196</v>
      </c>
      <c r="D84" s="168" t="s">
        <v>194</v>
      </c>
      <c r="E84" s="169">
        <v>1685.38455</v>
      </c>
      <c r="F84" s="169">
        <v>0</v>
      </c>
      <c r="G84" s="170">
        <f>E84*F84</f>
        <v>0</v>
      </c>
      <c r="O84" s="164">
        <v>2</v>
      </c>
      <c r="AA84" s="138">
        <v>8</v>
      </c>
      <c r="AB84" s="138">
        <v>0</v>
      </c>
      <c r="AC84" s="138">
        <v>3</v>
      </c>
      <c r="AZ84" s="138">
        <v>1</v>
      </c>
      <c r="BA84" s="138">
        <f>IF(AZ84=1,G84,0)</f>
        <v>0</v>
      </c>
      <c r="BB84" s="138">
        <f>IF(AZ84=2,G84,0)</f>
        <v>0</v>
      </c>
      <c r="BC84" s="138">
        <f>IF(AZ84=3,G84,0)</f>
        <v>0</v>
      </c>
      <c r="BD84" s="138">
        <f>IF(AZ84=4,G84,0)</f>
        <v>0</v>
      </c>
      <c r="BE84" s="138">
        <f>IF(AZ84=5,G84,0)</f>
        <v>0</v>
      </c>
      <c r="CZ84" s="138">
        <v>0</v>
      </c>
    </row>
    <row r="85" spans="1:57" ht="12.75">
      <c r="A85" s="178"/>
      <c r="B85" s="179" t="s">
        <v>71</v>
      </c>
      <c r="C85" s="180" t="str">
        <f>CONCATENATE(B7," ",C7)</f>
        <v>1 Zemní práce</v>
      </c>
      <c r="D85" s="178"/>
      <c r="E85" s="181"/>
      <c r="F85" s="181"/>
      <c r="G85" s="182">
        <f>SUM(G7:G84)</f>
        <v>0</v>
      </c>
      <c r="O85" s="164">
        <v>4</v>
      </c>
      <c r="BA85" s="183">
        <f>SUM(BA7:BA84)</f>
        <v>0</v>
      </c>
      <c r="BB85" s="183">
        <f>SUM(BB7:BB84)</f>
        <v>0</v>
      </c>
      <c r="BC85" s="183">
        <f>SUM(BC7:BC84)</f>
        <v>0</v>
      </c>
      <c r="BD85" s="183">
        <f>SUM(BD7:BD84)</f>
        <v>0</v>
      </c>
      <c r="BE85" s="183">
        <f>SUM(BE7:BE84)</f>
        <v>0</v>
      </c>
    </row>
    <row r="86" spans="1:15" ht="12.75">
      <c r="A86" s="157" t="s">
        <v>67</v>
      </c>
      <c r="B86" s="158" t="s">
        <v>197</v>
      </c>
      <c r="C86" s="159" t="s">
        <v>198</v>
      </c>
      <c r="D86" s="160"/>
      <c r="E86" s="161"/>
      <c r="F86" s="161"/>
      <c r="G86" s="162"/>
      <c r="H86" s="163"/>
      <c r="I86" s="163"/>
      <c r="O86" s="164">
        <v>1</v>
      </c>
    </row>
    <row r="87" spans="1:104" ht="12.75">
      <c r="A87" s="165">
        <v>41</v>
      </c>
      <c r="B87" s="166" t="s">
        <v>199</v>
      </c>
      <c r="C87" s="167" t="s">
        <v>200</v>
      </c>
      <c r="D87" s="168" t="s">
        <v>106</v>
      </c>
      <c r="E87" s="169">
        <v>1.11</v>
      </c>
      <c r="F87" s="169">
        <v>0</v>
      </c>
      <c r="G87" s="170">
        <f>E87*F87</f>
        <v>0</v>
      </c>
      <c r="O87" s="164">
        <v>2</v>
      </c>
      <c r="AA87" s="138">
        <v>1</v>
      </c>
      <c r="AB87" s="138">
        <v>1</v>
      </c>
      <c r="AC87" s="138">
        <v>1</v>
      </c>
      <c r="AZ87" s="138">
        <v>1</v>
      </c>
      <c r="BA87" s="138">
        <f>IF(AZ87=1,G87,0)</f>
        <v>0</v>
      </c>
      <c r="BB87" s="138">
        <f>IF(AZ87=2,G87,0)</f>
        <v>0</v>
      </c>
      <c r="BC87" s="138">
        <f>IF(AZ87=3,G87,0)</f>
        <v>0</v>
      </c>
      <c r="BD87" s="138">
        <f>IF(AZ87=4,G87,0)</f>
        <v>0</v>
      </c>
      <c r="BE87" s="138">
        <f>IF(AZ87=5,G87,0)</f>
        <v>0</v>
      </c>
      <c r="CZ87" s="138">
        <v>1.63</v>
      </c>
    </row>
    <row r="88" spans="1:15" ht="12.75">
      <c r="A88" s="171"/>
      <c r="B88" s="172"/>
      <c r="C88" s="173" t="s">
        <v>201</v>
      </c>
      <c r="D88" s="174"/>
      <c r="E88" s="175">
        <v>1.11</v>
      </c>
      <c r="F88" s="176"/>
      <c r="G88" s="177"/>
      <c r="O88" s="164"/>
    </row>
    <row r="89" spans="1:104" ht="12.75">
      <c r="A89" s="165">
        <v>42</v>
      </c>
      <c r="B89" s="166" t="s">
        <v>202</v>
      </c>
      <c r="C89" s="167" t="s">
        <v>203</v>
      </c>
      <c r="D89" s="168" t="s">
        <v>106</v>
      </c>
      <c r="E89" s="169">
        <v>2.22</v>
      </c>
      <c r="F89" s="169">
        <v>0</v>
      </c>
      <c r="G89" s="170">
        <f>E89*F89</f>
        <v>0</v>
      </c>
      <c r="O89" s="164">
        <v>2</v>
      </c>
      <c r="AA89" s="138">
        <v>1</v>
      </c>
      <c r="AB89" s="138">
        <v>1</v>
      </c>
      <c r="AC89" s="138">
        <v>1</v>
      </c>
      <c r="AZ89" s="138">
        <v>1</v>
      </c>
      <c r="BA89" s="138">
        <f>IF(AZ89=1,G89,0)</f>
        <v>0</v>
      </c>
      <c r="BB89" s="138">
        <f>IF(AZ89=2,G89,0)</f>
        <v>0</v>
      </c>
      <c r="BC89" s="138">
        <f>IF(AZ89=3,G89,0)</f>
        <v>0</v>
      </c>
      <c r="BD89" s="138">
        <f>IF(AZ89=4,G89,0)</f>
        <v>0</v>
      </c>
      <c r="BE89" s="138">
        <f>IF(AZ89=5,G89,0)</f>
        <v>0</v>
      </c>
      <c r="CZ89" s="138">
        <v>1.665</v>
      </c>
    </row>
    <row r="90" spans="1:15" ht="12.75">
      <c r="A90" s="171"/>
      <c r="B90" s="172"/>
      <c r="C90" s="173" t="s">
        <v>204</v>
      </c>
      <c r="D90" s="174"/>
      <c r="E90" s="175">
        <v>2.22</v>
      </c>
      <c r="F90" s="176"/>
      <c r="G90" s="177"/>
      <c r="O90" s="164"/>
    </row>
    <row r="91" spans="1:104" ht="12.75">
      <c r="A91" s="165">
        <v>43</v>
      </c>
      <c r="B91" s="166" t="s">
        <v>205</v>
      </c>
      <c r="C91" s="167" t="s">
        <v>206</v>
      </c>
      <c r="D91" s="168" t="s">
        <v>89</v>
      </c>
      <c r="E91" s="169">
        <v>37</v>
      </c>
      <c r="F91" s="169">
        <v>0</v>
      </c>
      <c r="G91" s="170">
        <f>E91*F91</f>
        <v>0</v>
      </c>
      <c r="O91" s="164">
        <v>2</v>
      </c>
      <c r="AA91" s="138">
        <v>1</v>
      </c>
      <c r="AB91" s="138">
        <v>1</v>
      </c>
      <c r="AC91" s="138">
        <v>1</v>
      </c>
      <c r="AZ91" s="138">
        <v>1</v>
      </c>
      <c r="BA91" s="138">
        <f>IF(AZ91=1,G91,0)</f>
        <v>0</v>
      </c>
      <c r="BB91" s="138">
        <f>IF(AZ91=2,G91,0)</f>
        <v>0</v>
      </c>
      <c r="BC91" s="138">
        <f>IF(AZ91=3,G91,0)</f>
        <v>0</v>
      </c>
      <c r="BD91" s="138">
        <f>IF(AZ91=4,G91,0)</f>
        <v>0</v>
      </c>
      <c r="BE91" s="138">
        <f>IF(AZ91=5,G91,0)</f>
        <v>0</v>
      </c>
      <c r="CZ91" s="138">
        <v>0</v>
      </c>
    </row>
    <row r="92" spans="1:104" ht="12.75">
      <c r="A92" s="165">
        <v>44</v>
      </c>
      <c r="B92" s="166" t="s">
        <v>207</v>
      </c>
      <c r="C92" s="167" t="s">
        <v>208</v>
      </c>
      <c r="D92" s="168" t="s">
        <v>84</v>
      </c>
      <c r="E92" s="169">
        <v>57.72</v>
      </c>
      <c r="F92" s="169">
        <v>0</v>
      </c>
      <c r="G92" s="170">
        <f>E92*F92</f>
        <v>0</v>
      </c>
      <c r="O92" s="164">
        <v>2</v>
      </c>
      <c r="AA92" s="138">
        <v>1</v>
      </c>
      <c r="AB92" s="138">
        <v>1</v>
      </c>
      <c r="AC92" s="138">
        <v>1</v>
      </c>
      <c r="AZ92" s="138">
        <v>1</v>
      </c>
      <c r="BA92" s="138">
        <f>IF(AZ92=1,G92,0)</f>
        <v>0</v>
      </c>
      <c r="BB92" s="138">
        <f>IF(AZ92=2,G92,0)</f>
        <v>0</v>
      </c>
      <c r="BC92" s="138">
        <f>IF(AZ92=3,G92,0)</f>
        <v>0</v>
      </c>
      <c r="BD92" s="138">
        <f>IF(AZ92=4,G92,0)</f>
        <v>0</v>
      </c>
      <c r="BE92" s="138">
        <f>IF(AZ92=5,G92,0)</f>
        <v>0</v>
      </c>
      <c r="CZ92" s="138">
        <v>0.00018</v>
      </c>
    </row>
    <row r="93" spans="1:104" ht="12.75">
      <c r="A93" s="165">
        <v>45</v>
      </c>
      <c r="B93" s="166" t="s">
        <v>209</v>
      </c>
      <c r="C93" s="167" t="s">
        <v>210</v>
      </c>
      <c r="D93" s="168" t="s">
        <v>89</v>
      </c>
      <c r="E93" s="169">
        <v>37.56</v>
      </c>
      <c r="F93" s="169">
        <v>0</v>
      </c>
      <c r="G93" s="170">
        <f>E93*F93</f>
        <v>0</v>
      </c>
      <c r="O93" s="164">
        <v>2</v>
      </c>
      <c r="AA93" s="138">
        <v>3</v>
      </c>
      <c r="AB93" s="138">
        <v>1</v>
      </c>
      <c r="AC93" s="138">
        <v>28611223</v>
      </c>
      <c r="AZ93" s="138">
        <v>1</v>
      </c>
      <c r="BA93" s="138">
        <f>IF(AZ93=1,G93,0)</f>
        <v>0</v>
      </c>
      <c r="BB93" s="138">
        <f>IF(AZ93=2,G93,0)</f>
        <v>0</v>
      </c>
      <c r="BC93" s="138">
        <f>IF(AZ93=3,G93,0)</f>
        <v>0</v>
      </c>
      <c r="BD93" s="138">
        <f>IF(AZ93=4,G93,0)</f>
        <v>0</v>
      </c>
      <c r="BE93" s="138">
        <f>IF(AZ93=5,G93,0)</f>
        <v>0</v>
      </c>
      <c r="CZ93" s="138">
        <v>0.00048</v>
      </c>
    </row>
    <row r="94" spans="1:104" ht="12.75">
      <c r="A94" s="165">
        <v>46</v>
      </c>
      <c r="B94" s="166" t="s">
        <v>211</v>
      </c>
      <c r="C94" s="167" t="s">
        <v>212</v>
      </c>
      <c r="D94" s="168" t="s">
        <v>84</v>
      </c>
      <c r="E94" s="169">
        <v>57.72</v>
      </c>
      <c r="F94" s="169">
        <v>0</v>
      </c>
      <c r="G94" s="170">
        <f>E94*F94</f>
        <v>0</v>
      </c>
      <c r="O94" s="164">
        <v>2</v>
      </c>
      <c r="AA94" s="138">
        <v>3</v>
      </c>
      <c r="AB94" s="138">
        <v>1</v>
      </c>
      <c r="AC94" s="138">
        <v>67352170</v>
      </c>
      <c r="AZ94" s="138">
        <v>1</v>
      </c>
      <c r="BA94" s="138">
        <f>IF(AZ94=1,G94,0)</f>
        <v>0</v>
      </c>
      <c r="BB94" s="138">
        <f>IF(AZ94=2,G94,0)</f>
        <v>0</v>
      </c>
      <c r="BC94" s="138">
        <f>IF(AZ94=3,G94,0)</f>
        <v>0</v>
      </c>
      <c r="BD94" s="138">
        <f>IF(AZ94=4,G94,0)</f>
        <v>0</v>
      </c>
      <c r="BE94" s="138">
        <f>IF(AZ94=5,G94,0)</f>
        <v>0</v>
      </c>
      <c r="CZ94" s="138">
        <v>0.0003</v>
      </c>
    </row>
    <row r="95" spans="1:57" ht="12.75">
      <c r="A95" s="178"/>
      <c r="B95" s="179" t="s">
        <v>71</v>
      </c>
      <c r="C95" s="180" t="str">
        <f>CONCATENATE(B86," ",C86)</f>
        <v>2 Základy a zvláštní zakládání</v>
      </c>
      <c r="D95" s="178"/>
      <c r="E95" s="181"/>
      <c r="F95" s="181"/>
      <c r="G95" s="182">
        <f>SUM(G86:G94)</f>
        <v>0</v>
      </c>
      <c r="O95" s="164">
        <v>4</v>
      </c>
      <c r="BA95" s="183">
        <f>SUM(BA86:BA94)</f>
        <v>0</v>
      </c>
      <c r="BB95" s="183">
        <f>SUM(BB86:BB94)</f>
        <v>0</v>
      </c>
      <c r="BC95" s="183">
        <f>SUM(BC86:BC94)</f>
        <v>0</v>
      </c>
      <c r="BD95" s="183">
        <f>SUM(BD86:BD94)</f>
        <v>0</v>
      </c>
      <c r="BE95" s="183">
        <f>SUM(BE86:BE94)</f>
        <v>0</v>
      </c>
    </row>
    <row r="96" spans="1:15" ht="12.75">
      <c r="A96" s="157" t="s">
        <v>67</v>
      </c>
      <c r="B96" s="158" t="s">
        <v>213</v>
      </c>
      <c r="C96" s="159" t="s">
        <v>214</v>
      </c>
      <c r="D96" s="160"/>
      <c r="E96" s="161"/>
      <c r="F96" s="161"/>
      <c r="G96" s="162"/>
      <c r="H96" s="163"/>
      <c r="I96" s="163"/>
      <c r="O96" s="164">
        <v>1</v>
      </c>
    </row>
    <row r="97" spans="1:104" ht="12.75">
      <c r="A97" s="165">
        <v>47</v>
      </c>
      <c r="B97" s="166" t="s">
        <v>215</v>
      </c>
      <c r="C97" s="167" t="s">
        <v>216</v>
      </c>
      <c r="D97" s="168" t="s">
        <v>106</v>
      </c>
      <c r="E97" s="169">
        <v>8.28</v>
      </c>
      <c r="F97" s="169">
        <v>0</v>
      </c>
      <c r="G97" s="170">
        <f>E97*F97</f>
        <v>0</v>
      </c>
      <c r="O97" s="164">
        <v>2</v>
      </c>
      <c r="AA97" s="138">
        <v>1</v>
      </c>
      <c r="AB97" s="138">
        <v>1</v>
      </c>
      <c r="AC97" s="138">
        <v>1</v>
      </c>
      <c r="AZ97" s="138">
        <v>1</v>
      </c>
      <c r="BA97" s="138">
        <f>IF(AZ97=1,G97,0)</f>
        <v>0</v>
      </c>
      <c r="BB97" s="138">
        <f>IF(AZ97=2,G97,0)</f>
        <v>0</v>
      </c>
      <c r="BC97" s="138">
        <f>IF(AZ97=3,G97,0)</f>
        <v>0</v>
      </c>
      <c r="BD97" s="138">
        <f>IF(AZ97=4,G97,0)</f>
        <v>0</v>
      </c>
      <c r="BE97" s="138">
        <f>IF(AZ97=5,G97,0)</f>
        <v>0</v>
      </c>
      <c r="CZ97" s="138">
        <v>1.89077</v>
      </c>
    </row>
    <row r="98" spans="1:104" ht="12.75">
      <c r="A98" s="165">
        <v>48</v>
      </c>
      <c r="B98" s="166" t="s">
        <v>217</v>
      </c>
      <c r="C98" s="167" t="s">
        <v>218</v>
      </c>
      <c r="D98" s="168" t="s">
        <v>172</v>
      </c>
      <c r="E98" s="169">
        <v>7</v>
      </c>
      <c r="F98" s="169">
        <v>0</v>
      </c>
      <c r="G98" s="170">
        <f>E98*F98</f>
        <v>0</v>
      </c>
      <c r="O98" s="164">
        <v>2</v>
      </c>
      <c r="AA98" s="138">
        <v>1</v>
      </c>
      <c r="AB98" s="138">
        <v>1</v>
      </c>
      <c r="AC98" s="138">
        <v>1</v>
      </c>
      <c r="AZ98" s="138">
        <v>1</v>
      </c>
      <c r="BA98" s="138">
        <f>IF(AZ98=1,G98,0)</f>
        <v>0</v>
      </c>
      <c r="BB98" s="138">
        <f>IF(AZ98=2,G98,0)</f>
        <v>0</v>
      </c>
      <c r="BC98" s="138">
        <f>IF(AZ98=3,G98,0)</f>
        <v>0</v>
      </c>
      <c r="BD98" s="138">
        <f>IF(AZ98=4,G98,0)</f>
        <v>0</v>
      </c>
      <c r="BE98" s="138">
        <f>IF(AZ98=5,G98,0)</f>
        <v>0</v>
      </c>
      <c r="CZ98" s="138">
        <v>0.0066</v>
      </c>
    </row>
    <row r="99" spans="1:104" ht="12.75">
      <c r="A99" s="165">
        <v>49</v>
      </c>
      <c r="B99" s="166" t="s">
        <v>219</v>
      </c>
      <c r="C99" s="167" t="s">
        <v>220</v>
      </c>
      <c r="D99" s="168" t="s">
        <v>106</v>
      </c>
      <c r="E99" s="169">
        <v>0.09</v>
      </c>
      <c r="F99" s="169">
        <v>0</v>
      </c>
      <c r="G99" s="170">
        <f>E99*F99</f>
        <v>0</v>
      </c>
      <c r="O99" s="164">
        <v>2</v>
      </c>
      <c r="AA99" s="138">
        <v>1</v>
      </c>
      <c r="AB99" s="138">
        <v>1</v>
      </c>
      <c r="AC99" s="138">
        <v>1</v>
      </c>
      <c r="AZ99" s="138">
        <v>1</v>
      </c>
      <c r="BA99" s="138">
        <f>IF(AZ99=1,G99,0)</f>
        <v>0</v>
      </c>
      <c r="BB99" s="138">
        <f>IF(AZ99=2,G99,0)</f>
        <v>0</v>
      </c>
      <c r="BC99" s="138">
        <f>IF(AZ99=3,G99,0)</f>
        <v>0</v>
      </c>
      <c r="BD99" s="138">
        <f>IF(AZ99=4,G99,0)</f>
        <v>0</v>
      </c>
      <c r="BE99" s="138">
        <f>IF(AZ99=5,G99,0)</f>
        <v>0</v>
      </c>
      <c r="CZ99" s="138">
        <v>2.5</v>
      </c>
    </row>
    <row r="100" spans="1:104" ht="12.75">
      <c r="A100" s="165">
        <v>50</v>
      </c>
      <c r="B100" s="166" t="s">
        <v>221</v>
      </c>
      <c r="C100" s="167" t="s">
        <v>222</v>
      </c>
      <c r="D100" s="168" t="s">
        <v>84</v>
      </c>
      <c r="E100" s="169">
        <v>0.66</v>
      </c>
      <c r="F100" s="169">
        <v>0</v>
      </c>
      <c r="G100" s="170">
        <f>E100*F100</f>
        <v>0</v>
      </c>
      <c r="O100" s="164">
        <v>2</v>
      </c>
      <c r="AA100" s="138">
        <v>1</v>
      </c>
      <c r="AB100" s="138">
        <v>1</v>
      </c>
      <c r="AC100" s="138">
        <v>1</v>
      </c>
      <c r="AZ100" s="138">
        <v>1</v>
      </c>
      <c r="BA100" s="138">
        <f>IF(AZ100=1,G100,0)</f>
        <v>0</v>
      </c>
      <c r="BB100" s="138">
        <f>IF(AZ100=2,G100,0)</f>
        <v>0</v>
      </c>
      <c r="BC100" s="138">
        <f>IF(AZ100=3,G100,0)</f>
        <v>0</v>
      </c>
      <c r="BD100" s="138">
        <f>IF(AZ100=4,G100,0)</f>
        <v>0</v>
      </c>
      <c r="BE100" s="138">
        <f>IF(AZ100=5,G100,0)</f>
        <v>0</v>
      </c>
      <c r="CZ100" s="138">
        <v>0.00441</v>
      </c>
    </row>
    <row r="101" spans="1:104" ht="12.75">
      <c r="A101" s="165">
        <v>51</v>
      </c>
      <c r="B101" s="166" t="s">
        <v>223</v>
      </c>
      <c r="C101" s="167" t="s">
        <v>224</v>
      </c>
      <c r="D101" s="168" t="s">
        <v>172</v>
      </c>
      <c r="E101" s="169">
        <v>3.03</v>
      </c>
      <c r="F101" s="169">
        <v>0</v>
      </c>
      <c r="G101" s="170">
        <f>E101*F101</f>
        <v>0</v>
      </c>
      <c r="O101" s="164">
        <v>2</v>
      </c>
      <c r="AA101" s="138">
        <v>3</v>
      </c>
      <c r="AB101" s="138">
        <v>1</v>
      </c>
      <c r="AC101" s="138" t="s">
        <v>223</v>
      </c>
      <c r="AZ101" s="138">
        <v>1</v>
      </c>
      <c r="BA101" s="138">
        <f>IF(AZ101=1,G101,0)</f>
        <v>0</v>
      </c>
      <c r="BB101" s="138">
        <f>IF(AZ101=2,G101,0)</f>
        <v>0</v>
      </c>
      <c r="BC101" s="138">
        <f>IF(AZ101=3,G101,0)</f>
        <v>0</v>
      </c>
      <c r="BD101" s="138">
        <f>IF(AZ101=4,G101,0)</f>
        <v>0</v>
      </c>
      <c r="BE101" s="138">
        <f>IF(AZ101=5,G101,0)</f>
        <v>0</v>
      </c>
      <c r="CZ101" s="138">
        <v>0.024</v>
      </c>
    </row>
    <row r="102" spans="1:104" ht="12.75">
      <c r="A102" s="165">
        <v>52</v>
      </c>
      <c r="B102" s="166" t="s">
        <v>225</v>
      </c>
      <c r="C102" s="167" t="s">
        <v>226</v>
      </c>
      <c r="D102" s="168" t="s">
        <v>172</v>
      </c>
      <c r="E102" s="169">
        <v>1.01</v>
      </c>
      <c r="F102" s="169">
        <v>0</v>
      </c>
      <c r="G102" s="170">
        <f>E102*F102</f>
        <v>0</v>
      </c>
      <c r="O102" s="164">
        <v>2</v>
      </c>
      <c r="AA102" s="138">
        <v>3</v>
      </c>
      <c r="AB102" s="138">
        <v>1</v>
      </c>
      <c r="AC102" s="138">
        <v>59224177</v>
      </c>
      <c r="AZ102" s="138">
        <v>1</v>
      </c>
      <c r="BA102" s="138">
        <f>IF(AZ102=1,G102,0)</f>
        <v>0</v>
      </c>
      <c r="BB102" s="138">
        <f>IF(AZ102=2,G102,0)</f>
        <v>0</v>
      </c>
      <c r="BC102" s="138">
        <f>IF(AZ102=3,G102,0)</f>
        <v>0</v>
      </c>
      <c r="BD102" s="138">
        <f>IF(AZ102=4,G102,0)</f>
        <v>0</v>
      </c>
      <c r="BE102" s="138">
        <f>IF(AZ102=5,G102,0)</f>
        <v>0</v>
      </c>
      <c r="CZ102" s="138">
        <v>0.068</v>
      </c>
    </row>
    <row r="103" spans="1:104" ht="12.75">
      <c r="A103" s="165">
        <v>53</v>
      </c>
      <c r="B103" s="166" t="s">
        <v>227</v>
      </c>
      <c r="C103" s="167" t="s">
        <v>228</v>
      </c>
      <c r="D103" s="168" t="s">
        <v>172</v>
      </c>
      <c r="E103" s="169">
        <v>3.03</v>
      </c>
      <c r="F103" s="169">
        <v>0</v>
      </c>
      <c r="G103" s="170">
        <f>E103*F103</f>
        <v>0</v>
      </c>
      <c r="O103" s="164">
        <v>2</v>
      </c>
      <c r="AA103" s="138">
        <v>3</v>
      </c>
      <c r="AB103" s="138">
        <v>1</v>
      </c>
      <c r="AC103" s="138">
        <v>59224301</v>
      </c>
      <c r="AZ103" s="138">
        <v>1</v>
      </c>
      <c r="BA103" s="138">
        <f>IF(AZ103=1,G103,0)</f>
        <v>0</v>
      </c>
      <c r="BB103" s="138">
        <f>IF(AZ103=2,G103,0)</f>
        <v>0</v>
      </c>
      <c r="BC103" s="138">
        <f>IF(AZ103=3,G103,0)</f>
        <v>0</v>
      </c>
      <c r="BD103" s="138">
        <f>IF(AZ103=4,G103,0)</f>
        <v>0</v>
      </c>
      <c r="BE103" s="138">
        <f>IF(AZ103=5,G103,0)</f>
        <v>0</v>
      </c>
      <c r="CZ103" s="138">
        <v>0.03</v>
      </c>
    </row>
    <row r="104" spans="1:57" ht="12.75">
      <c r="A104" s="178"/>
      <c r="B104" s="179" t="s">
        <v>71</v>
      </c>
      <c r="C104" s="180" t="str">
        <f>CONCATENATE(B96," ",C96)</f>
        <v>4 Vodorovné konstrukce</v>
      </c>
      <c r="D104" s="178"/>
      <c r="E104" s="181"/>
      <c r="F104" s="181"/>
      <c r="G104" s="182">
        <f>SUM(G96:G103)</f>
        <v>0</v>
      </c>
      <c r="O104" s="164">
        <v>4</v>
      </c>
      <c r="BA104" s="183">
        <f>SUM(BA96:BA103)</f>
        <v>0</v>
      </c>
      <c r="BB104" s="183">
        <f>SUM(BB96:BB103)</f>
        <v>0</v>
      </c>
      <c r="BC104" s="183">
        <f>SUM(BC96:BC103)</f>
        <v>0</v>
      </c>
      <c r="BD104" s="183">
        <f>SUM(BD96:BD103)</f>
        <v>0</v>
      </c>
      <c r="BE104" s="183">
        <f>SUM(BE96:BE103)</f>
        <v>0</v>
      </c>
    </row>
    <row r="105" spans="1:15" ht="12.75">
      <c r="A105" s="157" t="s">
        <v>67</v>
      </c>
      <c r="B105" s="158" t="s">
        <v>229</v>
      </c>
      <c r="C105" s="159" t="s">
        <v>230</v>
      </c>
      <c r="D105" s="160"/>
      <c r="E105" s="161"/>
      <c r="F105" s="161"/>
      <c r="G105" s="162"/>
      <c r="H105" s="163"/>
      <c r="I105" s="163"/>
      <c r="O105" s="164">
        <v>1</v>
      </c>
    </row>
    <row r="106" spans="1:104" ht="12.75">
      <c r="A106" s="165">
        <v>54</v>
      </c>
      <c r="B106" s="166" t="s">
        <v>231</v>
      </c>
      <c r="C106" s="167" t="s">
        <v>232</v>
      </c>
      <c r="D106" s="168" t="s">
        <v>172</v>
      </c>
      <c r="E106" s="169">
        <v>1</v>
      </c>
      <c r="F106" s="169">
        <v>0</v>
      </c>
      <c r="G106" s="170">
        <f>E106*F106</f>
        <v>0</v>
      </c>
      <c r="O106" s="164">
        <v>2</v>
      </c>
      <c r="AA106" s="138">
        <v>1</v>
      </c>
      <c r="AB106" s="138">
        <v>1</v>
      </c>
      <c r="AC106" s="138">
        <v>1</v>
      </c>
      <c r="AZ106" s="138">
        <v>1</v>
      </c>
      <c r="BA106" s="138">
        <f>IF(AZ106=1,G106,0)</f>
        <v>0</v>
      </c>
      <c r="BB106" s="138">
        <f>IF(AZ106=2,G106,0)</f>
        <v>0</v>
      </c>
      <c r="BC106" s="138">
        <f>IF(AZ106=3,G106,0)</f>
        <v>0</v>
      </c>
      <c r="BD106" s="138">
        <f>IF(AZ106=4,G106,0)</f>
        <v>0</v>
      </c>
      <c r="BE106" s="138">
        <f>IF(AZ106=5,G106,0)</f>
        <v>0</v>
      </c>
      <c r="CZ106" s="138">
        <v>0</v>
      </c>
    </row>
    <row r="107" spans="1:104" ht="12.75">
      <c r="A107" s="165">
        <v>55</v>
      </c>
      <c r="B107" s="166" t="s">
        <v>233</v>
      </c>
      <c r="C107" s="167" t="s">
        <v>234</v>
      </c>
      <c r="D107" s="168" t="s">
        <v>84</v>
      </c>
      <c r="E107" s="169">
        <v>277</v>
      </c>
      <c r="F107" s="169">
        <v>0</v>
      </c>
      <c r="G107" s="170">
        <f>E107*F107</f>
        <v>0</v>
      </c>
      <c r="O107" s="164">
        <v>2</v>
      </c>
      <c r="AA107" s="138">
        <v>1</v>
      </c>
      <c r="AB107" s="138">
        <v>1</v>
      </c>
      <c r="AC107" s="138">
        <v>1</v>
      </c>
      <c r="AZ107" s="138">
        <v>1</v>
      </c>
      <c r="BA107" s="138">
        <f>IF(AZ107=1,G107,0)</f>
        <v>0</v>
      </c>
      <c r="BB107" s="138">
        <f>IF(AZ107=2,G107,0)</f>
        <v>0</v>
      </c>
      <c r="BC107" s="138">
        <f>IF(AZ107=3,G107,0)</f>
        <v>0</v>
      </c>
      <c r="BD107" s="138">
        <f>IF(AZ107=4,G107,0)</f>
        <v>0</v>
      </c>
      <c r="BE107" s="138">
        <f>IF(AZ107=5,G107,0)</f>
        <v>0</v>
      </c>
      <c r="CZ107" s="138">
        <v>0.38314</v>
      </c>
    </row>
    <row r="108" spans="1:104" ht="12.75">
      <c r="A108" s="165">
        <v>56</v>
      </c>
      <c r="B108" s="166" t="s">
        <v>235</v>
      </c>
      <c r="C108" s="167" t="s">
        <v>236</v>
      </c>
      <c r="D108" s="168" t="s">
        <v>84</v>
      </c>
      <c r="E108" s="169">
        <v>277.03</v>
      </c>
      <c r="F108" s="169">
        <v>0</v>
      </c>
      <c r="G108" s="170">
        <f>E108*F108</f>
        <v>0</v>
      </c>
      <c r="O108" s="164">
        <v>2</v>
      </c>
      <c r="AA108" s="138">
        <v>1</v>
      </c>
      <c r="AB108" s="138">
        <v>1</v>
      </c>
      <c r="AC108" s="138">
        <v>1</v>
      </c>
      <c r="AZ108" s="138">
        <v>1</v>
      </c>
      <c r="BA108" s="138">
        <f>IF(AZ108=1,G108,0)</f>
        <v>0</v>
      </c>
      <c r="BB108" s="138">
        <f>IF(AZ108=2,G108,0)</f>
        <v>0</v>
      </c>
      <c r="BC108" s="138">
        <f>IF(AZ108=3,G108,0)</f>
        <v>0</v>
      </c>
      <c r="BD108" s="138">
        <f>IF(AZ108=4,G108,0)</f>
        <v>0</v>
      </c>
      <c r="BE108" s="138">
        <f>IF(AZ108=5,G108,0)</f>
        <v>0</v>
      </c>
      <c r="CZ108" s="138">
        <v>0.0739</v>
      </c>
    </row>
    <row r="109" spans="1:104" ht="12.75">
      <c r="A109" s="165">
        <v>57</v>
      </c>
      <c r="B109" s="166" t="s">
        <v>237</v>
      </c>
      <c r="C109" s="167" t="s">
        <v>238</v>
      </c>
      <c r="D109" s="168" t="s">
        <v>84</v>
      </c>
      <c r="E109" s="169">
        <v>55.4</v>
      </c>
      <c r="F109" s="169">
        <v>0</v>
      </c>
      <c r="G109" s="170">
        <f>E109*F109</f>
        <v>0</v>
      </c>
      <c r="O109" s="164">
        <v>2</v>
      </c>
      <c r="AA109" s="138">
        <v>3</v>
      </c>
      <c r="AB109" s="138">
        <v>1</v>
      </c>
      <c r="AC109" s="138">
        <v>59248000</v>
      </c>
      <c r="AZ109" s="138">
        <v>1</v>
      </c>
      <c r="BA109" s="138">
        <f>IF(AZ109=1,G109,0)</f>
        <v>0</v>
      </c>
      <c r="BB109" s="138">
        <f>IF(AZ109=2,G109,0)</f>
        <v>0</v>
      </c>
      <c r="BC109" s="138">
        <f>IF(AZ109=3,G109,0)</f>
        <v>0</v>
      </c>
      <c r="BD109" s="138">
        <f>IF(AZ109=4,G109,0)</f>
        <v>0</v>
      </c>
      <c r="BE109" s="138">
        <f>IF(AZ109=5,G109,0)</f>
        <v>0</v>
      </c>
      <c r="CZ109" s="138">
        <v>0.188</v>
      </c>
    </row>
    <row r="110" spans="1:57" ht="12.75">
      <c r="A110" s="178"/>
      <c r="B110" s="179" t="s">
        <v>71</v>
      </c>
      <c r="C110" s="180" t="str">
        <f>CONCATENATE(B105," ",C105)</f>
        <v>5 Komunikace</v>
      </c>
      <c r="D110" s="178"/>
      <c r="E110" s="181"/>
      <c r="F110" s="181"/>
      <c r="G110" s="182">
        <f>SUM(G105:G109)</f>
        <v>0</v>
      </c>
      <c r="O110" s="164">
        <v>4</v>
      </c>
      <c r="BA110" s="183">
        <f>SUM(BA105:BA109)</f>
        <v>0</v>
      </c>
      <c r="BB110" s="183">
        <f>SUM(BB105:BB109)</f>
        <v>0</v>
      </c>
      <c r="BC110" s="183">
        <f>SUM(BC105:BC109)</f>
        <v>0</v>
      </c>
      <c r="BD110" s="183">
        <f>SUM(BD105:BD109)</f>
        <v>0</v>
      </c>
      <c r="BE110" s="183">
        <f>SUM(BE105:BE109)</f>
        <v>0</v>
      </c>
    </row>
    <row r="111" spans="1:15" ht="12.75">
      <c r="A111" s="157" t="s">
        <v>67</v>
      </c>
      <c r="B111" s="158" t="s">
        <v>239</v>
      </c>
      <c r="C111" s="159" t="s">
        <v>240</v>
      </c>
      <c r="D111" s="160"/>
      <c r="E111" s="161"/>
      <c r="F111" s="161"/>
      <c r="G111" s="162"/>
      <c r="H111" s="163"/>
      <c r="I111" s="163"/>
      <c r="O111" s="164">
        <v>1</v>
      </c>
    </row>
    <row r="112" spans="1:104" ht="12.75">
      <c r="A112" s="165">
        <v>58</v>
      </c>
      <c r="B112" s="166" t="s">
        <v>241</v>
      </c>
      <c r="C112" s="167" t="s">
        <v>242</v>
      </c>
      <c r="D112" s="168" t="s">
        <v>106</v>
      </c>
      <c r="E112" s="169">
        <v>0.5</v>
      </c>
      <c r="F112" s="169">
        <v>0</v>
      </c>
      <c r="G112" s="170">
        <f>E112*F112</f>
        <v>0</v>
      </c>
      <c r="O112" s="164">
        <v>2</v>
      </c>
      <c r="AA112" s="138">
        <v>1</v>
      </c>
      <c r="AB112" s="138">
        <v>1</v>
      </c>
      <c r="AC112" s="138">
        <v>1</v>
      </c>
      <c r="AZ112" s="138">
        <v>1</v>
      </c>
      <c r="BA112" s="138">
        <f>IF(AZ112=1,G112,0)</f>
        <v>0</v>
      </c>
      <c r="BB112" s="138">
        <f>IF(AZ112=2,G112,0)</f>
        <v>0</v>
      </c>
      <c r="BC112" s="138">
        <f>IF(AZ112=3,G112,0)</f>
        <v>0</v>
      </c>
      <c r="BD112" s="138">
        <f>IF(AZ112=4,G112,0)</f>
        <v>0</v>
      </c>
      <c r="BE112" s="138">
        <f>IF(AZ112=5,G112,0)</f>
        <v>0</v>
      </c>
      <c r="CZ112" s="138">
        <v>2.5</v>
      </c>
    </row>
    <row r="113" spans="1:57" ht="12.75">
      <c r="A113" s="178"/>
      <c r="B113" s="179" t="s">
        <v>71</v>
      </c>
      <c r="C113" s="180" t="str">
        <f>CONCATENATE(B111," ",C111)</f>
        <v>6 Úpravy povrchu, podlahy</v>
      </c>
      <c r="D113" s="178"/>
      <c r="E113" s="181"/>
      <c r="F113" s="181"/>
      <c r="G113" s="182">
        <f>SUM(G111:G112)</f>
        <v>0</v>
      </c>
      <c r="O113" s="164">
        <v>4</v>
      </c>
      <c r="BA113" s="183">
        <f>SUM(BA111:BA112)</f>
        <v>0</v>
      </c>
      <c r="BB113" s="183">
        <f>SUM(BB111:BB112)</f>
        <v>0</v>
      </c>
      <c r="BC113" s="183">
        <f>SUM(BC111:BC112)</f>
        <v>0</v>
      </c>
      <c r="BD113" s="183">
        <f>SUM(BD111:BD112)</f>
        <v>0</v>
      </c>
      <c r="BE113" s="183">
        <f>SUM(BE111:BE112)</f>
        <v>0</v>
      </c>
    </row>
    <row r="114" spans="1:15" ht="12.75">
      <c r="A114" s="157" t="s">
        <v>67</v>
      </c>
      <c r="B114" s="158" t="s">
        <v>243</v>
      </c>
      <c r="C114" s="159" t="s">
        <v>244</v>
      </c>
      <c r="D114" s="160"/>
      <c r="E114" s="161"/>
      <c r="F114" s="161"/>
      <c r="G114" s="162"/>
      <c r="H114" s="163"/>
      <c r="I114" s="163"/>
      <c r="O114" s="164">
        <v>1</v>
      </c>
    </row>
    <row r="115" spans="1:104" ht="12.75">
      <c r="A115" s="165">
        <v>59</v>
      </c>
      <c r="B115" s="166" t="s">
        <v>245</v>
      </c>
      <c r="C115" s="167" t="s">
        <v>246</v>
      </c>
      <c r="D115" s="168" t="s">
        <v>89</v>
      </c>
      <c r="E115" s="169">
        <v>20</v>
      </c>
      <c r="F115" s="169">
        <v>0</v>
      </c>
      <c r="G115" s="170">
        <f>E115*F115</f>
        <v>0</v>
      </c>
      <c r="O115" s="164">
        <v>2</v>
      </c>
      <c r="AA115" s="138">
        <v>1</v>
      </c>
      <c r="AB115" s="138">
        <v>1</v>
      </c>
      <c r="AC115" s="138">
        <v>1</v>
      </c>
      <c r="AZ115" s="138">
        <v>1</v>
      </c>
      <c r="BA115" s="138">
        <f>IF(AZ115=1,G115,0)</f>
        <v>0</v>
      </c>
      <c r="BB115" s="138">
        <f>IF(AZ115=2,G115,0)</f>
        <v>0</v>
      </c>
      <c r="BC115" s="138">
        <f>IF(AZ115=3,G115,0)</f>
        <v>0</v>
      </c>
      <c r="BD115" s="138">
        <f>IF(AZ115=4,G115,0)</f>
        <v>0</v>
      </c>
      <c r="BE115" s="138">
        <f>IF(AZ115=5,G115,0)</f>
        <v>0</v>
      </c>
      <c r="CZ115" s="138">
        <v>0</v>
      </c>
    </row>
    <row r="116" spans="1:104" ht="12.75">
      <c r="A116" s="165">
        <v>60</v>
      </c>
      <c r="B116" s="166" t="s">
        <v>247</v>
      </c>
      <c r="C116" s="167" t="s">
        <v>248</v>
      </c>
      <c r="D116" s="168" t="s">
        <v>89</v>
      </c>
      <c r="E116" s="169">
        <v>10</v>
      </c>
      <c r="F116" s="169">
        <v>0</v>
      </c>
      <c r="G116" s="170">
        <f>E116*F116</f>
        <v>0</v>
      </c>
      <c r="O116" s="164">
        <v>2</v>
      </c>
      <c r="AA116" s="138">
        <v>1</v>
      </c>
      <c r="AB116" s="138">
        <v>1</v>
      </c>
      <c r="AC116" s="138">
        <v>1</v>
      </c>
      <c r="AZ116" s="138">
        <v>1</v>
      </c>
      <c r="BA116" s="138">
        <f>IF(AZ116=1,G116,0)</f>
        <v>0</v>
      </c>
      <c r="BB116" s="138">
        <f>IF(AZ116=2,G116,0)</f>
        <v>0</v>
      </c>
      <c r="BC116" s="138">
        <f>IF(AZ116=3,G116,0)</f>
        <v>0</v>
      </c>
      <c r="BD116" s="138">
        <f>IF(AZ116=4,G116,0)</f>
        <v>0</v>
      </c>
      <c r="BE116" s="138">
        <f>IF(AZ116=5,G116,0)</f>
        <v>0</v>
      </c>
      <c r="CZ116" s="138">
        <v>1E-05</v>
      </c>
    </row>
    <row r="117" spans="1:104" ht="12.75">
      <c r="A117" s="165">
        <v>61</v>
      </c>
      <c r="B117" s="166" t="s">
        <v>249</v>
      </c>
      <c r="C117" s="167" t="s">
        <v>250</v>
      </c>
      <c r="D117" s="168" t="s">
        <v>89</v>
      </c>
      <c r="E117" s="169">
        <v>39</v>
      </c>
      <c r="F117" s="169">
        <v>0</v>
      </c>
      <c r="G117" s="170">
        <f>E117*F117</f>
        <v>0</v>
      </c>
      <c r="O117" s="164">
        <v>2</v>
      </c>
      <c r="AA117" s="138">
        <v>1</v>
      </c>
      <c r="AB117" s="138">
        <v>1</v>
      </c>
      <c r="AC117" s="138">
        <v>1</v>
      </c>
      <c r="AZ117" s="138">
        <v>1</v>
      </c>
      <c r="BA117" s="138">
        <f>IF(AZ117=1,G117,0)</f>
        <v>0</v>
      </c>
      <c r="BB117" s="138">
        <f>IF(AZ117=2,G117,0)</f>
        <v>0</v>
      </c>
      <c r="BC117" s="138">
        <f>IF(AZ117=3,G117,0)</f>
        <v>0</v>
      </c>
      <c r="BD117" s="138">
        <f>IF(AZ117=4,G117,0)</f>
        <v>0</v>
      </c>
      <c r="BE117" s="138">
        <f>IF(AZ117=5,G117,0)</f>
        <v>0</v>
      </c>
      <c r="CZ117" s="138">
        <v>1E-05</v>
      </c>
    </row>
    <row r="118" spans="1:104" ht="12.75">
      <c r="A118" s="165">
        <v>62</v>
      </c>
      <c r="B118" s="166" t="s">
        <v>251</v>
      </c>
      <c r="C118" s="167" t="s">
        <v>252</v>
      </c>
      <c r="D118" s="168" t="s">
        <v>172</v>
      </c>
      <c r="E118" s="169">
        <v>8</v>
      </c>
      <c r="F118" s="169">
        <v>0</v>
      </c>
      <c r="G118" s="170">
        <f>E118*F118</f>
        <v>0</v>
      </c>
      <c r="O118" s="164">
        <v>2</v>
      </c>
      <c r="AA118" s="138">
        <v>1</v>
      </c>
      <c r="AB118" s="138">
        <v>1</v>
      </c>
      <c r="AC118" s="138">
        <v>1</v>
      </c>
      <c r="AZ118" s="138">
        <v>1</v>
      </c>
      <c r="BA118" s="138">
        <f>IF(AZ118=1,G118,0)</f>
        <v>0</v>
      </c>
      <c r="BB118" s="138">
        <f>IF(AZ118=2,G118,0)</f>
        <v>0</v>
      </c>
      <c r="BC118" s="138">
        <f>IF(AZ118=3,G118,0)</f>
        <v>0</v>
      </c>
      <c r="BD118" s="138">
        <f>IF(AZ118=4,G118,0)</f>
        <v>0</v>
      </c>
      <c r="BE118" s="138">
        <f>IF(AZ118=5,G118,0)</f>
        <v>0</v>
      </c>
      <c r="CZ118" s="138">
        <v>1E-05</v>
      </c>
    </row>
    <row r="119" spans="1:104" ht="12.75">
      <c r="A119" s="165">
        <v>63</v>
      </c>
      <c r="B119" s="166" t="s">
        <v>253</v>
      </c>
      <c r="C119" s="167" t="s">
        <v>254</v>
      </c>
      <c r="D119" s="168" t="s">
        <v>172</v>
      </c>
      <c r="E119" s="169">
        <v>2</v>
      </c>
      <c r="F119" s="169">
        <v>0</v>
      </c>
      <c r="G119" s="170">
        <f>E119*F119</f>
        <v>0</v>
      </c>
      <c r="O119" s="164">
        <v>2</v>
      </c>
      <c r="AA119" s="138">
        <v>1</v>
      </c>
      <c r="AB119" s="138">
        <v>1</v>
      </c>
      <c r="AC119" s="138">
        <v>1</v>
      </c>
      <c r="AZ119" s="138">
        <v>1</v>
      </c>
      <c r="BA119" s="138">
        <f>IF(AZ119=1,G119,0)</f>
        <v>0</v>
      </c>
      <c r="BB119" s="138">
        <f>IF(AZ119=2,G119,0)</f>
        <v>0</v>
      </c>
      <c r="BC119" s="138">
        <f>IF(AZ119=3,G119,0)</f>
        <v>0</v>
      </c>
      <c r="BD119" s="138">
        <f>IF(AZ119=4,G119,0)</f>
        <v>0</v>
      </c>
      <c r="BE119" s="138">
        <f>IF(AZ119=5,G119,0)</f>
        <v>0</v>
      </c>
      <c r="CZ119" s="138">
        <v>3E-05</v>
      </c>
    </row>
    <row r="120" spans="1:104" ht="12.75">
      <c r="A120" s="165">
        <v>64</v>
      </c>
      <c r="B120" s="166" t="s">
        <v>253</v>
      </c>
      <c r="C120" s="167" t="s">
        <v>254</v>
      </c>
      <c r="D120" s="168" t="s">
        <v>172</v>
      </c>
      <c r="E120" s="169">
        <v>1</v>
      </c>
      <c r="F120" s="169">
        <v>0</v>
      </c>
      <c r="G120" s="170">
        <f>E120*F120</f>
        <v>0</v>
      </c>
      <c r="O120" s="164">
        <v>2</v>
      </c>
      <c r="AA120" s="138">
        <v>1</v>
      </c>
      <c r="AB120" s="138">
        <v>1</v>
      </c>
      <c r="AC120" s="138">
        <v>1</v>
      </c>
      <c r="AZ120" s="138">
        <v>1</v>
      </c>
      <c r="BA120" s="138">
        <f>IF(AZ120=1,G120,0)</f>
        <v>0</v>
      </c>
      <c r="BB120" s="138">
        <f>IF(AZ120=2,G120,0)</f>
        <v>0</v>
      </c>
      <c r="BC120" s="138">
        <f>IF(AZ120=3,G120,0)</f>
        <v>0</v>
      </c>
      <c r="BD120" s="138">
        <f>IF(AZ120=4,G120,0)</f>
        <v>0</v>
      </c>
      <c r="BE120" s="138">
        <f>IF(AZ120=5,G120,0)</f>
        <v>0</v>
      </c>
      <c r="CZ120" s="138">
        <v>3E-05</v>
      </c>
    </row>
    <row r="121" spans="1:104" ht="12.75">
      <c r="A121" s="165">
        <v>65</v>
      </c>
      <c r="B121" s="166" t="s">
        <v>255</v>
      </c>
      <c r="C121" s="167" t="s">
        <v>256</v>
      </c>
      <c r="D121" s="168" t="s">
        <v>172</v>
      </c>
      <c r="E121" s="169">
        <v>2</v>
      </c>
      <c r="F121" s="169">
        <v>0</v>
      </c>
      <c r="G121" s="170">
        <f>E121*F121</f>
        <v>0</v>
      </c>
      <c r="O121" s="164">
        <v>2</v>
      </c>
      <c r="AA121" s="138">
        <v>1</v>
      </c>
      <c r="AB121" s="138">
        <v>1</v>
      </c>
      <c r="AC121" s="138">
        <v>1</v>
      </c>
      <c r="AZ121" s="138">
        <v>1</v>
      </c>
      <c r="BA121" s="138">
        <f>IF(AZ121=1,G121,0)</f>
        <v>0</v>
      </c>
      <c r="BB121" s="138">
        <f>IF(AZ121=2,G121,0)</f>
        <v>0</v>
      </c>
      <c r="BC121" s="138">
        <f>IF(AZ121=3,G121,0)</f>
        <v>0</v>
      </c>
      <c r="BD121" s="138">
        <f>IF(AZ121=4,G121,0)</f>
        <v>0</v>
      </c>
      <c r="BE121" s="138">
        <f>IF(AZ121=5,G121,0)</f>
        <v>0</v>
      </c>
      <c r="CZ121" s="138">
        <v>4E-05</v>
      </c>
    </row>
    <row r="122" spans="1:104" ht="12.75">
      <c r="A122" s="165">
        <v>66</v>
      </c>
      <c r="B122" s="166" t="s">
        <v>257</v>
      </c>
      <c r="C122" s="167" t="s">
        <v>258</v>
      </c>
      <c r="D122" s="168" t="s">
        <v>259</v>
      </c>
      <c r="E122" s="169">
        <v>7</v>
      </c>
      <c r="F122" s="169">
        <v>0</v>
      </c>
      <c r="G122" s="170">
        <f>E122*F122</f>
        <v>0</v>
      </c>
      <c r="O122" s="164">
        <v>2</v>
      </c>
      <c r="AA122" s="138">
        <v>1</v>
      </c>
      <c r="AB122" s="138">
        <v>1</v>
      </c>
      <c r="AC122" s="138">
        <v>1</v>
      </c>
      <c r="AZ122" s="138">
        <v>1</v>
      </c>
      <c r="BA122" s="138">
        <f>IF(AZ122=1,G122,0)</f>
        <v>0</v>
      </c>
      <c r="BB122" s="138">
        <f>IF(AZ122=2,G122,0)</f>
        <v>0</v>
      </c>
      <c r="BC122" s="138">
        <f>IF(AZ122=3,G122,0)</f>
        <v>0</v>
      </c>
      <c r="BD122" s="138">
        <f>IF(AZ122=4,G122,0)</f>
        <v>0</v>
      </c>
      <c r="BE122" s="138">
        <f>IF(AZ122=5,G122,0)</f>
        <v>0</v>
      </c>
      <c r="CZ122" s="138">
        <v>0.00011</v>
      </c>
    </row>
    <row r="123" spans="1:104" ht="12.75">
      <c r="A123" s="165">
        <v>67</v>
      </c>
      <c r="B123" s="166" t="s">
        <v>260</v>
      </c>
      <c r="C123" s="167" t="s">
        <v>261</v>
      </c>
      <c r="D123" s="168" t="s">
        <v>259</v>
      </c>
      <c r="E123" s="169">
        <v>3</v>
      </c>
      <c r="F123" s="169">
        <v>0</v>
      </c>
      <c r="G123" s="170">
        <f>E123*F123</f>
        <v>0</v>
      </c>
      <c r="O123" s="164">
        <v>2</v>
      </c>
      <c r="AA123" s="138">
        <v>1</v>
      </c>
      <c r="AB123" s="138">
        <v>1</v>
      </c>
      <c r="AC123" s="138">
        <v>1</v>
      </c>
      <c r="AZ123" s="138">
        <v>1</v>
      </c>
      <c r="BA123" s="138">
        <f>IF(AZ123=1,G123,0)</f>
        <v>0</v>
      </c>
      <c r="BB123" s="138">
        <f>IF(AZ123=2,G123,0)</f>
        <v>0</v>
      </c>
      <c r="BC123" s="138">
        <f>IF(AZ123=3,G123,0)</f>
        <v>0</v>
      </c>
      <c r="BD123" s="138">
        <f>IF(AZ123=4,G123,0)</f>
        <v>0</v>
      </c>
      <c r="BE123" s="138">
        <f>IF(AZ123=5,G123,0)</f>
        <v>0</v>
      </c>
      <c r="CZ123" s="138">
        <v>0.00013</v>
      </c>
    </row>
    <row r="124" spans="1:104" ht="12.75">
      <c r="A124" s="165">
        <v>68</v>
      </c>
      <c r="B124" s="166" t="s">
        <v>262</v>
      </c>
      <c r="C124" s="167" t="s">
        <v>263</v>
      </c>
      <c r="D124" s="168" t="s">
        <v>172</v>
      </c>
      <c r="E124" s="169">
        <v>2</v>
      </c>
      <c r="F124" s="169">
        <v>0</v>
      </c>
      <c r="G124" s="170">
        <f>E124*F124</f>
        <v>0</v>
      </c>
      <c r="O124" s="164">
        <v>2</v>
      </c>
      <c r="AA124" s="138">
        <v>1</v>
      </c>
      <c r="AB124" s="138">
        <v>1</v>
      </c>
      <c r="AC124" s="138">
        <v>1</v>
      </c>
      <c r="AZ124" s="138">
        <v>1</v>
      </c>
      <c r="BA124" s="138">
        <f>IF(AZ124=1,G124,0)</f>
        <v>0</v>
      </c>
      <c r="BB124" s="138">
        <f>IF(AZ124=2,G124,0)</f>
        <v>0</v>
      </c>
      <c r="BC124" s="138">
        <f>IF(AZ124=3,G124,0)</f>
        <v>0</v>
      </c>
      <c r="BD124" s="138">
        <f>IF(AZ124=4,G124,0)</f>
        <v>0</v>
      </c>
      <c r="BE124" s="138">
        <f>IF(AZ124=5,G124,0)</f>
        <v>0</v>
      </c>
      <c r="CZ124" s="138">
        <v>0</v>
      </c>
    </row>
    <row r="125" spans="1:104" ht="12.75">
      <c r="A125" s="165">
        <v>69</v>
      </c>
      <c r="B125" s="166" t="s">
        <v>264</v>
      </c>
      <c r="C125" s="167" t="s">
        <v>265</v>
      </c>
      <c r="D125" s="168" t="s">
        <v>89</v>
      </c>
      <c r="E125" s="169">
        <v>39</v>
      </c>
      <c r="F125" s="169">
        <v>0</v>
      </c>
      <c r="G125" s="170">
        <f>E125*F125</f>
        <v>0</v>
      </c>
      <c r="O125" s="164">
        <v>2</v>
      </c>
      <c r="AA125" s="138">
        <v>1</v>
      </c>
      <c r="AB125" s="138">
        <v>1</v>
      </c>
      <c r="AC125" s="138">
        <v>1</v>
      </c>
      <c r="AZ125" s="138">
        <v>1</v>
      </c>
      <c r="BA125" s="138">
        <f>IF(AZ125=1,G125,0)</f>
        <v>0</v>
      </c>
      <c r="BB125" s="138">
        <f>IF(AZ125=2,G125,0)</f>
        <v>0</v>
      </c>
      <c r="BC125" s="138">
        <f>IF(AZ125=3,G125,0)</f>
        <v>0</v>
      </c>
      <c r="BD125" s="138">
        <f>IF(AZ125=4,G125,0)</f>
        <v>0</v>
      </c>
      <c r="BE125" s="138">
        <f>IF(AZ125=5,G125,0)</f>
        <v>0</v>
      </c>
      <c r="CZ125" s="138">
        <v>0</v>
      </c>
    </row>
    <row r="126" spans="1:104" ht="12.75">
      <c r="A126" s="165">
        <v>70</v>
      </c>
      <c r="B126" s="166" t="s">
        <v>266</v>
      </c>
      <c r="C126" s="167" t="s">
        <v>267</v>
      </c>
      <c r="D126" s="168" t="s">
        <v>268</v>
      </c>
      <c r="E126" s="169">
        <v>7</v>
      </c>
      <c r="F126" s="169">
        <v>0</v>
      </c>
      <c r="G126" s="170">
        <f>E126*F126</f>
        <v>0</v>
      </c>
      <c r="O126" s="164">
        <v>2</v>
      </c>
      <c r="AA126" s="138">
        <v>1</v>
      </c>
      <c r="AB126" s="138">
        <v>1</v>
      </c>
      <c r="AC126" s="138">
        <v>1</v>
      </c>
      <c r="AZ126" s="138">
        <v>1</v>
      </c>
      <c r="BA126" s="138">
        <f>IF(AZ126=1,G126,0)</f>
        <v>0</v>
      </c>
      <c r="BB126" s="138">
        <f>IF(AZ126=2,G126,0)</f>
        <v>0</v>
      </c>
      <c r="BC126" s="138">
        <f>IF(AZ126=3,G126,0)</f>
        <v>0</v>
      </c>
      <c r="BD126" s="138">
        <f>IF(AZ126=4,G126,0)</f>
        <v>0</v>
      </c>
      <c r="BE126" s="138">
        <f>IF(AZ126=5,G126,0)</f>
        <v>0</v>
      </c>
      <c r="CZ126" s="138">
        <v>2E-05</v>
      </c>
    </row>
    <row r="127" spans="1:104" ht="12.75">
      <c r="A127" s="165">
        <v>71</v>
      </c>
      <c r="B127" s="166" t="s">
        <v>269</v>
      </c>
      <c r="C127" s="167" t="s">
        <v>270</v>
      </c>
      <c r="D127" s="168" t="s">
        <v>172</v>
      </c>
      <c r="E127" s="169">
        <v>4</v>
      </c>
      <c r="F127" s="169">
        <v>0</v>
      </c>
      <c r="G127" s="170">
        <f>E127*F127</f>
        <v>0</v>
      </c>
      <c r="O127" s="164">
        <v>2</v>
      </c>
      <c r="AA127" s="138">
        <v>1</v>
      </c>
      <c r="AB127" s="138">
        <v>1</v>
      </c>
      <c r="AC127" s="138">
        <v>1</v>
      </c>
      <c r="AZ127" s="138">
        <v>1</v>
      </c>
      <c r="BA127" s="138">
        <f>IF(AZ127=1,G127,0)</f>
        <v>0</v>
      </c>
      <c r="BB127" s="138">
        <f>IF(AZ127=2,G127,0)</f>
        <v>0</v>
      </c>
      <c r="BC127" s="138">
        <f>IF(AZ127=3,G127,0)</f>
        <v>0</v>
      </c>
      <c r="BD127" s="138">
        <f>IF(AZ127=4,G127,0)</f>
        <v>0</v>
      </c>
      <c r="BE127" s="138">
        <f>IF(AZ127=5,G127,0)</f>
        <v>0</v>
      </c>
      <c r="CZ127" s="138">
        <v>0.03582</v>
      </c>
    </row>
    <row r="128" spans="1:104" ht="12.75">
      <c r="A128" s="165">
        <v>72</v>
      </c>
      <c r="B128" s="166" t="s">
        <v>271</v>
      </c>
      <c r="C128" s="167" t="s">
        <v>272</v>
      </c>
      <c r="D128" s="168" t="s">
        <v>172</v>
      </c>
      <c r="E128" s="169">
        <v>1</v>
      </c>
      <c r="F128" s="169">
        <v>0</v>
      </c>
      <c r="G128" s="170">
        <f>E128*F128</f>
        <v>0</v>
      </c>
      <c r="O128" s="164">
        <v>2</v>
      </c>
      <c r="AA128" s="138">
        <v>1</v>
      </c>
      <c r="AB128" s="138">
        <v>1</v>
      </c>
      <c r="AC128" s="138">
        <v>1</v>
      </c>
      <c r="AZ128" s="138">
        <v>1</v>
      </c>
      <c r="BA128" s="138">
        <f>IF(AZ128=1,G128,0)</f>
        <v>0</v>
      </c>
      <c r="BB128" s="138">
        <f>IF(AZ128=2,G128,0)</f>
        <v>0</v>
      </c>
      <c r="BC128" s="138">
        <f>IF(AZ128=3,G128,0)</f>
        <v>0</v>
      </c>
      <c r="BD128" s="138">
        <f>IF(AZ128=4,G128,0)</f>
        <v>0</v>
      </c>
      <c r="BE128" s="138">
        <f>IF(AZ128=5,G128,0)</f>
        <v>0</v>
      </c>
      <c r="CZ128" s="138">
        <v>2.20898</v>
      </c>
    </row>
    <row r="129" spans="1:104" ht="12.75">
      <c r="A129" s="165">
        <v>73</v>
      </c>
      <c r="B129" s="166" t="s">
        <v>273</v>
      </c>
      <c r="C129" s="167" t="s">
        <v>274</v>
      </c>
      <c r="D129" s="168" t="s">
        <v>172</v>
      </c>
      <c r="E129" s="169">
        <v>4</v>
      </c>
      <c r="F129" s="169">
        <v>0</v>
      </c>
      <c r="G129" s="170">
        <f>E129*F129</f>
        <v>0</v>
      </c>
      <c r="O129" s="164">
        <v>2</v>
      </c>
      <c r="AA129" s="138">
        <v>1</v>
      </c>
      <c r="AB129" s="138">
        <v>1</v>
      </c>
      <c r="AC129" s="138">
        <v>1</v>
      </c>
      <c r="AZ129" s="138">
        <v>1</v>
      </c>
      <c r="BA129" s="138">
        <f>IF(AZ129=1,G129,0)</f>
        <v>0</v>
      </c>
      <c r="BB129" s="138">
        <f>IF(AZ129=2,G129,0)</f>
        <v>0</v>
      </c>
      <c r="BC129" s="138">
        <f>IF(AZ129=3,G129,0)</f>
        <v>0</v>
      </c>
      <c r="BD129" s="138">
        <f>IF(AZ129=4,G129,0)</f>
        <v>0</v>
      </c>
      <c r="BE129" s="138">
        <f>IF(AZ129=5,G129,0)</f>
        <v>0</v>
      </c>
      <c r="CZ129" s="138">
        <v>0</v>
      </c>
    </row>
    <row r="130" spans="1:104" ht="12.75">
      <c r="A130" s="165">
        <v>74</v>
      </c>
      <c r="B130" s="166" t="s">
        <v>275</v>
      </c>
      <c r="C130" s="167" t="s">
        <v>274</v>
      </c>
      <c r="D130" s="168" t="s">
        <v>172</v>
      </c>
      <c r="E130" s="169">
        <v>2</v>
      </c>
      <c r="F130" s="169">
        <v>0</v>
      </c>
      <c r="G130" s="170">
        <f>E130*F130</f>
        <v>0</v>
      </c>
      <c r="O130" s="164">
        <v>2</v>
      </c>
      <c r="AA130" s="138">
        <v>1</v>
      </c>
      <c r="AB130" s="138">
        <v>1</v>
      </c>
      <c r="AC130" s="138">
        <v>1</v>
      </c>
      <c r="AZ130" s="138">
        <v>1</v>
      </c>
      <c r="BA130" s="138">
        <f>IF(AZ130=1,G130,0)</f>
        <v>0</v>
      </c>
      <c r="BB130" s="138">
        <f>IF(AZ130=2,G130,0)</f>
        <v>0</v>
      </c>
      <c r="BC130" s="138">
        <f>IF(AZ130=3,G130,0)</f>
        <v>0</v>
      </c>
      <c r="BD130" s="138">
        <f>IF(AZ130=4,G130,0)</f>
        <v>0</v>
      </c>
      <c r="BE130" s="138">
        <f>IF(AZ130=5,G130,0)</f>
        <v>0</v>
      </c>
      <c r="CZ130" s="138">
        <v>0</v>
      </c>
    </row>
    <row r="131" spans="1:104" ht="12.75">
      <c r="A131" s="165">
        <v>75</v>
      </c>
      <c r="B131" s="166" t="s">
        <v>276</v>
      </c>
      <c r="C131" s="167" t="s">
        <v>274</v>
      </c>
      <c r="D131" s="168" t="s">
        <v>172</v>
      </c>
      <c r="E131" s="169">
        <v>2</v>
      </c>
      <c r="F131" s="169">
        <v>0</v>
      </c>
      <c r="G131" s="170">
        <f>E131*F131</f>
        <v>0</v>
      </c>
      <c r="O131" s="164">
        <v>2</v>
      </c>
      <c r="AA131" s="138">
        <v>1</v>
      </c>
      <c r="AB131" s="138">
        <v>1</v>
      </c>
      <c r="AC131" s="138">
        <v>1</v>
      </c>
      <c r="AZ131" s="138">
        <v>1</v>
      </c>
      <c r="BA131" s="138">
        <f>IF(AZ131=1,G131,0)</f>
        <v>0</v>
      </c>
      <c r="BB131" s="138">
        <f>IF(AZ131=2,G131,0)</f>
        <v>0</v>
      </c>
      <c r="BC131" s="138">
        <f>IF(AZ131=3,G131,0)</f>
        <v>0</v>
      </c>
      <c r="BD131" s="138">
        <f>IF(AZ131=4,G131,0)</f>
        <v>0</v>
      </c>
      <c r="BE131" s="138">
        <f>IF(AZ131=5,G131,0)</f>
        <v>0</v>
      </c>
      <c r="CZ131" s="138">
        <v>0</v>
      </c>
    </row>
    <row r="132" spans="1:104" ht="12.75">
      <c r="A132" s="165">
        <v>76</v>
      </c>
      <c r="B132" s="166" t="s">
        <v>277</v>
      </c>
      <c r="C132" s="167" t="s">
        <v>278</v>
      </c>
      <c r="D132" s="168" t="s">
        <v>172</v>
      </c>
      <c r="E132" s="169">
        <v>3</v>
      </c>
      <c r="F132" s="169">
        <v>0</v>
      </c>
      <c r="G132" s="170">
        <f>E132*F132</f>
        <v>0</v>
      </c>
      <c r="O132" s="164">
        <v>2</v>
      </c>
      <c r="AA132" s="138">
        <v>1</v>
      </c>
      <c r="AB132" s="138">
        <v>1</v>
      </c>
      <c r="AC132" s="138">
        <v>1</v>
      </c>
      <c r="AZ132" s="138">
        <v>1</v>
      </c>
      <c r="BA132" s="138">
        <f>IF(AZ132=1,G132,0)</f>
        <v>0</v>
      </c>
      <c r="BB132" s="138">
        <f>IF(AZ132=2,G132,0)</f>
        <v>0</v>
      </c>
      <c r="BC132" s="138">
        <f>IF(AZ132=3,G132,0)</f>
        <v>0</v>
      </c>
      <c r="BD132" s="138">
        <f>IF(AZ132=4,G132,0)</f>
        <v>0</v>
      </c>
      <c r="BE132" s="138">
        <f>IF(AZ132=5,G132,0)</f>
        <v>0</v>
      </c>
      <c r="CZ132" s="138">
        <v>0.14494</v>
      </c>
    </row>
    <row r="133" spans="1:104" ht="12.75">
      <c r="A133" s="165">
        <v>77</v>
      </c>
      <c r="B133" s="166" t="s">
        <v>279</v>
      </c>
      <c r="C133" s="167" t="s">
        <v>280</v>
      </c>
      <c r="D133" s="168" t="s">
        <v>172</v>
      </c>
      <c r="E133" s="169">
        <v>1</v>
      </c>
      <c r="F133" s="169">
        <v>0</v>
      </c>
      <c r="G133" s="170">
        <f>E133*F133</f>
        <v>0</v>
      </c>
      <c r="O133" s="164">
        <v>2</v>
      </c>
      <c r="AA133" s="138">
        <v>1</v>
      </c>
      <c r="AB133" s="138">
        <v>1</v>
      </c>
      <c r="AC133" s="138">
        <v>1</v>
      </c>
      <c r="AZ133" s="138">
        <v>1</v>
      </c>
      <c r="BA133" s="138">
        <f>IF(AZ133=1,G133,0)</f>
        <v>0</v>
      </c>
      <c r="BB133" s="138">
        <f>IF(AZ133=2,G133,0)</f>
        <v>0</v>
      </c>
      <c r="BC133" s="138">
        <f>IF(AZ133=3,G133,0)</f>
        <v>0</v>
      </c>
      <c r="BD133" s="138">
        <f>IF(AZ133=4,G133,0)</f>
        <v>0</v>
      </c>
      <c r="BE133" s="138">
        <f>IF(AZ133=5,G133,0)</f>
        <v>0</v>
      </c>
      <c r="CZ133" s="138">
        <v>0.14494</v>
      </c>
    </row>
    <row r="134" spans="1:104" ht="12.75">
      <c r="A134" s="165">
        <v>78</v>
      </c>
      <c r="B134" s="166" t="s">
        <v>281</v>
      </c>
      <c r="C134" s="167" t="s">
        <v>282</v>
      </c>
      <c r="D134" s="168" t="s">
        <v>172</v>
      </c>
      <c r="E134" s="169">
        <v>2</v>
      </c>
      <c r="F134" s="169">
        <v>0</v>
      </c>
      <c r="G134" s="170">
        <f>E134*F134</f>
        <v>0</v>
      </c>
      <c r="O134" s="164">
        <v>2</v>
      </c>
      <c r="AA134" s="138">
        <v>1</v>
      </c>
      <c r="AB134" s="138">
        <v>1</v>
      </c>
      <c r="AC134" s="138">
        <v>1</v>
      </c>
      <c r="AZ134" s="138">
        <v>1</v>
      </c>
      <c r="BA134" s="138">
        <f>IF(AZ134=1,G134,0)</f>
        <v>0</v>
      </c>
      <c r="BB134" s="138">
        <f>IF(AZ134=2,G134,0)</f>
        <v>0</v>
      </c>
      <c r="BC134" s="138">
        <f>IF(AZ134=3,G134,0)</f>
        <v>0</v>
      </c>
      <c r="BD134" s="138">
        <f>IF(AZ134=4,G134,0)</f>
        <v>0</v>
      </c>
      <c r="BE134" s="138">
        <f>IF(AZ134=5,G134,0)</f>
        <v>0</v>
      </c>
      <c r="CZ134" s="138">
        <v>0.00702</v>
      </c>
    </row>
    <row r="135" spans="1:104" ht="12.75">
      <c r="A135" s="165">
        <v>79</v>
      </c>
      <c r="B135" s="166" t="s">
        <v>283</v>
      </c>
      <c r="C135" s="167" t="s">
        <v>284</v>
      </c>
      <c r="D135" s="168" t="s">
        <v>172</v>
      </c>
      <c r="E135" s="169">
        <v>3</v>
      </c>
      <c r="F135" s="169">
        <v>0</v>
      </c>
      <c r="G135" s="170">
        <f>E135*F135</f>
        <v>0</v>
      </c>
      <c r="O135" s="164">
        <v>2</v>
      </c>
      <c r="AA135" s="138">
        <v>1</v>
      </c>
      <c r="AB135" s="138">
        <v>1</v>
      </c>
      <c r="AC135" s="138">
        <v>1</v>
      </c>
      <c r="AZ135" s="138">
        <v>1</v>
      </c>
      <c r="BA135" s="138">
        <f>IF(AZ135=1,G135,0)</f>
        <v>0</v>
      </c>
      <c r="BB135" s="138">
        <f>IF(AZ135=2,G135,0)</f>
        <v>0</v>
      </c>
      <c r="BC135" s="138">
        <f>IF(AZ135=3,G135,0)</f>
        <v>0</v>
      </c>
      <c r="BD135" s="138">
        <f>IF(AZ135=4,G135,0)</f>
        <v>0</v>
      </c>
      <c r="BE135" s="138">
        <f>IF(AZ135=5,G135,0)</f>
        <v>0</v>
      </c>
      <c r="CZ135" s="138">
        <v>0.0117</v>
      </c>
    </row>
    <row r="136" spans="1:104" ht="12.75">
      <c r="A136" s="165">
        <v>80</v>
      </c>
      <c r="B136" s="166" t="s">
        <v>285</v>
      </c>
      <c r="C136" s="167" t="s">
        <v>286</v>
      </c>
      <c r="D136" s="168" t="s">
        <v>172</v>
      </c>
      <c r="E136" s="169">
        <v>10.93</v>
      </c>
      <c r="F136" s="169">
        <v>0</v>
      </c>
      <c r="G136" s="170">
        <f>E136*F136</f>
        <v>0</v>
      </c>
      <c r="O136" s="164">
        <v>2</v>
      </c>
      <c r="AA136" s="138">
        <v>3</v>
      </c>
      <c r="AB136" s="138">
        <v>1</v>
      </c>
      <c r="AC136" s="138" t="s">
        <v>285</v>
      </c>
      <c r="AZ136" s="138">
        <v>1</v>
      </c>
      <c r="BA136" s="138">
        <f>IF(AZ136=1,G136,0)</f>
        <v>0</v>
      </c>
      <c r="BB136" s="138">
        <f>IF(AZ136=2,G136,0)</f>
        <v>0</v>
      </c>
      <c r="BC136" s="138">
        <f>IF(AZ136=3,G136,0)</f>
        <v>0</v>
      </c>
      <c r="BD136" s="138">
        <f>IF(AZ136=4,G136,0)</f>
        <v>0</v>
      </c>
      <c r="BE136" s="138">
        <f>IF(AZ136=5,G136,0)</f>
        <v>0</v>
      </c>
      <c r="CZ136" s="138">
        <v>0.0026</v>
      </c>
    </row>
    <row r="137" spans="1:104" ht="12.75">
      <c r="A137" s="165">
        <v>81</v>
      </c>
      <c r="B137" s="166" t="s">
        <v>287</v>
      </c>
      <c r="C137" s="167" t="s">
        <v>288</v>
      </c>
      <c r="D137" s="168" t="s">
        <v>172</v>
      </c>
      <c r="E137" s="169">
        <v>5.47</v>
      </c>
      <c r="F137" s="169">
        <v>0</v>
      </c>
      <c r="G137" s="170">
        <f>E137*F137</f>
        <v>0</v>
      </c>
      <c r="O137" s="164">
        <v>2</v>
      </c>
      <c r="AA137" s="138">
        <v>3</v>
      </c>
      <c r="AB137" s="138">
        <v>1</v>
      </c>
      <c r="AC137" s="138" t="s">
        <v>287</v>
      </c>
      <c r="AZ137" s="138">
        <v>1</v>
      </c>
      <c r="BA137" s="138">
        <f>IF(AZ137=1,G137,0)</f>
        <v>0</v>
      </c>
      <c r="BB137" s="138">
        <f>IF(AZ137=2,G137,0)</f>
        <v>0</v>
      </c>
      <c r="BC137" s="138">
        <f>IF(AZ137=3,G137,0)</f>
        <v>0</v>
      </c>
      <c r="BD137" s="138">
        <f>IF(AZ137=4,G137,0)</f>
        <v>0</v>
      </c>
      <c r="BE137" s="138">
        <f>IF(AZ137=5,G137,0)</f>
        <v>0</v>
      </c>
      <c r="CZ137" s="138">
        <v>0.0052</v>
      </c>
    </row>
    <row r="138" spans="1:104" ht="12.75">
      <c r="A138" s="165">
        <v>82</v>
      </c>
      <c r="B138" s="166" t="s">
        <v>289</v>
      </c>
      <c r="C138" s="167" t="s">
        <v>290</v>
      </c>
      <c r="D138" s="168" t="s">
        <v>172</v>
      </c>
      <c r="E138" s="169">
        <v>2.19</v>
      </c>
      <c r="F138" s="169">
        <v>0</v>
      </c>
      <c r="G138" s="170">
        <f>E138*F138</f>
        <v>0</v>
      </c>
      <c r="O138" s="164">
        <v>2</v>
      </c>
      <c r="AA138" s="138">
        <v>3</v>
      </c>
      <c r="AB138" s="138">
        <v>1</v>
      </c>
      <c r="AC138" s="138" t="s">
        <v>289</v>
      </c>
      <c r="AZ138" s="138">
        <v>1</v>
      </c>
      <c r="BA138" s="138">
        <f>IF(AZ138=1,G138,0)</f>
        <v>0</v>
      </c>
      <c r="BB138" s="138">
        <f>IF(AZ138=2,G138,0)</f>
        <v>0</v>
      </c>
      <c r="BC138" s="138">
        <f>IF(AZ138=3,G138,0)</f>
        <v>0</v>
      </c>
      <c r="BD138" s="138">
        <f>IF(AZ138=4,G138,0)</f>
        <v>0</v>
      </c>
      <c r="BE138" s="138">
        <f>IF(AZ138=5,G138,0)</f>
        <v>0</v>
      </c>
      <c r="CZ138" s="138">
        <v>0.0205</v>
      </c>
    </row>
    <row r="139" spans="1:104" ht="12.75">
      <c r="A139" s="165">
        <v>83</v>
      </c>
      <c r="B139" s="166" t="s">
        <v>291</v>
      </c>
      <c r="C139" s="167" t="s">
        <v>292</v>
      </c>
      <c r="D139" s="168" t="s">
        <v>70</v>
      </c>
      <c r="E139" s="169">
        <v>7.65</v>
      </c>
      <c r="F139" s="169">
        <v>0</v>
      </c>
      <c r="G139" s="170">
        <f>E139*F139</f>
        <v>0</v>
      </c>
      <c r="O139" s="164">
        <v>2</v>
      </c>
      <c r="AA139" s="138">
        <v>3</v>
      </c>
      <c r="AB139" s="138">
        <v>1</v>
      </c>
      <c r="AC139" s="138">
        <v>28611191</v>
      </c>
      <c r="AZ139" s="138">
        <v>1</v>
      </c>
      <c r="BA139" s="138">
        <f>IF(AZ139=1,G139,0)</f>
        <v>0</v>
      </c>
      <c r="BB139" s="138">
        <f>IF(AZ139=2,G139,0)</f>
        <v>0</v>
      </c>
      <c r="BC139" s="138">
        <f>IF(AZ139=3,G139,0)</f>
        <v>0</v>
      </c>
      <c r="BD139" s="138">
        <f>IF(AZ139=4,G139,0)</f>
        <v>0</v>
      </c>
      <c r="BE139" s="138">
        <f>IF(AZ139=5,G139,0)</f>
        <v>0</v>
      </c>
      <c r="CZ139" s="138">
        <v>0.0307</v>
      </c>
    </row>
    <row r="140" spans="1:104" ht="12.75">
      <c r="A140" s="165">
        <v>84</v>
      </c>
      <c r="B140" s="166" t="s">
        <v>293</v>
      </c>
      <c r="C140" s="167" t="s">
        <v>294</v>
      </c>
      <c r="D140" s="168" t="s">
        <v>70</v>
      </c>
      <c r="E140" s="169">
        <v>1.02</v>
      </c>
      <c r="F140" s="169">
        <v>0</v>
      </c>
      <c r="G140" s="170">
        <f>E140*F140</f>
        <v>0</v>
      </c>
      <c r="O140" s="164">
        <v>2</v>
      </c>
      <c r="AA140" s="138">
        <v>3</v>
      </c>
      <c r="AB140" s="138">
        <v>1</v>
      </c>
      <c r="AC140" s="138">
        <v>28611212</v>
      </c>
      <c r="AZ140" s="138">
        <v>1</v>
      </c>
      <c r="BA140" s="138">
        <f>IF(AZ140=1,G140,0)</f>
        <v>0</v>
      </c>
      <c r="BB140" s="138">
        <f>IF(AZ140=2,G140,0)</f>
        <v>0</v>
      </c>
      <c r="BC140" s="138">
        <f>IF(AZ140=3,G140,0)</f>
        <v>0</v>
      </c>
      <c r="BD140" s="138">
        <f>IF(AZ140=4,G140,0)</f>
        <v>0</v>
      </c>
      <c r="BE140" s="138">
        <f>IF(AZ140=5,G140,0)</f>
        <v>0</v>
      </c>
      <c r="CZ140" s="138">
        <v>0.005</v>
      </c>
    </row>
    <row r="141" spans="1:104" ht="12.75">
      <c r="A141" s="165">
        <v>85</v>
      </c>
      <c r="B141" s="166" t="s">
        <v>295</v>
      </c>
      <c r="C141" s="167" t="s">
        <v>296</v>
      </c>
      <c r="D141" s="168" t="s">
        <v>70</v>
      </c>
      <c r="E141" s="169">
        <v>1.02</v>
      </c>
      <c r="F141" s="169">
        <v>0</v>
      </c>
      <c r="G141" s="170">
        <f>E141*F141</f>
        <v>0</v>
      </c>
      <c r="O141" s="164">
        <v>2</v>
      </c>
      <c r="AA141" s="138">
        <v>3</v>
      </c>
      <c r="AB141" s="138">
        <v>1</v>
      </c>
      <c r="AC141" s="138">
        <v>28611217</v>
      </c>
      <c r="AZ141" s="138">
        <v>1</v>
      </c>
      <c r="BA141" s="138">
        <f>IF(AZ141=1,G141,0)</f>
        <v>0</v>
      </c>
      <c r="BB141" s="138">
        <f>IF(AZ141=2,G141,0)</f>
        <v>0</v>
      </c>
      <c r="BC141" s="138">
        <f>IF(AZ141=3,G141,0)</f>
        <v>0</v>
      </c>
      <c r="BD141" s="138">
        <f>IF(AZ141=4,G141,0)</f>
        <v>0</v>
      </c>
      <c r="BE141" s="138">
        <f>IF(AZ141=5,G141,0)</f>
        <v>0</v>
      </c>
      <c r="CZ141" s="138">
        <v>0.005</v>
      </c>
    </row>
    <row r="142" spans="1:104" ht="12.75">
      <c r="A142" s="165">
        <v>86</v>
      </c>
      <c r="B142" s="166" t="s">
        <v>297</v>
      </c>
      <c r="C142" s="167" t="s">
        <v>298</v>
      </c>
      <c r="D142" s="168" t="s">
        <v>172</v>
      </c>
      <c r="E142" s="169">
        <v>8.12</v>
      </c>
      <c r="F142" s="169">
        <v>0</v>
      </c>
      <c r="G142" s="170">
        <f>E142*F142</f>
        <v>0</v>
      </c>
      <c r="O142" s="164">
        <v>2</v>
      </c>
      <c r="AA142" s="138">
        <v>3</v>
      </c>
      <c r="AB142" s="138">
        <v>1</v>
      </c>
      <c r="AC142" s="138" t="s">
        <v>297</v>
      </c>
      <c r="AZ142" s="138">
        <v>1</v>
      </c>
      <c r="BA142" s="138">
        <f>IF(AZ142=1,G142,0)</f>
        <v>0</v>
      </c>
      <c r="BB142" s="138">
        <f>IF(AZ142=2,G142,0)</f>
        <v>0</v>
      </c>
      <c r="BC142" s="138">
        <f>IF(AZ142=3,G142,0)</f>
        <v>0</v>
      </c>
      <c r="BD142" s="138">
        <f>IF(AZ142=4,G142,0)</f>
        <v>0</v>
      </c>
      <c r="BE142" s="138">
        <f>IF(AZ142=5,G142,0)</f>
        <v>0</v>
      </c>
      <c r="CZ142" s="138">
        <v>0.00066</v>
      </c>
    </row>
    <row r="143" spans="1:104" ht="12.75">
      <c r="A143" s="165">
        <v>87</v>
      </c>
      <c r="B143" s="166" t="s">
        <v>299</v>
      </c>
      <c r="C143" s="167" t="s">
        <v>300</v>
      </c>
      <c r="D143" s="168" t="s">
        <v>172</v>
      </c>
      <c r="E143" s="169">
        <v>1.02</v>
      </c>
      <c r="F143" s="169">
        <v>0</v>
      </c>
      <c r="G143" s="170">
        <f>E143*F143</f>
        <v>0</v>
      </c>
      <c r="O143" s="164">
        <v>2</v>
      </c>
      <c r="AA143" s="138">
        <v>3</v>
      </c>
      <c r="AB143" s="138">
        <v>1</v>
      </c>
      <c r="AC143" s="138" t="s">
        <v>299</v>
      </c>
      <c r="AZ143" s="138">
        <v>1</v>
      </c>
      <c r="BA143" s="138">
        <f>IF(AZ143=1,G143,0)</f>
        <v>0</v>
      </c>
      <c r="BB143" s="138">
        <f>IF(AZ143=2,G143,0)</f>
        <v>0</v>
      </c>
      <c r="BC143" s="138">
        <f>IF(AZ143=3,G143,0)</f>
        <v>0</v>
      </c>
      <c r="BD143" s="138">
        <f>IF(AZ143=4,G143,0)</f>
        <v>0</v>
      </c>
      <c r="BE143" s="138">
        <f>IF(AZ143=5,G143,0)</f>
        <v>0</v>
      </c>
      <c r="CZ143" s="138">
        <v>0.00127</v>
      </c>
    </row>
    <row r="144" spans="1:104" ht="12.75">
      <c r="A144" s="165">
        <v>88</v>
      </c>
      <c r="B144" s="166" t="s">
        <v>301</v>
      </c>
      <c r="C144" s="167" t="s">
        <v>302</v>
      </c>
      <c r="D144" s="168" t="s">
        <v>172</v>
      </c>
      <c r="E144" s="169">
        <v>2.03</v>
      </c>
      <c r="F144" s="169">
        <v>0</v>
      </c>
      <c r="G144" s="170">
        <f>E144*F144</f>
        <v>0</v>
      </c>
      <c r="O144" s="164">
        <v>2</v>
      </c>
      <c r="AA144" s="138">
        <v>3</v>
      </c>
      <c r="AB144" s="138">
        <v>1</v>
      </c>
      <c r="AC144" s="138" t="s">
        <v>301</v>
      </c>
      <c r="AZ144" s="138">
        <v>1</v>
      </c>
      <c r="BA144" s="138">
        <f>IF(AZ144=1,G144,0)</f>
        <v>0</v>
      </c>
      <c r="BB144" s="138">
        <f>IF(AZ144=2,G144,0)</f>
        <v>0</v>
      </c>
      <c r="BC144" s="138">
        <f>IF(AZ144=3,G144,0)</f>
        <v>0</v>
      </c>
      <c r="BD144" s="138">
        <f>IF(AZ144=4,G144,0)</f>
        <v>0</v>
      </c>
      <c r="BE144" s="138">
        <f>IF(AZ144=5,G144,0)</f>
        <v>0</v>
      </c>
      <c r="CZ144" s="138">
        <v>0.0016</v>
      </c>
    </row>
    <row r="145" spans="1:104" ht="12.75">
      <c r="A145" s="165">
        <v>89</v>
      </c>
      <c r="B145" s="166" t="s">
        <v>303</v>
      </c>
      <c r="C145" s="167" t="s">
        <v>304</v>
      </c>
      <c r="D145" s="168" t="s">
        <v>172</v>
      </c>
      <c r="E145" s="169">
        <v>2</v>
      </c>
      <c r="F145" s="169">
        <v>0</v>
      </c>
      <c r="G145" s="170">
        <f>E145*F145</f>
        <v>0</v>
      </c>
      <c r="O145" s="164">
        <v>2</v>
      </c>
      <c r="AA145" s="138">
        <v>3</v>
      </c>
      <c r="AB145" s="138">
        <v>1</v>
      </c>
      <c r="AC145" s="138">
        <v>55243442</v>
      </c>
      <c r="AZ145" s="138">
        <v>1</v>
      </c>
      <c r="BA145" s="138">
        <f>IF(AZ145=1,G145,0)</f>
        <v>0</v>
      </c>
      <c r="BB145" s="138">
        <f>IF(AZ145=2,G145,0)</f>
        <v>0</v>
      </c>
      <c r="BC145" s="138">
        <f>IF(AZ145=3,G145,0)</f>
        <v>0</v>
      </c>
      <c r="BD145" s="138">
        <f>IF(AZ145=4,G145,0)</f>
        <v>0</v>
      </c>
      <c r="BE145" s="138">
        <f>IF(AZ145=5,G145,0)</f>
        <v>0</v>
      </c>
      <c r="CZ145" s="138">
        <v>0.196</v>
      </c>
    </row>
    <row r="146" spans="1:104" ht="12.75">
      <c r="A146" s="165">
        <v>90</v>
      </c>
      <c r="B146" s="166" t="s">
        <v>305</v>
      </c>
      <c r="C146" s="167" t="s">
        <v>306</v>
      </c>
      <c r="D146" s="168" t="s">
        <v>172</v>
      </c>
      <c r="E146" s="169">
        <v>3</v>
      </c>
      <c r="F146" s="169">
        <v>0</v>
      </c>
      <c r="G146" s="170">
        <f>E146*F146</f>
        <v>0</v>
      </c>
      <c r="O146" s="164">
        <v>2</v>
      </c>
      <c r="AA146" s="138">
        <v>3</v>
      </c>
      <c r="AB146" s="138">
        <v>1</v>
      </c>
      <c r="AC146" s="138">
        <v>55340352</v>
      </c>
      <c r="AZ146" s="138">
        <v>1</v>
      </c>
      <c r="BA146" s="138">
        <f>IF(AZ146=1,G146,0)</f>
        <v>0</v>
      </c>
      <c r="BB146" s="138">
        <f>IF(AZ146=2,G146,0)</f>
        <v>0</v>
      </c>
      <c r="BC146" s="138">
        <f>IF(AZ146=3,G146,0)</f>
        <v>0</v>
      </c>
      <c r="BD146" s="138">
        <f>IF(AZ146=4,G146,0)</f>
        <v>0</v>
      </c>
      <c r="BE146" s="138">
        <f>IF(AZ146=5,G146,0)</f>
        <v>0</v>
      </c>
      <c r="CZ146" s="138">
        <v>0.105</v>
      </c>
    </row>
    <row r="147" spans="1:104" ht="12.75">
      <c r="A147" s="165">
        <v>91</v>
      </c>
      <c r="B147" s="166" t="s">
        <v>307</v>
      </c>
      <c r="C147" s="167" t="s">
        <v>308</v>
      </c>
      <c r="D147" s="168" t="s">
        <v>172</v>
      </c>
      <c r="E147" s="169">
        <v>3.03</v>
      </c>
      <c r="F147" s="169">
        <v>0</v>
      </c>
      <c r="G147" s="170">
        <f>E147*F147</f>
        <v>0</v>
      </c>
      <c r="O147" s="164">
        <v>2</v>
      </c>
      <c r="AA147" s="138">
        <v>3</v>
      </c>
      <c r="AB147" s="138">
        <v>1</v>
      </c>
      <c r="AC147" s="138">
        <v>59223852</v>
      </c>
      <c r="AZ147" s="138">
        <v>1</v>
      </c>
      <c r="BA147" s="138">
        <f>IF(AZ147=1,G147,0)</f>
        <v>0</v>
      </c>
      <c r="BB147" s="138">
        <f>IF(AZ147=2,G147,0)</f>
        <v>0</v>
      </c>
      <c r="BC147" s="138">
        <f>IF(AZ147=3,G147,0)</f>
        <v>0</v>
      </c>
      <c r="BD147" s="138">
        <f>IF(AZ147=4,G147,0)</f>
        <v>0</v>
      </c>
      <c r="BE147" s="138">
        <f>IF(AZ147=5,G147,0)</f>
        <v>0</v>
      </c>
      <c r="CZ147" s="138">
        <v>0.096</v>
      </c>
    </row>
    <row r="148" spans="1:104" ht="12.75">
      <c r="A148" s="165">
        <v>92</v>
      </c>
      <c r="B148" s="166" t="s">
        <v>309</v>
      </c>
      <c r="C148" s="167" t="s">
        <v>310</v>
      </c>
      <c r="D148" s="168" t="s">
        <v>172</v>
      </c>
      <c r="E148" s="169">
        <v>3.03</v>
      </c>
      <c r="F148" s="169">
        <v>0</v>
      </c>
      <c r="G148" s="170">
        <f>E148*F148</f>
        <v>0</v>
      </c>
      <c r="O148" s="164">
        <v>2</v>
      </c>
      <c r="AA148" s="138">
        <v>3</v>
      </c>
      <c r="AB148" s="138">
        <v>1</v>
      </c>
      <c r="AC148" s="138">
        <v>59223853</v>
      </c>
      <c r="AZ148" s="138">
        <v>1</v>
      </c>
      <c r="BA148" s="138">
        <f>IF(AZ148=1,G148,0)</f>
        <v>0</v>
      </c>
      <c r="BB148" s="138">
        <f>IF(AZ148=2,G148,0)</f>
        <v>0</v>
      </c>
      <c r="BC148" s="138">
        <f>IF(AZ148=3,G148,0)</f>
        <v>0</v>
      </c>
      <c r="BD148" s="138">
        <f>IF(AZ148=4,G148,0)</f>
        <v>0</v>
      </c>
      <c r="BE148" s="138">
        <f>IF(AZ148=5,G148,0)</f>
        <v>0</v>
      </c>
      <c r="CZ148" s="138">
        <v>0.096</v>
      </c>
    </row>
    <row r="149" spans="1:104" ht="12.75">
      <c r="A149" s="165">
        <v>93</v>
      </c>
      <c r="B149" s="166" t="s">
        <v>311</v>
      </c>
      <c r="C149" s="167" t="s">
        <v>312</v>
      </c>
      <c r="D149" s="168" t="s">
        <v>172</v>
      </c>
      <c r="E149" s="169">
        <v>3.03</v>
      </c>
      <c r="F149" s="169">
        <v>0</v>
      </c>
      <c r="G149" s="170">
        <f>E149*F149</f>
        <v>0</v>
      </c>
      <c r="O149" s="164">
        <v>2</v>
      </c>
      <c r="AA149" s="138">
        <v>3</v>
      </c>
      <c r="AB149" s="138">
        <v>1</v>
      </c>
      <c r="AC149" s="138">
        <v>59223857</v>
      </c>
      <c r="AZ149" s="138">
        <v>1</v>
      </c>
      <c r="BA149" s="138">
        <f>IF(AZ149=1,G149,0)</f>
        <v>0</v>
      </c>
      <c r="BB149" s="138">
        <f>IF(AZ149=2,G149,0)</f>
        <v>0</v>
      </c>
      <c r="BC149" s="138">
        <f>IF(AZ149=3,G149,0)</f>
        <v>0</v>
      </c>
      <c r="BD149" s="138">
        <f>IF(AZ149=4,G149,0)</f>
        <v>0</v>
      </c>
      <c r="BE149" s="138">
        <f>IF(AZ149=5,G149,0)</f>
        <v>0</v>
      </c>
      <c r="CZ149" s="138">
        <v>0.06</v>
      </c>
    </row>
    <row r="150" spans="1:104" ht="12.75">
      <c r="A150" s="165">
        <v>94</v>
      </c>
      <c r="B150" s="166" t="s">
        <v>313</v>
      </c>
      <c r="C150" s="167" t="s">
        <v>314</v>
      </c>
      <c r="D150" s="168" t="s">
        <v>172</v>
      </c>
      <c r="E150" s="169">
        <v>3.03</v>
      </c>
      <c r="F150" s="169">
        <v>0</v>
      </c>
      <c r="G150" s="170">
        <f>E150*F150</f>
        <v>0</v>
      </c>
      <c r="O150" s="164">
        <v>2</v>
      </c>
      <c r="AA150" s="138">
        <v>3</v>
      </c>
      <c r="AB150" s="138">
        <v>1</v>
      </c>
      <c r="AC150" s="138">
        <v>59223861</v>
      </c>
      <c r="AZ150" s="138">
        <v>1</v>
      </c>
      <c r="BA150" s="138">
        <f>IF(AZ150=1,G150,0)</f>
        <v>0</v>
      </c>
      <c r="BB150" s="138">
        <f>IF(AZ150=2,G150,0)</f>
        <v>0</v>
      </c>
      <c r="BC150" s="138">
        <f>IF(AZ150=3,G150,0)</f>
        <v>0</v>
      </c>
      <c r="BD150" s="138">
        <f>IF(AZ150=4,G150,0)</f>
        <v>0</v>
      </c>
      <c r="BE150" s="138">
        <f>IF(AZ150=5,G150,0)</f>
        <v>0</v>
      </c>
      <c r="CZ150" s="138">
        <v>0.06</v>
      </c>
    </row>
    <row r="151" spans="1:104" ht="12.75">
      <c r="A151" s="165">
        <v>95</v>
      </c>
      <c r="B151" s="166" t="s">
        <v>315</v>
      </c>
      <c r="C151" s="167" t="s">
        <v>316</v>
      </c>
      <c r="D151" s="168" t="s">
        <v>172</v>
      </c>
      <c r="E151" s="169">
        <v>3.03</v>
      </c>
      <c r="F151" s="169">
        <v>0</v>
      </c>
      <c r="G151" s="170">
        <f>E151*F151</f>
        <v>0</v>
      </c>
      <c r="O151" s="164">
        <v>2</v>
      </c>
      <c r="AA151" s="138">
        <v>3</v>
      </c>
      <c r="AB151" s="138">
        <v>1</v>
      </c>
      <c r="AC151" s="138">
        <v>59223871</v>
      </c>
      <c r="AZ151" s="138">
        <v>1</v>
      </c>
      <c r="BA151" s="138">
        <f>IF(AZ151=1,G151,0)</f>
        <v>0</v>
      </c>
      <c r="BB151" s="138">
        <f>IF(AZ151=2,G151,0)</f>
        <v>0</v>
      </c>
      <c r="BC151" s="138">
        <f>IF(AZ151=3,G151,0)</f>
        <v>0</v>
      </c>
      <c r="BD151" s="138">
        <f>IF(AZ151=4,G151,0)</f>
        <v>0</v>
      </c>
      <c r="BE151" s="138">
        <f>IF(AZ151=5,G151,0)</f>
        <v>0</v>
      </c>
      <c r="CZ151" s="138">
        <v>0</v>
      </c>
    </row>
    <row r="152" spans="1:104" ht="12.75">
      <c r="A152" s="165">
        <v>96</v>
      </c>
      <c r="B152" s="166" t="s">
        <v>317</v>
      </c>
      <c r="C152" s="167" t="s">
        <v>318</v>
      </c>
      <c r="D152" s="168" t="s">
        <v>172</v>
      </c>
      <c r="E152" s="169">
        <v>2.02</v>
      </c>
      <c r="F152" s="169">
        <v>0</v>
      </c>
      <c r="G152" s="170">
        <f>E152*F152</f>
        <v>0</v>
      </c>
      <c r="O152" s="164">
        <v>2</v>
      </c>
      <c r="AA152" s="138">
        <v>3</v>
      </c>
      <c r="AB152" s="138">
        <v>1</v>
      </c>
      <c r="AC152" s="138">
        <v>59224150</v>
      </c>
      <c r="AZ152" s="138">
        <v>1</v>
      </c>
      <c r="BA152" s="138">
        <f>IF(AZ152=1,G152,0)</f>
        <v>0</v>
      </c>
      <c r="BB152" s="138">
        <f>IF(AZ152=2,G152,0)</f>
        <v>0</v>
      </c>
      <c r="BC152" s="138">
        <f>IF(AZ152=3,G152,0)</f>
        <v>0</v>
      </c>
      <c r="BD152" s="138">
        <f>IF(AZ152=4,G152,0)</f>
        <v>0</v>
      </c>
      <c r="BE152" s="138">
        <f>IF(AZ152=5,G152,0)</f>
        <v>0</v>
      </c>
      <c r="CZ152" s="138">
        <v>0.25</v>
      </c>
    </row>
    <row r="153" spans="1:104" ht="12.75">
      <c r="A153" s="165">
        <v>97</v>
      </c>
      <c r="B153" s="166" t="s">
        <v>319</v>
      </c>
      <c r="C153" s="167" t="s">
        <v>320</v>
      </c>
      <c r="D153" s="168" t="s">
        <v>172</v>
      </c>
      <c r="E153" s="169">
        <v>2.02</v>
      </c>
      <c r="F153" s="169">
        <v>0</v>
      </c>
      <c r="G153" s="170">
        <f>E153*F153</f>
        <v>0</v>
      </c>
      <c r="O153" s="164">
        <v>2</v>
      </c>
      <c r="AA153" s="138">
        <v>3</v>
      </c>
      <c r="AB153" s="138">
        <v>1</v>
      </c>
      <c r="AC153" s="138">
        <v>59224154</v>
      </c>
      <c r="AZ153" s="138">
        <v>1</v>
      </c>
      <c r="BA153" s="138">
        <f>IF(AZ153=1,G153,0)</f>
        <v>0</v>
      </c>
      <c r="BB153" s="138">
        <f>IF(AZ153=2,G153,0)</f>
        <v>0</v>
      </c>
      <c r="BC153" s="138">
        <f>IF(AZ153=3,G153,0)</f>
        <v>0</v>
      </c>
      <c r="BD153" s="138">
        <f>IF(AZ153=4,G153,0)</f>
        <v>0</v>
      </c>
      <c r="BE153" s="138">
        <f>IF(AZ153=5,G153,0)</f>
        <v>0</v>
      </c>
      <c r="CZ153" s="138">
        <v>1.035</v>
      </c>
    </row>
    <row r="154" spans="1:104" ht="12.75">
      <c r="A154" s="165">
        <v>98</v>
      </c>
      <c r="B154" s="166" t="s">
        <v>321</v>
      </c>
      <c r="C154" s="167" t="s">
        <v>322</v>
      </c>
      <c r="D154" s="168" t="s">
        <v>172</v>
      </c>
      <c r="E154" s="169">
        <v>2.02</v>
      </c>
      <c r="F154" s="169">
        <v>0</v>
      </c>
      <c r="G154" s="170">
        <f>E154*F154</f>
        <v>0</v>
      </c>
      <c r="O154" s="164">
        <v>2</v>
      </c>
      <c r="AA154" s="138">
        <v>3</v>
      </c>
      <c r="AB154" s="138">
        <v>1</v>
      </c>
      <c r="AC154" s="138">
        <v>59224172</v>
      </c>
      <c r="AZ154" s="138">
        <v>1</v>
      </c>
      <c r="BA154" s="138">
        <f>IF(AZ154=1,G154,0)</f>
        <v>0</v>
      </c>
      <c r="BB154" s="138">
        <f>IF(AZ154=2,G154,0)</f>
        <v>0</v>
      </c>
      <c r="BC154" s="138">
        <f>IF(AZ154=3,G154,0)</f>
        <v>0</v>
      </c>
      <c r="BD154" s="138">
        <f>IF(AZ154=4,G154,0)</f>
        <v>0</v>
      </c>
      <c r="BE154" s="138">
        <f>IF(AZ154=5,G154,0)</f>
        <v>0</v>
      </c>
      <c r="CZ154" s="138">
        <v>0.61</v>
      </c>
    </row>
    <row r="155" spans="1:104" ht="12.75">
      <c r="A155" s="165">
        <v>99</v>
      </c>
      <c r="B155" s="166" t="s">
        <v>323</v>
      </c>
      <c r="C155" s="167" t="s">
        <v>324</v>
      </c>
      <c r="D155" s="168" t="s">
        <v>172</v>
      </c>
      <c r="E155" s="169">
        <v>2.02</v>
      </c>
      <c r="F155" s="169">
        <v>0</v>
      </c>
      <c r="G155" s="170">
        <f>E155*F155</f>
        <v>0</v>
      </c>
      <c r="O155" s="164">
        <v>2</v>
      </c>
      <c r="AA155" s="138">
        <v>3</v>
      </c>
      <c r="AB155" s="138">
        <v>1</v>
      </c>
      <c r="AC155" s="138">
        <v>59224182</v>
      </c>
      <c r="AZ155" s="138">
        <v>1</v>
      </c>
      <c r="BA155" s="138">
        <f>IF(AZ155=1,G155,0)</f>
        <v>0</v>
      </c>
      <c r="BB155" s="138">
        <f>IF(AZ155=2,G155,0)</f>
        <v>0</v>
      </c>
      <c r="BC155" s="138">
        <f>IF(AZ155=3,G155,0)</f>
        <v>0</v>
      </c>
      <c r="BD155" s="138">
        <f>IF(AZ155=4,G155,0)</f>
        <v>0</v>
      </c>
      <c r="BE155" s="138">
        <f>IF(AZ155=5,G155,0)</f>
        <v>0</v>
      </c>
      <c r="CZ155" s="138">
        <v>1.2</v>
      </c>
    </row>
    <row r="156" spans="1:57" ht="12.75">
      <c r="A156" s="178"/>
      <c r="B156" s="179" t="s">
        <v>71</v>
      </c>
      <c r="C156" s="180" t="str">
        <f>CONCATENATE(B114," ",C114)</f>
        <v>8 Trubní vedení</v>
      </c>
      <c r="D156" s="178"/>
      <c r="E156" s="181"/>
      <c r="F156" s="181"/>
      <c r="G156" s="182">
        <f>SUM(G114:G155)</f>
        <v>0</v>
      </c>
      <c r="O156" s="164">
        <v>4</v>
      </c>
      <c r="BA156" s="183">
        <f>SUM(BA114:BA155)</f>
        <v>0</v>
      </c>
      <c r="BB156" s="183">
        <f>SUM(BB114:BB155)</f>
        <v>0</v>
      </c>
      <c r="BC156" s="183">
        <f>SUM(BC114:BC155)</f>
        <v>0</v>
      </c>
      <c r="BD156" s="183">
        <f>SUM(BD114:BD155)</f>
        <v>0</v>
      </c>
      <c r="BE156" s="183">
        <f>SUM(BE114:BE155)</f>
        <v>0</v>
      </c>
    </row>
    <row r="157" spans="1:15" ht="12.75">
      <c r="A157" s="157" t="s">
        <v>67</v>
      </c>
      <c r="B157" s="158" t="s">
        <v>325</v>
      </c>
      <c r="C157" s="159" t="s">
        <v>326</v>
      </c>
      <c r="D157" s="160"/>
      <c r="E157" s="161"/>
      <c r="F157" s="161"/>
      <c r="G157" s="162"/>
      <c r="H157" s="163"/>
      <c r="I157" s="163"/>
      <c r="O157" s="164">
        <v>1</v>
      </c>
    </row>
    <row r="158" spans="1:104" ht="12.75">
      <c r="A158" s="165">
        <v>100</v>
      </c>
      <c r="B158" s="166" t="s">
        <v>327</v>
      </c>
      <c r="C158" s="167" t="s">
        <v>328</v>
      </c>
      <c r="D158" s="168" t="s">
        <v>89</v>
      </c>
      <c r="E158" s="169">
        <v>2</v>
      </c>
      <c r="F158" s="169">
        <v>0</v>
      </c>
      <c r="G158" s="170">
        <f>E158*F158</f>
        <v>0</v>
      </c>
      <c r="O158" s="164">
        <v>2</v>
      </c>
      <c r="AA158" s="138">
        <v>1</v>
      </c>
      <c r="AB158" s="138">
        <v>1</v>
      </c>
      <c r="AC158" s="138">
        <v>1</v>
      </c>
      <c r="AZ158" s="138">
        <v>1</v>
      </c>
      <c r="BA158" s="138">
        <f>IF(AZ158=1,G158,0)</f>
        <v>0</v>
      </c>
      <c r="BB158" s="138">
        <f>IF(AZ158=2,G158,0)</f>
        <v>0</v>
      </c>
      <c r="BC158" s="138">
        <f>IF(AZ158=3,G158,0)</f>
        <v>0</v>
      </c>
      <c r="BD158" s="138">
        <f>IF(AZ158=4,G158,0)</f>
        <v>0</v>
      </c>
      <c r="BE158" s="138">
        <f>IF(AZ158=5,G158,0)</f>
        <v>0</v>
      </c>
      <c r="CZ158" s="138">
        <v>0.14874</v>
      </c>
    </row>
    <row r="159" spans="1:104" ht="12.75">
      <c r="A159" s="165">
        <v>101</v>
      </c>
      <c r="B159" s="166" t="s">
        <v>329</v>
      </c>
      <c r="C159" s="167" t="s">
        <v>330</v>
      </c>
      <c r="D159" s="168" t="s">
        <v>106</v>
      </c>
      <c r="E159" s="169">
        <v>0.24</v>
      </c>
      <c r="F159" s="169">
        <v>0</v>
      </c>
      <c r="G159" s="170">
        <f>E159*F159</f>
        <v>0</v>
      </c>
      <c r="O159" s="164">
        <v>2</v>
      </c>
      <c r="AA159" s="138">
        <v>1</v>
      </c>
      <c r="AB159" s="138">
        <v>1</v>
      </c>
      <c r="AC159" s="138">
        <v>1</v>
      </c>
      <c r="AZ159" s="138">
        <v>1</v>
      </c>
      <c r="BA159" s="138">
        <f>IF(AZ159=1,G159,0)</f>
        <v>0</v>
      </c>
      <c r="BB159" s="138">
        <f>IF(AZ159=2,G159,0)</f>
        <v>0</v>
      </c>
      <c r="BC159" s="138">
        <f>IF(AZ159=3,G159,0)</f>
        <v>0</v>
      </c>
      <c r="BD159" s="138">
        <f>IF(AZ159=4,G159,0)</f>
        <v>0</v>
      </c>
      <c r="BE159" s="138">
        <f>IF(AZ159=5,G159,0)</f>
        <v>0</v>
      </c>
      <c r="CZ159" s="138">
        <v>2.525</v>
      </c>
    </row>
    <row r="160" spans="1:104" ht="12.75">
      <c r="A160" s="165">
        <v>102</v>
      </c>
      <c r="B160" s="166" t="s">
        <v>331</v>
      </c>
      <c r="C160" s="167" t="s">
        <v>332</v>
      </c>
      <c r="D160" s="168" t="s">
        <v>89</v>
      </c>
      <c r="E160" s="169">
        <v>4</v>
      </c>
      <c r="F160" s="169">
        <v>0</v>
      </c>
      <c r="G160" s="170">
        <f>E160*F160</f>
        <v>0</v>
      </c>
      <c r="O160" s="164">
        <v>2</v>
      </c>
      <c r="AA160" s="138">
        <v>1</v>
      </c>
      <c r="AB160" s="138">
        <v>1</v>
      </c>
      <c r="AC160" s="138">
        <v>1</v>
      </c>
      <c r="AZ160" s="138">
        <v>1</v>
      </c>
      <c r="BA160" s="138">
        <f>IF(AZ160=1,G160,0)</f>
        <v>0</v>
      </c>
      <c r="BB160" s="138">
        <f>IF(AZ160=2,G160,0)</f>
        <v>0</v>
      </c>
      <c r="BC160" s="138">
        <f>IF(AZ160=3,G160,0)</f>
        <v>0</v>
      </c>
      <c r="BD160" s="138">
        <f>IF(AZ160=4,G160,0)</f>
        <v>0</v>
      </c>
      <c r="BE160" s="138">
        <f>IF(AZ160=5,G160,0)</f>
        <v>0</v>
      </c>
      <c r="CZ160" s="138">
        <v>0</v>
      </c>
    </row>
    <row r="161" spans="1:104" ht="12.75">
      <c r="A161" s="165">
        <v>103</v>
      </c>
      <c r="B161" s="166" t="s">
        <v>333</v>
      </c>
      <c r="C161" s="167" t="s">
        <v>334</v>
      </c>
      <c r="D161" s="168" t="s">
        <v>106</v>
      </c>
      <c r="E161" s="169">
        <v>0.5</v>
      </c>
      <c r="F161" s="169">
        <v>0</v>
      </c>
      <c r="G161" s="170">
        <f>E161*F161</f>
        <v>0</v>
      </c>
      <c r="O161" s="164">
        <v>2</v>
      </c>
      <c r="AA161" s="138">
        <v>1</v>
      </c>
      <c r="AB161" s="138">
        <v>1</v>
      </c>
      <c r="AC161" s="138">
        <v>1</v>
      </c>
      <c r="AZ161" s="138">
        <v>1</v>
      </c>
      <c r="BA161" s="138">
        <f>IF(AZ161=1,G161,0)</f>
        <v>0</v>
      </c>
      <c r="BB161" s="138">
        <f>IF(AZ161=2,G161,0)</f>
        <v>0</v>
      </c>
      <c r="BC161" s="138">
        <f>IF(AZ161=3,G161,0)</f>
        <v>0</v>
      </c>
      <c r="BD161" s="138">
        <f>IF(AZ161=4,G161,0)</f>
        <v>0</v>
      </c>
      <c r="BE161" s="138">
        <f>IF(AZ161=5,G161,0)</f>
        <v>0</v>
      </c>
      <c r="CZ161" s="138">
        <v>0</v>
      </c>
    </row>
    <row r="162" spans="1:104" ht="12.75">
      <c r="A162" s="165">
        <v>104</v>
      </c>
      <c r="B162" s="166" t="s">
        <v>335</v>
      </c>
      <c r="C162" s="167" t="s">
        <v>336</v>
      </c>
      <c r="D162" s="168" t="s">
        <v>89</v>
      </c>
      <c r="E162" s="169">
        <v>0.6</v>
      </c>
      <c r="F162" s="169">
        <v>0</v>
      </c>
      <c r="G162" s="170">
        <f>E162*F162</f>
        <v>0</v>
      </c>
      <c r="O162" s="164">
        <v>2</v>
      </c>
      <c r="AA162" s="138">
        <v>1</v>
      </c>
      <c r="AB162" s="138">
        <v>1</v>
      </c>
      <c r="AC162" s="138">
        <v>1</v>
      </c>
      <c r="AZ162" s="138">
        <v>1</v>
      </c>
      <c r="BA162" s="138">
        <f>IF(AZ162=1,G162,0)</f>
        <v>0</v>
      </c>
      <c r="BB162" s="138">
        <f>IF(AZ162=2,G162,0)</f>
        <v>0</v>
      </c>
      <c r="BC162" s="138">
        <f>IF(AZ162=3,G162,0)</f>
        <v>0</v>
      </c>
      <c r="BD162" s="138">
        <f>IF(AZ162=4,G162,0)</f>
        <v>0</v>
      </c>
      <c r="BE162" s="138">
        <f>IF(AZ162=5,G162,0)</f>
        <v>0</v>
      </c>
      <c r="CZ162" s="138">
        <v>0</v>
      </c>
    </row>
    <row r="163" spans="1:104" ht="12.75">
      <c r="A163" s="165">
        <v>105</v>
      </c>
      <c r="B163" s="166" t="s">
        <v>337</v>
      </c>
      <c r="C163" s="167" t="s">
        <v>338</v>
      </c>
      <c r="D163" s="168" t="s">
        <v>172</v>
      </c>
      <c r="E163" s="169">
        <v>4</v>
      </c>
      <c r="F163" s="169">
        <v>0</v>
      </c>
      <c r="G163" s="170">
        <f>E163*F163</f>
        <v>0</v>
      </c>
      <c r="O163" s="164">
        <v>2</v>
      </c>
      <c r="AA163" s="138">
        <v>1</v>
      </c>
      <c r="AB163" s="138">
        <v>1</v>
      </c>
      <c r="AC163" s="138">
        <v>1</v>
      </c>
      <c r="AZ163" s="138">
        <v>1</v>
      </c>
      <c r="BA163" s="138">
        <f>IF(AZ163=1,G163,0)</f>
        <v>0</v>
      </c>
      <c r="BB163" s="138">
        <f>IF(AZ163=2,G163,0)</f>
        <v>0</v>
      </c>
      <c r="BC163" s="138">
        <f>IF(AZ163=3,G163,0)</f>
        <v>0</v>
      </c>
      <c r="BD163" s="138">
        <f>IF(AZ163=4,G163,0)</f>
        <v>0</v>
      </c>
      <c r="BE163" s="138">
        <f>IF(AZ163=5,G163,0)</f>
        <v>0</v>
      </c>
      <c r="CZ163" s="138">
        <v>0.00133</v>
      </c>
    </row>
    <row r="164" spans="1:104" ht="12.75">
      <c r="A164" s="165">
        <v>106</v>
      </c>
      <c r="B164" s="166" t="s">
        <v>339</v>
      </c>
      <c r="C164" s="167" t="s">
        <v>340</v>
      </c>
      <c r="D164" s="168" t="s">
        <v>89</v>
      </c>
      <c r="E164" s="169">
        <v>2</v>
      </c>
      <c r="F164" s="169">
        <v>0</v>
      </c>
      <c r="G164" s="170">
        <f>E164*F164</f>
        <v>0</v>
      </c>
      <c r="O164" s="164">
        <v>2</v>
      </c>
      <c r="AA164" s="138">
        <v>1</v>
      </c>
      <c r="AB164" s="138">
        <v>1</v>
      </c>
      <c r="AC164" s="138">
        <v>1</v>
      </c>
      <c r="AZ164" s="138">
        <v>1</v>
      </c>
      <c r="BA164" s="138">
        <f>IF(AZ164=1,G164,0)</f>
        <v>0</v>
      </c>
      <c r="BB164" s="138">
        <f>IF(AZ164=2,G164,0)</f>
        <v>0</v>
      </c>
      <c r="BC164" s="138">
        <f>IF(AZ164=3,G164,0)</f>
        <v>0</v>
      </c>
      <c r="BD164" s="138">
        <f>IF(AZ164=4,G164,0)</f>
        <v>0</v>
      </c>
      <c r="BE164" s="138">
        <f>IF(AZ164=5,G164,0)</f>
        <v>0</v>
      </c>
      <c r="CZ164" s="138">
        <v>0</v>
      </c>
    </row>
    <row r="165" spans="1:104" ht="12.75">
      <c r="A165" s="165">
        <v>107</v>
      </c>
      <c r="B165" s="166" t="s">
        <v>341</v>
      </c>
      <c r="C165" s="167" t="s">
        <v>342</v>
      </c>
      <c r="D165" s="168" t="s">
        <v>84</v>
      </c>
      <c r="E165" s="169">
        <v>277.03</v>
      </c>
      <c r="F165" s="169">
        <v>0</v>
      </c>
      <c r="G165" s="170">
        <f>E165*F165</f>
        <v>0</v>
      </c>
      <c r="O165" s="164">
        <v>2</v>
      </c>
      <c r="AA165" s="138">
        <v>1</v>
      </c>
      <c r="AB165" s="138">
        <v>1</v>
      </c>
      <c r="AC165" s="138">
        <v>1</v>
      </c>
      <c r="AZ165" s="138">
        <v>1</v>
      </c>
      <c r="BA165" s="138">
        <f>IF(AZ165=1,G165,0)</f>
        <v>0</v>
      </c>
      <c r="BB165" s="138">
        <f>IF(AZ165=2,G165,0)</f>
        <v>0</v>
      </c>
      <c r="BC165" s="138">
        <f>IF(AZ165=3,G165,0)</f>
        <v>0</v>
      </c>
      <c r="BD165" s="138">
        <f>IF(AZ165=4,G165,0)</f>
        <v>0</v>
      </c>
      <c r="BE165" s="138">
        <f>IF(AZ165=5,G165,0)</f>
        <v>0</v>
      </c>
      <c r="CZ165" s="138">
        <v>0</v>
      </c>
    </row>
    <row r="166" spans="1:104" ht="12.75">
      <c r="A166" s="165">
        <v>108</v>
      </c>
      <c r="B166" s="166" t="s">
        <v>192</v>
      </c>
      <c r="C166" s="167" t="s">
        <v>193</v>
      </c>
      <c r="D166" s="168" t="s">
        <v>194</v>
      </c>
      <c r="E166" s="169">
        <v>1.517578</v>
      </c>
      <c r="F166" s="169">
        <v>0</v>
      </c>
      <c r="G166" s="170">
        <f>E166*F166</f>
        <v>0</v>
      </c>
      <c r="O166" s="164">
        <v>2</v>
      </c>
      <c r="AA166" s="138">
        <v>8</v>
      </c>
      <c r="AB166" s="138">
        <v>0</v>
      </c>
      <c r="AC166" s="138">
        <v>3</v>
      </c>
      <c r="AZ166" s="138">
        <v>1</v>
      </c>
      <c r="BA166" s="138">
        <f>IF(AZ166=1,G166,0)</f>
        <v>0</v>
      </c>
      <c r="BB166" s="138">
        <f>IF(AZ166=2,G166,0)</f>
        <v>0</v>
      </c>
      <c r="BC166" s="138">
        <f>IF(AZ166=3,G166,0)</f>
        <v>0</v>
      </c>
      <c r="BD166" s="138">
        <f>IF(AZ166=4,G166,0)</f>
        <v>0</v>
      </c>
      <c r="BE166" s="138">
        <f>IF(AZ166=5,G166,0)</f>
        <v>0</v>
      </c>
      <c r="CZ166" s="138">
        <v>0</v>
      </c>
    </row>
    <row r="167" spans="1:104" ht="12.75">
      <c r="A167" s="165">
        <v>109</v>
      </c>
      <c r="B167" s="166" t="s">
        <v>195</v>
      </c>
      <c r="C167" s="167" t="s">
        <v>196</v>
      </c>
      <c r="D167" s="168" t="s">
        <v>194</v>
      </c>
      <c r="E167" s="169">
        <v>13.658202</v>
      </c>
      <c r="F167" s="169">
        <v>0</v>
      </c>
      <c r="G167" s="170">
        <f>E167*F167</f>
        <v>0</v>
      </c>
      <c r="O167" s="164">
        <v>2</v>
      </c>
      <c r="AA167" s="138">
        <v>8</v>
      </c>
      <c r="AB167" s="138">
        <v>0</v>
      </c>
      <c r="AC167" s="138">
        <v>3</v>
      </c>
      <c r="AZ167" s="138">
        <v>1</v>
      </c>
      <c r="BA167" s="138">
        <f>IF(AZ167=1,G167,0)</f>
        <v>0</v>
      </c>
      <c r="BB167" s="138">
        <f>IF(AZ167=2,G167,0)</f>
        <v>0</v>
      </c>
      <c r="BC167" s="138">
        <f>IF(AZ167=3,G167,0)</f>
        <v>0</v>
      </c>
      <c r="BD167" s="138">
        <f>IF(AZ167=4,G167,0)</f>
        <v>0</v>
      </c>
      <c r="BE167" s="138">
        <f>IF(AZ167=5,G167,0)</f>
        <v>0</v>
      </c>
      <c r="CZ167" s="138">
        <v>0</v>
      </c>
    </row>
    <row r="168" spans="1:57" ht="12.75">
      <c r="A168" s="178"/>
      <c r="B168" s="179" t="s">
        <v>71</v>
      </c>
      <c r="C168" s="180" t="str">
        <f>CONCATENATE(B157," ",C157)</f>
        <v>9 Ostatní konstrukce, bourání</v>
      </c>
      <c r="D168" s="178"/>
      <c r="E168" s="181"/>
      <c r="F168" s="181"/>
      <c r="G168" s="182">
        <f>SUM(G157:G167)</f>
        <v>0</v>
      </c>
      <c r="O168" s="164">
        <v>4</v>
      </c>
      <c r="BA168" s="183">
        <f>SUM(BA157:BA167)</f>
        <v>0</v>
      </c>
      <c r="BB168" s="183">
        <f>SUM(BB157:BB167)</f>
        <v>0</v>
      </c>
      <c r="BC168" s="183">
        <f>SUM(BC157:BC167)</f>
        <v>0</v>
      </c>
      <c r="BD168" s="183">
        <f>SUM(BD157:BD167)</f>
        <v>0</v>
      </c>
      <c r="BE168" s="183">
        <f>SUM(BE157:BE167)</f>
        <v>0</v>
      </c>
    </row>
    <row r="169" spans="1:15" ht="12.75">
      <c r="A169" s="157" t="s">
        <v>67</v>
      </c>
      <c r="B169" s="158" t="s">
        <v>343</v>
      </c>
      <c r="C169" s="159" t="s">
        <v>344</v>
      </c>
      <c r="D169" s="160"/>
      <c r="E169" s="161"/>
      <c r="F169" s="161"/>
      <c r="G169" s="162"/>
      <c r="H169" s="163"/>
      <c r="I169" s="163"/>
      <c r="O169" s="164">
        <v>1</v>
      </c>
    </row>
    <row r="170" spans="1:104" ht="12.75">
      <c r="A170" s="165">
        <v>110</v>
      </c>
      <c r="B170" s="166" t="s">
        <v>345</v>
      </c>
      <c r="C170" s="167" t="s">
        <v>346</v>
      </c>
      <c r="D170" s="168" t="s">
        <v>194</v>
      </c>
      <c r="E170" s="169">
        <v>235.5734614</v>
      </c>
      <c r="F170" s="169">
        <v>0</v>
      </c>
      <c r="G170" s="170">
        <f>E170*F170</f>
        <v>0</v>
      </c>
      <c r="O170" s="164">
        <v>2</v>
      </c>
      <c r="AA170" s="138">
        <v>7</v>
      </c>
      <c r="AB170" s="138">
        <v>1</v>
      </c>
      <c r="AC170" s="138">
        <v>2</v>
      </c>
      <c r="AZ170" s="138">
        <v>1</v>
      </c>
      <c r="BA170" s="138">
        <f>IF(AZ170=1,G170,0)</f>
        <v>0</v>
      </c>
      <c r="BB170" s="138">
        <f>IF(AZ170=2,G170,0)</f>
        <v>0</v>
      </c>
      <c r="BC170" s="138">
        <f>IF(AZ170=3,G170,0)</f>
        <v>0</v>
      </c>
      <c r="BD170" s="138">
        <f>IF(AZ170=4,G170,0)</f>
        <v>0</v>
      </c>
      <c r="BE170" s="138">
        <f>IF(AZ170=5,G170,0)</f>
        <v>0</v>
      </c>
      <c r="CZ170" s="138">
        <v>0</v>
      </c>
    </row>
    <row r="171" spans="1:57" ht="12.75">
      <c r="A171" s="178"/>
      <c r="B171" s="179" t="s">
        <v>71</v>
      </c>
      <c r="C171" s="180" t="str">
        <f>CONCATENATE(B169," ",C169)</f>
        <v>99 Staveništní přesun hmot</v>
      </c>
      <c r="D171" s="178"/>
      <c r="E171" s="181"/>
      <c r="F171" s="181"/>
      <c r="G171" s="182">
        <f>SUM(G169:G170)</f>
        <v>0</v>
      </c>
      <c r="O171" s="164">
        <v>4</v>
      </c>
      <c r="BA171" s="183">
        <f>SUM(BA169:BA170)</f>
        <v>0</v>
      </c>
      <c r="BB171" s="183">
        <f>SUM(BB169:BB170)</f>
        <v>0</v>
      </c>
      <c r="BC171" s="183">
        <f>SUM(BC169:BC170)</f>
        <v>0</v>
      </c>
      <c r="BD171" s="183">
        <f>SUM(BD169:BD170)</f>
        <v>0</v>
      </c>
      <c r="BE171" s="183">
        <f>SUM(BE169:BE170)</f>
        <v>0</v>
      </c>
    </row>
    <row r="172" spans="1:15" ht="12.75">
      <c r="A172" s="157" t="s">
        <v>67</v>
      </c>
      <c r="B172" s="158" t="s">
        <v>347</v>
      </c>
      <c r="C172" s="159" t="s">
        <v>348</v>
      </c>
      <c r="D172" s="160"/>
      <c r="E172" s="161"/>
      <c r="F172" s="161"/>
      <c r="G172" s="162"/>
      <c r="H172" s="163"/>
      <c r="I172" s="163"/>
      <c r="O172" s="164">
        <v>1</v>
      </c>
    </row>
    <row r="173" spans="1:104" ht="12.75">
      <c r="A173" s="165">
        <v>111</v>
      </c>
      <c r="B173" s="166" t="s">
        <v>349</v>
      </c>
      <c r="C173" s="167" t="s">
        <v>350</v>
      </c>
      <c r="D173" s="168" t="s">
        <v>81</v>
      </c>
      <c r="E173" s="169">
        <v>1</v>
      </c>
      <c r="F173" s="169">
        <v>0</v>
      </c>
      <c r="G173" s="170">
        <f>E173*F173</f>
        <v>0</v>
      </c>
      <c r="O173" s="164">
        <v>2</v>
      </c>
      <c r="AA173" s="138">
        <v>1</v>
      </c>
      <c r="AB173" s="138">
        <v>7</v>
      </c>
      <c r="AC173" s="138">
        <v>7</v>
      </c>
      <c r="AZ173" s="138">
        <v>2</v>
      </c>
      <c r="BA173" s="138">
        <f>IF(AZ173=1,G173,0)</f>
        <v>0</v>
      </c>
      <c r="BB173" s="138">
        <f>IF(AZ173=2,G173,0)</f>
        <v>0</v>
      </c>
      <c r="BC173" s="138">
        <f>IF(AZ173=3,G173,0)</f>
        <v>0</v>
      </c>
      <c r="BD173" s="138">
        <f>IF(AZ173=4,G173,0)</f>
        <v>0</v>
      </c>
      <c r="BE173" s="138">
        <f>IF(AZ173=5,G173,0)</f>
        <v>0</v>
      </c>
      <c r="CZ173" s="138">
        <v>0</v>
      </c>
    </row>
    <row r="174" spans="1:104" ht="12.75">
      <c r="A174" s="165">
        <v>112</v>
      </c>
      <c r="B174" s="166" t="s">
        <v>351</v>
      </c>
      <c r="C174" s="167" t="s">
        <v>352</v>
      </c>
      <c r="D174" s="168" t="s">
        <v>89</v>
      </c>
      <c r="E174" s="169">
        <v>6</v>
      </c>
      <c r="F174" s="169">
        <v>0</v>
      </c>
      <c r="G174" s="170">
        <f>E174*F174</f>
        <v>0</v>
      </c>
      <c r="O174" s="164">
        <v>2</v>
      </c>
      <c r="AA174" s="138">
        <v>1</v>
      </c>
      <c r="AB174" s="138">
        <v>7</v>
      </c>
      <c r="AC174" s="138">
        <v>7</v>
      </c>
      <c r="AZ174" s="138">
        <v>2</v>
      </c>
      <c r="BA174" s="138">
        <f>IF(AZ174=1,G174,0)</f>
        <v>0</v>
      </c>
      <c r="BB174" s="138">
        <f>IF(AZ174=2,G174,0)</f>
        <v>0</v>
      </c>
      <c r="BC174" s="138">
        <f>IF(AZ174=3,G174,0)</f>
        <v>0</v>
      </c>
      <c r="BD174" s="138">
        <f>IF(AZ174=4,G174,0)</f>
        <v>0</v>
      </c>
      <c r="BE174" s="138">
        <f>IF(AZ174=5,G174,0)</f>
        <v>0</v>
      </c>
      <c r="CZ174" s="138">
        <v>0.01115</v>
      </c>
    </row>
    <row r="175" spans="1:104" ht="12.75">
      <c r="A175" s="165">
        <v>113</v>
      </c>
      <c r="B175" s="166" t="s">
        <v>353</v>
      </c>
      <c r="C175" s="167" t="s">
        <v>354</v>
      </c>
      <c r="D175" s="168" t="s">
        <v>172</v>
      </c>
      <c r="E175" s="169">
        <v>3</v>
      </c>
      <c r="F175" s="169">
        <v>0</v>
      </c>
      <c r="G175" s="170">
        <f>E175*F175</f>
        <v>0</v>
      </c>
      <c r="O175" s="164">
        <v>2</v>
      </c>
      <c r="AA175" s="138">
        <v>1</v>
      </c>
      <c r="AB175" s="138">
        <v>7</v>
      </c>
      <c r="AC175" s="138">
        <v>7</v>
      </c>
      <c r="AZ175" s="138">
        <v>2</v>
      </c>
      <c r="BA175" s="138">
        <f>IF(AZ175=1,G175,0)</f>
        <v>0</v>
      </c>
      <c r="BB175" s="138">
        <f>IF(AZ175=2,G175,0)</f>
        <v>0</v>
      </c>
      <c r="BC175" s="138">
        <f>IF(AZ175=3,G175,0)</f>
        <v>0</v>
      </c>
      <c r="BD175" s="138">
        <f>IF(AZ175=4,G175,0)</f>
        <v>0</v>
      </c>
      <c r="BE175" s="138">
        <f>IF(AZ175=5,G175,0)</f>
        <v>0</v>
      </c>
      <c r="CZ175" s="138">
        <v>0.0758</v>
      </c>
    </row>
    <row r="176" spans="1:104" ht="12.75">
      <c r="A176" s="165">
        <v>114</v>
      </c>
      <c r="B176" s="166" t="s">
        <v>355</v>
      </c>
      <c r="C176" s="167" t="s">
        <v>356</v>
      </c>
      <c r="D176" s="168" t="s">
        <v>194</v>
      </c>
      <c r="E176" s="169">
        <v>0.2943</v>
      </c>
      <c r="F176" s="169">
        <v>0</v>
      </c>
      <c r="G176" s="170">
        <f>E176*F176</f>
        <v>0</v>
      </c>
      <c r="O176" s="164">
        <v>2</v>
      </c>
      <c r="AA176" s="138">
        <v>7</v>
      </c>
      <c r="AB176" s="138">
        <v>1001</v>
      </c>
      <c r="AC176" s="138">
        <v>5</v>
      </c>
      <c r="AZ176" s="138">
        <v>2</v>
      </c>
      <c r="BA176" s="138">
        <f>IF(AZ176=1,G176,0)</f>
        <v>0</v>
      </c>
      <c r="BB176" s="138">
        <f>IF(AZ176=2,G176,0)</f>
        <v>0</v>
      </c>
      <c r="BC176" s="138">
        <f>IF(AZ176=3,G176,0)</f>
        <v>0</v>
      </c>
      <c r="BD176" s="138">
        <f>IF(AZ176=4,G176,0)</f>
        <v>0</v>
      </c>
      <c r="BE176" s="138">
        <f>IF(AZ176=5,G176,0)</f>
        <v>0</v>
      </c>
      <c r="CZ176" s="138">
        <v>0</v>
      </c>
    </row>
    <row r="177" spans="1:57" ht="12.75">
      <c r="A177" s="178"/>
      <c r="B177" s="179" t="s">
        <v>71</v>
      </c>
      <c r="C177" s="180" t="str">
        <f>CONCATENATE(B172," ",C172)</f>
        <v>721 Vnitřní kanalizace</v>
      </c>
      <c r="D177" s="178"/>
      <c r="E177" s="181"/>
      <c r="F177" s="181"/>
      <c r="G177" s="182">
        <f>SUM(G172:G176)</f>
        <v>0</v>
      </c>
      <c r="O177" s="164">
        <v>4</v>
      </c>
      <c r="BA177" s="183">
        <f>SUM(BA172:BA176)</f>
        <v>0</v>
      </c>
      <c r="BB177" s="183">
        <f>SUM(BB172:BB176)</f>
        <v>0</v>
      </c>
      <c r="BC177" s="183">
        <f>SUM(BC172:BC176)</f>
        <v>0</v>
      </c>
      <c r="BD177" s="183">
        <f>SUM(BD172:BD176)</f>
        <v>0</v>
      </c>
      <c r="BE177" s="183">
        <f>SUM(BE172:BE176)</f>
        <v>0</v>
      </c>
    </row>
    <row r="178" ht="12.75">
      <c r="E178" s="138"/>
    </row>
    <row r="179" ht="12.75">
      <c r="E179" s="138"/>
    </row>
    <row r="180" ht="12.75">
      <c r="E180" s="138"/>
    </row>
    <row r="181" ht="12.75">
      <c r="E181" s="138"/>
    </row>
    <row r="182" ht="12.75">
      <c r="E182" s="138"/>
    </row>
    <row r="183" ht="12.75">
      <c r="E183" s="138"/>
    </row>
    <row r="184" ht="12.75">
      <c r="E184" s="138"/>
    </row>
    <row r="185" ht="12.75">
      <c r="E185" s="138"/>
    </row>
    <row r="186" ht="12.75">
      <c r="E186" s="138"/>
    </row>
    <row r="187" ht="12.75">
      <c r="E187" s="138"/>
    </row>
    <row r="188" ht="12.75">
      <c r="E188" s="138"/>
    </row>
    <row r="189" ht="12.75">
      <c r="E189" s="138"/>
    </row>
    <row r="190" ht="12.75">
      <c r="E190" s="138"/>
    </row>
    <row r="191" ht="12.75">
      <c r="E191" s="138"/>
    </row>
    <row r="192" ht="12.75">
      <c r="E192" s="138"/>
    </row>
    <row r="193" ht="12.75">
      <c r="E193" s="138"/>
    </row>
    <row r="194" ht="12.75">
      <c r="E194" s="138"/>
    </row>
    <row r="195" ht="12.75">
      <c r="E195" s="138"/>
    </row>
    <row r="196" ht="12.75">
      <c r="E196" s="138"/>
    </row>
    <row r="197" ht="12.75">
      <c r="E197" s="138"/>
    </row>
    <row r="198" ht="12.75">
      <c r="E198" s="138"/>
    </row>
    <row r="199" ht="12.75">
      <c r="E199" s="138"/>
    </row>
    <row r="200" ht="12.75">
      <c r="E200" s="138"/>
    </row>
    <row r="201" spans="1:7" ht="12.75">
      <c r="A201" s="184"/>
      <c r="B201" s="184"/>
      <c r="C201" s="184"/>
      <c r="D201" s="184"/>
      <c r="E201" s="184"/>
      <c r="F201" s="184"/>
      <c r="G201" s="184"/>
    </row>
    <row r="202" spans="1:7" ht="12.75">
      <c r="A202" s="184"/>
      <c r="B202" s="184"/>
      <c r="C202" s="184"/>
      <c r="D202" s="184"/>
      <c r="E202" s="184"/>
      <c r="F202" s="184"/>
      <c r="G202" s="184"/>
    </row>
    <row r="203" spans="1:7" ht="12.75">
      <c r="A203" s="184"/>
      <c r="B203" s="184"/>
      <c r="C203" s="184"/>
      <c r="D203" s="184"/>
      <c r="E203" s="184"/>
      <c r="F203" s="184"/>
      <c r="G203" s="184"/>
    </row>
    <row r="204" spans="1:7" ht="12.75">
      <c r="A204" s="184"/>
      <c r="B204" s="184"/>
      <c r="C204" s="184"/>
      <c r="D204" s="184"/>
      <c r="E204" s="184"/>
      <c r="F204" s="184"/>
      <c r="G204" s="184"/>
    </row>
    <row r="205" ht="12.75">
      <c r="E205" s="138"/>
    </row>
    <row r="206" ht="12.75">
      <c r="E206" s="138"/>
    </row>
    <row r="207" ht="12.75">
      <c r="E207" s="138"/>
    </row>
    <row r="208" ht="12.75">
      <c r="E208" s="138"/>
    </row>
    <row r="209" ht="12.75">
      <c r="E209" s="138"/>
    </row>
    <row r="210" ht="12.75">
      <c r="E210" s="138"/>
    </row>
    <row r="211" ht="12.75">
      <c r="E211" s="138"/>
    </row>
    <row r="212" ht="12.75">
      <c r="E212" s="138"/>
    </row>
    <row r="213" ht="12.75">
      <c r="E213" s="138"/>
    </row>
    <row r="214" ht="12.75">
      <c r="E214" s="138"/>
    </row>
    <row r="215" ht="12.75">
      <c r="E215" s="138"/>
    </row>
    <row r="216" ht="12.75">
      <c r="E216" s="138"/>
    </row>
    <row r="217" ht="12.75">
      <c r="E217" s="138"/>
    </row>
    <row r="218" ht="12.75">
      <c r="E218" s="138"/>
    </row>
    <row r="219" ht="12.75">
      <c r="E219" s="138"/>
    </row>
    <row r="220" ht="12.75">
      <c r="E220" s="138"/>
    </row>
    <row r="221" ht="12.75">
      <c r="E221" s="138"/>
    </row>
    <row r="222" ht="12.75">
      <c r="E222" s="138"/>
    </row>
    <row r="223" ht="12.75">
      <c r="E223" s="138"/>
    </row>
    <row r="224" ht="12.75">
      <c r="E224" s="138"/>
    </row>
    <row r="225" ht="12.75">
      <c r="E225" s="138"/>
    </row>
    <row r="226" ht="12.75">
      <c r="E226" s="138"/>
    </row>
    <row r="227" ht="12.75">
      <c r="E227" s="138"/>
    </row>
    <row r="228" ht="12.75">
      <c r="E228" s="138"/>
    </row>
    <row r="229" ht="12.75">
      <c r="E229" s="138"/>
    </row>
    <row r="230" ht="12.75">
      <c r="E230" s="138"/>
    </row>
    <row r="231" ht="12.75">
      <c r="E231" s="138"/>
    </row>
    <row r="232" ht="12.75">
      <c r="E232" s="138"/>
    </row>
    <row r="233" ht="12.75">
      <c r="E233" s="138"/>
    </row>
    <row r="234" ht="12.75">
      <c r="E234" s="138"/>
    </row>
    <row r="235" ht="12.75">
      <c r="E235" s="138"/>
    </row>
    <row r="236" spans="1:2" ht="12.75">
      <c r="A236" s="185"/>
      <c r="B236" s="185"/>
    </row>
    <row r="237" spans="1:7" ht="12.75">
      <c r="A237" s="184"/>
      <c r="B237" s="184"/>
      <c r="C237" s="186"/>
      <c r="D237" s="186"/>
      <c r="E237" s="187"/>
      <c r="F237" s="186"/>
      <c r="G237" s="188"/>
    </row>
    <row r="238" spans="1:7" ht="12.75">
      <c r="A238" s="189"/>
      <c r="B238" s="189"/>
      <c r="C238" s="184"/>
      <c r="D238" s="184"/>
      <c r="E238" s="190"/>
      <c r="F238" s="184"/>
      <c r="G238" s="184"/>
    </row>
    <row r="239" spans="1:7" ht="12.75">
      <c r="A239" s="184"/>
      <c r="B239" s="184"/>
      <c r="C239" s="184"/>
      <c r="D239" s="184"/>
      <c r="E239" s="190"/>
      <c r="F239" s="184"/>
      <c r="G239" s="184"/>
    </row>
    <row r="240" spans="1:7" ht="12.75">
      <c r="A240" s="184"/>
      <c r="B240" s="184"/>
      <c r="C240" s="184"/>
      <c r="D240" s="184"/>
      <c r="E240" s="190"/>
      <c r="F240" s="184"/>
      <c r="G240" s="184"/>
    </row>
    <row r="241" spans="1:7" ht="12.75">
      <c r="A241" s="184"/>
      <c r="B241" s="184"/>
      <c r="C241" s="184"/>
      <c r="D241" s="184"/>
      <c r="E241" s="190"/>
      <c r="F241" s="184"/>
      <c r="G241" s="184"/>
    </row>
    <row r="242" spans="1:7" ht="12.75">
      <c r="A242" s="184"/>
      <c r="B242" s="184"/>
      <c r="C242" s="184"/>
      <c r="D242" s="184"/>
      <c r="E242" s="190"/>
      <c r="F242" s="184"/>
      <c r="G242" s="184"/>
    </row>
    <row r="243" spans="1:7" ht="12.75">
      <c r="A243" s="184"/>
      <c r="B243" s="184"/>
      <c r="C243" s="184"/>
      <c r="D243" s="184"/>
      <c r="E243" s="190"/>
      <c r="F243" s="184"/>
      <c r="G243" s="184"/>
    </row>
    <row r="244" spans="1:7" ht="12.75">
      <c r="A244" s="184"/>
      <c r="B244" s="184"/>
      <c r="C244" s="184"/>
      <c r="D244" s="184"/>
      <c r="E244" s="190"/>
      <c r="F244" s="184"/>
      <c r="G244" s="184"/>
    </row>
    <row r="245" spans="1:7" ht="12.75">
      <c r="A245" s="184"/>
      <c r="B245" s="184"/>
      <c r="C245" s="184"/>
      <c r="D245" s="184"/>
      <c r="E245" s="190"/>
      <c r="F245" s="184"/>
      <c r="G245" s="184"/>
    </row>
    <row r="246" spans="1:7" ht="12.75">
      <c r="A246" s="184"/>
      <c r="B246" s="184"/>
      <c r="C246" s="184"/>
      <c r="D246" s="184"/>
      <c r="E246" s="190"/>
      <c r="F246" s="184"/>
      <c r="G246" s="184"/>
    </row>
    <row r="247" spans="1:7" ht="12.75">
      <c r="A247" s="184"/>
      <c r="B247" s="184"/>
      <c r="C247" s="184"/>
      <c r="D247" s="184"/>
      <c r="E247" s="190"/>
      <c r="F247" s="184"/>
      <c r="G247" s="184"/>
    </row>
    <row r="248" spans="1:7" ht="12.75">
      <c r="A248" s="184"/>
      <c r="B248" s="184"/>
      <c r="C248" s="184"/>
      <c r="D248" s="184"/>
      <c r="E248" s="190"/>
      <c r="F248" s="184"/>
      <c r="G248" s="184"/>
    </row>
    <row r="249" spans="1:7" ht="12.75">
      <c r="A249" s="184"/>
      <c r="B249" s="184"/>
      <c r="C249" s="184"/>
      <c r="D249" s="184"/>
      <c r="E249" s="190"/>
      <c r="F249" s="184"/>
      <c r="G249" s="184"/>
    </row>
    <row r="250" spans="1:7" ht="12.75">
      <c r="A250" s="184"/>
      <c r="B250" s="184"/>
      <c r="C250" s="184"/>
      <c r="D250" s="184"/>
      <c r="E250" s="190"/>
      <c r="F250" s="184"/>
      <c r="G250" s="184"/>
    </row>
  </sheetData>
  <mergeCells count="43">
    <mergeCell ref="C82:D82"/>
    <mergeCell ref="C88:D88"/>
    <mergeCell ref="C90:D90"/>
    <mergeCell ref="C68:D68"/>
    <mergeCell ref="C69:D69"/>
    <mergeCell ref="C70:D70"/>
    <mergeCell ref="C75:D75"/>
    <mergeCell ref="C63:D63"/>
    <mergeCell ref="C64:D64"/>
    <mergeCell ref="C65:D65"/>
    <mergeCell ref="C66:D66"/>
    <mergeCell ref="C56:D56"/>
    <mergeCell ref="C58:D58"/>
    <mergeCell ref="C59:D59"/>
    <mergeCell ref="C61:D61"/>
    <mergeCell ref="C50:D50"/>
    <mergeCell ref="C52:D52"/>
    <mergeCell ref="C53:D53"/>
    <mergeCell ref="C54:D54"/>
    <mergeCell ref="C43:D43"/>
    <mergeCell ref="C45:D45"/>
    <mergeCell ref="C47:D47"/>
    <mergeCell ref="C48:D48"/>
    <mergeCell ref="C39:D39"/>
    <mergeCell ref="C40:D40"/>
    <mergeCell ref="C41:D41"/>
    <mergeCell ref="C42:D42"/>
    <mergeCell ref="C32:D32"/>
    <mergeCell ref="C34:D34"/>
    <mergeCell ref="C36:D36"/>
    <mergeCell ref="C38:D38"/>
    <mergeCell ref="C25:D25"/>
    <mergeCell ref="C26:D26"/>
    <mergeCell ref="C28:D28"/>
    <mergeCell ref="C30:D30"/>
    <mergeCell ref="A1:G1"/>
    <mergeCell ref="A3:B3"/>
    <mergeCell ref="A4:B4"/>
    <mergeCell ref="E4:G4"/>
    <mergeCell ref="C21:D21"/>
    <mergeCell ref="C22:D22"/>
    <mergeCell ref="C23:D23"/>
    <mergeCell ref="C24:D24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Přibyl</dc:creator>
  <cp:keywords/>
  <dc:description/>
  <cp:lastModifiedBy>Jan Přibyl</cp:lastModifiedBy>
  <dcterms:created xsi:type="dcterms:W3CDTF">2021-07-21T05:53:41Z</dcterms:created>
  <dcterms:modified xsi:type="dcterms:W3CDTF">2021-07-21T05:54:19Z</dcterms:modified>
  <cp:category/>
  <cp:version/>
  <cp:contentType/>
  <cp:contentStatus/>
</cp:coreProperties>
</file>