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VÝMĚNA PDLAHOVÝCH KR..." sheetId="2" r:id="rId2"/>
    <sheet name="02 - VÝMĚNA PDLAHOVÝCH KR..." sheetId="3" r:id="rId3"/>
    <sheet name="03 - VÝMĚNA PDLAHOVÝCH KR..." sheetId="4" r:id="rId4"/>
    <sheet name="Seznam figur" sheetId="5" r:id="rId5"/>
    <sheet name="Pokyny pro vyplnění" sheetId="6" r:id="rId6"/>
  </sheets>
  <definedNames>
    <definedName name="_xlnm.Print_Area" localSheetId="0">'Rekapitulace stavby'!$D$4:$AO$36,'Rekapitulace stavby'!$C$42:$AQ$58</definedName>
    <definedName name="_xlnm._FilterDatabase" localSheetId="1" hidden="1">'01 - VÝMĚNA PDLAHOVÝCH KR...'!$C$84:$K$205</definedName>
    <definedName name="_xlnm.Print_Area" localSheetId="1">'01 - VÝMĚNA PDLAHOVÝCH KR...'!$C$4:$J$39,'01 - VÝMĚNA PDLAHOVÝCH KR...'!$C$45:$J$66,'01 - VÝMĚNA PDLAHOVÝCH KR...'!$C$72:$K$205</definedName>
    <definedName name="_xlnm._FilterDatabase" localSheetId="2" hidden="1">'02 - VÝMĚNA PDLAHOVÝCH KR...'!$C$84:$K$235</definedName>
    <definedName name="_xlnm.Print_Area" localSheetId="2">'02 - VÝMĚNA PDLAHOVÝCH KR...'!$C$4:$J$39,'02 - VÝMĚNA PDLAHOVÝCH KR...'!$C$45:$J$66,'02 - VÝMĚNA PDLAHOVÝCH KR...'!$C$72:$K$235</definedName>
    <definedName name="_xlnm._FilterDatabase" localSheetId="3" hidden="1">'03 - VÝMĚNA PDLAHOVÝCH KR...'!$C$84:$K$226</definedName>
    <definedName name="_xlnm.Print_Area" localSheetId="3">'03 - VÝMĚNA PDLAHOVÝCH KR...'!$C$4:$J$39,'03 - VÝMĚNA PDLAHOVÝCH KR...'!$C$45:$J$66,'03 - VÝMĚNA PDLAHOVÝCH KR...'!$C$72:$K$226</definedName>
    <definedName name="_xlnm.Print_Area" localSheetId="4">'Seznam figur'!$C$4:$G$153</definedName>
    <definedName name="_xlnm.Print_Area" localSheetId="5">'Pokyny pro vyplnění'!$B$2:$K$71,'Pokyny pro vyplnění'!$B$74:$K$118,'Pokyny pro vyplnění'!$B$121:$K$190,'Pokyny pro vyplnění'!$B$198:$K$218</definedName>
    <definedName name="_xlnm.Print_Titles" localSheetId="0">'Rekapitulace stavby'!$52:$52</definedName>
    <definedName name="_xlnm.Print_Titles" localSheetId="1">'01 - VÝMĚNA PDLAHOVÝCH KR...'!$84:$84</definedName>
    <definedName name="_xlnm.Print_Titles" localSheetId="2">'02 - VÝMĚNA PDLAHOVÝCH KR...'!$84:$84</definedName>
    <definedName name="_xlnm.Print_Titles" localSheetId="3">'03 - VÝMĚNA PDLAHOVÝCH KR...'!$84:$84</definedName>
    <definedName name="_xlnm.Print_Titles" localSheetId="4">'Seznam figur'!$9:$9</definedName>
  </definedNames>
  <calcPr fullCalcOnLoad="1"/>
</workbook>
</file>

<file path=xl/sharedStrings.xml><?xml version="1.0" encoding="utf-8"?>
<sst xmlns="http://schemas.openxmlformats.org/spreadsheetml/2006/main" count="5313" uniqueCount="687">
  <si>
    <t>Export Komplet</t>
  </si>
  <si>
    <t>VZ</t>
  </si>
  <si>
    <t>2.0</t>
  </si>
  <si>
    <t/>
  </si>
  <si>
    <t>False</t>
  </si>
  <si>
    <t>{5773d680-0269-402f-9921-aaff5c5d8b72}</t>
  </si>
  <si>
    <t>&gt;&gt;  skryté sloupce  &lt;&lt;</t>
  </si>
  <si>
    <t>0,01</t>
  </si>
  <si>
    <t>21</t>
  </si>
  <si>
    <t>15</t>
  </si>
  <si>
    <t>REKAPITULACE STAVBY</t>
  </si>
  <si>
    <t>v ---  níže se nacházejí doplnkové a pomocné údaje k sestavám  --- v</t>
  </si>
  <si>
    <t>Návod na vyplnění</t>
  </si>
  <si>
    <t>0,001</t>
  </si>
  <si>
    <t>Kód:</t>
  </si>
  <si>
    <t>202020</t>
  </si>
  <si>
    <t>Měnit lze pouze buňky se žlutým podbarvením!
1) v Rekapitulaci stavby vyplňte údaje o Uchazeči (přenesou se do ostatních sestav i v jiných listech)
2) na vybraných listech vyplňte v sestavě Soupis prací ceny u položek</t>
  </si>
  <si>
    <t>Stavba:</t>
  </si>
  <si>
    <t>ON JIČÍN - VÝMĚNA PODLAHOVÝCH KRYTIN</t>
  </si>
  <si>
    <t>KSO:</t>
  </si>
  <si>
    <t>CC-CZ:</t>
  </si>
  <si>
    <t>Místo:</t>
  </si>
  <si>
    <t>JIČÍN</t>
  </si>
  <si>
    <t>Datum:</t>
  </si>
  <si>
    <t>29. 3. 2020</t>
  </si>
  <si>
    <t>Zadavatel:</t>
  </si>
  <si>
    <t>IČ:</t>
  </si>
  <si>
    <t>KRÁLOVÉHRADECKÝ KRAJ</t>
  </si>
  <si>
    <t>DIČ:</t>
  </si>
  <si>
    <t>Uchazeč:</t>
  </si>
  <si>
    <t>Vyplň údaj</t>
  </si>
  <si>
    <t>Projektant:</t>
  </si>
  <si>
    <t>-----</t>
  </si>
  <si>
    <t>True</t>
  </si>
  <si>
    <t>Zpracovatel:</t>
  </si>
  <si>
    <t>ING. LUBOŠ KASPER</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</si>
  <si>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</si>
  <si>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</si>
  <si>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</si>
  <si>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</si>
  <si>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</si>
  <si>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</si>
  <si>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</si>
  <si>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</si>
  <si>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</si>
  <si>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</si>
  <si>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</si>
  <si>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</si>
  <si>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</si>
  <si>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</si>
  <si>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</si>
  <si>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</si>
  <si>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</si>
  <si>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</si>
  <si>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</si>
  <si>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</si>
  <si>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</si>
  <si>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</si>
  <si>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</si>
  <si>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</si>
  <si>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</si>
  <si>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</si>
  <si>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</si>
  <si>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</si>
  <si>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</si>
  <si>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</si>
  <si>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</si>
  <si>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</si>
  <si>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</si>
  <si>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</si>
  <si>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</si>
  <si>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</si>
  <si>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</si>
  <si>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</si>
  <si>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</si>
  <si>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</si>
  <si>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</si>
  <si>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</si>
  <si>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VÝMĚNA PDLAHOVÝCH KRYTIN ARO V POO A</t>
  </si>
  <si>
    <t>STA</t>
  </si>
  <si>
    <t>1</t>
  </si>
  <si>
    <t>{5404a931-aef5-454b-974e-00479ef678e6}</t>
  </si>
  <si>
    <t>2</t>
  </si>
  <si>
    <t>02</t>
  </si>
  <si>
    <t>VÝMĚNA PDLAHOVÝCH KRYTIN V MÍSTNOSTECH CENTRÁLNÍCH OPERAČNÍCH SÁLŮ V POO A</t>
  </si>
  <si>
    <t>{550645b4-c960-47e6-b1a1-f7b287acfe54}</t>
  </si>
  <si>
    <t>03</t>
  </si>
  <si>
    <t>VÝMĚNA PDLAHOVÝCH KRYTIN - CHIRURGIE-STANICE B - 3..NP- POO B</t>
  </si>
  <si>
    <t>{208b6a90-3f49-466c-8fd6-e72bd6488e3e}</t>
  </si>
  <si>
    <t>aro</t>
  </si>
  <si>
    <t>279,7</t>
  </si>
  <si>
    <t>soklaro</t>
  </si>
  <si>
    <t>203,38</t>
  </si>
  <si>
    <t>KRYCÍ LIST SOUPISU PRACÍ</t>
  </si>
  <si>
    <t>Objekt:</t>
  </si>
  <si>
    <t>01 - VÝMĚNA PDLAHOVÝCH KRYTIN ARO V POO A</t>
  </si>
  <si>
    <t>REKAPITULACE ČLENĚNÍ SOUPISU PRACÍ</t>
  </si>
  <si>
    <t>Kód dílu - Popis</t>
  </si>
  <si>
    <t>Cena celkem [CZK]</t>
  </si>
  <si>
    <t>-1</t>
  </si>
  <si>
    <t>HSV - Práce a dodávky HSV</t>
  </si>
  <si>
    <t xml:space="preserve">    997 - Přesun sutě</t>
  </si>
  <si>
    <t>PSV - Práce a dodávky PSV</t>
  </si>
  <si>
    <t xml:space="preserve">    766 - Konstrukce truhlářské</t>
  </si>
  <si>
    <t xml:space="preserve">    776 - Podlahy povlakové</t>
  </si>
  <si>
    <t xml:space="preserve">    777 - Podlahy lité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</si>
  <si>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</si>
  <si>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</si>
  <si>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</si>
  <si>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</si>
  <si>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</si>
  <si>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</si>
  <si>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</si>
  <si>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</si>
  <si>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</si>
  <si>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</si>
  <si>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</si>
  <si>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</si>
  <si>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</si>
  <si>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</si>
  <si>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</si>
  <si>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</si>
  <si>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997</t>
  </si>
  <si>
    <t>Přesun sutě</t>
  </si>
  <si>
    <t>K</t>
  </si>
  <si>
    <t>997013212</t>
  </si>
  <si>
    <t>Vnitrostaveništní doprava suti a vybouraných hmot vodorovně do 50 m svisle ručně pro budovy a haly výšky přes 6 do 9 m</t>
  </si>
  <si>
    <t>t</t>
  </si>
  <si>
    <t>CS ÚRS 2020 01</t>
  </si>
  <si>
    <t>4</t>
  </si>
  <si>
    <t>1652731617</t>
  </si>
  <si>
    <t>PSC</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</si>
  <si>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</si>
  <si>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997013501</t>
  </si>
  <si>
    <t>Odvoz suti a vybouraných hmot na skládku nebo meziskládku se složením, na vzdálenost do 1 km</t>
  </si>
  <si>
    <t>-432673662</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</si>
  <si>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</si>
  <si>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3</t>
  </si>
  <si>
    <t>997013509</t>
  </si>
  <si>
    <t>Odvoz suti a vybouraných hmot na skládku nebo meziskládku se složením, na vzdálenost Příplatek k ceně za každý další i započatý 1 km přes 1 km</t>
  </si>
  <si>
    <t>558933347</t>
  </si>
  <si>
    <t>VV</t>
  </si>
  <si>
    <t>1,225*5 'Přepočtené koeficientem množství</t>
  </si>
  <si>
    <t>997013813</t>
  </si>
  <si>
    <t>Poplatek za uložení stavebního odpadu na skládce (skládkovné) z plastických hmot zatříděného do Katalogu odpadů pod kódem 17 02 03</t>
  </si>
  <si>
    <t>-2105229017</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</si>
  <si>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</si>
  <si>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PSV</t>
  </si>
  <si>
    <t>Práce a dodávky PSV</t>
  </si>
  <si>
    <t>766</t>
  </si>
  <si>
    <t>Konstrukce truhlářské</t>
  </si>
  <si>
    <t>5</t>
  </si>
  <si>
    <t>766663915</t>
  </si>
  <si>
    <t>Oprava dveřních křídel dřevěných ruční seříznutí dveřních křídel okružní pilou</t>
  </si>
  <si>
    <t>kus</t>
  </si>
  <si>
    <t>16</t>
  </si>
  <si>
    <t>1355167293</t>
  </si>
  <si>
    <t xml:space="preserve">Poznámka k souboru cen:
1. V cenách -3915 a -3916 je započteno i začištění hoblíkem.
</t>
  </si>
  <si>
    <t>4+2+1+1+10+1</t>
  </si>
  <si>
    <t>6</t>
  </si>
  <si>
    <t>766691914</t>
  </si>
  <si>
    <t>Ostatní práce vyvěšení nebo zavěšení křídel s případným uložením a opětovným zavěšením po provedení stavebních změn dřevěných dveřních, plochy do 2 m2</t>
  </si>
  <si>
    <t>-777386979</t>
  </si>
  <si>
    <t xml:space="preserve">Poznámka k souboru cen:
1. Ceny -1931 a -1932 lze užít jen pro křídlo mající současně obě jmenované funkce.
</t>
  </si>
  <si>
    <t>7</t>
  </si>
  <si>
    <t>998766202</t>
  </si>
  <si>
    <t>Přesun hmot pro konstrukce truhlářské stanovený procentní sazbou (%) z ceny vodorovná dopravní vzdálenost do 50 m v objektech výšky přes 6 do 12 m</t>
  </si>
  <si>
    <t>%</t>
  </si>
  <si>
    <t>1295091278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</si>
  <si>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</si>
  <si>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776</t>
  </si>
  <si>
    <t>Podlahy povlakové</t>
  </si>
  <si>
    <t>8</t>
  </si>
  <si>
    <t>M</t>
  </si>
  <si>
    <t>dekontaminační ro</t>
  </si>
  <si>
    <t>dodávka a montáž dekontaminační rohože 2x2 m s nájezdovým okrajem - R položka</t>
  </si>
  <si>
    <t>32</t>
  </si>
  <si>
    <t>1610246402</t>
  </si>
  <si>
    <t>9</t>
  </si>
  <si>
    <t>776111115</t>
  </si>
  <si>
    <t>Příprava podkladu broušení podlah stávajícího podkladu před litím stěrky</t>
  </si>
  <si>
    <t>m2</t>
  </si>
  <si>
    <t>-471683455</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</si>
  <si>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</si>
  <si>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"přebroušenbí samonivelační stěrky - obdobná položka " aro</t>
  </si>
  <si>
    <t>10</t>
  </si>
  <si>
    <t>776111411</t>
  </si>
  <si>
    <t>Příprava podkladu montáž dilatační pásky podlah</t>
  </si>
  <si>
    <t>m</t>
  </si>
  <si>
    <t>1166617999</t>
  </si>
  <si>
    <t>11</t>
  </si>
  <si>
    <t>28618156</t>
  </si>
  <si>
    <t>pás dilatační PUR podlahového PB vytápění</t>
  </si>
  <si>
    <t>-1915576405</t>
  </si>
  <si>
    <t>soklaro*1,02</t>
  </si>
  <si>
    <t>12</t>
  </si>
  <si>
    <t>776141114</t>
  </si>
  <si>
    <t>Příprava podkladu vyrovnání samonivelační stěrkou podlah min.pevnosti 20 MPa, tloušťky přes 8 do 10 mm</t>
  </si>
  <si>
    <t>1741542877</t>
  </si>
  <si>
    <t>"CH.2.04  - propust" 4,0</t>
  </si>
  <si>
    <t>"CH.2. 06 - Pokoj třílůžkový"12,0</t>
  </si>
  <si>
    <t>"CH.2. 07 - Pracovna sester"6,0</t>
  </si>
  <si>
    <t>"CH.2. 08 - Pokoj třílůžkový" 11,0</t>
  </si>
  <si>
    <t>"CH.2. 10 - Chodba" 17,0</t>
  </si>
  <si>
    <t>"CH.2. 11 - Předsíň"1,0</t>
  </si>
  <si>
    <t>"CH.2. 14 - Pokoj jednolůžkový" 4,0</t>
  </si>
  <si>
    <t>"CH.2. 15 - Pokoj dvoulůžkový" 11,0</t>
  </si>
  <si>
    <t>"CH.2. 16 - Pokoj jednolůžkový" 4,0</t>
  </si>
  <si>
    <t>Součet</t>
  </si>
  <si>
    <t>13</t>
  </si>
  <si>
    <t>776141122</t>
  </si>
  <si>
    <t>Příprava podkladu vyrovnání samonivelační stěrkou podlah min.pevnosti 30 MPa, tloušťky přes 3 do 5 mm</t>
  </si>
  <si>
    <t>-489271349</t>
  </si>
  <si>
    <t>14</t>
  </si>
  <si>
    <t>776201811</t>
  </si>
  <si>
    <t>Demontáž povlakových podlahovin lepených ručně bez podložky</t>
  </si>
  <si>
    <t>1670314117</t>
  </si>
  <si>
    <t>"CH.2.04  - propust" 16,0</t>
  </si>
  <si>
    <t>"CH.2. 06 - Pokoj třílůžkový"44,1</t>
  </si>
  <si>
    <t>"CH.2. 07 - Pracovna sester"28,0</t>
  </si>
  <si>
    <t>"CH.2. 08 - Pokoj třílůžkový" 42,9</t>
  </si>
  <si>
    <t>"CH.2. 10 - Chodba" 65,7</t>
  </si>
  <si>
    <t>"CH.2. 11 - Předsíň"4,8</t>
  </si>
  <si>
    <t>"CH.2. 14 - Pokoj jednolůžkový" 19,2</t>
  </si>
  <si>
    <t>"CH.2. 15 - Pokoj dvoulůžkový" 40,5</t>
  </si>
  <si>
    <t>"CH.2. 16 - Pokoj jednolůžkový" 18,5</t>
  </si>
  <si>
    <t>776221111</t>
  </si>
  <si>
    <t>Montáž podlahovin z PVC lepením standardním lepidlem z pásů standardních</t>
  </si>
  <si>
    <t>-870930280</t>
  </si>
  <si>
    <t>28411000</t>
  </si>
  <si>
    <t>PVC heterogenní zátěžová antibakteriální tl 2,25mm, nášlapná vrstva 0,90mm, třída zátěže 34/43, otlak do 0,03mm, R10, hořlavost Bfl S1</t>
  </si>
  <si>
    <t>50019072</t>
  </si>
  <si>
    <t>114,5*1,1</t>
  </si>
  <si>
    <t xml:space="preserve">"sokl" </t>
  </si>
  <si>
    <t>"CH.2.04  - propust" 14,49*0,15*1,1</t>
  </si>
  <si>
    <t>"CH.2. 07 - Pracovna sester"25,05*0,15*1,1</t>
  </si>
  <si>
    <t>"CH.2. 10 - Chodba" 43,91*0,15*1,1</t>
  </si>
  <si>
    <t>"CH.2. 11 - Předsíň"7,29*0,15*1,1</t>
  </si>
  <si>
    <t>140,922*1,1 'Přepočtené koeficientem množství</t>
  </si>
  <si>
    <t>17</t>
  </si>
  <si>
    <t>776221121</t>
  </si>
  <si>
    <t>Montáž podlahovin z PVC lepením standardním lepidlem z pásů elektrostaticky vodivých</t>
  </si>
  <si>
    <t>1941115565</t>
  </si>
  <si>
    <t>18</t>
  </si>
  <si>
    <t>28411026</t>
  </si>
  <si>
    <t>PVC homogenní zátěžová elektrostaticky vodivé tl 2,00mm, R 0,05-1MΩ, třída zátěže 34/43, třída otěru P, hořlavost Bfl S1</t>
  </si>
  <si>
    <t>-1246126176</t>
  </si>
  <si>
    <t>165,2*1,1</t>
  </si>
  <si>
    <t>"sokl</t>
  </si>
  <si>
    <t>"CH.2. 06 - Pokoj třílůžkový"25,1*0,15*1,1</t>
  </si>
  <si>
    <t>"CH.2. 08 - Pokoj třílůžkový" 26,45*0,15*1,1</t>
  </si>
  <si>
    <t>"CH.2. 14 - Pokoj jednolůžkový" 18,07*0,15*1,1</t>
  </si>
  <si>
    <t>"CH.2. 15 - Pokoj dvoulůžkový" 25,0*0,15*1,1</t>
  </si>
  <si>
    <t>"CH.2. 16 - Pokoj jednolůžkový" 18,02*0,15*1,1</t>
  </si>
  <si>
    <t>200,306*1,1 'Přepočtené koeficientem množství</t>
  </si>
  <si>
    <t>19</t>
  </si>
  <si>
    <t>776223111</t>
  </si>
  <si>
    <t>Montáž podlahovin z PVC spoj podlah svařováním za tepla (včetně frézování)</t>
  </si>
  <si>
    <t>-396671623</t>
  </si>
  <si>
    <t>aro*2,5</t>
  </si>
  <si>
    <t>20</t>
  </si>
  <si>
    <t>776410811</t>
  </si>
  <si>
    <t>Demontáž soklíků nebo lišt pryžových nebo plastových</t>
  </si>
  <si>
    <t>747465660</t>
  </si>
  <si>
    <t>"CH.2.04  - propust" 14,49</t>
  </si>
  <si>
    <t>"CH.2. 06 - Pokoj třílůžkový"25,1</t>
  </si>
  <si>
    <t>"CH.2. 07 - Pracovna sester"25,05</t>
  </si>
  <si>
    <t>"CH.2. 08 - Pokoj třílůžkový" 26,45</t>
  </si>
  <si>
    <t>"CH.2. 10 - Chodba" 43,91</t>
  </si>
  <si>
    <t>"CH.2. 11 - Předsíň"7,29</t>
  </si>
  <si>
    <t>"CH.2. 14 - Pokoj jednolůžkový" 18,07</t>
  </si>
  <si>
    <t>"CH.2. 15 - Pokoj dvoulůžkový" 25,0</t>
  </si>
  <si>
    <t>"CH.2. 16 - Pokoj jednolůžkový" 18,02</t>
  </si>
  <si>
    <t>776411112</t>
  </si>
  <si>
    <t>Montáž soklíků lepením obvodových, výšky přes 80 do 100 mm</t>
  </si>
  <si>
    <t>74844602</t>
  </si>
  <si>
    <t>22</t>
  </si>
  <si>
    <t>776421312</t>
  </si>
  <si>
    <t>Montáž lišt přechodových šroubovaných</t>
  </si>
  <si>
    <t>272315286</t>
  </si>
  <si>
    <t>"CH.2.04  - propust" 1,6</t>
  </si>
  <si>
    <t>"CH.2. 10 - Chodba" 4,8</t>
  </si>
  <si>
    <t>"CH.2. 11 - Předsíň"0,9</t>
  </si>
  <si>
    <t>23</t>
  </si>
  <si>
    <t>přechod lišta</t>
  </si>
  <si>
    <t xml:space="preserve">nerezová přechodová podlahová lišta </t>
  </si>
  <si>
    <t>-37184570</t>
  </si>
  <si>
    <t>24</t>
  </si>
  <si>
    <t>776991121</t>
  </si>
  <si>
    <t>Ostatní práce údržba nových podlahovin po pokládce čištění základní</t>
  </si>
  <si>
    <t>-1933573034</t>
  </si>
  <si>
    <t xml:space="preserve">Poznámka k souboru cen:
1. V ceně 776 99-1121 jsou započteny náklady na vysátí podlahy a setření vlhkým mopem.
2. V ceně 776 99-1141 jsou započteny i náklady na dodání pasty.
</t>
  </si>
  <si>
    <t>25</t>
  </si>
  <si>
    <t>998776202</t>
  </si>
  <si>
    <t>Přesun hmot pro podlahy povlakové stanovený procentní sazbou (%) z ceny vodorovná dopravní vzdálenost do 50 m v objektech výšky přes 6 do 12 m</t>
  </si>
  <si>
    <t>-2109230654</t>
  </si>
  <si>
    <t>777</t>
  </si>
  <si>
    <t>Podlahy lité</t>
  </si>
  <si>
    <t>26</t>
  </si>
  <si>
    <t>777111123</t>
  </si>
  <si>
    <t>Příprava podkladu před provedením litých podlah obroušení strojní</t>
  </si>
  <si>
    <t>952110191</t>
  </si>
  <si>
    <t>"broušení stávajícího podkladu UNIFIL" aro</t>
  </si>
  <si>
    <t>27</t>
  </si>
  <si>
    <t>998777202</t>
  </si>
  <si>
    <t>Přesun hmot pro podlahy lité stanovený procentní sazbou (%) z ceny vodorovná dopravní vzdálenost do 50 m v objektech výšky přes 6 do 12 m</t>
  </si>
  <si>
    <t>-840054159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</si>
  <si>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</si>
  <si>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sály</t>
  </si>
  <si>
    <t>388,9</t>
  </si>
  <si>
    <t>sálysokl</t>
  </si>
  <si>
    <t>273,1</t>
  </si>
  <si>
    <t>02 - VÝMĚNA PDLAHOVÝCH KRYTIN V MÍSTNOSTECH CENTRÁLNÍCH OPERAČNÍCH SÁLŮ V POO A</t>
  </si>
  <si>
    <t>1,714*5 'Přepočtené koeficientem množství</t>
  </si>
  <si>
    <t>2+2+4+1+10+2+1+1+1+1+1+1</t>
  </si>
  <si>
    <t>-178957093</t>
  </si>
  <si>
    <t>-302237772</t>
  </si>
  <si>
    <t>dekontaminačníro2</t>
  </si>
  <si>
    <t>dodávka a montáž dekontaminační rohože 2,6x2,1 m s nájezdovým okrajem - R položka</t>
  </si>
  <si>
    <t>"přebroušenbí samonivelační stěrky - obdobná položka " sály</t>
  </si>
  <si>
    <t>sálysokl*1,02</t>
  </si>
  <si>
    <t>"H.1.03  Propust materiálu"3</t>
  </si>
  <si>
    <t>"CH.1.04  Propust pacientů"4</t>
  </si>
  <si>
    <t>"CH.1.08  Chodba"3</t>
  </si>
  <si>
    <t>"CH.1. 11 - Sklad pojízdného rtg"1</t>
  </si>
  <si>
    <t>"CH.1. 15 - Chodba"25</t>
  </si>
  <si>
    <t>"CH.1. 16 - Chodba"1</t>
  </si>
  <si>
    <t>"CH.1. 17 - Příprava pacientů"6</t>
  </si>
  <si>
    <t>"CH.1. 19 - Příprava pacientů" 4</t>
  </si>
  <si>
    <t>"CH.1. 21 - Příprava pacientů"5</t>
  </si>
  <si>
    <t>"CH.1. 24 - Sklad sterilního materiálu"4</t>
  </si>
  <si>
    <t>"CH.1. 26 - Operační sál č. 1"10</t>
  </si>
  <si>
    <t>"CH.1. 27 - Operační sál č. 2"10</t>
  </si>
  <si>
    <t>"CH.1. 28 - Operační sál č. 3"12</t>
  </si>
  <si>
    <t>"CH.1. 29 - Chodba čistá"6</t>
  </si>
  <si>
    <t>"H.1.03  Propust materiálu"11</t>
  </si>
  <si>
    <t>"CH.1.04  Propust pacientů"17</t>
  </si>
  <si>
    <t>"CH.1.08  Chodba"13,7</t>
  </si>
  <si>
    <t>"CH.1. 11 - Sklad pojízdného rtg"4,2</t>
  </si>
  <si>
    <t>"CH.1. 15 - Chodba"99,9</t>
  </si>
  <si>
    <t>"CH.1. 16 - Chodba"6,6</t>
  </si>
  <si>
    <t>"CH.1. 17 - Příprava pacientů"28</t>
  </si>
  <si>
    <t>"CH.1. 19 - Příprava pacientů" 17,6</t>
  </si>
  <si>
    <t>"CH.1. 21 - Příprava pacientů"21,6</t>
  </si>
  <si>
    <t>"CH.1. 24 - Sklad sterilního materiálu"17</t>
  </si>
  <si>
    <t>"CH.1. 26 - Operační sál č. 1"39,8</t>
  </si>
  <si>
    <t>"CH.1. 27 - Operační sál č. 2"39,8</t>
  </si>
  <si>
    <t>"CH.1. 28 - Operační sál č. 3"45</t>
  </si>
  <si>
    <t>"CH.1. 29 - Chodba čistá"27,7</t>
  </si>
  <si>
    <t>"CH.1.04  Propust pacientů"17,0</t>
  </si>
  <si>
    <t>"CH.1.08- Chodba" 13,7</t>
  </si>
  <si>
    <t>219,3*1,1</t>
  </si>
  <si>
    <t>"sokly</t>
  </si>
  <si>
    <t>"H.1.03  Propust materiálu"11,8*0,15*1,1</t>
  </si>
  <si>
    <t>"CH.1.04  Propust pacientů"13,7*0,15*1,1</t>
  </si>
  <si>
    <t>"CH.1.08 Chodba"12,9*0,15*1,1</t>
  </si>
  <si>
    <t>"CH.1. 11 - Sklad pojízdného rtg"7,7*0,15*1,1</t>
  </si>
  <si>
    <t>"CH.1. 15 - Chodba"48*0,15*1,1</t>
  </si>
  <si>
    <t>"CH.1. 16 - Chodba"6,1*0,15*1,1</t>
  </si>
  <si>
    <t>"CH.1. 24 - Sklad sterilního materiálu"15,8*0,15*1,1</t>
  </si>
  <si>
    <t>"CH.1. 29 - Chodba čistá"37,8*0,15*1,1</t>
  </si>
  <si>
    <t>266,609*1,1 'Přepočtené koeficientem množství</t>
  </si>
  <si>
    <t>191,8*1,1</t>
  </si>
  <si>
    <t>"CH.1. 17 - Příprava pacientů"19,1*0,15*1,1</t>
  </si>
  <si>
    <t>"CH.1. 19 - Příprava pacientů" 14,0*0,15*1,1</t>
  </si>
  <si>
    <t>"CH.1. 21 - Příprava pacientů"15,4*0,15*1,1</t>
  </si>
  <si>
    <t>"CH.1. 26 - Operační sál č. 1"22,8*0,15*1,1</t>
  </si>
  <si>
    <t>"CH.1. 27 - Operační sál č. 2"22,8*0,15*1,1</t>
  </si>
  <si>
    <t>"CH.1. 28 - Operační sál č. 3"25,2*0,15*1,1</t>
  </si>
  <si>
    <t>230,665*1,1 'Přepočtené koeficientem množství</t>
  </si>
  <si>
    <t>sály*2,5</t>
  </si>
  <si>
    <t>"H.1.03  Propust materiálu"11,8</t>
  </si>
  <si>
    <t>"CH.1.04  Propust pacientů"13,7</t>
  </si>
  <si>
    <t>"CH.1.08  Chodba"12,9</t>
  </si>
  <si>
    <t>"CH.1. 11 - Sklad pojízdného rtg"7,7</t>
  </si>
  <si>
    <t>"CH.1. 15 - Chodba"48</t>
  </si>
  <si>
    <t>"CH.1. 16 - Chodba"6,1</t>
  </si>
  <si>
    <t>"CH.1. 17 - Příprava pacientů"19,1</t>
  </si>
  <si>
    <t>"CH.1. 19 - Příprava pacientů" 14,0</t>
  </si>
  <si>
    <t>"CH.1. 21 - Příprava pacientů"15,4</t>
  </si>
  <si>
    <t>"CH.1. 24 - Sklad sterilního materiálu"15,8</t>
  </si>
  <si>
    <t>"CH.1. 26 - Operační sál č. 1"22,8</t>
  </si>
  <si>
    <t>"CH.1. 27 - Operační sál č. 2"22,8</t>
  </si>
  <si>
    <t>"CH.1. 28 - Operační sál č. 3"25,2</t>
  </si>
  <si>
    <t>"CH.1. 29 - Chodba čistá"37,8</t>
  </si>
  <si>
    <t>"H.1.03  Propust materiálu"2,2</t>
  </si>
  <si>
    <t>"CH.1.04  Propust pacientů"1,6</t>
  </si>
  <si>
    <t>"CH.1.08  Chodba"3,1</t>
  </si>
  <si>
    <t>"CH.1. 11 - Sklad pojízdného rtg"1,1</t>
  </si>
  <si>
    <t>"CH.1. 15 - Chodba"10</t>
  </si>
  <si>
    <t>"CH.1. 16 - Chodba"2,5</t>
  </si>
  <si>
    <t>20,5*1,1</t>
  </si>
  <si>
    <t>"broušení stávajícího podkladu UNIFIL" sály</t>
  </si>
  <si>
    <t>chirurgie</t>
  </si>
  <si>
    <t>574,29</t>
  </si>
  <si>
    <t>soklchirurgie</t>
  </si>
  <si>
    <t>527,32</t>
  </si>
  <si>
    <t>03 - VÝMĚNA PDLAHOVÝCH KRYTIN - CHIRURGIE-STANICE B - 3..NP- POO B</t>
  </si>
  <si>
    <t>997013213</t>
  </si>
  <si>
    <t>Vnitrostaveništní doprava suti a vybouraných hmot vodorovně do 50 m svisle ručně pro budovy a haly výšky přes 9 do 12 m</t>
  </si>
  <si>
    <t>-599962743</t>
  </si>
  <si>
    <t>2,523*5 'Přepočtené koeficientem množství</t>
  </si>
  <si>
    <t>14+8+1++1+1+1+1+1+1+1+1+1+1+1+1+1+1+1</t>
  </si>
  <si>
    <t>"přebroušenbí samonivelační stěrky - obdobná položka " chirurgie</t>
  </si>
  <si>
    <t>soklchirurgie*1,02</t>
  </si>
  <si>
    <t>"G.2.02  - Chodba"33</t>
  </si>
  <si>
    <t>"G.2.03 -  Chodba"20</t>
  </si>
  <si>
    <t>"G.2. 13 - Pokoj jednolůžkový"4</t>
  </si>
  <si>
    <t>"G.2. 16 - Pokoj dvoulůžkový"5</t>
  </si>
  <si>
    <t>"G.2. 21 - Pokoj jednolůžkový"4</t>
  </si>
  <si>
    <t>"G.2. 23 - Pokoj dvoulůžkový"5</t>
  </si>
  <si>
    <t>"G.2. 25 - Pokoj dvoulůžkový"5</t>
  </si>
  <si>
    <t>"G.2. 27 - Pokoj dvoulůžkový"5</t>
  </si>
  <si>
    <t>"G.2. 29 - Pokoj dvoulůžkový"5</t>
  </si>
  <si>
    <t>"G.2. 31 - Pokoj dvoulůžkový"5</t>
  </si>
  <si>
    <t>"G.2. 33 - Pokoj dvoulůžkový"5</t>
  </si>
  <si>
    <t>"G.2. 36 - Pokoj třílůžkový"9</t>
  </si>
  <si>
    <t>"G.2. 38 - Pokoj dvoulůžkový"5</t>
  </si>
  <si>
    <t>"G.2. 40 - Pokoj dvoulůžkový"5</t>
  </si>
  <si>
    <t>"G.2. 42 - Pokoj dvoulůžkový"5</t>
  </si>
  <si>
    <t>"G.2. 44 - Pokoj dvoulůžkový"5</t>
  </si>
  <si>
    <t>"G.2. 46 - Pokoj dvoulůžkový"5</t>
  </si>
  <si>
    <t>"G.2. 48 - Pokoj jednolůžkový"4</t>
  </si>
  <si>
    <t>"G.2. 59  -  Denní místnost"4</t>
  </si>
  <si>
    <t>"G.2.02  - Chodba"130,4</t>
  </si>
  <si>
    <t>"G.2.03 -  Chodba"79,14</t>
  </si>
  <si>
    <t>"G.2. 13 - Pokoj jednolůžkový"17,9</t>
  </si>
  <si>
    <t>"G.2. 16 - Pokoj dvoulůžkový"21,86</t>
  </si>
  <si>
    <t>"G.2. 21 - Pokoj jednolůžkový"18,68</t>
  </si>
  <si>
    <t>"G.2. 23 - Pokoj dvoulůžkový"21,69</t>
  </si>
  <si>
    <t>"G.2. 25 - Pokoj dvoulůžkový"21,62</t>
  </si>
  <si>
    <t>"G.2. 27 - Pokoj dvoulůžkový"21,69</t>
  </si>
  <si>
    <t>"G.2. 29 - Pokoj dvoulůžkový"21,62</t>
  </si>
  <si>
    <t>"G.2. 31 - Pokoj dvoulůžkový"21,50</t>
  </si>
  <si>
    <t>"G.2. 33 - Pokoj dvoulůžkový"21,35</t>
  </si>
  <si>
    <t>"G.2. 36 - Pokoj třílůžkový"32,46</t>
  </si>
  <si>
    <t>"G.2. 38 - Pokoj dvoulůžkový"21,65</t>
  </si>
  <si>
    <t>"G.2. 40 - Pokoj dvoulůžkový"21,69</t>
  </si>
  <si>
    <t>"G.2. 42 - Pokoj dvoulůžkový"21,62</t>
  </si>
  <si>
    <t>"G.2. 44 - Pokoj dvoulůžkový"21,69</t>
  </si>
  <si>
    <t>"G.2. 46 - Pokoj dvoulůžkový"21,26</t>
  </si>
  <si>
    <t>"G.2. 48 - Pokoj jednolůžkový"18,39</t>
  </si>
  <si>
    <t>"G.2. 59  -  Denní místnost"18,08</t>
  </si>
  <si>
    <t>chirurgie*1,1</t>
  </si>
  <si>
    <t>soklchirurgie*0,15*1,1</t>
  </si>
  <si>
    <t>718,727*1,1 'Přepočtené koeficientem množství</t>
  </si>
  <si>
    <t>chirurgie*2,5</t>
  </si>
  <si>
    <t>"G.2.02  - Chodba"100,44</t>
  </si>
  <si>
    <t>"G.2.03 -  Chodba"75,83</t>
  </si>
  <si>
    <t>"G.2. 13 - Pokoj jednolůžkový"20,05</t>
  </si>
  <si>
    <t>"G.2. 16 - Pokoj dvoulůžkový"18,75</t>
  </si>
  <si>
    <t>"G.2. 21 - Pokoj jednolůžkový"19,69</t>
  </si>
  <si>
    <t>"G.2. 23 - Pokoj dvoulůžkový"21,00</t>
  </si>
  <si>
    <t>"G.2. 25 - Pokoj dvoulůžkový"21,00</t>
  </si>
  <si>
    <t>"G.2. 27 - Pokoj dvoulůžkový"21,00</t>
  </si>
  <si>
    <t>"G.2. 29 - Pokoj dvoulůžkový"21,00</t>
  </si>
  <si>
    <t>"G.2. 31 - Pokoj dvoulůžkový"20,95</t>
  </si>
  <si>
    <t>"G.2. 33 - Pokoj dvoulůžkový"21,21</t>
  </si>
  <si>
    <t>"G.2. 36 - Pokoj třílůžkový"25,1</t>
  </si>
  <si>
    <t>"G.2. 38 - Pokoj dvoulůžkový"21,00</t>
  </si>
  <si>
    <t>"G.2. 40 - Pokoj dvoulůžkový"21,00</t>
  </si>
  <si>
    <t>"G.2. 42 - Pokoj dvoulůžkový"21,00</t>
  </si>
  <si>
    <t>"G.2. 44 - Pokoj dvoulůžkový"21,00</t>
  </si>
  <si>
    <t>"G.2. 46 - Pokoj dvoulůžkový"20,85</t>
  </si>
  <si>
    <t>"G.2. 48 - Pokoj jednolůžkový"19,64</t>
  </si>
  <si>
    <t>"G.2. 59  -  Denní místnost"16,81</t>
  </si>
  <si>
    <t>"G.2.02  - Chodba"10,8</t>
  </si>
  <si>
    <t>"G.2.03 -  Chodba"6,6</t>
  </si>
  <si>
    <t>"G.2. 13 - Pokoj jednolůžkový"0,8</t>
  </si>
  <si>
    <t>"G.2. 16 - Pokoj dvoulůžkový"0,8</t>
  </si>
  <si>
    <t>"G.2. 21 - Pokoj jednolůžkový"0,8</t>
  </si>
  <si>
    <t>"G.2. 23 - Pokoj dvoulůžkový"0,8</t>
  </si>
  <si>
    <t>"G.2. 25 - Pokoj dvoulůžkový"0,8</t>
  </si>
  <si>
    <t>"G.2. 27 - Pokoj dvoulůžkový"0,8</t>
  </si>
  <si>
    <t>"G.2. 29 - Pokoj dvoulůžkový"0,8</t>
  </si>
  <si>
    <t>"G.2. 31 - Pokoj dvoulůžkový"0,8</t>
  </si>
  <si>
    <t>"G.2. 33 - Pokoj dvoulůžkový"0,8</t>
  </si>
  <si>
    <t>"G.2. 38 - Pokoj dvoulůžkový"0,8</t>
  </si>
  <si>
    <t>"G.2. 40 - Pokoj dvoulůžkový"0,8</t>
  </si>
  <si>
    <t>"G.2. 42 - Pokoj dvoulůžkový"0,8</t>
  </si>
  <si>
    <t>"G.2. 44 - Pokoj dvoulůžkový"0,8</t>
  </si>
  <si>
    <t>"G.2. 46 - Pokoj dvoulůžkový"0,8</t>
  </si>
  <si>
    <t>"G.2. 48 - Pokoj jednolůžkový"0,8</t>
  </si>
  <si>
    <t>61,86*1,1</t>
  </si>
  <si>
    <t>"broušení stávajícího podkladu UNIFIL" chirurgie</t>
  </si>
  <si>
    <t>SEZNAM FIGUR</t>
  </si>
  <si>
    <t>Výměra</t>
  </si>
  <si>
    <t xml:space="preserve"> 01</t>
  </si>
  <si>
    <t>Použití figury:</t>
  </si>
  <si>
    <t>Demontáž lepených povlakových podlah bez podložky ručně</t>
  </si>
  <si>
    <t>Broušení podkladu povlakových podlah před litím stěrky</t>
  </si>
  <si>
    <t>Vyrovnání podkladu povlakových podlah stěrkou pevnosti 30 MPa tl 5 mm</t>
  </si>
  <si>
    <t>Spoj povlakových podlahovin z PVC svařováním za tepla</t>
  </si>
  <si>
    <t>Základní čištění nově položených podlahovin vysátím a setřením vlhkým mopem</t>
  </si>
  <si>
    <t>Strojní broušení podkladu před provedením lité podlahy</t>
  </si>
  <si>
    <t>Odstranění soklíků a lišt pryžových nebo plastových</t>
  </si>
  <si>
    <t>Montáž pásky dilatační povlakových podlah</t>
  </si>
  <si>
    <t>Montáž obvodových soklíků výšky do 100 mm</t>
  </si>
  <si>
    <t xml:space="preserve"> 02</t>
  </si>
  <si>
    <t xml:space="preserve"> 03</t>
  </si>
  <si>
    <t>Lepení pásů z PVC standardním lepidlem</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</si>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</sst>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9"/>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2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15"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18"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18" fillId="0" borderId="0" xfId="0" applyFont="1" applyAlignment="1">
      <alignment horizontal="left" vertical="center"/>
    </xf>
    <xf numFmtId="0" fontId="2" fillId="0" borderId="0" xfId="0" applyFont="1" applyAlignment="1">
      <alignment horizontal="left" vertical="center"/>
    </xf>
    <xf numFmtId="0" fontId="3" fillId="3" borderId="0" xfId="0" applyFont="1" applyFill="1" applyAlignment="1" applyProtection="1">
      <alignment horizontal="left" vertical="center"/>
      <protection locked="0"/>
    </xf>
    <xf numFmtId="49" fontId="3" fillId="3"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4" fontId="19" fillId="0" borderId="5" xfId="0" applyNumberFormat="1"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164" fontId="2" fillId="0" borderId="0" xfId="0" applyNumberFormat="1" applyFont="1" applyAlignment="1">
      <alignment horizontal="left" vertical="center"/>
    </xf>
    <xf numFmtId="4" fontId="20" fillId="0" borderId="0" xfId="0" applyNumberFormat="1" applyFont="1" applyAlignment="1">
      <alignment vertical="center"/>
    </xf>
    <xf numFmtId="0" fontId="20" fillId="0" borderId="0" xfId="0" applyFont="1" applyAlignment="1">
      <alignment horizontal="lef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left"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19"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5" borderId="6" xfId="0" applyFont="1" applyFill="1" applyBorder="1" applyAlignment="1">
      <alignment horizontal="center" vertical="center"/>
    </xf>
    <xf numFmtId="0" fontId="23" fillId="5" borderId="7" xfId="0" applyFont="1" applyFill="1" applyBorder="1" applyAlignment="1">
      <alignment horizontal="left" vertical="center"/>
    </xf>
    <xf numFmtId="0" fontId="0" fillId="5" borderId="7" xfId="0" applyFont="1" applyFill="1" applyBorder="1" applyAlignment="1">
      <alignment vertical="center"/>
    </xf>
    <xf numFmtId="0" fontId="23" fillId="5" borderId="7" xfId="0" applyFont="1" applyFill="1" applyBorder="1" applyAlignment="1">
      <alignment horizontal="center" vertical="center"/>
    </xf>
    <xf numFmtId="0" fontId="23" fillId="5" borderId="7" xfId="0" applyFont="1" applyFill="1" applyBorder="1" applyAlignment="1">
      <alignment horizontal="right" vertical="center"/>
    </xf>
    <xf numFmtId="0" fontId="23" fillId="5" borderId="8" xfId="0" applyFont="1" applyFill="1" applyBorder="1" applyAlignment="1">
      <alignment horizontal="center" vertical="center"/>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4"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5"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lignment vertical="center"/>
    </xf>
    <xf numFmtId="0" fontId="28" fillId="0" borderId="0" xfId="0" applyFont="1" applyAlignment="1">
      <alignment vertical="center"/>
    </xf>
    <xf numFmtId="0" fontId="28" fillId="0" borderId="0" xfId="0" applyFont="1" applyAlignment="1">
      <alignment horizontal="left" vertical="center" wrapText="1"/>
    </xf>
    <xf numFmtId="0" fontId="29" fillId="0" borderId="0" xfId="0" applyFont="1" applyAlignment="1">
      <alignment vertical="center"/>
    </xf>
    <xf numFmtId="4" fontId="29" fillId="0" borderId="0" xfId="0" applyNumberFormat="1" applyFont="1" applyAlignment="1">
      <alignment vertical="center"/>
    </xf>
    <xf numFmtId="0" fontId="4" fillId="0" borderId="0" xfId="0" applyFont="1" applyAlignment="1">
      <alignment horizontal="center" vertical="center"/>
    </xf>
    <xf numFmtId="4" fontId="30" fillId="0" borderId="14"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5" xfId="0" applyNumberFormat="1" applyFont="1" applyBorder="1" applyAlignment="1">
      <alignment vertical="center"/>
    </xf>
    <xf numFmtId="0" fontId="6" fillId="0" borderId="0" xfId="0" applyFont="1" applyAlignment="1">
      <alignment horizontal="left" vertical="center"/>
    </xf>
    <xf numFmtId="4" fontId="30" fillId="0" borderId="19" xfId="0" applyNumberFormat="1" applyFont="1" applyBorder="1" applyAlignment="1">
      <alignment vertical="center"/>
    </xf>
    <xf numFmtId="4" fontId="30" fillId="0" borderId="20" xfId="0" applyNumberFormat="1" applyFont="1" applyBorder="1" applyAlignment="1">
      <alignment vertical="center"/>
    </xf>
    <xf numFmtId="166" fontId="30" fillId="0" borderId="20" xfId="0" applyNumberFormat="1" applyFont="1" applyBorder="1" applyAlignment="1">
      <alignment vertical="center"/>
    </xf>
    <xf numFmtId="4" fontId="30" fillId="0" borderId="21" xfId="0" applyNumberFormat="1" applyFont="1" applyBorder="1" applyAlignment="1">
      <alignment vertical="center"/>
    </xf>
    <xf numFmtId="0" fontId="0" fillId="0" borderId="0" xfId="0" applyProtection="1">
      <protection locked="0"/>
    </xf>
    <xf numFmtId="0" fontId="31" fillId="0" borderId="0" xfId="0" applyFont="1" applyAlignment="1">
      <alignment horizontal="left" vertical="center"/>
    </xf>
    <xf numFmtId="0" fontId="0" fillId="0" borderId="2" xfId="0" applyBorder="1" applyProtection="1">
      <protection locked="0"/>
    </xf>
    <xf numFmtId="0" fontId="3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2"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5" borderId="0" xfId="0" applyFont="1" applyFill="1" applyAlignment="1">
      <alignment vertical="center"/>
    </xf>
    <xf numFmtId="0" fontId="5" fillId="5" borderId="6" xfId="0" applyFont="1" applyFill="1" applyBorder="1" applyAlignment="1">
      <alignment horizontal="left" vertical="center"/>
    </xf>
    <xf numFmtId="0" fontId="5" fillId="5" borderId="7" xfId="0" applyFont="1" applyFill="1" applyBorder="1" applyAlignment="1">
      <alignment horizontal="right" vertical="center"/>
    </xf>
    <xf numFmtId="0" fontId="5" fillId="5" borderId="7" xfId="0" applyFont="1" applyFill="1" applyBorder="1" applyAlignment="1">
      <alignment horizontal="center" vertical="center"/>
    </xf>
    <xf numFmtId="0" fontId="0" fillId="5" borderId="7" xfId="0" applyFont="1" applyFill="1" applyBorder="1" applyAlignment="1" applyProtection="1">
      <alignment vertical="center"/>
      <protection locked="0"/>
    </xf>
    <xf numFmtId="4" fontId="5" fillId="5" borderId="7" xfId="0" applyNumberFormat="1" applyFont="1" applyFill="1" applyBorder="1" applyAlignment="1">
      <alignment vertical="center"/>
    </xf>
    <xf numFmtId="0" fontId="0" fillId="5" borderId="8" xfId="0" applyFont="1" applyFill="1" applyBorder="1" applyAlignment="1">
      <alignment vertical="center"/>
    </xf>
    <xf numFmtId="0" fontId="0" fillId="0" borderId="10"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3" fillId="5" borderId="0" xfId="0" applyFont="1" applyFill="1" applyAlignment="1">
      <alignment horizontal="left" vertical="center"/>
    </xf>
    <xf numFmtId="0" fontId="0" fillId="5" borderId="0" xfId="0" applyFont="1" applyFill="1" applyAlignment="1" applyProtection="1">
      <alignment vertical="center"/>
      <protection locked="0"/>
    </xf>
    <xf numFmtId="0" fontId="23" fillId="5"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0" fontId="8" fillId="0" borderId="20" xfId="0" applyFont="1" applyBorder="1" applyAlignment="1" applyProtection="1">
      <alignment vertical="center"/>
      <protection locked="0"/>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3" fillId="5" borderId="16"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7" xfId="0" applyFont="1" applyFill="1" applyBorder="1" applyAlignment="1" applyProtection="1">
      <alignment horizontal="center" vertical="center" wrapText="1"/>
      <protection locked="0"/>
    </xf>
    <xf numFmtId="0" fontId="23"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5" fillId="0" borderId="0" xfId="0" applyNumberFormat="1" applyFont="1" applyAlignment="1">
      <alignment/>
    </xf>
    <xf numFmtId="166" fontId="34" fillId="0" borderId="12" xfId="0" applyNumberFormat="1" applyFont="1" applyBorder="1" applyAlignment="1">
      <alignment/>
    </xf>
    <xf numFmtId="166" fontId="34" fillId="0" borderId="13" xfId="0" applyNumberFormat="1" applyFont="1" applyBorder="1" applyAlignment="1">
      <alignment/>
    </xf>
    <xf numFmtId="4" fontId="35"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4"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3"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3" borderId="14" xfId="0" applyFont="1" applyFill="1" applyBorder="1" applyAlignment="1" applyProtection="1">
      <alignment horizontal="left" vertical="center"/>
      <protection locked="0"/>
    </xf>
    <xf numFmtId="0" fontId="24" fillId="0" borderId="0" xfId="0" applyFont="1" applyBorder="1" applyAlignment="1">
      <alignment horizontal="center" vertical="center"/>
    </xf>
    <xf numFmtId="166" fontId="24" fillId="0" borderId="0" xfId="0" applyNumberFormat="1" applyFont="1" applyBorder="1" applyAlignment="1">
      <alignment vertical="center"/>
    </xf>
    <xf numFmtId="166" fontId="24" fillId="0" borderId="15"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lignment horizontal="left" vertical="center"/>
    </xf>
    <xf numFmtId="0" fontId="37" fillId="0" borderId="0" xfId="0" applyFont="1" applyAlignment="1">
      <alignment vertical="center" wrapText="1"/>
    </xf>
    <xf numFmtId="0" fontId="0" fillId="0" borderId="14"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0" fillId="0" borderId="0" xfId="0" applyFont="1" applyAlignment="1">
      <alignment horizontal="left" vertical="center"/>
    </xf>
    <xf numFmtId="167" fontId="23" fillId="3" borderId="22" xfId="0" applyNumberFormat="1" applyFont="1" applyFill="1" applyBorder="1" applyAlignment="1" applyProtection="1">
      <alignment vertical="center"/>
      <protection locked="0"/>
    </xf>
    <xf numFmtId="0" fontId="38" fillId="0" borderId="22" xfId="0" applyFont="1" applyBorder="1" applyAlignment="1" applyProtection="1">
      <alignment horizontal="center" vertical="center"/>
      <protection locked="0"/>
    </xf>
    <xf numFmtId="49" fontId="38" fillId="0" borderId="22" xfId="0" applyNumberFormat="1"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22" xfId="0" applyFont="1" applyBorder="1" applyAlignment="1" applyProtection="1">
      <alignment horizontal="center" vertical="center" wrapText="1"/>
      <protection locked="0"/>
    </xf>
    <xf numFmtId="167" fontId="38" fillId="0" borderId="22" xfId="0" applyNumberFormat="1" applyFont="1" applyBorder="1" applyAlignment="1" applyProtection="1">
      <alignment vertical="center"/>
      <protection locked="0"/>
    </xf>
    <xf numFmtId="4" fontId="38" fillId="3"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locked="0"/>
    </xf>
    <xf numFmtId="0" fontId="39" fillId="0" borderId="3" xfId="0" applyFont="1" applyBorder="1" applyAlignment="1">
      <alignment vertical="center"/>
    </xf>
    <xf numFmtId="0" fontId="38" fillId="3" borderId="14" xfId="0" applyFont="1" applyFill="1" applyBorder="1" applyAlignment="1" applyProtection="1">
      <alignment horizontal="left" vertical="center"/>
      <protection locked="0"/>
    </xf>
    <xf numFmtId="0" fontId="38" fillId="0" borderId="0" xfId="0" applyFont="1" applyBorder="1" applyAlignment="1">
      <alignment horizontal="center"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5" fillId="0" borderId="0" xfId="0" applyFont="1" applyAlignment="1">
      <alignment horizontal="left" vertical="center" wrapText="1"/>
    </xf>
    <xf numFmtId="0" fontId="40" fillId="0" borderId="16" xfId="0" applyFont="1" applyBorder="1" applyAlignment="1">
      <alignment horizontal="left" vertical="center" wrapText="1"/>
    </xf>
    <xf numFmtId="0" fontId="40" fillId="0" borderId="22" xfId="0" applyFont="1" applyBorder="1" applyAlignment="1">
      <alignment horizontal="left" vertical="center" wrapText="1"/>
    </xf>
    <xf numFmtId="0" fontId="40" fillId="0" borderId="22" xfId="0" applyFont="1" applyBorder="1" applyAlignment="1">
      <alignment horizontal="left" vertical="center"/>
    </xf>
    <xf numFmtId="167" fontId="40"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5" fillId="0" borderId="0" xfId="0" applyFont="1" applyAlignment="1">
      <alignment horizontal="left" vertical="center"/>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2" fillId="0" borderId="28" xfId="0" applyFont="1" applyBorder="1" applyAlignment="1">
      <alignment horizontal="left" wrapText="1"/>
    </xf>
    <xf numFmtId="0" fontId="13" fillId="0" borderId="27" xfId="0" applyFont="1" applyBorder="1" applyAlignment="1">
      <alignment vertical="center" wrapText="1"/>
    </xf>
    <xf numFmtId="0" fontId="42"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xf>
    <xf numFmtId="0" fontId="43" fillId="0" borderId="0" xfId="0" applyFont="1" applyBorder="1" applyAlignment="1">
      <alignment vertical="center"/>
    </xf>
    <xf numFmtId="49" fontId="43" fillId="0" borderId="0" xfId="0" applyNumberFormat="1" applyFont="1" applyBorder="1" applyAlignment="1">
      <alignment horizontal="left" vertical="center" wrapText="1"/>
    </xf>
    <xf numFmtId="49" fontId="43" fillId="0" borderId="0" xfId="0" applyNumberFormat="1" applyFont="1" applyBorder="1" applyAlignment="1">
      <alignment vertical="center" wrapText="1"/>
    </xf>
    <xf numFmtId="0" fontId="13" fillId="0" borderId="29" xfId="0" applyFont="1" applyBorder="1" applyAlignment="1">
      <alignment vertical="center" wrapText="1"/>
    </xf>
    <xf numFmtId="0" fontId="44"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1" fillId="0" borderId="0" xfId="0" applyFont="1" applyBorder="1" applyAlignment="1">
      <alignment horizontal="center" vertical="center"/>
    </xf>
    <xf numFmtId="0" fontId="13"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center" vertical="center"/>
    </xf>
    <xf numFmtId="0" fontId="43" fillId="0" borderId="26" xfId="0" applyFont="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13" fillId="0" borderId="29" xfId="0" applyFont="1" applyBorder="1" applyAlignment="1">
      <alignment horizontal="left" vertical="center"/>
    </xf>
    <xf numFmtId="0" fontId="44"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3" fillId="0" borderId="0" xfId="0" applyFont="1" applyBorder="1" applyAlignment="1">
      <alignment horizontal="left" vertical="center" wrapText="1"/>
    </xf>
    <xf numFmtId="0" fontId="43"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Border="1" applyAlignment="1">
      <alignment vertical="top"/>
    </xf>
    <xf numFmtId="49" fontId="43"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8" t="s">
        <v>6</v>
      </c>
      <c r="AS2" s="1"/>
      <c r="AT2" s="1"/>
      <c r="AU2" s="1"/>
      <c r="AV2" s="1"/>
      <c r="AW2" s="1"/>
      <c r="AX2" s="1"/>
      <c r="AY2" s="1"/>
      <c r="AZ2" s="1"/>
      <c r="BA2" s="1"/>
      <c r="BB2" s="1"/>
      <c r="BC2" s="1"/>
      <c r="BD2" s="1"/>
      <c r="BE2" s="1"/>
      <c r="BS2" s="19" t="s">
        <v>7</v>
      </c>
      <c r="BT2" s="19" t="s">
        <v>8</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7</v>
      </c>
      <c r="BT3" s="19" t="s">
        <v>9</v>
      </c>
    </row>
    <row r="4" spans="2:71" s="1" customFormat="1" ht="24.95" customHeight="1">
      <c r="B4" s="22"/>
      <c r="D4" s="23" t="s">
        <v>10</v>
      </c>
      <c r="AR4" s="22"/>
      <c r="AS4" s="24" t="s">
        <v>11</v>
      </c>
      <c r="BE4" s="25" t="s">
        <v>12</v>
      </c>
      <c r="BS4" s="19" t="s">
        <v>13</v>
      </c>
    </row>
    <row r="5" spans="2:71" s="1" customFormat="1" ht="12" customHeight="1">
      <c r="B5" s="22"/>
      <c r="D5" s="26" t="s">
        <v>14</v>
      </c>
      <c r="K5" s="27" t="s">
        <v>15</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22"/>
      <c r="BE5" s="28" t="s">
        <v>16</v>
      </c>
      <c r="BS5" s="19" t="s">
        <v>7</v>
      </c>
    </row>
    <row r="6" spans="2:71" s="1" customFormat="1" ht="36.95" customHeight="1">
      <c r="B6" s="22"/>
      <c r="D6" s="29" t="s">
        <v>17</v>
      </c>
      <c r="K6" s="30" t="s">
        <v>18</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22"/>
      <c r="BE6" s="31"/>
      <c r="BS6" s="19" t="s">
        <v>7</v>
      </c>
    </row>
    <row r="7" spans="2:71" s="1" customFormat="1" ht="12" customHeight="1">
      <c r="B7" s="22"/>
      <c r="D7" s="32" t="s">
        <v>19</v>
      </c>
      <c r="K7" s="27" t="s">
        <v>3</v>
      </c>
      <c r="AK7" s="32" t="s">
        <v>20</v>
      </c>
      <c r="AN7" s="27" t="s">
        <v>3</v>
      </c>
      <c r="AR7" s="22"/>
      <c r="BE7" s="31"/>
      <c r="BS7" s="19" t="s">
        <v>7</v>
      </c>
    </row>
    <row r="8" spans="2:71" s="1" customFormat="1" ht="12" customHeight="1">
      <c r="B8" s="22"/>
      <c r="D8" s="32" t="s">
        <v>21</v>
      </c>
      <c r="K8" s="27" t="s">
        <v>22</v>
      </c>
      <c r="AK8" s="32" t="s">
        <v>23</v>
      </c>
      <c r="AN8" s="33" t="s">
        <v>24</v>
      </c>
      <c r="AR8" s="22"/>
      <c r="BE8" s="31"/>
      <c r="BS8" s="19" t="s">
        <v>7</v>
      </c>
    </row>
    <row r="9" spans="2:71" s="1" customFormat="1" ht="14.4" customHeight="1">
      <c r="B9" s="22"/>
      <c r="AR9" s="22"/>
      <c r="BE9" s="31"/>
      <c r="BS9" s="19" t="s">
        <v>7</v>
      </c>
    </row>
    <row r="10" spans="2:71" s="1" customFormat="1" ht="12" customHeight="1">
      <c r="B10" s="22"/>
      <c r="D10" s="32" t="s">
        <v>25</v>
      </c>
      <c r="AK10" s="32" t="s">
        <v>26</v>
      </c>
      <c r="AN10" s="27" t="s">
        <v>3</v>
      </c>
      <c r="AR10" s="22"/>
      <c r="BE10" s="31"/>
      <c r="BS10" s="19" t="s">
        <v>7</v>
      </c>
    </row>
    <row r="11" spans="2:71" s="1" customFormat="1" ht="18.45" customHeight="1">
      <c r="B11" s="22"/>
      <c r="E11" s="27" t="s">
        <v>27</v>
      </c>
      <c r="AK11" s="32" t="s">
        <v>28</v>
      </c>
      <c r="AN11" s="27" t="s">
        <v>3</v>
      </c>
      <c r="AR11" s="22"/>
      <c r="BE11" s="31"/>
      <c r="BS11" s="19" t="s">
        <v>7</v>
      </c>
    </row>
    <row r="12" spans="2:71" s="1" customFormat="1" ht="6.95" customHeight="1">
      <c r="B12" s="22"/>
      <c r="AR12" s="22"/>
      <c r="BE12" s="31"/>
      <c r="BS12" s="19" t="s">
        <v>7</v>
      </c>
    </row>
    <row r="13" spans="2:71" s="1" customFormat="1" ht="12" customHeight="1">
      <c r="B13" s="22"/>
      <c r="D13" s="32" t="s">
        <v>29</v>
      </c>
      <c r="AK13" s="32" t="s">
        <v>26</v>
      </c>
      <c r="AN13" s="34" t="s">
        <v>30</v>
      </c>
      <c r="AR13" s="22"/>
      <c r="BE13" s="31"/>
      <c r="BS13" s="19" t="s">
        <v>7</v>
      </c>
    </row>
    <row r="14" spans="2:71" ht="12">
      <c r="B14" s="22"/>
      <c r="E14" s="34" t="s">
        <v>30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N14" s="34" t="s">
        <v>30</v>
      </c>
      <c r="AR14" s="22"/>
      <c r="BE14" s="31"/>
      <c r="BS14" s="19" t="s">
        <v>7</v>
      </c>
    </row>
    <row r="15" spans="2:71" s="1" customFormat="1" ht="6.95" customHeight="1">
      <c r="B15" s="22"/>
      <c r="AR15" s="22"/>
      <c r="BE15" s="31"/>
      <c r="BS15" s="19" t="s">
        <v>4</v>
      </c>
    </row>
    <row r="16" spans="2:71" s="1" customFormat="1" ht="12" customHeight="1">
      <c r="B16" s="22"/>
      <c r="D16" s="32" t="s">
        <v>31</v>
      </c>
      <c r="AK16" s="32" t="s">
        <v>26</v>
      </c>
      <c r="AN16" s="27" t="s">
        <v>3</v>
      </c>
      <c r="AR16" s="22"/>
      <c r="BE16" s="31"/>
      <c r="BS16" s="19" t="s">
        <v>4</v>
      </c>
    </row>
    <row r="17" spans="2:71" s="1" customFormat="1" ht="18.45" customHeight="1">
      <c r="B17" s="22"/>
      <c r="E17" s="27" t="s">
        <v>32</v>
      </c>
      <c r="AK17" s="32" t="s">
        <v>28</v>
      </c>
      <c r="AN17" s="27" t="s">
        <v>3</v>
      </c>
      <c r="AR17" s="22"/>
      <c r="BE17" s="31"/>
      <c r="BS17" s="19" t="s">
        <v>33</v>
      </c>
    </row>
    <row r="18" spans="2:71" s="1" customFormat="1" ht="6.95" customHeight="1">
      <c r="B18" s="22"/>
      <c r="AR18" s="22"/>
      <c r="BE18" s="31"/>
      <c r="BS18" s="19" t="s">
        <v>7</v>
      </c>
    </row>
    <row r="19" spans="2:71" s="1" customFormat="1" ht="12" customHeight="1">
      <c r="B19" s="22"/>
      <c r="D19" s="32" t="s">
        <v>34</v>
      </c>
      <c r="AK19" s="32" t="s">
        <v>26</v>
      </c>
      <c r="AN19" s="27" t="s">
        <v>3</v>
      </c>
      <c r="AR19" s="22"/>
      <c r="BE19" s="31"/>
      <c r="BS19" s="19" t="s">
        <v>7</v>
      </c>
    </row>
    <row r="20" spans="2:71" s="1" customFormat="1" ht="18.45" customHeight="1">
      <c r="B20" s="22"/>
      <c r="E20" s="27" t="s">
        <v>35</v>
      </c>
      <c r="AK20" s="32" t="s">
        <v>28</v>
      </c>
      <c r="AN20" s="27" t="s">
        <v>3</v>
      </c>
      <c r="AR20" s="22"/>
      <c r="BE20" s="31"/>
      <c r="BS20" s="19" t="s">
        <v>4</v>
      </c>
    </row>
    <row r="21" spans="2:57" s="1" customFormat="1" ht="6.95" customHeight="1">
      <c r="B21" s="22"/>
      <c r="AR21" s="22"/>
      <c r="BE21" s="31"/>
    </row>
    <row r="22" spans="2:57" s="1" customFormat="1" ht="12" customHeight="1">
      <c r="B22" s="22"/>
      <c r="D22" s="32" t="s">
        <v>36</v>
      </c>
      <c r="AR22" s="22"/>
      <c r="BE22" s="31"/>
    </row>
    <row r="23" spans="2:57" s="1" customFormat="1" ht="47.25" customHeight="1">
      <c r="B23" s="22"/>
      <c r="E23" s="36" t="s">
        <v>37</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R23" s="22"/>
      <c r="BE23" s="31"/>
    </row>
    <row r="24" spans="2:57" s="1" customFormat="1" ht="6.95" customHeight="1">
      <c r="B24" s="22"/>
      <c r="AR24" s="22"/>
      <c r="BE24" s="31"/>
    </row>
    <row r="25" spans="2:57" s="1" customFormat="1" ht="6.95" customHeight="1">
      <c r="B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R25" s="22"/>
      <c r="BE25" s="31"/>
    </row>
    <row r="26" spans="1:57" s="2" customFormat="1" ht="25.9" customHeight="1">
      <c r="A26" s="38"/>
      <c r="B26" s="39"/>
      <c r="C26" s="38"/>
      <c r="D26" s="40" t="s">
        <v>38</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8"/>
      <c r="AQ26" s="38"/>
      <c r="AR26" s="39"/>
      <c r="BE26" s="31"/>
    </row>
    <row r="27" spans="1:57" s="2" customFormat="1" ht="6.95" customHeight="1">
      <c r="A27" s="38"/>
      <c r="B27" s="39"/>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9"/>
      <c r="BE27" s="31"/>
    </row>
    <row r="28" spans="1:57" s="2" customFormat="1" ht="12">
      <c r="A28" s="38"/>
      <c r="B28" s="39"/>
      <c r="C28" s="38"/>
      <c r="D28" s="38"/>
      <c r="E28" s="38"/>
      <c r="F28" s="38"/>
      <c r="G28" s="38"/>
      <c r="H28" s="38"/>
      <c r="I28" s="38"/>
      <c r="J28" s="38"/>
      <c r="K28" s="38"/>
      <c r="L28" s="43" t="s">
        <v>39</v>
      </c>
      <c r="M28" s="43"/>
      <c r="N28" s="43"/>
      <c r="O28" s="43"/>
      <c r="P28" s="43"/>
      <c r="Q28" s="38"/>
      <c r="R28" s="38"/>
      <c r="S28" s="38"/>
      <c r="T28" s="38"/>
      <c r="U28" s="38"/>
      <c r="V28" s="38"/>
      <c r="W28" s="43" t="s">
        <v>40</v>
      </c>
      <c r="X28" s="43"/>
      <c r="Y28" s="43"/>
      <c r="Z28" s="43"/>
      <c r="AA28" s="43"/>
      <c r="AB28" s="43"/>
      <c r="AC28" s="43"/>
      <c r="AD28" s="43"/>
      <c r="AE28" s="43"/>
      <c r="AF28" s="38"/>
      <c r="AG28" s="38"/>
      <c r="AH28" s="38"/>
      <c r="AI28" s="38"/>
      <c r="AJ28" s="38"/>
      <c r="AK28" s="43" t="s">
        <v>41</v>
      </c>
      <c r="AL28" s="43"/>
      <c r="AM28" s="43"/>
      <c r="AN28" s="43"/>
      <c r="AO28" s="43"/>
      <c r="AP28" s="38"/>
      <c r="AQ28" s="38"/>
      <c r="AR28" s="39"/>
      <c r="BE28" s="31"/>
    </row>
    <row r="29" spans="1:57" s="3" customFormat="1" ht="14.4" customHeight="1">
      <c r="A29" s="3"/>
      <c r="B29" s="44"/>
      <c r="C29" s="3"/>
      <c r="D29" s="32" t="s">
        <v>42</v>
      </c>
      <c r="E29" s="3"/>
      <c r="F29" s="32" t="s">
        <v>43</v>
      </c>
      <c r="G29" s="3"/>
      <c r="H29" s="3"/>
      <c r="I29" s="3"/>
      <c r="J29" s="3"/>
      <c r="K29" s="3"/>
      <c r="L29" s="45">
        <v>0.21</v>
      </c>
      <c r="M29" s="3"/>
      <c r="N29" s="3"/>
      <c r="O29" s="3"/>
      <c r="P29" s="3"/>
      <c r="Q29" s="3"/>
      <c r="R29" s="3"/>
      <c r="S29" s="3"/>
      <c r="T29" s="3"/>
      <c r="U29" s="3"/>
      <c r="V29" s="3"/>
      <c r="W29" s="46">
        <f>ROUND(AZ54,2)</f>
        <v>0</v>
      </c>
      <c r="X29" s="3"/>
      <c r="Y29" s="3"/>
      <c r="Z29" s="3"/>
      <c r="AA29" s="3"/>
      <c r="AB29" s="3"/>
      <c r="AC29" s="3"/>
      <c r="AD29" s="3"/>
      <c r="AE29" s="3"/>
      <c r="AF29" s="3"/>
      <c r="AG29" s="3"/>
      <c r="AH29" s="3"/>
      <c r="AI29" s="3"/>
      <c r="AJ29" s="3"/>
      <c r="AK29" s="46">
        <f>ROUND(AV54,2)</f>
        <v>0</v>
      </c>
      <c r="AL29" s="3"/>
      <c r="AM29" s="3"/>
      <c r="AN29" s="3"/>
      <c r="AO29" s="3"/>
      <c r="AP29" s="3"/>
      <c r="AQ29" s="3"/>
      <c r="AR29" s="44"/>
      <c r="BE29" s="47"/>
    </row>
    <row r="30" spans="1:57" s="3" customFormat="1" ht="14.4" customHeight="1">
      <c r="A30" s="3"/>
      <c r="B30" s="44"/>
      <c r="C30" s="3"/>
      <c r="D30" s="3"/>
      <c r="E30" s="3"/>
      <c r="F30" s="32" t="s">
        <v>44</v>
      </c>
      <c r="G30" s="3"/>
      <c r="H30" s="3"/>
      <c r="I30" s="3"/>
      <c r="J30" s="3"/>
      <c r="K30" s="3"/>
      <c r="L30" s="45">
        <v>0.15</v>
      </c>
      <c r="M30" s="3"/>
      <c r="N30" s="3"/>
      <c r="O30" s="3"/>
      <c r="P30" s="3"/>
      <c r="Q30" s="3"/>
      <c r="R30" s="3"/>
      <c r="S30" s="3"/>
      <c r="T30" s="3"/>
      <c r="U30" s="3"/>
      <c r="V30" s="3"/>
      <c r="W30" s="46">
        <f>ROUND(BA54,2)</f>
        <v>0</v>
      </c>
      <c r="X30" s="3"/>
      <c r="Y30" s="3"/>
      <c r="Z30" s="3"/>
      <c r="AA30" s="3"/>
      <c r="AB30" s="3"/>
      <c r="AC30" s="3"/>
      <c r="AD30" s="3"/>
      <c r="AE30" s="3"/>
      <c r="AF30" s="3"/>
      <c r="AG30" s="3"/>
      <c r="AH30" s="3"/>
      <c r="AI30" s="3"/>
      <c r="AJ30" s="3"/>
      <c r="AK30" s="46">
        <f>ROUND(AW54,2)</f>
        <v>0</v>
      </c>
      <c r="AL30" s="3"/>
      <c r="AM30" s="3"/>
      <c r="AN30" s="3"/>
      <c r="AO30" s="3"/>
      <c r="AP30" s="3"/>
      <c r="AQ30" s="3"/>
      <c r="AR30" s="44"/>
      <c r="BE30" s="47"/>
    </row>
    <row r="31" spans="1:57" s="3" customFormat="1" ht="14.4" customHeight="1" hidden="1">
      <c r="A31" s="3"/>
      <c r="B31" s="44"/>
      <c r="C31" s="3"/>
      <c r="D31" s="3"/>
      <c r="E31" s="3"/>
      <c r="F31" s="32" t="s">
        <v>45</v>
      </c>
      <c r="G31" s="3"/>
      <c r="H31" s="3"/>
      <c r="I31" s="3"/>
      <c r="J31" s="3"/>
      <c r="K31" s="3"/>
      <c r="L31" s="45">
        <v>0.21</v>
      </c>
      <c r="M31" s="3"/>
      <c r="N31" s="3"/>
      <c r="O31" s="3"/>
      <c r="P31" s="3"/>
      <c r="Q31" s="3"/>
      <c r="R31" s="3"/>
      <c r="S31" s="3"/>
      <c r="T31" s="3"/>
      <c r="U31" s="3"/>
      <c r="V31" s="3"/>
      <c r="W31" s="46">
        <f>ROUND(BB54,2)</f>
        <v>0</v>
      </c>
      <c r="X31" s="3"/>
      <c r="Y31" s="3"/>
      <c r="Z31" s="3"/>
      <c r="AA31" s="3"/>
      <c r="AB31" s="3"/>
      <c r="AC31" s="3"/>
      <c r="AD31" s="3"/>
      <c r="AE31" s="3"/>
      <c r="AF31" s="3"/>
      <c r="AG31" s="3"/>
      <c r="AH31" s="3"/>
      <c r="AI31" s="3"/>
      <c r="AJ31" s="3"/>
      <c r="AK31" s="46">
        <v>0</v>
      </c>
      <c r="AL31" s="3"/>
      <c r="AM31" s="3"/>
      <c r="AN31" s="3"/>
      <c r="AO31" s="3"/>
      <c r="AP31" s="3"/>
      <c r="AQ31" s="3"/>
      <c r="AR31" s="44"/>
      <c r="BE31" s="47"/>
    </row>
    <row r="32" spans="1:57" s="3" customFormat="1" ht="14.4" customHeight="1" hidden="1">
      <c r="A32" s="3"/>
      <c r="B32" s="44"/>
      <c r="C32" s="3"/>
      <c r="D32" s="3"/>
      <c r="E32" s="3"/>
      <c r="F32" s="32" t="s">
        <v>46</v>
      </c>
      <c r="G32" s="3"/>
      <c r="H32" s="3"/>
      <c r="I32" s="3"/>
      <c r="J32" s="3"/>
      <c r="K32" s="3"/>
      <c r="L32" s="45">
        <v>0.15</v>
      </c>
      <c r="M32" s="3"/>
      <c r="N32" s="3"/>
      <c r="O32" s="3"/>
      <c r="P32" s="3"/>
      <c r="Q32" s="3"/>
      <c r="R32" s="3"/>
      <c r="S32" s="3"/>
      <c r="T32" s="3"/>
      <c r="U32" s="3"/>
      <c r="V32" s="3"/>
      <c r="W32" s="46">
        <f>ROUND(BC54,2)</f>
        <v>0</v>
      </c>
      <c r="X32" s="3"/>
      <c r="Y32" s="3"/>
      <c r="Z32" s="3"/>
      <c r="AA32" s="3"/>
      <c r="AB32" s="3"/>
      <c r="AC32" s="3"/>
      <c r="AD32" s="3"/>
      <c r="AE32" s="3"/>
      <c r="AF32" s="3"/>
      <c r="AG32" s="3"/>
      <c r="AH32" s="3"/>
      <c r="AI32" s="3"/>
      <c r="AJ32" s="3"/>
      <c r="AK32" s="46">
        <v>0</v>
      </c>
      <c r="AL32" s="3"/>
      <c r="AM32" s="3"/>
      <c r="AN32" s="3"/>
      <c r="AO32" s="3"/>
      <c r="AP32" s="3"/>
      <c r="AQ32" s="3"/>
      <c r="AR32" s="44"/>
      <c r="BE32" s="47"/>
    </row>
    <row r="33" spans="1:57" s="3" customFormat="1" ht="14.4" customHeight="1" hidden="1">
      <c r="A33" s="3"/>
      <c r="B33" s="44"/>
      <c r="C33" s="3"/>
      <c r="D33" s="3"/>
      <c r="E33" s="3"/>
      <c r="F33" s="32" t="s">
        <v>47</v>
      </c>
      <c r="G33" s="3"/>
      <c r="H33" s="3"/>
      <c r="I33" s="3"/>
      <c r="J33" s="3"/>
      <c r="K33" s="3"/>
      <c r="L33" s="45">
        <v>0</v>
      </c>
      <c r="M33" s="3"/>
      <c r="N33" s="3"/>
      <c r="O33" s="3"/>
      <c r="P33" s="3"/>
      <c r="Q33" s="3"/>
      <c r="R33" s="3"/>
      <c r="S33" s="3"/>
      <c r="T33" s="3"/>
      <c r="U33" s="3"/>
      <c r="V33" s="3"/>
      <c r="W33" s="46">
        <f>ROUND(BD54,2)</f>
        <v>0</v>
      </c>
      <c r="X33" s="3"/>
      <c r="Y33" s="3"/>
      <c r="Z33" s="3"/>
      <c r="AA33" s="3"/>
      <c r="AB33" s="3"/>
      <c r="AC33" s="3"/>
      <c r="AD33" s="3"/>
      <c r="AE33" s="3"/>
      <c r="AF33" s="3"/>
      <c r="AG33" s="3"/>
      <c r="AH33" s="3"/>
      <c r="AI33" s="3"/>
      <c r="AJ33" s="3"/>
      <c r="AK33" s="46">
        <v>0</v>
      </c>
      <c r="AL33" s="3"/>
      <c r="AM33" s="3"/>
      <c r="AN33" s="3"/>
      <c r="AO33" s="3"/>
      <c r="AP33" s="3"/>
      <c r="AQ33" s="3"/>
      <c r="AR33" s="44"/>
      <c r="BE33" s="3"/>
    </row>
    <row r="34" spans="1:57" s="2" customFormat="1" ht="6.95" customHeight="1">
      <c r="A34" s="38"/>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9"/>
      <c r="BE34" s="38"/>
    </row>
    <row r="35" spans="1:57" s="2" customFormat="1" ht="25.9" customHeight="1">
      <c r="A35" s="38"/>
      <c r="B35" s="39"/>
      <c r="C35" s="48"/>
      <c r="D35" s="49" t="s">
        <v>48</v>
      </c>
      <c r="E35" s="50"/>
      <c r="F35" s="50"/>
      <c r="G35" s="50"/>
      <c r="H35" s="50"/>
      <c r="I35" s="50"/>
      <c r="J35" s="50"/>
      <c r="K35" s="50"/>
      <c r="L35" s="50"/>
      <c r="M35" s="50"/>
      <c r="N35" s="50"/>
      <c r="O35" s="50"/>
      <c r="P35" s="50"/>
      <c r="Q35" s="50"/>
      <c r="R35" s="50"/>
      <c r="S35" s="50"/>
      <c r="T35" s="51" t="s">
        <v>49</v>
      </c>
      <c r="U35" s="50"/>
      <c r="V35" s="50"/>
      <c r="W35" s="50"/>
      <c r="X35" s="52" t="s">
        <v>50</v>
      </c>
      <c r="Y35" s="50"/>
      <c r="Z35" s="50"/>
      <c r="AA35" s="50"/>
      <c r="AB35" s="50"/>
      <c r="AC35" s="50"/>
      <c r="AD35" s="50"/>
      <c r="AE35" s="50"/>
      <c r="AF35" s="50"/>
      <c r="AG35" s="50"/>
      <c r="AH35" s="50"/>
      <c r="AI35" s="50"/>
      <c r="AJ35" s="50"/>
      <c r="AK35" s="53">
        <f>SUM(AK26:AK33)</f>
        <v>0</v>
      </c>
      <c r="AL35" s="50"/>
      <c r="AM35" s="50"/>
      <c r="AN35" s="50"/>
      <c r="AO35" s="54"/>
      <c r="AP35" s="48"/>
      <c r="AQ35" s="48"/>
      <c r="AR35" s="39"/>
      <c r="BE35" s="38"/>
    </row>
    <row r="36" spans="1:57" s="2" customFormat="1" ht="6.95" customHeight="1">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9"/>
      <c r="BE36" s="38"/>
    </row>
    <row r="37" spans="1:57" s="2" customFormat="1" ht="6.95" customHeight="1">
      <c r="A37" s="38"/>
      <c r="B37" s="55"/>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39"/>
      <c r="BE37" s="38"/>
    </row>
    <row r="41" spans="1:57" s="2" customFormat="1" ht="6.95" customHeight="1">
      <c r="A41" s="38"/>
      <c r="B41" s="57"/>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39"/>
      <c r="BE41" s="38"/>
    </row>
    <row r="42" spans="1:57" s="2" customFormat="1" ht="24.95" customHeight="1">
      <c r="A42" s="38"/>
      <c r="B42" s="39"/>
      <c r="C42" s="23" t="s">
        <v>51</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9"/>
      <c r="BE42" s="38"/>
    </row>
    <row r="43" spans="1:57" s="2" customFormat="1" ht="6.95" customHeight="1">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9"/>
      <c r="BE43" s="38"/>
    </row>
    <row r="44" spans="1:57" s="4" customFormat="1" ht="12" customHeight="1">
      <c r="A44" s="4"/>
      <c r="B44" s="59"/>
      <c r="C44" s="32" t="s">
        <v>14</v>
      </c>
      <c r="D44" s="4"/>
      <c r="E44" s="4"/>
      <c r="F44" s="4"/>
      <c r="G44" s="4"/>
      <c r="H44" s="4"/>
      <c r="I44" s="4"/>
      <c r="J44" s="4"/>
      <c r="K44" s="4"/>
      <c r="L44" s="4" t="str">
        <f>K5</f>
        <v>202020</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59"/>
      <c r="BE44" s="4"/>
    </row>
    <row r="45" spans="1:57" s="5" customFormat="1" ht="36.95" customHeight="1">
      <c r="A45" s="5"/>
      <c r="B45" s="60"/>
      <c r="C45" s="61" t="s">
        <v>17</v>
      </c>
      <c r="D45" s="5"/>
      <c r="E45" s="5"/>
      <c r="F45" s="5"/>
      <c r="G45" s="5"/>
      <c r="H45" s="5"/>
      <c r="I45" s="5"/>
      <c r="J45" s="5"/>
      <c r="K45" s="5"/>
      <c r="L45" s="62" t="str">
        <f>K6</f>
        <v>ON JIČÍN - VÝMĚNA PODLAHOVÝCH KRYTIN</v>
      </c>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60"/>
      <c r="BE45" s="5"/>
    </row>
    <row r="46" spans="1:57" s="2" customFormat="1" ht="6.95" customHeight="1">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9"/>
      <c r="BE46" s="38"/>
    </row>
    <row r="47" spans="1:57" s="2" customFormat="1" ht="12" customHeight="1">
      <c r="A47" s="38"/>
      <c r="B47" s="39"/>
      <c r="C47" s="32" t="s">
        <v>21</v>
      </c>
      <c r="D47" s="38"/>
      <c r="E47" s="38"/>
      <c r="F47" s="38"/>
      <c r="G47" s="38"/>
      <c r="H47" s="38"/>
      <c r="I47" s="38"/>
      <c r="J47" s="38"/>
      <c r="K47" s="38"/>
      <c r="L47" s="63" t="str">
        <f>IF(K8="","",K8)</f>
        <v>JIČÍN</v>
      </c>
      <c r="M47" s="38"/>
      <c r="N47" s="38"/>
      <c r="O47" s="38"/>
      <c r="P47" s="38"/>
      <c r="Q47" s="38"/>
      <c r="R47" s="38"/>
      <c r="S47" s="38"/>
      <c r="T47" s="38"/>
      <c r="U47" s="38"/>
      <c r="V47" s="38"/>
      <c r="W47" s="38"/>
      <c r="X47" s="38"/>
      <c r="Y47" s="38"/>
      <c r="Z47" s="38"/>
      <c r="AA47" s="38"/>
      <c r="AB47" s="38"/>
      <c r="AC47" s="38"/>
      <c r="AD47" s="38"/>
      <c r="AE47" s="38"/>
      <c r="AF47" s="38"/>
      <c r="AG47" s="38"/>
      <c r="AH47" s="38"/>
      <c r="AI47" s="32" t="s">
        <v>23</v>
      </c>
      <c r="AJ47" s="38"/>
      <c r="AK47" s="38"/>
      <c r="AL47" s="38"/>
      <c r="AM47" s="64" t="str">
        <f>IF(AN8="","",AN8)</f>
        <v>29. 3. 2020</v>
      </c>
      <c r="AN47" s="64"/>
      <c r="AO47" s="38"/>
      <c r="AP47" s="38"/>
      <c r="AQ47" s="38"/>
      <c r="AR47" s="39"/>
      <c r="BE47" s="38"/>
    </row>
    <row r="48" spans="1:57" s="2" customFormat="1" ht="6.95" customHeight="1">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9"/>
      <c r="BE48" s="38"/>
    </row>
    <row r="49" spans="1:57" s="2" customFormat="1" ht="15.15" customHeight="1">
      <c r="A49" s="38"/>
      <c r="B49" s="39"/>
      <c r="C49" s="32" t="s">
        <v>25</v>
      </c>
      <c r="D49" s="38"/>
      <c r="E49" s="38"/>
      <c r="F49" s="38"/>
      <c r="G49" s="38"/>
      <c r="H49" s="38"/>
      <c r="I49" s="38"/>
      <c r="J49" s="38"/>
      <c r="K49" s="38"/>
      <c r="L49" s="4" t="str">
        <f>IF(E11="","",E11)</f>
        <v>KRÁLOVÉHRADECKÝ KRAJ</v>
      </c>
      <c r="M49" s="38"/>
      <c r="N49" s="38"/>
      <c r="O49" s="38"/>
      <c r="P49" s="38"/>
      <c r="Q49" s="38"/>
      <c r="R49" s="38"/>
      <c r="S49" s="38"/>
      <c r="T49" s="38"/>
      <c r="U49" s="38"/>
      <c r="V49" s="38"/>
      <c r="W49" s="38"/>
      <c r="X49" s="38"/>
      <c r="Y49" s="38"/>
      <c r="Z49" s="38"/>
      <c r="AA49" s="38"/>
      <c r="AB49" s="38"/>
      <c r="AC49" s="38"/>
      <c r="AD49" s="38"/>
      <c r="AE49" s="38"/>
      <c r="AF49" s="38"/>
      <c r="AG49" s="38"/>
      <c r="AH49" s="38"/>
      <c r="AI49" s="32" t="s">
        <v>31</v>
      </c>
      <c r="AJ49" s="38"/>
      <c r="AK49" s="38"/>
      <c r="AL49" s="38"/>
      <c r="AM49" s="65" t="str">
        <f>IF(E17="","",E17)</f>
        <v>-----</v>
      </c>
      <c r="AN49" s="4"/>
      <c r="AO49" s="4"/>
      <c r="AP49" s="4"/>
      <c r="AQ49" s="38"/>
      <c r="AR49" s="39"/>
      <c r="AS49" s="66" t="s">
        <v>52</v>
      </c>
      <c r="AT49" s="67"/>
      <c r="AU49" s="68"/>
      <c r="AV49" s="68"/>
      <c r="AW49" s="68"/>
      <c r="AX49" s="68"/>
      <c r="AY49" s="68"/>
      <c r="AZ49" s="68"/>
      <c r="BA49" s="68"/>
      <c r="BB49" s="68"/>
      <c r="BC49" s="68"/>
      <c r="BD49" s="69"/>
      <c r="BE49" s="38"/>
    </row>
    <row r="50" spans="1:57" s="2" customFormat="1" ht="15.15" customHeight="1">
      <c r="A50" s="38"/>
      <c r="B50" s="39"/>
      <c r="C50" s="32" t="s">
        <v>29</v>
      </c>
      <c r="D50" s="38"/>
      <c r="E50" s="38"/>
      <c r="F50" s="38"/>
      <c r="G50" s="38"/>
      <c r="H50" s="38"/>
      <c r="I50" s="38"/>
      <c r="J50" s="38"/>
      <c r="K50" s="38"/>
      <c r="L50" s="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2" t="s">
        <v>34</v>
      </c>
      <c r="AJ50" s="38"/>
      <c r="AK50" s="38"/>
      <c r="AL50" s="38"/>
      <c r="AM50" s="65" t="str">
        <f>IF(E20="","",E20)</f>
        <v>ING. LUBOŠ KASPER</v>
      </c>
      <c r="AN50" s="4"/>
      <c r="AO50" s="4"/>
      <c r="AP50" s="4"/>
      <c r="AQ50" s="38"/>
      <c r="AR50" s="39"/>
      <c r="AS50" s="70"/>
      <c r="AT50" s="71"/>
      <c r="AU50" s="72"/>
      <c r="AV50" s="72"/>
      <c r="AW50" s="72"/>
      <c r="AX50" s="72"/>
      <c r="AY50" s="72"/>
      <c r="AZ50" s="72"/>
      <c r="BA50" s="72"/>
      <c r="BB50" s="72"/>
      <c r="BC50" s="72"/>
      <c r="BD50" s="73"/>
      <c r="BE50" s="38"/>
    </row>
    <row r="51" spans="1:57" s="2" customFormat="1" ht="10.8" customHeight="1">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9"/>
      <c r="AS51" s="70"/>
      <c r="AT51" s="71"/>
      <c r="AU51" s="72"/>
      <c r="AV51" s="72"/>
      <c r="AW51" s="72"/>
      <c r="AX51" s="72"/>
      <c r="AY51" s="72"/>
      <c r="AZ51" s="72"/>
      <c r="BA51" s="72"/>
      <c r="BB51" s="72"/>
      <c r="BC51" s="72"/>
      <c r="BD51" s="73"/>
      <c r="BE51" s="38"/>
    </row>
    <row r="52" spans="1:57" s="2" customFormat="1" ht="29.25" customHeight="1">
      <c r="A52" s="38"/>
      <c r="B52" s="39"/>
      <c r="C52" s="74" t="s">
        <v>53</v>
      </c>
      <c r="D52" s="75"/>
      <c r="E52" s="75"/>
      <c r="F52" s="75"/>
      <c r="G52" s="75"/>
      <c r="H52" s="76"/>
      <c r="I52" s="77" t="s">
        <v>54</v>
      </c>
      <c r="J52" s="75"/>
      <c r="K52" s="75"/>
      <c r="L52" s="75"/>
      <c r="M52" s="75"/>
      <c r="N52" s="75"/>
      <c r="O52" s="75"/>
      <c r="P52" s="75"/>
      <c r="Q52" s="75"/>
      <c r="R52" s="75"/>
      <c r="S52" s="75"/>
      <c r="T52" s="75"/>
      <c r="U52" s="75"/>
      <c r="V52" s="75"/>
      <c r="W52" s="75"/>
      <c r="X52" s="75"/>
      <c r="Y52" s="75"/>
      <c r="Z52" s="75"/>
      <c r="AA52" s="75"/>
      <c r="AB52" s="75"/>
      <c r="AC52" s="75"/>
      <c r="AD52" s="75"/>
      <c r="AE52" s="75"/>
      <c r="AF52" s="75"/>
      <c r="AG52" s="78" t="s">
        <v>55</v>
      </c>
      <c r="AH52" s="75"/>
      <c r="AI52" s="75"/>
      <c r="AJ52" s="75"/>
      <c r="AK52" s="75"/>
      <c r="AL52" s="75"/>
      <c r="AM52" s="75"/>
      <c r="AN52" s="77" t="s">
        <v>56</v>
      </c>
      <c r="AO52" s="75"/>
      <c r="AP52" s="75"/>
      <c r="AQ52" s="79" t="s">
        <v>57</v>
      </c>
      <c r="AR52" s="39"/>
      <c r="AS52" s="80" t="s">
        <v>58</v>
      </c>
      <c r="AT52" s="81" t="s">
        <v>59</v>
      </c>
      <c r="AU52" s="81" t="s">
        <v>60</v>
      </c>
      <c r="AV52" s="81" t="s">
        <v>61</v>
      </c>
      <c r="AW52" s="81" t="s">
        <v>62</v>
      </c>
      <c r="AX52" s="81" t="s">
        <v>63</v>
      </c>
      <c r="AY52" s="81" t="s">
        <v>64</v>
      </c>
      <c r="AZ52" s="81" t="s">
        <v>65</v>
      </c>
      <c r="BA52" s="81" t="s">
        <v>66</v>
      </c>
      <c r="BB52" s="81" t="s">
        <v>67</v>
      </c>
      <c r="BC52" s="81" t="s">
        <v>68</v>
      </c>
      <c r="BD52" s="82" t="s">
        <v>69</v>
      </c>
      <c r="BE52" s="38"/>
    </row>
    <row r="53" spans="1:57" s="2" customFormat="1" ht="10.8" customHeight="1">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9"/>
      <c r="AS53" s="83"/>
      <c r="AT53" s="84"/>
      <c r="AU53" s="84"/>
      <c r="AV53" s="84"/>
      <c r="AW53" s="84"/>
      <c r="AX53" s="84"/>
      <c r="AY53" s="84"/>
      <c r="AZ53" s="84"/>
      <c r="BA53" s="84"/>
      <c r="BB53" s="84"/>
      <c r="BC53" s="84"/>
      <c r="BD53" s="85"/>
      <c r="BE53" s="38"/>
    </row>
    <row r="54" spans="1:90" s="6" customFormat="1" ht="32.4" customHeight="1">
      <c r="A54" s="6"/>
      <c r="B54" s="86"/>
      <c r="C54" s="87" t="s">
        <v>70</v>
      </c>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9">
        <f>ROUND(SUM(AG55:AG57),2)</f>
        <v>0</v>
      </c>
      <c r="AH54" s="89"/>
      <c r="AI54" s="89"/>
      <c r="AJ54" s="89"/>
      <c r="AK54" s="89"/>
      <c r="AL54" s="89"/>
      <c r="AM54" s="89"/>
      <c r="AN54" s="90">
        <f>SUM(AG54,AT54)</f>
        <v>0</v>
      </c>
      <c r="AO54" s="90"/>
      <c r="AP54" s="90"/>
      <c r="AQ54" s="91" t="s">
        <v>3</v>
      </c>
      <c r="AR54" s="86"/>
      <c r="AS54" s="92">
        <f>ROUND(SUM(AS55:AS57),2)</f>
        <v>0</v>
      </c>
      <c r="AT54" s="93">
        <f>ROUND(SUM(AV54:AW54),2)</f>
        <v>0</v>
      </c>
      <c r="AU54" s="94">
        <f>ROUND(SUM(AU55:AU57),5)</f>
        <v>0</v>
      </c>
      <c r="AV54" s="93">
        <f>ROUND(AZ54*L29,2)</f>
        <v>0</v>
      </c>
      <c r="AW54" s="93">
        <f>ROUND(BA54*L30,2)</f>
        <v>0</v>
      </c>
      <c r="AX54" s="93">
        <f>ROUND(BB54*L29,2)</f>
        <v>0</v>
      </c>
      <c r="AY54" s="93">
        <f>ROUND(BC54*L30,2)</f>
        <v>0</v>
      </c>
      <c r="AZ54" s="93">
        <f>ROUND(SUM(AZ55:AZ57),2)</f>
        <v>0</v>
      </c>
      <c r="BA54" s="93">
        <f>ROUND(SUM(BA55:BA57),2)</f>
        <v>0</v>
      </c>
      <c r="BB54" s="93">
        <f>ROUND(SUM(BB55:BB57),2)</f>
        <v>0</v>
      </c>
      <c r="BC54" s="93">
        <f>ROUND(SUM(BC55:BC57),2)</f>
        <v>0</v>
      </c>
      <c r="BD54" s="95">
        <f>ROUND(SUM(BD55:BD57),2)</f>
        <v>0</v>
      </c>
      <c r="BE54" s="6"/>
      <c r="BS54" s="96" t="s">
        <v>71</v>
      </c>
      <c r="BT54" s="96" t="s">
        <v>72</v>
      </c>
      <c r="BU54" s="97" t="s">
        <v>73</v>
      </c>
      <c r="BV54" s="96" t="s">
        <v>74</v>
      </c>
      <c r="BW54" s="96" t="s">
        <v>5</v>
      </c>
      <c r="BX54" s="96" t="s">
        <v>75</v>
      </c>
      <c r="CL54" s="96" t="s">
        <v>3</v>
      </c>
    </row>
    <row r="55" spans="1:91" s="7" customFormat="1" ht="24.75" customHeight="1">
      <c r="A55" s="98" t="s">
        <v>76</v>
      </c>
      <c r="B55" s="99"/>
      <c r="C55" s="100"/>
      <c r="D55" s="101" t="s">
        <v>77</v>
      </c>
      <c r="E55" s="101"/>
      <c r="F55" s="101"/>
      <c r="G55" s="101"/>
      <c r="H55" s="101"/>
      <c r="I55" s="102"/>
      <c r="J55" s="101" t="s">
        <v>78</v>
      </c>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3">
        <f>'01 - VÝMĚNA PDLAHOVÝCH KR...'!J30</f>
        <v>0</v>
      </c>
      <c r="AH55" s="102"/>
      <c r="AI55" s="102"/>
      <c r="AJ55" s="102"/>
      <c r="AK55" s="102"/>
      <c r="AL55" s="102"/>
      <c r="AM55" s="102"/>
      <c r="AN55" s="103">
        <f>SUM(AG55,AT55)</f>
        <v>0</v>
      </c>
      <c r="AO55" s="102"/>
      <c r="AP55" s="102"/>
      <c r="AQ55" s="104" t="s">
        <v>79</v>
      </c>
      <c r="AR55" s="99"/>
      <c r="AS55" s="105">
        <v>0</v>
      </c>
      <c r="AT55" s="106">
        <f>ROUND(SUM(AV55:AW55),2)</f>
        <v>0</v>
      </c>
      <c r="AU55" s="107">
        <f>'01 - VÝMĚNA PDLAHOVÝCH KR...'!P85</f>
        <v>0</v>
      </c>
      <c r="AV55" s="106">
        <f>'01 - VÝMĚNA PDLAHOVÝCH KR...'!J33</f>
        <v>0</v>
      </c>
      <c r="AW55" s="106">
        <f>'01 - VÝMĚNA PDLAHOVÝCH KR...'!J34</f>
        <v>0</v>
      </c>
      <c r="AX55" s="106">
        <f>'01 - VÝMĚNA PDLAHOVÝCH KR...'!J35</f>
        <v>0</v>
      </c>
      <c r="AY55" s="106">
        <f>'01 - VÝMĚNA PDLAHOVÝCH KR...'!J36</f>
        <v>0</v>
      </c>
      <c r="AZ55" s="106">
        <f>'01 - VÝMĚNA PDLAHOVÝCH KR...'!F33</f>
        <v>0</v>
      </c>
      <c r="BA55" s="106">
        <f>'01 - VÝMĚNA PDLAHOVÝCH KR...'!F34</f>
        <v>0</v>
      </c>
      <c r="BB55" s="106">
        <f>'01 - VÝMĚNA PDLAHOVÝCH KR...'!F35</f>
        <v>0</v>
      </c>
      <c r="BC55" s="106">
        <f>'01 - VÝMĚNA PDLAHOVÝCH KR...'!F36</f>
        <v>0</v>
      </c>
      <c r="BD55" s="108">
        <f>'01 - VÝMĚNA PDLAHOVÝCH KR...'!F37</f>
        <v>0</v>
      </c>
      <c r="BE55" s="7"/>
      <c r="BT55" s="109" t="s">
        <v>80</v>
      </c>
      <c r="BV55" s="109" t="s">
        <v>74</v>
      </c>
      <c r="BW55" s="109" t="s">
        <v>81</v>
      </c>
      <c r="BX55" s="109" t="s">
        <v>5</v>
      </c>
      <c r="CL55" s="109" t="s">
        <v>3</v>
      </c>
      <c r="CM55" s="109" t="s">
        <v>82</v>
      </c>
    </row>
    <row r="56" spans="1:91" s="7" customFormat="1" ht="37.5" customHeight="1">
      <c r="A56" s="98" t="s">
        <v>76</v>
      </c>
      <c r="B56" s="99"/>
      <c r="C56" s="100"/>
      <c r="D56" s="101" t="s">
        <v>83</v>
      </c>
      <c r="E56" s="101"/>
      <c r="F56" s="101"/>
      <c r="G56" s="101"/>
      <c r="H56" s="101"/>
      <c r="I56" s="102"/>
      <c r="J56" s="101" t="s">
        <v>84</v>
      </c>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3">
        <f>'02 - VÝMĚNA PDLAHOVÝCH KR...'!J30</f>
        <v>0</v>
      </c>
      <c r="AH56" s="102"/>
      <c r="AI56" s="102"/>
      <c r="AJ56" s="102"/>
      <c r="AK56" s="102"/>
      <c r="AL56" s="102"/>
      <c r="AM56" s="102"/>
      <c r="AN56" s="103">
        <f>SUM(AG56,AT56)</f>
        <v>0</v>
      </c>
      <c r="AO56" s="102"/>
      <c r="AP56" s="102"/>
      <c r="AQ56" s="104" t="s">
        <v>79</v>
      </c>
      <c r="AR56" s="99"/>
      <c r="AS56" s="105">
        <v>0</v>
      </c>
      <c r="AT56" s="106">
        <f>ROUND(SUM(AV56:AW56),2)</f>
        <v>0</v>
      </c>
      <c r="AU56" s="107">
        <f>'02 - VÝMĚNA PDLAHOVÝCH KR...'!P85</f>
        <v>0</v>
      </c>
      <c r="AV56" s="106">
        <f>'02 - VÝMĚNA PDLAHOVÝCH KR...'!J33</f>
        <v>0</v>
      </c>
      <c r="AW56" s="106">
        <f>'02 - VÝMĚNA PDLAHOVÝCH KR...'!J34</f>
        <v>0</v>
      </c>
      <c r="AX56" s="106">
        <f>'02 - VÝMĚNA PDLAHOVÝCH KR...'!J35</f>
        <v>0</v>
      </c>
      <c r="AY56" s="106">
        <f>'02 - VÝMĚNA PDLAHOVÝCH KR...'!J36</f>
        <v>0</v>
      </c>
      <c r="AZ56" s="106">
        <f>'02 - VÝMĚNA PDLAHOVÝCH KR...'!F33</f>
        <v>0</v>
      </c>
      <c r="BA56" s="106">
        <f>'02 - VÝMĚNA PDLAHOVÝCH KR...'!F34</f>
        <v>0</v>
      </c>
      <c r="BB56" s="106">
        <f>'02 - VÝMĚNA PDLAHOVÝCH KR...'!F35</f>
        <v>0</v>
      </c>
      <c r="BC56" s="106">
        <f>'02 - VÝMĚNA PDLAHOVÝCH KR...'!F36</f>
        <v>0</v>
      </c>
      <c r="BD56" s="108">
        <f>'02 - VÝMĚNA PDLAHOVÝCH KR...'!F37</f>
        <v>0</v>
      </c>
      <c r="BE56" s="7"/>
      <c r="BT56" s="109" t="s">
        <v>80</v>
      </c>
      <c r="BV56" s="109" t="s">
        <v>74</v>
      </c>
      <c r="BW56" s="109" t="s">
        <v>85</v>
      </c>
      <c r="BX56" s="109" t="s">
        <v>5</v>
      </c>
      <c r="CL56" s="109" t="s">
        <v>3</v>
      </c>
      <c r="CM56" s="109" t="s">
        <v>82</v>
      </c>
    </row>
    <row r="57" spans="1:91" s="7" customFormat="1" ht="37.5" customHeight="1">
      <c r="A57" s="98" t="s">
        <v>76</v>
      </c>
      <c r="B57" s="99"/>
      <c r="C57" s="100"/>
      <c r="D57" s="101" t="s">
        <v>86</v>
      </c>
      <c r="E57" s="101"/>
      <c r="F57" s="101"/>
      <c r="G57" s="101"/>
      <c r="H57" s="101"/>
      <c r="I57" s="102"/>
      <c r="J57" s="101" t="s">
        <v>87</v>
      </c>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3">
        <f>'03 - VÝMĚNA PDLAHOVÝCH KR...'!J30</f>
        <v>0</v>
      </c>
      <c r="AH57" s="102"/>
      <c r="AI57" s="102"/>
      <c r="AJ57" s="102"/>
      <c r="AK57" s="102"/>
      <c r="AL57" s="102"/>
      <c r="AM57" s="102"/>
      <c r="AN57" s="103">
        <f>SUM(AG57,AT57)</f>
        <v>0</v>
      </c>
      <c r="AO57" s="102"/>
      <c r="AP57" s="102"/>
      <c r="AQ57" s="104" t="s">
        <v>79</v>
      </c>
      <c r="AR57" s="99"/>
      <c r="AS57" s="110">
        <v>0</v>
      </c>
      <c r="AT57" s="111">
        <f>ROUND(SUM(AV57:AW57),2)</f>
        <v>0</v>
      </c>
      <c r="AU57" s="112">
        <f>'03 - VÝMĚNA PDLAHOVÝCH KR...'!P85</f>
        <v>0</v>
      </c>
      <c r="AV57" s="111">
        <f>'03 - VÝMĚNA PDLAHOVÝCH KR...'!J33</f>
        <v>0</v>
      </c>
      <c r="AW57" s="111">
        <f>'03 - VÝMĚNA PDLAHOVÝCH KR...'!J34</f>
        <v>0</v>
      </c>
      <c r="AX57" s="111">
        <f>'03 - VÝMĚNA PDLAHOVÝCH KR...'!J35</f>
        <v>0</v>
      </c>
      <c r="AY57" s="111">
        <f>'03 - VÝMĚNA PDLAHOVÝCH KR...'!J36</f>
        <v>0</v>
      </c>
      <c r="AZ57" s="111">
        <f>'03 - VÝMĚNA PDLAHOVÝCH KR...'!F33</f>
        <v>0</v>
      </c>
      <c r="BA57" s="111">
        <f>'03 - VÝMĚNA PDLAHOVÝCH KR...'!F34</f>
        <v>0</v>
      </c>
      <c r="BB57" s="111">
        <f>'03 - VÝMĚNA PDLAHOVÝCH KR...'!F35</f>
        <v>0</v>
      </c>
      <c r="BC57" s="111">
        <f>'03 - VÝMĚNA PDLAHOVÝCH KR...'!F36</f>
        <v>0</v>
      </c>
      <c r="BD57" s="113">
        <f>'03 - VÝMĚNA PDLAHOVÝCH KR...'!F37</f>
        <v>0</v>
      </c>
      <c r="BE57" s="7"/>
      <c r="BT57" s="109" t="s">
        <v>80</v>
      </c>
      <c r="BV57" s="109" t="s">
        <v>74</v>
      </c>
      <c r="BW57" s="109" t="s">
        <v>88</v>
      </c>
      <c r="BX57" s="109" t="s">
        <v>5</v>
      </c>
      <c r="CL57" s="109" t="s">
        <v>3</v>
      </c>
      <c r="CM57" s="109" t="s">
        <v>82</v>
      </c>
    </row>
    <row r="58" spans="1:57" s="2" customFormat="1" ht="30" customHeight="1">
      <c r="A58" s="38"/>
      <c r="B58" s="39"/>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9"/>
      <c r="AS58" s="38"/>
      <c r="AT58" s="38"/>
      <c r="AU58" s="38"/>
      <c r="AV58" s="38"/>
      <c r="AW58" s="38"/>
      <c r="AX58" s="38"/>
      <c r="AY58" s="38"/>
      <c r="AZ58" s="38"/>
      <c r="BA58" s="38"/>
      <c r="BB58" s="38"/>
      <c r="BC58" s="38"/>
      <c r="BD58" s="38"/>
      <c r="BE58" s="38"/>
    </row>
    <row r="59" spans="1:57" s="2" customFormat="1" ht="6.95" customHeight="1">
      <c r="A59" s="38"/>
      <c r="B59" s="55"/>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39"/>
      <c r="AS59" s="38"/>
      <c r="AT59" s="38"/>
      <c r="AU59" s="38"/>
      <c r="AV59" s="38"/>
      <c r="AW59" s="38"/>
      <c r="AX59" s="38"/>
      <c r="AY59" s="38"/>
      <c r="AZ59" s="38"/>
      <c r="BA59" s="38"/>
      <c r="BB59" s="38"/>
      <c r="BC59" s="38"/>
      <c r="BD59" s="38"/>
      <c r="BE59" s="38"/>
    </row>
  </sheetData>
  <mergeCells count="50">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N57:AP57"/>
    <mergeCell ref="AG57:AM57"/>
    <mergeCell ref="D57:H57"/>
    <mergeCell ref="J57:AF57"/>
    <mergeCell ref="AG54:AM54"/>
    <mergeCell ref="AN54:AP54"/>
    <mergeCell ref="AR2:BE2"/>
  </mergeCells>
  <hyperlinks>
    <hyperlink ref="A55" location="'01 - VÝMĚNA PDLAHOVÝCH KR...'!C2" display="/"/>
    <hyperlink ref="A56" location="'02 - VÝMĚNA PDLAHOVÝCH KR...'!C2" display="/"/>
    <hyperlink ref="A57" location="'03 - VÝMĚNA PDLAHOVÝCH KR...'!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0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14"/>
      <c r="L2" s="18" t="s">
        <v>6</v>
      </c>
      <c r="M2" s="1"/>
      <c r="N2" s="1"/>
      <c r="O2" s="1"/>
      <c r="P2" s="1"/>
      <c r="Q2" s="1"/>
      <c r="R2" s="1"/>
      <c r="S2" s="1"/>
      <c r="T2" s="1"/>
      <c r="U2" s="1"/>
      <c r="V2" s="1"/>
      <c r="AT2" s="19" t="s">
        <v>81</v>
      </c>
      <c r="AZ2" s="115" t="s">
        <v>89</v>
      </c>
      <c r="BA2" s="115" t="s">
        <v>89</v>
      </c>
      <c r="BB2" s="115" t="s">
        <v>3</v>
      </c>
      <c r="BC2" s="115" t="s">
        <v>90</v>
      </c>
      <c r="BD2" s="115" t="s">
        <v>82</v>
      </c>
    </row>
    <row r="3" spans="2:56" s="1" customFormat="1" ht="6.95" customHeight="1">
      <c r="B3" s="20"/>
      <c r="C3" s="21"/>
      <c r="D3" s="21"/>
      <c r="E3" s="21"/>
      <c r="F3" s="21"/>
      <c r="G3" s="21"/>
      <c r="H3" s="21"/>
      <c r="I3" s="116"/>
      <c r="J3" s="21"/>
      <c r="K3" s="21"/>
      <c r="L3" s="22"/>
      <c r="AT3" s="19" t="s">
        <v>82</v>
      </c>
      <c r="AZ3" s="115" t="s">
        <v>91</v>
      </c>
      <c r="BA3" s="115" t="s">
        <v>91</v>
      </c>
      <c r="BB3" s="115" t="s">
        <v>3</v>
      </c>
      <c r="BC3" s="115" t="s">
        <v>92</v>
      </c>
      <c r="BD3" s="115" t="s">
        <v>82</v>
      </c>
    </row>
    <row r="4" spans="2:46" s="1" customFormat="1" ht="24.95" customHeight="1">
      <c r="B4" s="22"/>
      <c r="D4" s="23" t="s">
        <v>93</v>
      </c>
      <c r="I4" s="114"/>
      <c r="L4" s="22"/>
      <c r="M4" s="117" t="s">
        <v>11</v>
      </c>
      <c r="AT4" s="19" t="s">
        <v>4</v>
      </c>
    </row>
    <row r="5" spans="2:12" s="1" customFormat="1" ht="6.95" customHeight="1">
      <c r="B5" s="22"/>
      <c r="I5" s="114"/>
      <c r="L5" s="22"/>
    </row>
    <row r="6" spans="2:12" s="1" customFormat="1" ht="12" customHeight="1">
      <c r="B6" s="22"/>
      <c r="D6" s="32" t="s">
        <v>17</v>
      </c>
      <c r="I6" s="114"/>
      <c r="L6" s="22"/>
    </row>
    <row r="7" spans="2:12" s="1" customFormat="1" ht="16.5" customHeight="1">
      <c r="B7" s="22"/>
      <c r="E7" s="118" t="str">
        <f>'Rekapitulace stavby'!K6</f>
        <v>ON JIČÍN - VÝMĚNA PODLAHOVÝCH KRYTIN</v>
      </c>
      <c r="F7" s="32"/>
      <c r="G7" s="32"/>
      <c r="H7" s="32"/>
      <c r="I7" s="114"/>
      <c r="L7" s="22"/>
    </row>
    <row r="8" spans="1:31" s="2" customFormat="1" ht="12" customHeight="1">
      <c r="A8" s="38"/>
      <c r="B8" s="39"/>
      <c r="C8" s="38"/>
      <c r="D8" s="32" t="s">
        <v>94</v>
      </c>
      <c r="E8" s="38"/>
      <c r="F8" s="38"/>
      <c r="G8" s="38"/>
      <c r="H8" s="38"/>
      <c r="I8" s="119"/>
      <c r="J8" s="38"/>
      <c r="K8" s="38"/>
      <c r="L8" s="120"/>
      <c r="S8" s="38"/>
      <c r="T8" s="38"/>
      <c r="U8" s="38"/>
      <c r="V8" s="38"/>
      <c r="W8" s="38"/>
      <c r="X8" s="38"/>
      <c r="Y8" s="38"/>
      <c r="Z8" s="38"/>
      <c r="AA8" s="38"/>
      <c r="AB8" s="38"/>
      <c r="AC8" s="38"/>
      <c r="AD8" s="38"/>
      <c r="AE8" s="38"/>
    </row>
    <row r="9" spans="1:31" s="2" customFormat="1" ht="16.5" customHeight="1">
      <c r="A9" s="38"/>
      <c r="B9" s="39"/>
      <c r="C9" s="38"/>
      <c r="D9" s="38"/>
      <c r="E9" s="62" t="s">
        <v>95</v>
      </c>
      <c r="F9" s="38"/>
      <c r="G9" s="38"/>
      <c r="H9" s="38"/>
      <c r="I9" s="119"/>
      <c r="J9" s="38"/>
      <c r="K9" s="38"/>
      <c r="L9" s="120"/>
      <c r="S9" s="38"/>
      <c r="T9" s="38"/>
      <c r="U9" s="38"/>
      <c r="V9" s="38"/>
      <c r="W9" s="38"/>
      <c r="X9" s="38"/>
      <c r="Y9" s="38"/>
      <c r="Z9" s="38"/>
      <c r="AA9" s="38"/>
      <c r="AB9" s="38"/>
      <c r="AC9" s="38"/>
      <c r="AD9" s="38"/>
      <c r="AE9" s="38"/>
    </row>
    <row r="10" spans="1:31" s="2" customFormat="1" ht="12">
      <c r="A10" s="38"/>
      <c r="B10" s="39"/>
      <c r="C10" s="38"/>
      <c r="D10" s="38"/>
      <c r="E10" s="38"/>
      <c r="F10" s="38"/>
      <c r="G10" s="38"/>
      <c r="H10" s="38"/>
      <c r="I10" s="119"/>
      <c r="J10" s="38"/>
      <c r="K10" s="38"/>
      <c r="L10" s="120"/>
      <c r="S10" s="38"/>
      <c r="T10" s="38"/>
      <c r="U10" s="38"/>
      <c r="V10" s="38"/>
      <c r="W10" s="38"/>
      <c r="X10" s="38"/>
      <c r="Y10" s="38"/>
      <c r="Z10" s="38"/>
      <c r="AA10" s="38"/>
      <c r="AB10" s="38"/>
      <c r="AC10" s="38"/>
      <c r="AD10" s="38"/>
      <c r="AE10" s="38"/>
    </row>
    <row r="11" spans="1:31" s="2" customFormat="1" ht="12" customHeight="1">
      <c r="A11" s="38"/>
      <c r="B11" s="39"/>
      <c r="C11" s="38"/>
      <c r="D11" s="32" t="s">
        <v>19</v>
      </c>
      <c r="E11" s="38"/>
      <c r="F11" s="27" t="s">
        <v>3</v>
      </c>
      <c r="G11" s="38"/>
      <c r="H11" s="38"/>
      <c r="I11" s="121" t="s">
        <v>20</v>
      </c>
      <c r="J11" s="27" t="s">
        <v>3</v>
      </c>
      <c r="K11" s="38"/>
      <c r="L11" s="120"/>
      <c r="S11" s="38"/>
      <c r="T11" s="38"/>
      <c r="U11" s="38"/>
      <c r="V11" s="38"/>
      <c r="W11" s="38"/>
      <c r="X11" s="38"/>
      <c r="Y11" s="38"/>
      <c r="Z11" s="38"/>
      <c r="AA11" s="38"/>
      <c r="AB11" s="38"/>
      <c r="AC11" s="38"/>
      <c r="AD11" s="38"/>
      <c r="AE11" s="38"/>
    </row>
    <row r="12" spans="1:31" s="2" customFormat="1" ht="12" customHeight="1">
      <c r="A12" s="38"/>
      <c r="B12" s="39"/>
      <c r="C12" s="38"/>
      <c r="D12" s="32" t="s">
        <v>21</v>
      </c>
      <c r="E12" s="38"/>
      <c r="F12" s="27" t="s">
        <v>22</v>
      </c>
      <c r="G12" s="38"/>
      <c r="H12" s="38"/>
      <c r="I12" s="121" t="s">
        <v>23</v>
      </c>
      <c r="J12" s="64" t="str">
        <f>'Rekapitulace stavby'!AN8</f>
        <v>29. 3. 2020</v>
      </c>
      <c r="K12" s="38"/>
      <c r="L12" s="120"/>
      <c r="S12" s="38"/>
      <c r="T12" s="38"/>
      <c r="U12" s="38"/>
      <c r="V12" s="38"/>
      <c r="W12" s="38"/>
      <c r="X12" s="38"/>
      <c r="Y12" s="38"/>
      <c r="Z12" s="38"/>
      <c r="AA12" s="38"/>
      <c r="AB12" s="38"/>
      <c r="AC12" s="38"/>
      <c r="AD12" s="38"/>
      <c r="AE12" s="38"/>
    </row>
    <row r="13" spans="1:31" s="2" customFormat="1" ht="10.8" customHeight="1">
      <c r="A13" s="38"/>
      <c r="B13" s="39"/>
      <c r="C13" s="38"/>
      <c r="D13" s="38"/>
      <c r="E13" s="38"/>
      <c r="F13" s="38"/>
      <c r="G13" s="38"/>
      <c r="H13" s="38"/>
      <c r="I13" s="119"/>
      <c r="J13" s="38"/>
      <c r="K13" s="38"/>
      <c r="L13" s="120"/>
      <c r="S13" s="38"/>
      <c r="T13" s="38"/>
      <c r="U13" s="38"/>
      <c r="V13" s="38"/>
      <c r="W13" s="38"/>
      <c r="X13" s="38"/>
      <c r="Y13" s="38"/>
      <c r="Z13" s="38"/>
      <c r="AA13" s="38"/>
      <c r="AB13" s="38"/>
      <c r="AC13" s="38"/>
      <c r="AD13" s="38"/>
      <c r="AE13" s="38"/>
    </row>
    <row r="14" spans="1:31" s="2" customFormat="1" ht="12" customHeight="1">
      <c r="A14" s="38"/>
      <c r="B14" s="39"/>
      <c r="C14" s="38"/>
      <c r="D14" s="32" t="s">
        <v>25</v>
      </c>
      <c r="E14" s="38"/>
      <c r="F14" s="38"/>
      <c r="G14" s="38"/>
      <c r="H14" s="38"/>
      <c r="I14" s="121" t="s">
        <v>26</v>
      </c>
      <c r="J14" s="27" t="s">
        <v>3</v>
      </c>
      <c r="K14" s="38"/>
      <c r="L14" s="120"/>
      <c r="S14" s="38"/>
      <c r="T14" s="38"/>
      <c r="U14" s="38"/>
      <c r="V14" s="38"/>
      <c r="W14" s="38"/>
      <c r="X14" s="38"/>
      <c r="Y14" s="38"/>
      <c r="Z14" s="38"/>
      <c r="AA14" s="38"/>
      <c r="AB14" s="38"/>
      <c r="AC14" s="38"/>
      <c r="AD14" s="38"/>
      <c r="AE14" s="38"/>
    </row>
    <row r="15" spans="1:31" s="2" customFormat="1" ht="18" customHeight="1">
      <c r="A15" s="38"/>
      <c r="B15" s="39"/>
      <c r="C15" s="38"/>
      <c r="D15" s="38"/>
      <c r="E15" s="27" t="s">
        <v>27</v>
      </c>
      <c r="F15" s="38"/>
      <c r="G15" s="38"/>
      <c r="H15" s="38"/>
      <c r="I15" s="121" t="s">
        <v>28</v>
      </c>
      <c r="J15" s="27" t="s">
        <v>3</v>
      </c>
      <c r="K15" s="38"/>
      <c r="L15" s="120"/>
      <c r="S15" s="38"/>
      <c r="T15" s="38"/>
      <c r="U15" s="38"/>
      <c r="V15" s="38"/>
      <c r="W15" s="38"/>
      <c r="X15" s="38"/>
      <c r="Y15" s="38"/>
      <c r="Z15" s="38"/>
      <c r="AA15" s="38"/>
      <c r="AB15" s="38"/>
      <c r="AC15" s="38"/>
      <c r="AD15" s="38"/>
      <c r="AE15" s="38"/>
    </row>
    <row r="16" spans="1:31" s="2" customFormat="1" ht="6.95" customHeight="1">
      <c r="A16" s="38"/>
      <c r="B16" s="39"/>
      <c r="C16" s="38"/>
      <c r="D16" s="38"/>
      <c r="E16" s="38"/>
      <c r="F16" s="38"/>
      <c r="G16" s="38"/>
      <c r="H16" s="38"/>
      <c r="I16" s="119"/>
      <c r="J16" s="38"/>
      <c r="K16" s="38"/>
      <c r="L16" s="120"/>
      <c r="S16" s="38"/>
      <c r="T16" s="38"/>
      <c r="U16" s="38"/>
      <c r="V16" s="38"/>
      <c r="W16" s="38"/>
      <c r="X16" s="38"/>
      <c r="Y16" s="38"/>
      <c r="Z16" s="38"/>
      <c r="AA16" s="38"/>
      <c r="AB16" s="38"/>
      <c r="AC16" s="38"/>
      <c r="AD16" s="38"/>
      <c r="AE16" s="38"/>
    </row>
    <row r="17" spans="1:31" s="2" customFormat="1" ht="12" customHeight="1">
      <c r="A17" s="38"/>
      <c r="B17" s="39"/>
      <c r="C17" s="38"/>
      <c r="D17" s="32" t="s">
        <v>29</v>
      </c>
      <c r="E17" s="38"/>
      <c r="F17" s="38"/>
      <c r="G17" s="38"/>
      <c r="H17" s="38"/>
      <c r="I17" s="121" t="s">
        <v>26</v>
      </c>
      <c r="J17" s="33" t="str">
        <f>'Rekapitulace stavby'!AN13</f>
        <v>Vyplň údaj</v>
      </c>
      <c r="K17" s="38"/>
      <c r="L17" s="120"/>
      <c r="S17" s="38"/>
      <c r="T17" s="38"/>
      <c r="U17" s="38"/>
      <c r="V17" s="38"/>
      <c r="W17" s="38"/>
      <c r="X17" s="38"/>
      <c r="Y17" s="38"/>
      <c r="Z17" s="38"/>
      <c r="AA17" s="38"/>
      <c r="AB17" s="38"/>
      <c r="AC17" s="38"/>
      <c r="AD17" s="38"/>
      <c r="AE17" s="38"/>
    </row>
    <row r="18" spans="1:31" s="2" customFormat="1" ht="18" customHeight="1">
      <c r="A18" s="38"/>
      <c r="B18" s="39"/>
      <c r="C18" s="38"/>
      <c r="D18" s="38"/>
      <c r="E18" s="33" t="str">
        <f>'Rekapitulace stavby'!E14</f>
        <v>Vyplň údaj</v>
      </c>
      <c r="F18" s="27"/>
      <c r="G18" s="27"/>
      <c r="H18" s="27"/>
      <c r="I18" s="121" t="s">
        <v>28</v>
      </c>
      <c r="J18" s="33" t="str">
        <f>'Rekapitulace stavby'!AN14</f>
        <v>Vyplň údaj</v>
      </c>
      <c r="K18" s="38"/>
      <c r="L18" s="120"/>
      <c r="S18" s="38"/>
      <c r="T18" s="38"/>
      <c r="U18" s="38"/>
      <c r="V18" s="38"/>
      <c r="W18" s="38"/>
      <c r="X18" s="38"/>
      <c r="Y18" s="38"/>
      <c r="Z18" s="38"/>
      <c r="AA18" s="38"/>
      <c r="AB18" s="38"/>
      <c r="AC18" s="38"/>
      <c r="AD18" s="38"/>
      <c r="AE18" s="38"/>
    </row>
    <row r="19" spans="1:31" s="2" customFormat="1" ht="6.95" customHeight="1">
      <c r="A19" s="38"/>
      <c r="B19" s="39"/>
      <c r="C19" s="38"/>
      <c r="D19" s="38"/>
      <c r="E19" s="38"/>
      <c r="F19" s="38"/>
      <c r="G19" s="38"/>
      <c r="H19" s="38"/>
      <c r="I19" s="119"/>
      <c r="J19" s="38"/>
      <c r="K19" s="38"/>
      <c r="L19" s="120"/>
      <c r="S19" s="38"/>
      <c r="T19" s="38"/>
      <c r="U19" s="38"/>
      <c r="V19" s="38"/>
      <c r="W19" s="38"/>
      <c r="X19" s="38"/>
      <c r="Y19" s="38"/>
      <c r="Z19" s="38"/>
      <c r="AA19" s="38"/>
      <c r="AB19" s="38"/>
      <c r="AC19" s="38"/>
      <c r="AD19" s="38"/>
      <c r="AE19" s="38"/>
    </row>
    <row r="20" spans="1:31" s="2" customFormat="1" ht="12" customHeight="1">
      <c r="A20" s="38"/>
      <c r="B20" s="39"/>
      <c r="C20" s="38"/>
      <c r="D20" s="32" t="s">
        <v>31</v>
      </c>
      <c r="E20" s="38"/>
      <c r="F20" s="38"/>
      <c r="G20" s="38"/>
      <c r="H20" s="38"/>
      <c r="I20" s="121" t="s">
        <v>26</v>
      </c>
      <c r="J20" s="27" t="s">
        <v>3</v>
      </c>
      <c r="K20" s="38"/>
      <c r="L20" s="120"/>
      <c r="S20" s="38"/>
      <c r="T20" s="38"/>
      <c r="U20" s="38"/>
      <c r="V20" s="38"/>
      <c r="W20" s="38"/>
      <c r="X20" s="38"/>
      <c r="Y20" s="38"/>
      <c r="Z20" s="38"/>
      <c r="AA20" s="38"/>
      <c r="AB20" s="38"/>
      <c r="AC20" s="38"/>
      <c r="AD20" s="38"/>
      <c r="AE20" s="38"/>
    </row>
    <row r="21" spans="1:31" s="2" customFormat="1" ht="18" customHeight="1">
      <c r="A21" s="38"/>
      <c r="B21" s="39"/>
      <c r="C21" s="38"/>
      <c r="D21" s="38"/>
      <c r="E21" s="27" t="s">
        <v>32</v>
      </c>
      <c r="F21" s="38"/>
      <c r="G21" s="38"/>
      <c r="H21" s="38"/>
      <c r="I21" s="121" t="s">
        <v>28</v>
      </c>
      <c r="J21" s="27" t="s">
        <v>3</v>
      </c>
      <c r="K21" s="38"/>
      <c r="L21" s="120"/>
      <c r="S21" s="38"/>
      <c r="T21" s="38"/>
      <c r="U21" s="38"/>
      <c r="V21" s="38"/>
      <c r="W21" s="38"/>
      <c r="X21" s="38"/>
      <c r="Y21" s="38"/>
      <c r="Z21" s="38"/>
      <c r="AA21" s="38"/>
      <c r="AB21" s="38"/>
      <c r="AC21" s="38"/>
      <c r="AD21" s="38"/>
      <c r="AE21" s="38"/>
    </row>
    <row r="22" spans="1:31" s="2" customFormat="1" ht="6.95" customHeight="1">
      <c r="A22" s="38"/>
      <c r="B22" s="39"/>
      <c r="C22" s="38"/>
      <c r="D22" s="38"/>
      <c r="E22" s="38"/>
      <c r="F22" s="38"/>
      <c r="G22" s="38"/>
      <c r="H22" s="38"/>
      <c r="I22" s="119"/>
      <c r="J22" s="38"/>
      <c r="K22" s="38"/>
      <c r="L22" s="120"/>
      <c r="S22" s="38"/>
      <c r="T22" s="38"/>
      <c r="U22" s="38"/>
      <c r="V22" s="38"/>
      <c r="W22" s="38"/>
      <c r="X22" s="38"/>
      <c r="Y22" s="38"/>
      <c r="Z22" s="38"/>
      <c r="AA22" s="38"/>
      <c r="AB22" s="38"/>
      <c r="AC22" s="38"/>
      <c r="AD22" s="38"/>
      <c r="AE22" s="38"/>
    </row>
    <row r="23" spans="1:31" s="2" customFormat="1" ht="12" customHeight="1">
      <c r="A23" s="38"/>
      <c r="B23" s="39"/>
      <c r="C23" s="38"/>
      <c r="D23" s="32" t="s">
        <v>34</v>
      </c>
      <c r="E23" s="38"/>
      <c r="F23" s="38"/>
      <c r="G23" s="38"/>
      <c r="H23" s="38"/>
      <c r="I23" s="121" t="s">
        <v>26</v>
      </c>
      <c r="J23" s="27" t="s">
        <v>3</v>
      </c>
      <c r="K23" s="38"/>
      <c r="L23" s="120"/>
      <c r="S23" s="38"/>
      <c r="T23" s="38"/>
      <c r="U23" s="38"/>
      <c r="V23" s="38"/>
      <c r="W23" s="38"/>
      <c r="X23" s="38"/>
      <c r="Y23" s="38"/>
      <c r="Z23" s="38"/>
      <c r="AA23" s="38"/>
      <c r="AB23" s="38"/>
      <c r="AC23" s="38"/>
      <c r="AD23" s="38"/>
      <c r="AE23" s="38"/>
    </row>
    <row r="24" spans="1:31" s="2" customFormat="1" ht="18" customHeight="1">
      <c r="A24" s="38"/>
      <c r="B24" s="39"/>
      <c r="C24" s="38"/>
      <c r="D24" s="38"/>
      <c r="E24" s="27" t="s">
        <v>35</v>
      </c>
      <c r="F24" s="38"/>
      <c r="G24" s="38"/>
      <c r="H24" s="38"/>
      <c r="I24" s="121" t="s">
        <v>28</v>
      </c>
      <c r="J24" s="27" t="s">
        <v>3</v>
      </c>
      <c r="K24" s="38"/>
      <c r="L24" s="120"/>
      <c r="S24" s="38"/>
      <c r="T24" s="38"/>
      <c r="U24" s="38"/>
      <c r="V24" s="38"/>
      <c r="W24" s="38"/>
      <c r="X24" s="38"/>
      <c r="Y24" s="38"/>
      <c r="Z24" s="38"/>
      <c r="AA24" s="38"/>
      <c r="AB24" s="38"/>
      <c r="AC24" s="38"/>
      <c r="AD24" s="38"/>
      <c r="AE24" s="38"/>
    </row>
    <row r="25" spans="1:31" s="2" customFormat="1" ht="6.95" customHeight="1">
      <c r="A25" s="38"/>
      <c r="B25" s="39"/>
      <c r="C25" s="38"/>
      <c r="D25" s="38"/>
      <c r="E25" s="38"/>
      <c r="F25" s="38"/>
      <c r="G25" s="38"/>
      <c r="H25" s="38"/>
      <c r="I25" s="119"/>
      <c r="J25" s="38"/>
      <c r="K25" s="38"/>
      <c r="L25" s="120"/>
      <c r="S25" s="38"/>
      <c r="T25" s="38"/>
      <c r="U25" s="38"/>
      <c r="V25" s="38"/>
      <c r="W25" s="38"/>
      <c r="X25" s="38"/>
      <c r="Y25" s="38"/>
      <c r="Z25" s="38"/>
      <c r="AA25" s="38"/>
      <c r="AB25" s="38"/>
      <c r="AC25" s="38"/>
      <c r="AD25" s="38"/>
      <c r="AE25" s="38"/>
    </row>
    <row r="26" spans="1:31" s="2" customFormat="1" ht="12" customHeight="1">
      <c r="A26" s="38"/>
      <c r="B26" s="39"/>
      <c r="C26" s="38"/>
      <c r="D26" s="32" t="s">
        <v>36</v>
      </c>
      <c r="E26" s="38"/>
      <c r="F26" s="38"/>
      <c r="G26" s="38"/>
      <c r="H26" s="38"/>
      <c r="I26" s="119"/>
      <c r="J26" s="38"/>
      <c r="K26" s="38"/>
      <c r="L26" s="120"/>
      <c r="S26" s="38"/>
      <c r="T26" s="38"/>
      <c r="U26" s="38"/>
      <c r="V26" s="38"/>
      <c r="W26" s="38"/>
      <c r="X26" s="38"/>
      <c r="Y26" s="38"/>
      <c r="Z26" s="38"/>
      <c r="AA26" s="38"/>
      <c r="AB26" s="38"/>
      <c r="AC26" s="38"/>
      <c r="AD26" s="38"/>
      <c r="AE26" s="38"/>
    </row>
    <row r="27" spans="1:31" s="8" customFormat="1" ht="16.5" customHeight="1">
      <c r="A27" s="122"/>
      <c r="B27" s="123"/>
      <c r="C27" s="122"/>
      <c r="D27" s="122"/>
      <c r="E27" s="36" t="s">
        <v>3</v>
      </c>
      <c r="F27" s="36"/>
      <c r="G27" s="36"/>
      <c r="H27" s="36"/>
      <c r="I27" s="124"/>
      <c r="J27" s="122"/>
      <c r="K27" s="122"/>
      <c r="L27" s="125"/>
      <c r="S27" s="122"/>
      <c r="T27" s="122"/>
      <c r="U27" s="122"/>
      <c r="V27" s="122"/>
      <c r="W27" s="122"/>
      <c r="X27" s="122"/>
      <c r="Y27" s="122"/>
      <c r="Z27" s="122"/>
      <c r="AA27" s="122"/>
      <c r="AB27" s="122"/>
      <c r="AC27" s="122"/>
      <c r="AD27" s="122"/>
      <c r="AE27" s="122"/>
    </row>
    <row r="28" spans="1:31" s="2" customFormat="1" ht="6.95" customHeight="1">
      <c r="A28" s="38"/>
      <c r="B28" s="39"/>
      <c r="C28" s="38"/>
      <c r="D28" s="38"/>
      <c r="E28" s="38"/>
      <c r="F28" s="38"/>
      <c r="G28" s="38"/>
      <c r="H28" s="38"/>
      <c r="I28" s="119"/>
      <c r="J28" s="38"/>
      <c r="K28" s="38"/>
      <c r="L28" s="120"/>
      <c r="S28" s="38"/>
      <c r="T28" s="38"/>
      <c r="U28" s="38"/>
      <c r="V28" s="38"/>
      <c r="W28" s="38"/>
      <c r="X28" s="38"/>
      <c r="Y28" s="38"/>
      <c r="Z28" s="38"/>
      <c r="AA28" s="38"/>
      <c r="AB28" s="38"/>
      <c r="AC28" s="38"/>
      <c r="AD28" s="38"/>
      <c r="AE28" s="38"/>
    </row>
    <row r="29" spans="1:31" s="2" customFormat="1" ht="6.95" customHeight="1">
      <c r="A29" s="38"/>
      <c r="B29" s="39"/>
      <c r="C29" s="38"/>
      <c r="D29" s="84"/>
      <c r="E29" s="84"/>
      <c r="F29" s="84"/>
      <c r="G29" s="84"/>
      <c r="H29" s="84"/>
      <c r="I29" s="126"/>
      <c r="J29" s="84"/>
      <c r="K29" s="84"/>
      <c r="L29" s="120"/>
      <c r="S29" s="38"/>
      <c r="T29" s="38"/>
      <c r="U29" s="38"/>
      <c r="V29" s="38"/>
      <c r="W29" s="38"/>
      <c r="X29" s="38"/>
      <c r="Y29" s="38"/>
      <c r="Z29" s="38"/>
      <c r="AA29" s="38"/>
      <c r="AB29" s="38"/>
      <c r="AC29" s="38"/>
      <c r="AD29" s="38"/>
      <c r="AE29" s="38"/>
    </row>
    <row r="30" spans="1:31" s="2" customFormat="1" ht="25.4" customHeight="1">
      <c r="A30" s="38"/>
      <c r="B30" s="39"/>
      <c r="C30" s="38"/>
      <c r="D30" s="127" t="s">
        <v>38</v>
      </c>
      <c r="E30" s="38"/>
      <c r="F30" s="38"/>
      <c r="G30" s="38"/>
      <c r="H30" s="38"/>
      <c r="I30" s="119"/>
      <c r="J30" s="90">
        <f>ROUND(J85,2)</f>
        <v>0</v>
      </c>
      <c r="K30" s="38"/>
      <c r="L30" s="120"/>
      <c r="S30" s="38"/>
      <c r="T30" s="38"/>
      <c r="U30" s="38"/>
      <c r="V30" s="38"/>
      <c r="W30" s="38"/>
      <c r="X30" s="38"/>
      <c r="Y30" s="38"/>
      <c r="Z30" s="38"/>
      <c r="AA30" s="38"/>
      <c r="AB30" s="38"/>
      <c r="AC30" s="38"/>
      <c r="AD30" s="38"/>
      <c r="AE30" s="38"/>
    </row>
    <row r="31" spans="1:31" s="2" customFormat="1" ht="6.95" customHeight="1">
      <c r="A31" s="38"/>
      <c r="B31" s="39"/>
      <c r="C31" s="38"/>
      <c r="D31" s="84"/>
      <c r="E31" s="84"/>
      <c r="F31" s="84"/>
      <c r="G31" s="84"/>
      <c r="H31" s="84"/>
      <c r="I31" s="126"/>
      <c r="J31" s="84"/>
      <c r="K31" s="84"/>
      <c r="L31" s="120"/>
      <c r="S31" s="38"/>
      <c r="T31" s="38"/>
      <c r="U31" s="38"/>
      <c r="V31" s="38"/>
      <c r="W31" s="38"/>
      <c r="X31" s="38"/>
      <c r="Y31" s="38"/>
      <c r="Z31" s="38"/>
      <c r="AA31" s="38"/>
      <c r="AB31" s="38"/>
      <c r="AC31" s="38"/>
      <c r="AD31" s="38"/>
      <c r="AE31" s="38"/>
    </row>
    <row r="32" spans="1:31" s="2" customFormat="1" ht="14.4" customHeight="1">
      <c r="A32" s="38"/>
      <c r="B32" s="39"/>
      <c r="C32" s="38"/>
      <c r="D32" s="38"/>
      <c r="E32" s="38"/>
      <c r="F32" s="43" t="s">
        <v>40</v>
      </c>
      <c r="G32" s="38"/>
      <c r="H32" s="38"/>
      <c r="I32" s="128" t="s">
        <v>39</v>
      </c>
      <c r="J32" s="43" t="s">
        <v>41</v>
      </c>
      <c r="K32" s="38"/>
      <c r="L32" s="120"/>
      <c r="S32" s="38"/>
      <c r="T32" s="38"/>
      <c r="U32" s="38"/>
      <c r="V32" s="38"/>
      <c r="W32" s="38"/>
      <c r="X32" s="38"/>
      <c r="Y32" s="38"/>
      <c r="Z32" s="38"/>
      <c r="AA32" s="38"/>
      <c r="AB32" s="38"/>
      <c r="AC32" s="38"/>
      <c r="AD32" s="38"/>
      <c r="AE32" s="38"/>
    </row>
    <row r="33" spans="1:31" s="2" customFormat="1" ht="14.4" customHeight="1">
      <c r="A33" s="38"/>
      <c r="B33" s="39"/>
      <c r="C33" s="38"/>
      <c r="D33" s="129" t="s">
        <v>42</v>
      </c>
      <c r="E33" s="32" t="s">
        <v>43</v>
      </c>
      <c r="F33" s="130">
        <f>ROUND((SUM(BE85:BE205)),2)</f>
        <v>0</v>
      </c>
      <c r="G33" s="38"/>
      <c r="H33" s="38"/>
      <c r="I33" s="131">
        <v>0.21</v>
      </c>
      <c r="J33" s="130">
        <f>ROUND(((SUM(BE85:BE205))*I33),2)</f>
        <v>0</v>
      </c>
      <c r="K33" s="38"/>
      <c r="L33" s="120"/>
      <c r="S33" s="38"/>
      <c r="T33" s="38"/>
      <c r="U33" s="38"/>
      <c r="V33" s="38"/>
      <c r="W33" s="38"/>
      <c r="X33" s="38"/>
      <c r="Y33" s="38"/>
      <c r="Z33" s="38"/>
      <c r="AA33" s="38"/>
      <c r="AB33" s="38"/>
      <c r="AC33" s="38"/>
      <c r="AD33" s="38"/>
      <c r="AE33" s="38"/>
    </row>
    <row r="34" spans="1:31" s="2" customFormat="1" ht="14.4" customHeight="1">
      <c r="A34" s="38"/>
      <c r="B34" s="39"/>
      <c r="C34" s="38"/>
      <c r="D34" s="38"/>
      <c r="E34" s="32" t="s">
        <v>44</v>
      </c>
      <c r="F34" s="130">
        <f>ROUND((SUM(BF85:BF205)),2)</f>
        <v>0</v>
      </c>
      <c r="G34" s="38"/>
      <c r="H34" s="38"/>
      <c r="I34" s="131">
        <v>0.15</v>
      </c>
      <c r="J34" s="130">
        <f>ROUND(((SUM(BF85:BF205))*I34),2)</f>
        <v>0</v>
      </c>
      <c r="K34" s="38"/>
      <c r="L34" s="120"/>
      <c r="S34" s="38"/>
      <c r="T34" s="38"/>
      <c r="U34" s="38"/>
      <c r="V34" s="38"/>
      <c r="W34" s="38"/>
      <c r="X34" s="38"/>
      <c r="Y34" s="38"/>
      <c r="Z34" s="38"/>
      <c r="AA34" s="38"/>
      <c r="AB34" s="38"/>
      <c r="AC34" s="38"/>
      <c r="AD34" s="38"/>
      <c r="AE34" s="38"/>
    </row>
    <row r="35" spans="1:31" s="2" customFormat="1" ht="14.4" customHeight="1" hidden="1">
      <c r="A35" s="38"/>
      <c r="B35" s="39"/>
      <c r="C35" s="38"/>
      <c r="D35" s="38"/>
      <c r="E35" s="32" t="s">
        <v>45</v>
      </c>
      <c r="F35" s="130">
        <f>ROUND((SUM(BG85:BG205)),2)</f>
        <v>0</v>
      </c>
      <c r="G35" s="38"/>
      <c r="H35" s="38"/>
      <c r="I35" s="131">
        <v>0.21</v>
      </c>
      <c r="J35" s="130">
        <f>0</f>
        <v>0</v>
      </c>
      <c r="K35" s="38"/>
      <c r="L35" s="120"/>
      <c r="S35" s="38"/>
      <c r="T35" s="38"/>
      <c r="U35" s="38"/>
      <c r="V35" s="38"/>
      <c r="W35" s="38"/>
      <c r="X35" s="38"/>
      <c r="Y35" s="38"/>
      <c r="Z35" s="38"/>
      <c r="AA35" s="38"/>
      <c r="AB35" s="38"/>
      <c r="AC35" s="38"/>
      <c r="AD35" s="38"/>
      <c r="AE35" s="38"/>
    </row>
    <row r="36" spans="1:31" s="2" customFormat="1" ht="14.4" customHeight="1" hidden="1">
      <c r="A36" s="38"/>
      <c r="B36" s="39"/>
      <c r="C36" s="38"/>
      <c r="D36" s="38"/>
      <c r="E36" s="32" t="s">
        <v>46</v>
      </c>
      <c r="F36" s="130">
        <f>ROUND((SUM(BH85:BH205)),2)</f>
        <v>0</v>
      </c>
      <c r="G36" s="38"/>
      <c r="H36" s="38"/>
      <c r="I36" s="131">
        <v>0.15</v>
      </c>
      <c r="J36" s="130">
        <f>0</f>
        <v>0</v>
      </c>
      <c r="K36" s="38"/>
      <c r="L36" s="120"/>
      <c r="S36" s="38"/>
      <c r="T36" s="38"/>
      <c r="U36" s="38"/>
      <c r="V36" s="38"/>
      <c r="W36" s="38"/>
      <c r="X36" s="38"/>
      <c r="Y36" s="38"/>
      <c r="Z36" s="38"/>
      <c r="AA36" s="38"/>
      <c r="AB36" s="38"/>
      <c r="AC36" s="38"/>
      <c r="AD36" s="38"/>
      <c r="AE36" s="38"/>
    </row>
    <row r="37" spans="1:31" s="2" customFormat="1" ht="14.4" customHeight="1" hidden="1">
      <c r="A37" s="38"/>
      <c r="B37" s="39"/>
      <c r="C37" s="38"/>
      <c r="D37" s="38"/>
      <c r="E37" s="32" t="s">
        <v>47</v>
      </c>
      <c r="F37" s="130">
        <f>ROUND((SUM(BI85:BI205)),2)</f>
        <v>0</v>
      </c>
      <c r="G37" s="38"/>
      <c r="H37" s="38"/>
      <c r="I37" s="131">
        <v>0</v>
      </c>
      <c r="J37" s="130">
        <f>0</f>
        <v>0</v>
      </c>
      <c r="K37" s="38"/>
      <c r="L37" s="120"/>
      <c r="S37" s="38"/>
      <c r="T37" s="38"/>
      <c r="U37" s="38"/>
      <c r="V37" s="38"/>
      <c r="W37" s="38"/>
      <c r="X37" s="38"/>
      <c r="Y37" s="38"/>
      <c r="Z37" s="38"/>
      <c r="AA37" s="38"/>
      <c r="AB37" s="38"/>
      <c r="AC37" s="38"/>
      <c r="AD37" s="38"/>
      <c r="AE37" s="38"/>
    </row>
    <row r="38" spans="1:31" s="2" customFormat="1" ht="6.95" customHeight="1">
      <c r="A38" s="38"/>
      <c r="B38" s="39"/>
      <c r="C38" s="38"/>
      <c r="D38" s="38"/>
      <c r="E38" s="38"/>
      <c r="F38" s="38"/>
      <c r="G38" s="38"/>
      <c r="H38" s="38"/>
      <c r="I38" s="119"/>
      <c r="J38" s="38"/>
      <c r="K38" s="38"/>
      <c r="L38" s="120"/>
      <c r="S38" s="38"/>
      <c r="T38" s="38"/>
      <c r="U38" s="38"/>
      <c r="V38" s="38"/>
      <c r="W38" s="38"/>
      <c r="X38" s="38"/>
      <c r="Y38" s="38"/>
      <c r="Z38" s="38"/>
      <c r="AA38" s="38"/>
      <c r="AB38" s="38"/>
      <c r="AC38" s="38"/>
      <c r="AD38" s="38"/>
      <c r="AE38" s="38"/>
    </row>
    <row r="39" spans="1:31" s="2" customFormat="1" ht="25.4" customHeight="1">
      <c r="A39" s="38"/>
      <c r="B39" s="39"/>
      <c r="C39" s="132"/>
      <c r="D39" s="133" t="s">
        <v>48</v>
      </c>
      <c r="E39" s="76"/>
      <c r="F39" s="76"/>
      <c r="G39" s="134" t="s">
        <v>49</v>
      </c>
      <c r="H39" s="135" t="s">
        <v>50</v>
      </c>
      <c r="I39" s="136"/>
      <c r="J39" s="137">
        <f>SUM(J30:J37)</f>
        <v>0</v>
      </c>
      <c r="K39" s="138"/>
      <c r="L39" s="120"/>
      <c r="S39" s="38"/>
      <c r="T39" s="38"/>
      <c r="U39" s="38"/>
      <c r="V39" s="38"/>
      <c r="W39" s="38"/>
      <c r="X39" s="38"/>
      <c r="Y39" s="38"/>
      <c r="Z39" s="38"/>
      <c r="AA39" s="38"/>
      <c r="AB39" s="38"/>
      <c r="AC39" s="38"/>
      <c r="AD39" s="38"/>
      <c r="AE39" s="38"/>
    </row>
    <row r="40" spans="1:31" s="2" customFormat="1" ht="14.4" customHeight="1">
      <c r="A40" s="38"/>
      <c r="B40" s="55"/>
      <c r="C40" s="56"/>
      <c r="D40" s="56"/>
      <c r="E40" s="56"/>
      <c r="F40" s="56"/>
      <c r="G40" s="56"/>
      <c r="H40" s="56"/>
      <c r="I40" s="139"/>
      <c r="J40" s="56"/>
      <c r="K40" s="56"/>
      <c r="L40" s="120"/>
      <c r="S40" s="38"/>
      <c r="T40" s="38"/>
      <c r="U40" s="38"/>
      <c r="V40" s="38"/>
      <c r="W40" s="38"/>
      <c r="X40" s="38"/>
      <c r="Y40" s="38"/>
      <c r="Z40" s="38"/>
      <c r="AA40" s="38"/>
      <c r="AB40" s="38"/>
      <c r="AC40" s="38"/>
      <c r="AD40" s="38"/>
      <c r="AE40" s="38"/>
    </row>
    <row r="44" spans="1:31" s="2" customFormat="1" ht="6.95" customHeight="1">
      <c r="A44" s="38"/>
      <c r="B44" s="57"/>
      <c r="C44" s="58"/>
      <c r="D44" s="58"/>
      <c r="E44" s="58"/>
      <c r="F44" s="58"/>
      <c r="G44" s="58"/>
      <c r="H44" s="58"/>
      <c r="I44" s="140"/>
      <c r="J44" s="58"/>
      <c r="K44" s="58"/>
      <c r="L44" s="120"/>
      <c r="S44" s="38"/>
      <c r="T44" s="38"/>
      <c r="U44" s="38"/>
      <c r="V44" s="38"/>
      <c r="W44" s="38"/>
      <c r="X44" s="38"/>
      <c r="Y44" s="38"/>
      <c r="Z44" s="38"/>
      <c r="AA44" s="38"/>
      <c r="AB44" s="38"/>
      <c r="AC44" s="38"/>
      <c r="AD44" s="38"/>
      <c r="AE44" s="38"/>
    </row>
    <row r="45" spans="1:31" s="2" customFormat="1" ht="24.95" customHeight="1">
      <c r="A45" s="38"/>
      <c r="B45" s="39"/>
      <c r="C45" s="23" t="s">
        <v>96</v>
      </c>
      <c r="D45" s="38"/>
      <c r="E45" s="38"/>
      <c r="F45" s="38"/>
      <c r="G45" s="38"/>
      <c r="H45" s="38"/>
      <c r="I45" s="119"/>
      <c r="J45" s="38"/>
      <c r="K45" s="38"/>
      <c r="L45" s="120"/>
      <c r="S45" s="38"/>
      <c r="T45" s="38"/>
      <c r="U45" s="38"/>
      <c r="V45" s="38"/>
      <c r="W45" s="38"/>
      <c r="X45" s="38"/>
      <c r="Y45" s="38"/>
      <c r="Z45" s="38"/>
      <c r="AA45" s="38"/>
      <c r="AB45" s="38"/>
      <c r="AC45" s="38"/>
      <c r="AD45" s="38"/>
      <c r="AE45" s="38"/>
    </row>
    <row r="46" spans="1:31" s="2" customFormat="1" ht="6.95" customHeight="1">
      <c r="A46" s="38"/>
      <c r="B46" s="39"/>
      <c r="C46" s="38"/>
      <c r="D46" s="38"/>
      <c r="E46" s="38"/>
      <c r="F46" s="38"/>
      <c r="G46" s="38"/>
      <c r="H46" s="38"/>
      <c r="I46" s="119"/>
      <c r="J46" s="38"/>
      <c r="K46" s="38"/>
      <c r="L46" s="120"/>
      <c r="S46" s="38"/>
      <c r="T46" s="38"/>
      <c r="U46" s="38"/>
      <c r="V46" s="38"/>
      <c r="W46" s="38"/>
      <c r="X46" s="38"/>
      <c r="Y46" s="38"/>
      <c r="Z46" s="38"/>
      <c r="AA46" s="38"/>
      <c r="AB46" s="38"/>
      <c r="AC46" s="38"/>
      <c r="AD46" s="38"/>
      <c r="AE46" s="38"/>
    </row>
    <row r="47" spans="1:31" s="2" customFormat="1" ht="12" customHeight="1">
      <c r="A47" s="38"/>
      <c r="B47" s="39"/>
      <c r="C47" s="32" t="s">
        <v>17</v>
      </c>
      <c r="D47" s="38"/>
      <c r="E47" s="38"/>
      <c r="F47" s="38"/>
      <c r="G47" s="38"/>
      <c r="H47" s="38"/>
      <c r="I47" s="119"/>
      <c r="J47" s="38"/>
      <c r="K47" s="38"/>
      <c r="L47" s="120"/>
      <c r="S47" s="38"/>
      <c r="T47" s="38"/>
      <c r="U47" s="38"/>
      <c r="V47" s="38"/>
      <c r="W47" s="38"/>
      <c r="X47" s="38"/>
      <c r="Y47" s="38"/>
      <c r="Z47" s="38"/>
      <c r="AA47" s="38"/>
      <c r="AB47" s="38"/>
      <c r="AC47" s="38"/>
      <c r="AD47" s="38"/>
      <c r="AE47" s="38"/>
    </row>
    <row r="48" spans="1:31" s="2" customFormat="1" ht="16.5" customHeight="1">
      <c r="A48" s="38"/>
      <c r="B48" s="39"/>
      <c r="C48" s="38"/>
      <c r="D48" s="38"/>
      <c r="E48" s="118" t="str">
        <f>E7</f>
        <v>ON JIČÍN - VÝMĚNA PODLAHOVÝCH KRYTIN</v>
      </c>
      <c r="F48" s="32"/>
      <c r="G48" s="32"/>
      <c r="H48" s="32"/>
      <c r="I48" s="119"/>
      <c r="J48" s="38"/>
      <c r="K48" s="38"/>
      <c r="L48" s="120"/>
      <c r="S48" s="38"/>
      <c r="T48" s="38"/>
      <c r="U48" s="38"/>
      <c r="V48" s="38"/>
      <c r="W48" s="38"/>
      <c r="X48" s="38"/>
      <c r="Y48" s="38"/>
      <c r="Z48" s="38"/>
      <c r="AA48" s="38"/>
      <c r="AB48" s="38"/>
      <c r="AC48" s="38"/>
      <c r="AD48" s="38"/>
      <c r="AE48" s="38"/>
    </row>
    <row r="49" spans="1:31" s="2" customFormat="1" ht="12" customHeight="1">
      <c r="A49" s="38"/>
      <c r="B49" s="39"/>
      <c r="C49" s="32" t="s">
        <v>94</v>
      </c>
      <c r="D49" s="38"/>
      <c r="E49" s="38"/>
      <c r="F49" s="38"/>
      <c r="G49" s="38"/>
      <c r="H49" s="38"/>
      <c r="I49" s="119"/>
      <c r="J49" s="38"/>
      <c r="K49" s="38"/>
      <c r="L49" s="120"/>
      <c r="S49" s="38"/>
      <c r="T49" s="38"/>
      <c r="U49" s="38"/>
      <c r="V49" s="38"/>
      <c r="W49" s="38"/>
      <c r="X49" s="38"/>
      <c r="Y49" s="38"/>
      <c r="Z49" s="38"/>
      <c r="AA49" s="38"/>
      <c r="AB49" s="38"/>
      <c r="AC49" s="38"/>
      <c r="AD49" s="38"/>
      <c r="AE49" s="38"/>
    </row>
    <row r="50" spans="1:31" s="2" customFormat="1" ht="16.5" customHeight="1">
      <c r="A50" s="38"/>
      <c r="B50" s="39"/>
      <c r="C50" s="38"/>
      <c r="D50" s="38"/>
      <c r="E50" s="62" t="str">
        <f>E9</f>
        <v>01 - VÝMĚNA PDLAHOVÝCH KRYTIN ARO V POO A</v>
      </c>
      <c r="F50" s="38"/>
      <c r="G50" s="38"/>
      <c r="H50" s="38"/>
      <c r="I50" s="119"/>
      <c r="J50" s="38"/>
      <c r="K50" s="38"/>
      <c r="L50" s="120"/>
      <c r="S50" s="38"/>
      <c r="T50" s="38"/>
      <c r="U50" s="38"/>
      <c r="V50" s="38"/>
      <c r="W50" s="38"/>
      <c r="X50" s="38"/>
      <c r="Y50" s="38"/>
      <c r="Z50" s="38"/>
      <c r="AA50" s="38"/>
      <c r="AB50" s="38"/>
      <c r="AC50" s="38"/>
      <c r="AD50" s="38"/>
      <c r="AE50" s="38"/>
    </row>
    <row r="51" spans="1:31" s="2" customFormat="1" ht="6.95" customHeight="1">
      <c r="A51" s="38"/>
      <c r="B51" s="39"/>
      <c r="C51" s="38"/>
      <c r="D51" s="38"/>
      <c r="E51" s="38"/>
      <c r="F51" s="38"/>
      <c r="G51" s="38"/>
      <c r="H51" s="38"/>
      <c r="I51" s="119"/>
      <c r="J51" s="38"/>
      <c r="K51" s="38"/>
      <c r="L51" s="120"/>
      <c r="S51" s="38"/>
      <c r="T51" s="38"/>
      <c r="U51" s="38"/>
      <c r="V51" s="38"/>
      <c r="W51" s="38"/>
      <c r="X51" s="38"/>
      <c r="Y51" s="38"/>
      <c r="Z51" s="38"/>
      <c r="AA51" s="38"/>
      <c r="AB51" s="38"/>
      <c r="AC51" s="38"/>
      <c r="AD51" s="38"/>
      <c r="AE51" s="38"/>
    </row>
    <row r="52" spans="1:31" s="2" customFormat="1" ht="12" customHeight="1">
      <c r="A52" s="38"/>
      <c r="B52" s="39"/>
      <c r="C52" s="32" t="s">
        <v>21</v>
      </c>
      <c r="D52" s="38"/>
      <c r="E52" s="38"/>
      <c r="F52" s="27" t="str">
        <f>F12</f>
        <v>JIČÍN</v>
      </c>
      <c r="G52" s="38"/>
      <c r="H52" s="38"/>
      <c r="I52" s="121" t="s">
        <v>23</v>
      </c>
      <c r="J52" s="64" t="str">
        <f>IF(J12="","",J12)</f>
        <v>29. 3. 2020</v>
      </c>
      <c r="K52" s="38"/>
      <c r="L52" s="120"/>
      <c r="S52" s="38"/>
      <c r="T52" s="38"/>
      <c r="U52" s="38"/>
      <c r="V52" s="38"/>
      <c r="W52" s="38"/>
      <c r="X52" s="38"/>
      <c r="Y52" s="38"/>
      <c r="Z52" s="38"/>
      <c r="AA52" s="38"/>
      <c r="AB52" s="38"/>
      <c r="AC52" s="38"/>
      <c r="AD52" s="38"/>
      <c r="AE52" s="38"/>
    </row>
    <row r="53" spans="1:31" s="2" customFormat="1" ht="6.95" customHeight="1">
      <c r="A53" s="38"/>
      <c r="B53" s="39"/>
      <c r="C53" s="38"/>
      <c r="D53" s="38"/>
      <c r="E53" s="38"/>
      <c r="F53" s="38"/>
      <c r="G53" s="38"/>
      <c r="H53" s="38"/>
      <c r="I53" s="119"/>
      <c r="J53" s="38"/>
      <c r="K53" s="38"/>
      <c r="L53" s="120"/>
      <c r="S53" s="38"/>
      <c r="T53" s="38"/>
      <c r="U53" s="38"/>
      <c r="V53" s="38"/>
      <c r="W53" s="38"/>
      <c r="X53" s="38"/>
      <c r="Y53" s="38"/>
      <c r="Z53" s="38"/>
      <c r="AA53" s="38"/>
      <c r="AB53" s="38"/>
      <c r="AC53" s="38"/>
      <c r="AD53" s="38"/>
      <c r="AE53" s="38"/>
    </row>
    <row r="54" spans="1:31" s="2" customFormat="1" ht="15.15" customHeight="1">
      <c r="A54" s="38"/>
      <c r="B54" s="39"/>
      <c r="C54" s="32" t="s">
        <v>25</v>
      </c>
      <c r="D54" s="38"/>
      <c r="E54" s="38"/>
      <c r="F54" s="27" t="str">
        <f>E15</f>
        <v>KRÁLOVÉHRADECKÝ KRAJ</v>
      </c>
      <c r="G54" s="38"/>
      <c r="H54" s="38"/>
      <c r="I54" s="121" t="s">
        <v>31</v>
      </c>
      <c r="J54" s="36" t="str">
        <f>E21</f>
        <v>-----</v>
      </c>
      <c r="K54" s="38"/>
      <c r="L54" s="120"/>
      <c r="S54" s="38"/>
      <c r="T54" s="38"/>
      <c r="U54" s="38"/>
      <c r="V54" s="38"/>
      <c r="W54" s="38"/>
      <c r="X54" s="38"/>
      <c r="Y54" s="38"/>
      <c r="Z54" s="38"/>
      <c r="AA54" s="38"/>
      <c r="AB54" s="38"/>
      <c r="AC54" s="38"/>
      <c r="AD54" s="38"/>
      <c r="AE54" s="38"/>
    </row>
    <row r="55" spans="1:31" s="2" customFormat="1" ht="25.65" customHeight="1">
      <c r="A55" s="38"/>
      <c r="B55" s="39"/>
      <c r="C55" s="32" t="s">
        <v>29</v>
      </c>
      <c r="D55" s="38"/>
      <c r="E55" s="38"/>
      <c r="F55" s="27" t="str">
        <f>IF(E18="","",E18)</f>
        <v>Vyplň údaj</v>
      </c>
      <c r="G55" s="38"/>
      <c r="H55" s="38"/>
      <c r="I55" s="121" t="s">
        <v>34</v>
      </c>
      <c r="J55" s="36" t="str">
        <f>E24</f>
        <v>ING. LUBOŠ KASPER</v>
      </c>
      <c r="K55" s="38"/>
      <c r="L55" s="120"/>
      <c r="S55" s="38"/>
      <c r="T55" s="38"/>
      <c r="U55" s="38"/>
      <c r="V55" s="38"/>
      <c r="W55" s="38"/>
      <c r="X55" s="38"/>
      <c r="Y55" s="38"/>
      <c r="Z55" s="38"/>
      <c r="AA55" s="38"/>
      <c r="AB55" s="38"/>
      <c r="AC55" s="38"/>
      <c r="AD55" s="38"/>
      <c r="AE55" s="38"/>
    </row>
    <row r="56" spans="1:31" s="2" customFormat="1" ht="10.3" customHeight="1">
      <c r="A56" s="38"/>
      <c r="B56" s="39"/>
      <c r="C56" s="38"/>
      <c r="D56" s="38"/>
      <c r="E56" s="38"/>
      <c r="F56" s="38"/>
      <c r="G56" s="38"/>
      <c r="H56" s="38"/>
      <c r="I56" s="119"/>
      <c r="J56" s="38"/>
      <c r="K56" s="38"/>
      <c r="L56" s="120"/>
      <c r="S56" s="38"/>
      <c r="T56" s="38"/>
      <c r="U56" s="38"/>
      <c r="V56" s="38"/>
      <c r="W56" s="38"/>
      <c r="X56" s="38"/>
      <c r="Y56" s="38"/>
      <c r="Z56" s="38"/>
      <c r="AA56" s="38"/>
      <c r="AB56" s="38"/>
      <c r="AC56" s="38"/>
      <c r="AD56" s="38"/>
      <c r="AE56" s="38"/>
    </row>
    <row r="57" spans="1:31" s="2" customFormat="1" ht="29.25" customHeight="1">
      <c r="A57" s="38"/>
      <c r="B57" s="39"/>
      <c r="C57" s="141" t="s">
        <v>97</v>
      </c>
      <c r="D57" s="132"/>
      <c r="E57" s="132"/>
      <c r="F57" s="132"/>
      <c r="G57" s="132"/>
      <c r="H57" s="132"/>
      <c r="I57" s="142"/>
      <c r="J57" s="143" t="s">
        <v>98</v>
      </c>
      <c r="K57" s="132"/>
      <c r="L57" s="120"/>
      <c r="S57" s="38"/>
      <c r="T57" s="38"/>
      <c r="U57" s="38"/>
      <c r="V57" s="38"/>
      <c r="W57" s="38"/>
      <c r="X57" s="38"/>
      <c r="Y57" s="38"/>
      <c r="Z57" s="38"/>
      <c r="AA57" s="38"/>
      <c r="AB57" s="38"/>
      <c r="AC57" s="38"/>
      <c r="AD57" s="38"/>
      <c r="AE57" s="38"/>
    </row>
    <row r="58" spans="1:31" s="2" customFormat="1" ht="10.3" customHeight="1">
      <c r="A58" s="38"/>
      <c r="B58" s="39"/>
      <c r="C58" s="38"/>
      <c r="D58" s="38"/>
      <c r="E58" s="38"/>
      <c r="F58" s="38"/>
      <c r="G58" s="38"/>
      <c r="H58" s="38"/>
      <c r="I58" s="119"/>
      <c r="J58" s="38"/>
      <c r="K58" s="38"/>
      <c r="L58" s="120"/>
      <c r="S58" s="38"/>
      <c r="T58" s="38"/>
      <c r="U58" s="38"/>
      <c r="V58" s="38"/>
      <c r="W58" s="38"/>
      <c r="X58" s="38"/>
      <c r="Y58" s="38"/>
      <c r="Z58" s="38"/>
      <c r="AA58" s="38"/>
      <c r="AB58" s="38"/>
      <c r="AC58" s="38"/>
      <c r="AD58" s="38"/>
      <c r="AE58" s="38"/>
    </row>
    <row r="59" spans="1:47" s="2" customFormat="1" ht="22.8" customHeight="1">
      <c r="A59" s="38"/>
      <c r="B59" s="39"/>
      <c r="C59" s="144" t="s">
        <v>70</v>
      </c>
      <c r="D59" s="38"/>
      <c r="E59" s="38"/>
      <c r="F59" s="38"/>
      <c r="G59" s="38"/>
      <c r="H59" s="38"/>
      <c r="I59" s="119"/>
      <c r="J59" s="90">
        <f>J85</f>
        <v>0</v>
      </c>
      <c r="K59" s="38"/>
      <c r="L59" s="120"/>
      <c r="S59" s="38"/>
      <c r="T59" s="38"/>
      <c r="U59" s="38"/>
      <c r="V59" s="38"/>
      <c r="W59" s="38"/>
      <c r="X59" s="38"/>
      <c r="Y59" s="38"/>
      <c r="Z59" s="38"/>
      <c r="AA59" s="38"/>
      <c r="AB59" s="38"/>
      <c r="AC59" s="38"/>
      <c r="AD59" s="38"/>
      <c r="AE59" s="38"/>
      <c r="AU59" s="19" t="s">
        <v>99</v>
      </c>
    </row>
    <row r="60" spans="1:31" s="9" customFormat="1" ht="24.95" customHeight="1">
      <c r="A60" s="9"/>
      <c r="B60" s="145"/>
      <c r="C60" s="9"/>
      <c r="D60" s="146" t="s">
        <v>100</v>
      </c>
      <c r="E60" s="147"/>
      <c r="F60" s="147"/>
      <c r="G60" s="147"/>
      <c r="H60" s="147"/>
      <c r="I60" s="148"/>
      <c r="J60" s="149">
        <f>J86</f>
        <v>0</v>
      </c>
      <c r="K60" s="9"/>
      <c r="L60" s="145"/>
      <c r="S60" s="9"/>
      <c r="T60" s="9"/>
      <c r="U60" s="9"/>
      <c r="V60" s="9"/>
      <c r="W60" s="9"/>
      <c r="X60" s="9"/>
      <c r="Y60" s="9"/>
      <c r="Z60" s="9"/>
      <c r="AA60" s="9"/>
      <c r="AB60" s="9"/>
      <c r="AC60" s="9"/>
      <c r="AD60" s="9"/>
      <c r="AE60" s="9"/>
    </row>
    <row r="61" spans="1:31" s="10" customFormat="1" ht="19.9" customHeight="1">
      <c r="A61" s="10"/>
      <c r="B61" s="150"/>
      <c r="C61" s="10"/>
      <c r="D61" s="151" t="s">
        <v>101</v>
      </c>
      <c r="E61" s="152"/>
      <c r="F61" s="152"/>
      <c r="G61" s="152"/>
      <c r="H61" s="152"/>
      <c r="I61" s="153"/>
      <c r="J61" s="154">
        <f>J87</f>
        <v>0</v>
      </c>
      <c r="K61" s="10"/>
      <c r="L61" s="150"/>
      <c r="S61" s="10"/>
      <c r="T61" s="10"/>
      <c r="U61" s="10"/>
      <c r="V61" s="10"/>
      <c r="W61" s="10"/>
      <c r="X61" s="10"/>
      <c r="Y61" s="10"/>
      <c r="Z61" s="10"/>
      <c r="AA61" s="10"/>
      <c r="AB61" s="10"/>
      <c r="AC61" s="10"/>
      <c r="AD61" s="10"/>
      <c r="AE61" s="10"/>
    </row>
    <row r="62" spans="1:31" s="9" customFormat="1" ht="24.95" customHeight="1">
      <c r="A62" s="9"/>
      <c r="B62" s="145"/>
      <c r="C62" s="9"/>
      <c r="D62" s="146" t="s">
        <v>102</v>
      </c>
      <c r="E62" s="147"/>
      <c r="F62" s="147"/>
      <c r="G62" s="147"/>
      <c r="H62" s="147"/>
      <c r="I62" s="148"/>
      <c r="J62" s="149">
        <f>J97</f>
        <v>0</v>
      </c>
      <c r="K62" s="9"/>
      <c r="L62" s="145"/>
      <c r="S62" s="9"/>
      <c r="T62" s="9"/>
      <c r="U62" s="9"/>
      <c r="V62" s="9"/>
      <c r="W62" s="9"/>
      <c r="X62" s="9"/>
      <c r="Y62" s="9"/>
      <c r="Z62" s="9"/>
      <c r="AA62" s="9"/>
      <c r="AB62" s="9"/>
      <c r="AC62" s="9"/>
      <c r="AD62" s="9"/>
      <c r="AE62" s="9"/>
    </row>
    <row r="63" spans="1:31" s="10" customFormat="1" ht="19.9" customHeight="1">
      <c r="A63" s="10"/>
      <c r="B63" s="150"/>
      <c r="C63" s="10"/>
      <c r="D63" s="151" t="s">
        <v>103</v>
      </c>
      <c r="E63" s="152"/>
      <c r="F63" s="152"/>
      <c r="G63" s="152"/>
      <c r="H63" s="152"/>
      <c r="I63" s="153"/>
      <c r="J63" s="154">
        <f>J98</f>
        <v>0</v>
      </c>
      <c r="K63" s="10"/>
      <c r="L63" s="150"/>
      <c r="S63" s="10"/>
      <c r="T63" s="10"/>
      <c r="U63" s="10"/>
      <c r="V63" s="10"/>
      <c r="W63" s="10"/>
      <c r="X63" s="10"/>
      <c r="Y63" s="10"/>
      <c r="Z63" s="10"/>
      <c r="AA63" s="10"/>
      <c r="AB63" s="10"/>
      <c r="AC63" s="10"/>
      <c r="AD63" s="10"/>
      <c r="AE63" s="10"/>
    </row>
    <row r="64" spans="1:31" s="10" customFormat="1" ht="19.9" customHeight="1">
      <c r="A64" s="10"/>
      <c r="B64" s="150"/>
      <c r="C64" s="10"/>
      <c r="D64" s="151" t="s">
        <v>104</v>
      </c>
      <c r="E64" s="152"/>
      <c r="F64" s="152"/>
      <c r="G64" s="152"/>
      <c r="H64" s="152"/>
      <c r="I64" s="153"/>
      <c r="J64" s="154">
        <f>J107</f>
        <v>0</v>
      </c>
      <c r="K64" s="10"/>
      <c r="L64" s="150"/>
      <c r="S64" s="10"/>
      <c r="T64" s="10"/>
      <c r="U64" s="10"/>
      <c r="V64" s="10"/>
      <c r="W64" s="10"/>
      <c r="X64" s="10"/>
      <c r="Y64" s="10"/>
      <c r="Z64" s="10"/>
      <c r="AA64" s="10"/>
      <c r="AB64" s="10"/>
      <c r="AC64" s="10"/>
      <c r="AD64" s="10"/>
      <c r="AE64" s="10"/>
    </row>
    <row r="65" spans="1:31" s="10" customFormat="1" ht="19.9" customHeight="1">
      <c r="A65" s="10"/>
      <c r="B65" s="150"/>
      <c r="C65" s="10"/>
      <c r="D65" s="151" t="s">
        <v>105</v>
      </c>
      <c r="E65" s="152"/>
      <c r="F65" s="152"/>
      <c r="G65" s="152"/>
      <c r="H65" s="152"/>
      <c r="I65" s="153"/>
      <c r="J65" s="154">
        <f>J201</f>
        <v>0</v>
      </c>
      <c r="K65" s="10"/>
      <c r="L65" s="150"/>
      <c r="S65" s="10"/>
      <c r="T65" s="10"/>
      <c r="U65" s="10"/>
      <c r="V65" s="10"/>
      <c r="W65" s="10"/>
      <c r="X65" s="10"/>
      <c r="Y65" s="10"/>
      <c r="Z65" s="10"/>
      <c r="AA65" s="10"/>
      <c r="AB65" s="10"/>
      <c r="AC65" s="10"/>
      <c r="AD65" s="10"/>
      <c r="AE65" s="10"/>
    </row>
    <row r="66" spans="1:31" s="2" customFormat="1" ht="21.8" customHeight="1">
      <c r="A66" s="38"/>
      <c r="B66" s="39"/>
      <c r="C66" s="38"/>
      <c r="D66" s="38"/>
      <c r="E66" s="38"/>
      <c r="F66" s="38"/>
      <c r="G66" s="38"/>
      <c r="H66" s="38"/>
      <c r="I66" s="119"/>
      <c r="J66" s="38"/>
      <c r="K66" s="38"/>
      <c r="L66" s="120"/>
      <c r="S66" s="38"/>
      <c r="T66" s="38"/>
      <c r="U66" s="38"/>
      <c r="V66" s="38"/>
      <c r="W66" s="38"/>
      <c r="X66" s="38"/>
      <c r="Y66" s="38"/>
      <c r="Z66" s="38"/>
      <c r="AA66" s="38"/>
      <c r="AB66" s="38"/>
      <c r="AC66" s="38"/>
      <c r="AD66" s="38"/>
      <c r="AE66" s="38"/>
    </row>
    <row r="67" spans="1:31" s="2" customFormat="1" ht="6.95" customHeight="1">
      <c r="A67" s="38"/>
      <c r="B67" s="55"/>
      <c r="C67" s="56"/>
      <c r="D67" s="56"/>
      <c r="E67" s="56"/>
      <c r="F67" s="56"/>
      <c r="G67" s="56"/>
      <c r="H67" s="56"/>
      <c r="I67" s="139"/>
      <c r="J67" s="56"/>
      <c r="K67" s="56"/>
      <c r="L67" s="120"/>
      <c r="S67" s="38"/>
      <c r="T67" s="38"/>
      <c r="U67" s="38"/>
      <c r="V67" s="38"/>
      <c r="W67" s="38"/>
      <c r="X67" s="38"/>
      <c r="Y67" s="38"/>
      <c r="Z67" s="38"/>
      <c r="AA67" s="38"/>
      <c r="AB67" s="38"/>
      <c r="AC67" s="38"/>
      <c r="AD67" s="38"/>
      <c r="AE67" s="38"/>
    </row>
    <row r="71" spans="1:31" s="2" customFormat="1" ht="6.95" customHeight="1">
      <c r="A71" s="38"/>
      <c r="B71" s="57"/>
      <c r="C71" s="58"/>
      <c r="D71" s="58"/>
      <c r="E71" s="58"/>
      <c r="F71" s="58"/>
      <c r="G71" s="58"/>
      <c r="H71" s="58"/>
      <c r="I71" s="140"/>
      <c r="J71" s="58"/>
      <c r="K71" s="58"/>
      <c r="L71" s="120"/>
      <c r="S71" s="38"/>
      <c r="T71" s="38"/>
      <c r="U71" s="38"/>
      <c r="V71" s="38"/>
      <c r="W71" s="38"/>
      <c r="X71" s="38"/>
      <c r="Y71" s="38"/>
      <c r="Z71" s="38"/>
      <c r="AA71" s="38"/>
      <c r="AB71" s="38"/>
      <c r="AC71" s="38"/>
      <c r="AD71" s="38"/>
      <c r="AE71" s="38"/>
    </row>
    <row r="72" spans="1:31" s="2" customFormat="1" ht="24.95" customHeight="1">
      <c r="A72" s="38"/>
      <c r="B72" s="39"/>
      <c r="C72" s="23" t="s">
        <v>106</v>
      </c>
      <c r="D72" s="38"/>
      <c r="E72" s="38"/>
      <c r="F72" s="38"/>
      <c r="G72" s="38"/>
      <c r="H72" s="38"/>
      <c r="I72" s="119"/>
      <c r="J72" s="38"/>
      <c r="K72" s="38"/>
      <c r="L72" s="120"/>
      <c r="S72" s="38"/>
      <c r="T72" s="38"/>
      <c r="U72" s="38"/>
      <c r="V72" s="38"/>
      <c r="W72" s="38"/>
      <c r="X72" s="38"/>
      <c r="Y72" s="38"/>
      <c r="Z72" s="38"/>
      <c r="AA72" s="38"/>
      <c r="AB72" s="38"/>
      <c r="AC72" s="38"/>
      <c r="AD72" s="38"/>
      <c r="AE72" s="38"/>
    </row>
    <row r="73" spans="1:31" s="2" customFormat="1" ht="6.95" customHeight="1">
      <c r="A73" s="38"/>
      <c r="B73" s="39"/>
      <c r="C73" s="38"/>
      <c r="D73" s="38"/>
      <c r="E73" s="38"/>
      <c r="F73" s="38"/>
      <c r="G73" s="38"/>
      <c r="H73" s="38"/>
      <c r="I73" s="119"/>
      <c r="J73" s="38"/>
      <c r="K73" s="38"/>
      <c r="L73" s="120"/>
      <c r="S73" s="38"/>
      <c r="T73" s="38"/>
      <c r="U73" s="38"/>
      <c r="V73" s="38"/>
      <c r="W73" s="38"/>
      <c r="X73" s="38"/>
      <c r="Y73" s="38"/>
      <c r="Z73" s="38"/>
      <c r="AA73" s="38"/>
      <c r="AB73" s="38"/>
      <c r="AC73" s="38"/>
      <c r="AD73" s="38"/>
      <c r="AE73" s="38"/>
    </row>
    <row r="74" spans="1:31" s="2" customFormat="1" ht="12" customHeight="1">
      <c r="A74" s="38"/>
      <c r="B74" s="39"/>
      <c r="C74" s="32" t="s">
        <v>17</v>
      </c>
      <c r="D74" s="38"/>
      <c r="E74" s="38"/>
      <c r="F74" s="38"/>
      <c r="G74" s="38"/>
      <c r="H74" s="38"/>
      <c r="I74" s="119"/>
      <c r="J74" s="38"/>
      <c r="K74" s="38"/>
      <c r="L74" s="120"/>
      <c r="S74" s="38"/>
      <c r="T74" s="38"/>
      <c r="U74" s="38"/>
      <c r="V74" s="38"/>
      <c r="W74" s="38"/>
      <c r="X74" s="38"/>
      <c r="Y74" s="38"/>
      <c r="Z74" s="38"/>
      <c r="AA74" s="38"/>
      <c r="AB74" s="38"/>
      <c r="AC74" s="38"/>
      <c r="AD74" s="38"/>
      <c r="AE74" s="38"/>
    </row>
    <row r="75" spans="1:31" s="2" customFormat="1" ht="16.5" customHeight="1">
      <c r="A75" s="38"/>
      <c r="B75" s="39"/>
      <c r="C75" s="38"/>
      <c r="D75" s="38"/>
      <c r="E75" s="118" t="str">
        <f>E7</f>
        <v>ON JIČÍN - VÝMĚNA PODLAHOVÝCH KRYTIN</v>
      </c>
      <c r="F75" s="32"/>
      <c r="G75" s="32"/>
      <c r="H75" s="32"/>
      <c r="I75" s="119"/>
      <c r="J75" s="38"/>
      <c r="K75" s="38"/>
      <c r="L75" s="120"/>
      <c r="S75" s="38"/>
      <c r="T75" s="38"/>
      <c r="U75" s="38"/>
      <c r="V75" s="38"/>
      <c r="W75" s="38"/>
      <c r="X75" s="38"/>
      <c r="Y75" s="38"/>
      <c r="Z75" s="38"/>
      <c r="AA75" s="38"/>
      <c r="AB75" s="38"/>
      <c r="AC75" s="38"/>
      <c r="AD75" s="38"/>
      <c r="AE75" s="38"/>
    </row>
    <row r="76" spans="1:31" s="2" customFormat="1" ht="12" customHeight="1">
      <c r="A76" s="38"/>
      <c r="B76" s="39"/>
      <c r="C76" s="32" t="s">
        <v>94</v>
      </c>
      <c r="D76" s="38"/>
      <c r="E76" s="38"/>
      <c r="F76" s="38"/>
      <c r="G76" s="38"/>
      <c r="H76" s="38"/>
      <c r="I76" s="119"/>
      <c r="J76" s="38"/>
      <c r="K76" s="38"/>
      <c r="L76" s="120"/>
      <c r="S76" s="38"/>
      <c r="T76" s="38"/>
      <c r="U76" s="38"/>
      <c r="V76" s="38"/>
      <c r="W76" s="38"/>
      <c r="X76" s="38"/>
      <c r="Y76" s="38"/>
      <c r="Z76" s="38"/>
      <c r="AA76" s="38"/>
      <c r="AB76" s="38"/>
      <c r="AC76" s="38"/>
      <c r="AD76" s="38"/>
      <c r="AE76" s="38"/>
    </row>
    <row r="77" spans="1:31" s="2" customFormat="1" ht="16.5" customHeight="1">
      <c r="A77" s="38"/>
      <c r="B77" s="39"/>
      <c r="C77" s="38"/>
      <c r="D77" s="38"/>
      <c r="E77" s="62" t="str">
        <f>E9</f>
        <v>01 - VÝMĚNA PDLAHOVÝCH KRYTIN ARO V POO A</v>
      </c>
      <c r="F77" s="38"/>
      <c r="G77" s="38"/>
      <c r="H77" s="38"/>
      <c r="I77" s="119"/>
      <c r="J77" s="38"/>
      <c r="K77" s="38"/>
      <c r="L77" s="120"/>
      <c r="S77" s="38"/>
      <c r="T77" s="38"/>
      <c r="U77" s="38"/>
      <c r="V77" s="38"/>
      <c r="W77" s="38"/>
      <c r="X77" s="38"/>
      <c r="Y77" s="38"/>
      <c r="Z77" s="38"/>
      <c r="AA77" s="38"/>
      <c r="AB77" s="38"/>
      <c r="AC77" s="38"/>
      <c r="AD77" s="38"/>
      <c r="AE77" s="38"/>
    </row>
    <row r="78" spans="1:31" s="2" customFormat="1" ht="6.95" customHeight="1">
      <c r="A78" s="38"/>
      <c r="B78" s="39"/>
      <c r="C78" s="38"/>
      <c r="D78" s="38"/>
      <c r="E78" s="38"/>
      <c r="F78" s="38"/>
      <c r="G78" s="38"/>
      <c r="H78" s="38"/>
      <c r="I78" s="119"/>
      <c r="J78" s="38"/>
      <c r="K78" s="38"/>
      <c r="L78" s="120"/>
      <c r="S78" s="38"/>
      <c r="T78" s="38"/>
      <c r="U78" s="38"/>
      <c r="V78" s="38"/>
      <c r="W78" s="38"/>
      <c r="X78" s="38"/>
      <c r="Y78" s="38"/>
      <c r="Z78" s="38"/>
      <c r="AA78" s="38"/>
      <c r="AB78" s="38"/>
      <c r="AC78" s="38"/>
      <c r="AD78" s="38"/>
      <c r="AE78" s="38"/>
    </row>
    <row r="79" spans="1:31" s="2" customFormat="1" ht="12" customHeight="1">
      <c r="A79" s="38"/>
      <c r="B79" s="39"/>
      <c r="C79" s="32" t="s">
        <v>21</v>
      </c>
      <c r="D79" s="38"/>
      <c r="E79" s="38"/>
      <c r="F79" s="27" t="str">
        <f>F12</f>
        <v>JIČÍN</v>
      </c>
      <c r="G79" s="38"/>
      <c r="H79" s="38"/>
      <c r="I79" s="121" t="s">
        <v>23</v>
      </c>
      <c r="J79" s="64" t="str">
        <f>IF(J12="","",J12)</f>
        <v>29. 3. 2020</v>
      </c>
      <c r="K79" s="38"/>
      <c r="L79" s="120"/>
      <c r="S79" s="38"/>
      <c r="T79" s="38"/>
      <c r="U79" s="38"/>
      <c r="V79" s="38"/>
      <c r="W79" s="38"/>
      <c r="X79" s="38"/>
      <c r="Y79" s="38"/>
      <c r="Z79" s="38"/>
      <c r="AA79" s="38"/>
      <c r="AB79" s="38"/>
      <c r="AC79" s="38"/>
      <c r="AD79" s="38"/>
      <c r="AE79" s="38"/>
    </row>
    <row r="80" spans="1:31" s="2" customFormat="1" ht="6.95" customHeight="1">
      <c r="A80" s="38"/>
      <c r="B80" s="39"/>
      <c r="C80" s="38"/>
      <c r="D80" s="38"/>
      <c r="E80" s="38"/>
      <c r="F80" s="38"/>
      <c r="G80" s="38"/>
      <c r="H80" s="38"/>
      <c r="I80" s="119"/>
      <c r="J80" s="38"/>
      <c r="K80" s="38"/>
      <c r="L80" s="120"/>
      <c r="S80" s="38"/>
      <c r="T80" s="38"/>
      <c r="U80" s="38"/>
      <c r="V80" s="38"/>
      <c r="W80" s="38"/>
      <c r="X80" s="38"/>
      <c r="Y80" s="38"/>
      <c r="Z80" s="38"/>
      <c r="AA80" s="38"/>
      <c r="AB80" s="38"/>
      <c r="AC80" s="38"/>
      <c r="AD80" s="38"/>
      <c r="AE80" s="38"/>
    </row>
    <row r="81" spans="1:31" s="2" customFormat="1" ht="15.15" customHeight="1">
      <c r="A81" s="38"/>
      <c r="B81" s="39"/>
      <c r="C81" s="32" t="s">
        <v>25</v>
      </c>
      <c r="D81" s="38"/>
      <c r="E81" s="38"/>
      <c r="F81" s="27" t="str">
        <f>E15</f>
        <v>KRÁLOVÉHRADECKÝ KRAJ</v>
      </c>
      <c r="G81" s="38"/>
      <c r="H81" s="38"/>
      <c r="I81" s="121" t="s">
        <v>31</v>
      </c>
      <c r="J81" s="36" t="str">
        <f>E21</f>
        <v>-----</v>
      </c>
      <c r="K81" s="38"/>
      <c r="L81" s="120"/>
      <c r="S81" s="38"/>
      <c r="T81" s="38"/>
      <c r="U81" s="38"/>
      <c r="V81" s="38"/>
      <c r="W81" s="38"/>
      <c r="X81" s="38"/>
      <c r="Y81" s="38"/>
      <c r="Z81" s="38"/>
      <c r="AA81" s="38"/>
      <c r="AB81" s="38"/>
      <c r="AC81" s="38"/>
      <c r="AD81" s="38"/>
      <c r="AE81" s="38"/>
    </row>
    <row r="82" spans="1:31" s="2" customFormat="1" ht="25.65" customHeight="1">
      <c r="A82" s="38"/>
      <c r="B82" s="39"/>
      <c r="C82" s="32" t="s">
        <v>29</v>
      </c>
      <c r="D82" s="38"/>
      <c r="E82" s="38"/>
      <c r="F82" s="27" t="str">
        <f>IF(E18="","",E18)</f>
        <v>Vyplň údaj</v>
      </c>
      <c r="G82" s="38"/>
      <c r="H82" s="38"/>
      <c r="I82" s="121" t="s">
        <v>34</v>
      </c>
      <c r="J82" s="36" t="str">
        <f>E24</f>
        <v>ING. LUBOŠ KASPER</v>
      </c>
      <c r="K82" s="38"/>
      <c r="L82" s="120"/>
      <c r="S82" s="38"/>
      <c r="T82" s="38"/>
      <c r="U82" s="38"/>
      <c r="V82" s="38"/>
      <c r="W82" s="38"/>
      <c r="X82" s="38"/>
      <c r="Y82" s="38"/>
      <c r="Z82" s="38"/>
      <c r="AA82" s="38"/>
      <c r="AB82" s="38"/>
      <c r="AC82" s="38"/>
      <c r="AD82" s="38"/>
      <c r="AE82" s="38"/>
    </row>
    <row r="83" spans="1:31" s="2" customFormat="1" ht="10.3" customHeight="1">
      <c r="A83" s="38"/>
      <c r="B83" s="39"/>
      <c r="C83" s="38"/>
      <c r="D83" s="38"/>
      <c r="E83" s="38"/>
      <c r="F83" s="38"/>
      <c r="G83" s="38"/>
      <c r="H83" s="38"/>
      <c r="I83" s="119"/>
      <c r="J83" s="38"/>
      <c r="K83" s="38"/>
      <c r="L83" s="120"/>
      <c r="S83" s="38"/>
      <c r="T83" s="38"/>
      <c r="U83" s="38"/>
      <c r="V83" s="38"/>
      <c r="W83" s="38"/>
      <c r="X83" s="38"/>
      <c r="Y83" s="38"/>
      <c r="Z83" s="38"/>
      <c r="AA83" s="38"/>
      <c r="AB83" s="38"/>
      <c r="AC83" s="38"/>
      <c r="AD83" s="38"/>
      <c r="AE83" s="38"/>
    </row>
    <row r="84" spans="1:31" s="11" customFormat="1" ht="29.25" customHeight="1">
      <c r="A84" s="155"/>
      <c r="B84" s="156"/>
      <c r="C84" s="157" t="s">
        <v>107</v>
      </c>
      <c r="D84" s="158" t="s">
        <v>57</v>
      </c>
      <c r="E84" s="158" t="s">
        <v>53</v>
      </c>
      <c r="F84" s="158" t="s">
        <v>54</v>
      </c>
      <c r="G84" s="158" t="s">
        <v>108</v>
      </c>
      <c r="H84" s="158" t="s">
        <v>109</v>
      </c>
      <c r="I84" s="159" t="s">
        <v>110</v>
      </c>
      <c r="J84" s="158" t="s">
        <v>98</v>
      </c>
      <c r="K84" s="160" t="s">
        <v>111</v>
      </c>
      <c r="L84" s="161"/>
      <c r="M84" s="80" t="s">
        <v>3</v>
      </c>
      <c r="N84" s="81" t="s">
        <v>42</v>
      </c>
      <c r="O84" s="81" t="s">
        <v>112</v>
      </c>
      <c r="P84" s="81" t="s">
        <v>113</v>
      </c>
      <c r="Q84" s="81" t="s">
        <v>114</v>
      </c>
      <c r="R84" s="81" t="s">
        <v>115</v>
      </c>
      <c r="S84" s="81" t="s">
        <v>116</v>
      </c>
      <c r="T84" s="82" t="s">
        <v>117</v>
      </c>
      <c r="U84" s="155"/>
      <c r="V84" s="155"/>
      <c r="W84" s="155"/>
      <c r="X84" s="155"/>
      <c r="Y84" s="155"/>
      <c r="Z84" s="155"/>
      <c r="AA84" s="155"/>
      <c r="AB84" s="155"/>
      <c r="AC84" s="155"/>
      <c r="AD84" s="155"/>
      <c r="AE84" s="155"/>
    </row>
    <row r="85" spans="1:63" s="2" customFormat="1" ht="22.8" customHeight="1">
      <c r="A85" s="38"/>
      <c r="B85" s="39"/>
      <c r="C85" s="87" t="s">
        <v>118</v>
      </c>
      <c r="D85" s="38"/>
      <c r="E85" s="38"/>
      <c r="F85" s="38"/>
      <c r="G85" s="38"/>
      <c r="H85" s="38"/>
      <c r="I85" s="119"/>
      <c r="J85" s="162">
        <f>BK85</f>
        <v>0</v>
      </c>
      <c r="K85" s="38"/>
      <c r="L85" s="39"/>
      <c r="M85" s="83"/>
      <c r="N85" s="68"/>
      <c r="O85" s="84"/>
      <c r="P85" s="163">
        <f>P86+P97</f>
        <v>0</v>
      </c>
      <c r="Q85" s="84"/>
      <c r="R85" s="163">
        <f>R86+R97</f>
        <v>4.37576876</v>
      </c>
      <c r="S85" s="84"/>
      <c r="T85" s="164">
        <f>T86+T97</f>
        <v>1.224814</v>
      </c>
      <c r="U85" s="38"/>
      <c r="V85" s="38"/>
      <c r="W85" s="38"/>
      <c r="X85" s="38"/>
      <c r="Y85" s="38"/>
      <c r="Z85" s="38"/>
      <c r="AA85" s="38"/>
      <c r="AB85" s="38"/>
      <c r="AC85" s="38"/>
      <c r="AD85" s="38"/>
      <c r="AE85" s="38"/>
      <c r="AT85" s="19" t="s">
        <v>71</v>
      </c>
      <c r="AU85" s="19" t="s">
        <v>99</v>
      </c>
      <c r="BK85" s="165">
        <f>BK86+BK97</f>
        <v>0</v>
      </c>
    </row>
    <row r="86" spans="1:63" s="12" customFormat="1" ht="25.9" customHeight="1">
      <c r="A86" s="12"/>
      <c r="B86" s="166"/>
      <c r="C86" s="12"/>
      <c r="D86" s="167" t="s">
        <v>71</v>
      </c>
      <c r="E86" s="168" t="s">
        <v>119</v>
      </c>
      <c r="F86" s="168" t="s">
        <v>120</v>
      </c>
      <c r="G86" s="12"/>
      <c r="H86" s="12"/>
      <c r="I86" s="169"/>
      <c r="J86" s="170">
        <f>BK86</f>
        <v>0</v>
      </c>
      <c r="K86" s="12"/>
      <c r="L86" s="166"/>
      <c r="M86" s="171"/>
      <c r="N86" s="172"/>
      <c r="O86" s="172"/>
      <c r="P86" s="173">
        <f>P87</f>
        <v>0</v>
      </c>
      <c r="Q86" s="172"/>
      <c r="R86" s="173">
        <f>R87</f>
        <v>0</v>
      </c>
      <c r="S86" s="172"/>
      <c r="T86" s="174">
        <f>T87</f>
        <v>0</v>
      </c>
      <c r="U86" s="12"/>
      <c r="V86" s="12"/>
      <c r="W86" s="12"/>
      <c r="X86" s="12"/>
      <c r="Y86" s="12"/>
      <c r="Z86" s="12"/>
      <c r="AA86" s="12"/>
      <c r="AB86" s="12"/>
      <c r="AC86" s="12"/>
      <c r="AD86" s="12"/>
      <c r="AE86" s="12"/>
      <c r="AR86" s="167" t="s">
        <v>80</v>
      </c>
      <c r="AT86" s="175" t="s">
        <v>71</v>
      </c>
      <c r="AU86" s="175" t="s">
        <v>72</v>
      </c>
      <c r="AY86" s="167" t="s">
        <v>121</v>
      </c>
      <c r="BK86" s="176">
        <f>BK87</f>
        <v>0</v>
      </c>
    </row>
    <row r="87" spans="1:63" s="12" customFormat="1" ht="22.8" customHeight="1">
      <c r="A87" s="12"/>
      <c r="B87" s="166"/>
      <c r="C87" s="12"/>
      <c r="D87" s="167" t="s">
        <v>71</v>
      </c>
      <c r="E87" s="177" t="s">
        <v>122</v>
      </c>
      <c r="F87" s="177" t="s">
        <v>123</v>
      </c>
      <c r="G87" s="12"/>
      <c r="H87" s="12"/>
      <c r="I87" s="169"/>
      <c r="J87" s="178">
        <f>BK87</f>
        <v>0</v>
      </c>
      <c r="K87" s="12"/>
      <c r="L87" s="166"/>
      <c r="M87" s="171"/>
      <c r="N87" s="172"/>
      <c r="O87" s="172"/>
      <c r="P87" s="173">
        <f>SUM(P88:P96)</f>
        <v>0</v>
      </c>
      <c r="Q87" s="172"/>
      <c r="R87" s="173">
        <f>SUM(R88:R96)</f>
        <v>0</v>
      </c>
      <c r="S87" s="172"/>
      <c r="T87" s="174">
        <f>SUM(T88:T96)</f>
        <v>0</v>
      </c>
      <c r="U87" s="12"/>
      <c r="V87" s="12"/>
      <c r="W87" s="12"/>
      <c r="X87" s="12"/>
      <c r="Y87" s="12"/>
      <c r="Z87" s="12"/>
      <c r="AA87" s="12"/>
      <c r="AB87" s="12"/>
      <c r="AC87" s="12"/>
      <c r="AD87" s="12"/>
      <c r="AE87" s="12"/>
      <c r="AR87" s="167" t="s">
        <v>80</v>
      </c>
      <c r="AT87" s="175" t="s">
        <v>71</v>
      </c>
      <c r="AU87" s="175" t="s">
        <v>80</v>
      </c>
      <c r="AY87" s="167" t="s">
        <v>121</v>
      </c>
      <c r="BK87" s="176">
        <f>SUM(BK88:BK96)</f>
        <v>0</v>
      </c>
    </row>
    <row r="88" spans="1:65" s="2" customFormat="1" ht="21.75" customHeight="1">
      <c r="A88" s="38"/>
      <c r="B88" s="179"/>
      <c r="C88" s="180" t="s">
        <v>80</v>
      </c>
      <c r="D88" s="180" t="s">
        <v>124</v>
      </c>
      <c r="E88" s="181" t="s">
        <v>125</v>
      </c>
      <c r="F88" s="182" t="s">
        <v>126</v>
      </c>
      <c r="G88" s="183" t="s">
        <v>127</v>
      </c>
      <c r="H88" s="184">
        <v>1.225</v>
      </c>
      <c r="I88" s="185"/>
      <c r="J88" s="186">
        <f>ROUND(I88*H88,2)</f>
        <v>0</v>
      </c>
      <c r="K88" s="182" t="s">
        <v>128</v>
      </c>
      <c r="L88" s="39"/>
      <c r="M88" s="187" t="s">
        <v>3</v>
      </c>
      <c r="N88" s="188" t="s">
        <v>43</v>
      </c>
      <c r="O88" s="72"/>
      <c r="P88" s="189">
        <f>O88*H88</f>
        <v>0</v>
      </c>
      <c r="Q88" s="189">
        <v>0</v>
      </c>
      <c r="R88" s="189">
        <f>Q88*H88</f>
        <v>0</v>
      </c>
      <c r="S88" s="189">
        <v>0</v>
      </c>
      <c r="T88" s="190">
        <f>S88*H88</f>
        <v>0</v>
      </c>
      <c r="U88" s="38"/>
      <c r="V88" s="38"/>
      <c r="W88" s="38"/>
      <c r="X88" s="38"/>
      <c r="Y88" s="38"/>
      <c r="Z88" s="38"/>
      <c r="AA88" s="38"/>
      <c r="AB88" s="38"/>
      <c r="AC88" s="38"/>
      <c r="AD88" s="38"/>
      <c r="AE88" s="38"/>
      <c r="AR88" s="191" t="s">
        <v>129</v>
      </c>
      <c r="AT88" s="191" t="s">
        <v>124</v>
      </c>
      <c r="AU88" s="191" t="s">
        <v>82</v>
      </c>
      <c r="AY88" s="19" t="s">
        <v>121</v>
      </c>
      <c r="BE88" s="192">
        <f>IF(N88="základní",J88,0)</f>
        <v>0</v>
      </c>
      <c r="BF88" s="192">
        <f>IF(N88="snížená",J88,0)</f>
        <v>0</v>
      </c>
      <c r="BG88" s="192">
        <f>IF(N88="zákl. přenesená",J88,0)</f>
        <v>0</v>
      </c>
      <c r="BH88" s="192">
        <f>IF(N88="sníž. přenesená",J88,0)</f>
        <v>0</v>
      </c>
      <c r="BI88" s="192">
        <f>IF(N88="nulová",J88,0)</f>
        <v>0</v>
      </c>
      <c r="BJ88" s="19" t="s">
        <v>80</v>
      </c>
      <c r="BK88" s="192">
        <f>ROUND(I88*H88,2)</f>
        <v>0</v>
      </c>
      <c r="BL88" s="19" t="s">
        <v>129</v>
      </c>
      <c r="BM88" s="191" t="s">
        <v>130</v>
      </c>
    </row>
    <row r="89" spans="1:47" s="2" customFormat="1" ht="12">
      <c r="A89" s="38"/>
      <c r="B89" s="39"/>
      <c r="C89" s="38"/>
      <c r="D89" s="193" t="s">
        <v>131</v>
      </c>
      <c r="E89" s="38"/>
      <c r="F89" s="194" t="s">
        <v>132</v>
      </c>
      <c r="G89" s="38"/>
      <c r="H89" s="38"/>
      <c r="I89" s="119"/>
      <c r="J89" s="38"/>
      <c r="K89" s="38"/>
      <c r="L89" s="39"/>
      <c r="M89" s="195"/>
      <c r="N89" s="196"/>
      <c r="O89" s="72"/>
      <c r="P89" s="72"/>
      <c r="Q89" s="72"/>
      <c r="R89" s="72"/>
      <c r="S89" s="72"/>
      <c r="T89" s="73"/>
      <c r="U89" s="38"/>
      <c r="V89" s="38"/>
      <c r="W89" s="38"/>
      <c r="X89" s="38"/>
      <c r="Y89" s="38"/>
      <c r="Z89" s="38"/>
      <c r="AA89" s="38"/>
      <c r="AB89" s="38"/>
      <c r="AC89" s="38"/>
      <c r="AD89" s="38"/>
      <c r="AE89" s="38"/>
      <c r="AT89" s="19" t="s">
        <v>131</v>
      </c>
      <c r="AU89" s="19" t="s">
        <v>82</v>
      </c>
    </row>
    <row r="90" spans="1:65" s="2" customFormat="1" ht="16.5" customHeight="1">
      <c r="A90" s="38"/>
      <c r="B90" s="179"/>
      <c r="C90" s="180" t="s">
        <v>82</v>
      </c>
      <c r="D90" s="180" t="s">
        <v>124</v>
      </c>
      <c r="E90" s="181" t="s">
        <v>133</v>
      </c>
      <c r="F90" s="182" t="s">
        <v>134</v>
      </c>
      <c r="G90" s="183" t="s">
        <v>127</v>
      </c>
      <c r="H90" s="184">
        <v>1.225</v>
      </c>
      <c r="I90" s="185"/>
      <c r="J90" s="186">
        <f>ROUND(I90*H90,2)</f>
        <v>0</v>
      </c>
      <c r="K90" s="182" t="s">
        <v>128</v>
      </c>
      <c r="L90" s="39"/>
      <c r="M90" s="187" t="s">
        <v>3</v>
      </c>
      <c r="N90" s="188" t="s">
        <v>43</v>
      </c>
      <c r="O90" s="72"/>
      <c r="P90" s="189">
        <f>O90*H90</f>
        <v>0</v>
      </c>
      <c r="Q90" s="189">
        <v>0</v>
      </c>
      <c r="R90" s="189">
        <f>Q90*H90</f>
        <v>0</v>
      </c>
      <c r="S90" s="189">
        <v>0</v>
      </c>
      <c r="T90" s="190">
        <f>S90*H90</f>
        <v>0</v>
      </c>
      <c r="U90" s="38"/>
      <c r="V90" s="38"/>
      <c r="W90" s="38"/>
      <c r="X90" s="38"/>
      <c r="Y90" s="38"/>
      <c r="Z90" s="38"/>
      <c r="AA90" s="38"/>
      <c r="AB90" s="38"/>
      <c r="AC90" s="38"/>
      <c r="AD90" s="38"/>
      <c r="AE90" s="38"/>
      <c r="AR90" s="191" t="s">
        <v>129</v>
      </c>
      <c r="AT90" s="191" t="s">
        <v>124</v>
      </c>
      <c r="AU90" s="191" t="s">
        <v>82</v>
      </c>
      <c r="AY90" s="19" t="s">
        <v>121</v>
      </c>
      <c r="BE90" s="192">
        <f>IF(N90="základní",J90,0)</f>
        <v>0</v>
      </c>
      <c r="BF90" s="192">
        <f>IF(N90="snížená",J90,0)</f>
        <v>0</v>
      </c>
      <c r="BG90" s="192">
        <f>IF(N90="zákl. přenesená",J90,0)</f>
        <v>0</v>
      </c>
      <c r="BH90" s="192">
        <f>IF(N90="sníž. přenesená",J90,0)</f>
        <v>0</v>
      </c>
      <c r="BI90" s="192">
        <f>IF(N90="nulová",J90,0)</f>
        <v>0</v>
      </c>
      <c r="BJ90" s="19" t="s">
        <v>80</v>
      </c>
      <c r="BK90" s="192">
        <f>ROUND(I90*H90,2)</f>
        <v>0</v>
      </c>
      <c r="BL90" s="19" t="s">
        <v>129</v>
      </c>
      <c r="BM90" s="191" t="s">
        <v>135</v>
      </c>
    </row>
    <row r="91" spans="1:47" s="2" customFormat="1" ht="12">
      <c r="A91" s="38"/>
      <c r="B91" s="39"/>
      <c r="C91" s="38"/>
      <c r="D91" s="193" t="s">
        <v>131</v>
      </c>
      <c r="E91" s="38"/>
      <c r="F91" s="194" t="s">
        <v>136</v>
      </c>
      <c r="G91" s="38"/>
      <c r="H91" s="38"/>
      <c r="I91" s="119"/>
      <c r="J91" s="38"/>
      <c r="K91" s="38"/>
      <c r="L91" s="39"/>
      <c r="M91" s="195"/>
      <c r="N91" s="196"/>
      <c r="O91" s="72"/>
      <c r="P91" s="72"/>
      <c r="Q91" s="72"/>
      <c r="R91" s="72"/>
      <c r="S91" s="72"/>
      <c r="T91" s="73"/>
      <c r="U91" s="38"/>
      <c r="V91" s="38"/>
      <c r="W91" s="38"/>
      <c r="X91" s="38"/>
      <c r="Y91" s="38"/>
      <c r="Z91" s="38"/>
      <c r="AA91" s="38"/>
      <c r="AB91" s="38"/>
      <c r="AC91" s="38"/>
      <c r="AD91" s="38"/>
      <c r="AE91" s="38"/>
      <c r="AT91" s="19" t="s">
        <v>131</v>
      </c>
      <c r="AU91" s="19" t="s">
        <v>82</v>
      </c>
    </row>
    <row r="92" spans="1:65" s="2" customFormat="1" ht="21.75" customHeight="1">
      <c r="A92" s="38"/>
      <c r="B92" s="179"/>
      <c r="C92" s="180" t="s">
        <v>137</v>
      </c>
      <c r="D92" s="180" t="s">
        <v>124</v>
      </c>
      <c r="E92" s="181" t="s">
        <v>138</v>
      </c>
      <c r="F92" s="182" t="s">
        <v>139</v>
      </c>
      <c r="G92" s="183" t="s">
        <v>127</v>
      </c>
      <c r="H92" s="184">
        <v>6.125</v>
      </c>
      <c r="I92" s="185"/>
      <c r="J92" s="186">
        <f>ROUND(I92*H92,2)</f>
        <v>0</v>
      </c>
      <c r="K92" s="182" t="s">
        <v>128</v>
      </c>
      <c r="L92" s="39"/>
      <c r="M92" s="187" t="s">
        <v>3</v>
      </c>
      <c r="N92" s="188" t="s">
        <v>43</v>
      </c>
      <c r="O92" s="72"/>
      <c r="P92" s="189">
        <f>O92*H92</f>
        <v>0</v>
      </c>
      <c r="Q92" s="189">
        <v>0</v>
      </c>
      <c r="R92" s="189">
        <f>Q92*H92</f>
        <v>0</v>
      </c>
      <c r="S92" s="189">
        <v>0</v>
      </c>
      <c r="T92" s="190">
        <f>S92*H92</f>
        <v>0</v>
      </c>
      <c r="U92" s="38"/>
      <c r="V92" s="38"/>
      <c r="W92" s="38"/>
      <c r="X92" s="38"/>
      <c r="Y92" s="38"/>
      <c r="Z92" s="38"/>
      <c r="AA92" s="38"/>
      <c r="AB92" s="38"/>
      <c r="AC92" s="38"/>
      <c r="AD92" s="38"/>
      <c r="AE92" s="38"/>
      <c r="AR92" s="191" t="s">
        <v>129</v>
      </c>
      <c r="AT92" s="191" t="s">
        <v>124</v>
      </c>
      <c r="AU92" s="191" t="s">
        <v>82</v>
      </c>
      <c r="AY92" s="19" t="s">
        <v>121</v>
      </c>
      <c r="BE92" s="192">
        <f>IF(N92="základní",J92,0)</f>
        <v>0</v>
      </c>
      <c r="BF92" s="192">
        <f>IF(N92="snížená",J92,0)</f>
        <v>0</v>
      </c>
      <c r="BG92" s="192">
        <f>IF(N92="zákl. přenesená",J92,0)</f>
        <v>0</v>
      </c>
      <c r="BH92" s="192">
        <f>IF(N92="sníž. přenesená",J92,0)</f>
        <v>0</v>
      </c>
      <c r="BI92" s="192">
        <f>IF(N92="nulová",J92,0)</f>
        <v>0</v>
      </c>
      <c r="BJ92" s="19" t="s">
        <v>80</v>
      </c>
      <c r="BK92" s="192">
        <f>ROUND(I92*H92,2)</f>
        <v>0</v>
      </c>
      <c r="BL92" s="19" t="s">
        <v>129</v>
      </c>
      <c r="BM92" s="191" t="s">
        <v>140</v>
      </c>
    </row>
    <row r="93" spans="1:47" s="2" customFormat="1" ht="12">
      <c r="A93" s="38"/>
      <c r="B93" s="39"/>
      <c r="C93" s="38"/>
      <c r="D93" s="193" t="s">
        <v>131</v>
      </c>
      <c r="E93" s="38"/>
      <c r="F93" s="194" t="s">
        <v>136</v>
      </c>
      <c r="G93" s="38"/>
      <c r="H93" s="38"/>
      <c r="I93" s="119"/>
      <c r="J93" s="38"/>
      <c r="K93" s="38"/>
      <c r="L93" s="39"/>
      <c r="M93" s="195"/>
      <c r="N93" s="196"/>
      <c r="O93" s="72"/>
      <c r="P93" s="72"/>
      <c r="Q93" s="72"/>
      <c r="R93" s="72"/>
      <c r="S93" s="72"/>
      <c r="T93" s="73"/>
      <c r="U93" s="38"/>
      <c r="V93" s="38"/>
      <c r="W93" s="38"/>
      <c r="X93" s="38"/>
      <c r="Y93" s="38"/>
      <c r="Z93" s="38"/>
      <c r="AA93" s="38"/>
      <c r="AB93" s="38"/>
      <c r="AC93" s="38"/>
      <c r="AD93" s="38"/>
      <c r="AE93" s="38"/>
      <c r="AT93" s="19" t="s">
        <v>131</v>
      </c>
      <c r="AU93" s="19" t="s">
        <v>82</v>
      </c>
    </row>
    <row r="94" spans="1:51" s="13" customFormat="1" ht="12">
      <c r="A94" s="13"/>
      <c r="B94" s="197"/>
      <c r="C94" s="13"/>
      <c r="D94" s="193" t="s">
        <v>141</v>
      </c>
      <c r="E94" s="13"/>
      <c r="F94" s="198" t="s">
        <v>142</v>
      </c>
      <c r="G94" s="13"/>
      <c r="H94" s="199">
        <v>6.125</v>
      </c>
      <c r="I94" s="200"/>
      <c r="J94" s="13"/>
      <c r="K94" s="13"/>
      <c r="L94" s="197"/>
      <c r="M94" s="201"/>
      <c r="N94" s="202"/>
      <c r="O94" s="202"/>
      <c r="P94" s="202"/>
      <c r="Q94" s="202"/>
      <c r="R94" s="202"/>
      <c r="S94" s="202"/>
      <c r="T94" s="203"/>
      <c r="U94" s="13"/>
      <c r="V94" s="13"/>
      <c r="W94" s="13"/>
      <c r="X94" s="13"/>
      <c r="Y94" s="13"/>
      <c r="Z94" s="13"/>
      <c r="AA94" s="13"/>
      <c r="AB94" s="13"/>
      <c r="AC94" s="13"/>
      <c r="AD94" s="13"/>
      <c r="AE94" s="13"/>
      <c r="AT94" s="204" t="s">
        <v>141</v>
      </c>
      <c r="AU94" s="204" t="s">
        <v>82</v>
      </c>
      <c r="AV94" s="13" t="s">
        <v>82</v>
      </c>
      <c r="AW94" s="13" t="s">
        <v>4</v>
      </c>
      <c r="AX94" s="13" t="s">
        <v>80</v>
      </c>
      <c r="AY94" s="204" t="s">
        <v>121</v>
      </c>
    </row>
    <row r="95" spans="1:65" s="2" customFormat="1" ht="21.75" customHeight="1">
      <c r="A95" s="38"/>
      <c r="B95" s="179"/>
      <c r="C95" s="180" t="s">
        <v>129</v>
      </c>
      <c r="D95" s="180" t="s">
        <v>124</v>
      </c>
      <c r="E95" s="181" t="s">
        <v>143</v>
      </c>
      <c r="F95" s="182" t="s">
        <v>144</v>
      </c>
      <c r="G95" s="183" t="s">
        <v>127</v>
      </c>
      <c r="H95" s="184">
        <v>1.225</v>
      </c>
      <c r="I95" s="185"/>
      <c r="J95" s="186">
        <f>ROUND(I95*H95,2)</f>
        <v>0</v>
      </c>
      <c r="K95" s="182" t="s">
        <v>128</v>
      </c>
      <c r="L95" s="39"/>
      <c r="M95" s="187" t="s">
        <v>3</v>
      </c>
      <c r="N95" s="188" t="s">
        <v>43</v>
      </c>
      <c r="O95" s="72"/>
      <c r="P95" s="189">
        <f>O95*H95</f>
        <v>0</v>
      </c>
      <c r="Q95" s="189">
        <v>0</v>
      </c>
      <c r="R95" s="189">
        <f>Q95*H95</f>
        <v>0</v>
      </c>
      <c r="S95" s="189">
        <v>0</v>
      </c>
      <c r="T95" s="190">
        <f>S95*H95</f>
        <v>0</v>
      </c>
      <c r="U95" s="38"/>
      <c r="V95" s="38"/>
      <c r="W95" s="38"/>
      <c r="X95" s="38"/>
      <c r="Y95" s="38"/>
      <c r="Z95" s="38"/>
      <c r="AA95" s="38"/>
      <c r="AB95" s="38"/>
      <c r="AC95" s="38"/>
      <c r="AD95" s="38"/>
      <c r="AE95" s="38"/>
      <c r="AR95" s="191" t="s">
        <v>129</v>
      </c>
      <c r="AT95" s="191" t="s">
        <v>124</v>
      </c>
      <c r="AU95" s="191" t="s">
        <v>82</v>
      </c>
      <c r="AY95" s="19" t="s">
        <v>121</v>
      </c>
      <c r="BE95" s="192">
        <f>IF(N95="základní",J95,0)</f>
        <v>0</v>
      </c>
      <c r="BF95" s="192">
        <f>IF(N95="snížená",J95,0)</f>
        <v>0</v>
      </c>
      <c r="BG95" s="192">
        <f>IF(N95="zákl. přenesená",J95,0)</f>
        <v>0</v>
      </c>
      <c r="BH95" s="192">
        <f>IF(N95="sníž. přenesená",J95,0)</f>
        <v>0</v>
      </c>
      <c r="BI95" s="192">
        <f>IF(N95="nulová",J95,0)</f>
        <v>0</v>
      </c>
      <c r="BJ95" s="19" t="s">
        <v>80</v>
      </c>
      <c r="BK95" s="192">
        <f>ROUND(I95*H95,2)</f>
        <v>0</v>
      </c>
      <c r="BL95" s="19" t="s">
        <v>129</v>
      </c>
      <c r="BM95" s="191" t="s">
        <v>145</v>
      </c>
    </row>
    <row r="96" spans="1:47" s="2" customFormat="1" ht="12">
      <c r="A96" s="38"/>
      <c r="B96" s="39"/>
      <c r="C96" s="38"/>
      <c r="D96" s="193" t="s">
        <v>131</v>
      </c>
      <c r="E96" s="38"/>
      <c r="F96" s="194" t="s">
        <v>146</v>
      </c>
      <c r="G96" s="38"/>
      <c r="H96" s="38"/>
      <c r="I96" s="119"/>
      <c r="J96" s="38"/>
      <c r="K96" s="38"/>
      <c r="L96" s="39"/>
      <c r="M96" s="195"/>
      <c r="N96" s="196"/>
      <c r="O96" s="72"/>
      <c r="P96" s="72"/>
      <c r="Q96" s="72"/>
      <c r="R96" s="72"/>
      <c r="S96" s="72"/>
      <c r="T96" s="73"/>
      <c r="U96" s="38"/>
      <c r="V96" s="38"/>
      <c r="W96" s="38"/>
      <c r="X96" s="38"/>
      <c r="Y96" s="38"/>
      <c r="Z96" s="38"/>
      <c r="AA96" s="38"/>
      <c r="AB96" s="38"/>
      <c r="AC96" s="38"/>
      <c r="AD96" s="38"/>
      <c r="AE96" s="38"/>
      <c r="AT96" s="19" t="s">
        <v>131</v>
      </c>
      <c r="AU96" s="19" t="s">
        <v>82</v>
      </c>
    </row>
    <row r="97" spans="1:63" s="12" customFormat="1" ht="25.9" customHeight="1">
      <c r="A97" s="12"/>
      <c r="B97" s="166"/>
      <c r="C97" s="12"/>
      <c r="D97" s="167" t="s">
        <v>71</v>
      </c>
      <c r="E97" s="168" t="s">
        <v>147</v>
      </c>
      <c r="F97" s="168" t="s">
        <v>148</v>
      </c>
      <c r="G97" s="12"/>
      <c r="H97" s="12"/>
      <c r="I97" s="169"/>
      <c r="J97" s="170">
        <f>BK97</f>
        <v>0</v>
      </c>
      <c r="K97" s="12"/>
      <c r="L97" s="166"/>
      <c r="M97" s="171"/>
      <c r="N97" s="172"/>
      <c r="O97" s="172"/>
      <c r="P97" s="173">
        <f>P98+P107+P201</f>
        <v>0</v>
      </c>
      <c r="Q97" s="172"/>
      <c r="R97" s="173">
        <f>R98+R107+R201</f>
        <v>4.37576876</v>
      </c>
      <c r="S97" s="172"/>
      <c r="T97" s="174">
        <f>T98+T107+T201</f>
        <v>1.224814</v>
      </c>
      <c r="U97" s="12"/>
      <c r="V97" s="12"/>
      <c r="W97" s="12"/>
      <c r="X97" s="12"/>
      <c r="Y97" s="12"/>
      <c r="Z97" s="12"/>
      <c r="AA97" s="12"/>
      <c r="AB97" s="12"/>
      <c r="AC97" s="12"/>
      <c r="AD97" s="12"/>
      <c r="AE97" s="12"/>
      <c r="AR97" s="167" t="s">
        <v>82</v>
      </c>
      <c r="AT97" s="175" t="s">
        <v>71</v>
      </c>
      <c r="AU97" s="175" t="s">
        <v>72</v>
      </c>
      <c r="AY97" s="167" t="s">
        <v>121</v>
      </c>
      <c r="BK97" s="176">
        <f>BK98+BK107+BK201</f>
        <v>0</v>
      </c>
    </row>
    <row r="98" spans="1:63" s="12" customFormat="1" ht="22.8" customHeight="1">
      <c r="A98" s="12"/>
      <c r="B98" s="166"/>
      <c r="C98" s="12"/>
      <c r="D98" s="167" t="s">
        <v>71</v>
      </c>
      <c r="E98" s="177" t="s">
        <v>149</v>
      </c>
      <c r="F98" s="177" t="s">
        <v>150</v>
      </c>
      <c r="G98" s="12"/>
      <c r="H98" s="12"/>
      <c r="I98" s="169"/>
      <c r="J98" s="178">
        <f>BK98</f>
        <v>0</v>
      </c>
      <c r="K98" s="12"/>
      <c r="L98" s="166"/>
      <c r="M98" s="171"/>
      <c r="N98" s="172"/>
      <c r="O98" s="172"/>
      <c r="P98" s="173">
        <f>SUM(P99:P106)</f>
        <v>0</v>
      </c>
      <c r="Q98" s="172"/>
      <c r="R98" s="173">
        <f>SUM(R99:R106)</f>
        <v>0</v>
      </c>
      <c r="S98" s="172"/>
      <c r="T98" s="174">
        <f>SUM(T99:T106)</f>
        <v>0.46455</v>
      </c>
      <c r="U98" s="12"/>
      <c r="V98" s="12"/>
      <c r="W98" s="12"/>
      <c r="X98" s="12"/>
      <c r="Y98" s="12"/>
      <c r="Z98" s="12"/>
      <c r="AA98" s="12"/>
      <c r="AB98" s="12"/>
      <c r="AC98" s="12"/>
      <c r="AD98" s="12"/>
      <c r="AE98" s="12"/>
      <c r="AR98" s="167" t="s">
        <v>82</v>
      </c>
      <c r="AT98" s="175" t="s">
        <v>71</v>
      </c>
      <c r="AU98" s="175" t="s">
        <v>80</v>
      </c>
      <c r="AY98" s="167" t="s">
        <v>121</v>
      </c>
      <c r="BK98" s="176">
        <f>SUM(BK99:BK106)</f>
        <v>0</v>
      </c>
    </row>
    <row r="99" spans="1:65" s="2" customFormat="1" ht="16.5" customHeight="1">
      <c r="A99" s="38"/>
      <c r="B99" s="179"/>
      <c r="C99" s="180" t="s">
        <v>151</v>
      </c>
      <c r="D99" s="180" t="s">
        <v>124</v>
      </c>
      <c r="E99" s="181" t="s">
        <v>152</v>
      </c>
      <c r="F99" s="182" t="s">
        <v>153</v>
      </c>
      <c r="G99" s="183" t="s">
        <v>154</v>
      </c>
      <c r="H99" s="184">
        <v>19</v>
      </c>
      <c r="I99" s="185"/>
      <c r="J99" s="186">
        <f>ROUND(I99*H99,2)</f>
        <v>0</v>
      </c>
      <c r="K99" s="182" t="s">
        <v>128</v>
      </c>
      <c r="L99" s="39"/>
      <c r="M99" s="187" t="s">
        <v>3</v>
      </c>
      <c r="N99" s="188" t="s">
        <v>43</v>
      </c>
      <c r="O99" s="72"/>
      <c r="P99" s="189">
        <f>O99*H99</f>
        <v>0</v>
      </c>
      <c r="Q99" s="189">
        <v>0</v>
      </c>
      <c r="R99" s="189">
        <f>Q99*H99</f>
        <v>0</v>
      </c>
      <c r="S99" s="189">
        <v>0.00045</v>
      </c>
      <c r="T99" s="190">
        <f>S99*H99</f>
        <v>0.00855</v>
      </c>
      <c r="U99" s="38"/>
      <c r="V99" s="38"/>
      <c r="W99" s="38"/>
      <c r="X99" s="38"/>
      <c r="Y99" s="38"/>
      <c r="Z99" s="38"/>
      <c r="AA99" s="38"/>
      <c r="AB99" s="38"/>
      <c r="AC99" s="38"/>
      <c r="AD99" s="38"/>
      <c r="AE99" s="38"/>
      <c r="AR99" s="191" t="s">
        <v>155</v>
      </c>
      <c r="AT99" s="191" t="s">
        <v>124</v>
      </c>
      <c r="AU99" s="191" t="s">
        <v>82</v>
      </c>
      <c r="AY99" s="19" t="s">
        <v>121</v>
      </c>
      <c r="BE99" s="192">
        <f>IF(N99="základní",J99,0)</f>
        <v>0</v>
      </c>
      <c r="BF99" s="192">
        <f>IF(N99="snížená",J99,0)</f>
        <v>0</v>
      </c>
      <c r="BG99" s="192">
        <f>IF(N99="zákl. přenesená",J99,0)</f>
        <v>0</v>
      </c>
      <c r="BH99" s="192">
        <f>IF(N99="sníž. přenesená",J99,0)</f>
        <v>0</v>
      </c>
      <c r="BI99" s="192">
        <f>IF(N99="nulová",J99,0)</f>
        <v>0</v>
      </c>
      <c r="BJ99" s="19" t="s">
        <v>80</v>
      </c>
      <c r="BK99" s="192">
        <f>ROUND(I99*H99,2)</f>
        <v>0</v>
      </c>
      <c r="BL99" s="19" t="s">
        <v>155</v>
      </c>
      <c r="BM99" s="191" t="s">
        <v>156</v>
      </c>
    </row>
    <row r="100" spans="1:47" s="2" customFormat="1" ht="12">
      <c r="A100" s="38"/>
      <c r="B100" s="39"/>
      <c r="C100" s="38"/>
      <c r="D100" s="193" t="s">
        <v>131</v>
      </c>
      <c r="E100" s="38"/>
      <c r="F100" s="194" t="s">
        <v>157</v>
      </c>
      <c r="G100" s="38"/>
      <c r="H100" s="38"/>
      <c r="I100" s="119"/>
      <c r="J100" s="38"/>
      <c r="K100" s="38"/>
      <c r="L100" s="39"/>
      <c r="M100" s="195"/>
      <c r="N100" s="196"/>
      <c r="O100" s="72"/>
      <c r="P100" s="72"/>
      <c r="Q100" s="72"/>
      <c r="R100" s="72"/>
      <c r="S100" s="72"/>
      <c r="T100" s="73"/>
      <c r="U100" s="38"/>
      <c r="V100" s="38"/>
      <c r="W100" s="38"/>
      <c r="X100" s="38"/>
      <c r="Y100" s="38"/>
      <c r="Z100" s="38"/>
      <c r="AA100" s="38"/>
      <c r="AB100" s="38"/>
      <c r="AC100" s="38"/>
      <c r="AD100" s="38"/>
      <c r="AE100" s="38"/>
      <c r="AT100" s="19" t="s">
        <v>131</v>
      </c>
      <c r="AU100" s="19" t="s">
        <v>82</v>
      </c>
    </row>
    <row r="101" spans="1:51" s="13" customFormat="1" ht="12">
      <c r="A101" s="13"/>
      <c r="B101" s="197"/>
      <c r="C101" s="13"/>
      <c r="D101" s="193" t="s">
        <v>141</v>
      </c>
      <c r="E101" s="204" t="s">
        <v>3</v>
      </c>
      <c r="F101" s="198" t="s">
        <v>158</v>
      </c>
      <c r="G101" s="13"/>
      <c r="H101" s="199">
        <v>19</v>
      </c>
      <c r="I101" s="200"/>
      <c r="J101" s="13"/>
      <c r="K101" s="13"/>
      <c r="L101" s="197"/>
      <c r="M101" s="201"/>
      <c r="N101" s="202"/>
      <c r="O101" s="202"/>
      <c r="P101" s="202"/>
      <c r="Q101" s="202"/>
      <c r="R101" s="202"/>
      <c r="S101" s="202"/>
      <c r="T101" s="203"/>
      <c r="U101" s="13"/>
      <c r="V101" s="13"/>
      <c r="W101" s="13"/>
      <c r="X101" s="13"/>
      <c r="Y101" s="13"/>
      <c r="Z101" s="13"/>
      <c r="AA101" s="13"/>
      <c r="AB101" s="13"/>
      <c r="AC101" s="13"/>
      <c r="AD101" s="13"/>
      <c r="AE101" s="13"/>
      <c r="AT101" s="204" t="s">
        <v>141</v>
      </c>
      <c r="AU101" s="204" t="s">
        <v>82</v>
      </c>
      <c r="AV101" s="13" t="s">
        <v>82</v>
      </c>
      <c r="AW101" s="13" t="s">
        <v>33</v>
      </c>
      <c r="AX101" s="13" t="s">
        <v>80</v>
      </c>
      <c r="AY101" s="204" t="s">
        <v>121</v>
      </c>
    </row>
    <row r="102" spans="1:65" s="2" customFormat="1" ht="21.75" customHeight="1">
      <c r="A102" s="38"/>
      <c r="B102" s="179"/>
      <c r="C102" s="180" t="s">
        <v>159</v>
      </c>
      <c r="D102" s="180" t="s">
        <v>124</v>
      </c>
      <c r="E102" s="181" t="s">
        <v>160</v>
      </c>
      <c r="F102" s="182" t="s">
        <v>161</v>
      </c>
      <c r="G102" s="183" t="s">
        <v>154</v>
      </c>
      <c r="H102" s="184">
        <v>19</v>
      </c>
      <c r="I102" s="185"/>
      <c r="J102" s="186">
        <f>ROUND(I102*H102,2)</f>
        <v>0</v>
      </c>
      <c r="K102" s="182" t="s">
        <v>128</v>
      </c>
      <c r="L102" s="39"/>
      <c r="M102" s="187" t="s">
        <v>3</v>
      </c>
      <c r="N102" s="188" t="s">
        <v>43</v>
      </c>
      <c r="O102" s="72"/>
      <c r="P102" s="189">
        <f>O102*H102</f>
        <v>0</v>
      </c>
      <c r="Q102" s="189">
        <v>0</v>
      </c>
      <c r="R102" s="189">
        <f>Q102*H102</f>
        <v>0</v>
      </c>
      <c r="S102" s="189">
        <v>0.024</v>
      </c>
      <c r="T102" s="190">
        <f>S102*H102</f>
        <v>0.456</v>
      </c>
      <c r="U102" s="38"/>
      <c r="V102" s="38"/>
      <c r="W102" s="38"/>
      <c r="X102" s="38"/>
      <c r="Y102" s="38"/>
      <c r="Z102" s="38"/>
      <c r="AA102" s="38"/>
      <c r="AB102" s="38"/>
      <c r="AC102" s="38"/>
      <c r="AD102" s="38"/>
      <c r="AE102" s="38"/>
      <c r="AR102" s="191" t="s">
        <v>155</v>
      </c>
      <c r="AT102" s="191" t="s">
        <v>124</v>
      </c>
      <c r="AU102" s="191" t="s">
        <v>82</v>
      </c>
      <c r="AY102" s="19" t="s">
        <v>121</v>
      </c>
      <c r="BE102" s="192">
        <f>IF(N102="základní",J102,0)</f>
        <v>0</v>
      </c>
      <c r="BF102" s="192">
        <f>IF(N102="snížená",J102,0)</f>
        <v>0</v>
      </c>
      <c r="BG102" s="192">
        <f>IF(N102="zákl. přenesená",J102,0)</f>
        <v>0</v>
      </c>
      <c r="BH102" s="192">
        <f>IF(N102="sníž. přenesená",J102,0)</f>
        <v>0</v>
      </c>
      <c r="BI102" s="192">
        <f>IF(N102="nulová",J102,0)</f>
        <v>0</v>
      </c>
      <c r="BJ102" s="19" t="s">
        <v>80</v>
      </c>
      <c r="BK102" s="192">
        <f>ROUND(I102*H102,2)</f>
        <v>0</v>
      </c>
      <c r="BL102" s="19" t="s">
        <v>155</v>
      </c>
      <c r="BM102" s="191" t="s">
        <v>162</v>
      </c>
    </row>
    <row r="103" spans="1:47" s="2" customFormat="1" ht="12">
      <c r="A103" s="38"/>
      <c r="B103" s="39"/>
      <c r="C103" s="38"/>
      <c r="D103" s="193" t="s">
        <v>131</v>
      </c>
      <c r="E103" s="38"/>
      <c r="F103" s="194" t="s">
        <v>163</v>
      </c>
      <c r="G103" s="38"/>
      <c r="H103" s="38"/>
      <c r="I103" s="119"/>
      <c r="J103" s="38"/>
      <c r="K103" s="38"/>
      <c r="L103" s="39"/>
      <c r="M103" s="195"/>
      <c r="N103" s="196"/>
      <c r="O103" s="72"/>
      <c r="P103" s="72"/>
      <c r="Q103" s="72"/>
      <c r="R103" s="72"/>
      <c r="S103" s="72"/>
      <c r="T103" s="73"/>
      <c r="U103" s="38"/>
      <c r="V103" s="38"/>
      <c r="W103" s="38"/>
      <c r="X103" s="38"/>
      <c r="Y103" s="38"/>
      <c r="Z103" s="38"/>
      <c r="AA103" s="38"/>
      <c r="AB103" s="38"/>
      <c r="AC103" s="38"/>
      <c r="AD103" s="38"/>
      <c r="AE103" s="38"/>
      <c r="AT103" s="19" t="s">
        <v>131</v>
      </c>
      <c r="AU103" s="19" t="s">
        <v>82</v>
      </c>
    </row>
    <row r="104" spans="1:51" s="13" customFormat="1" ht="12">
      <c r="A104" s="13"/>
      <c r="B104" s="197"/>
      <c r="C104" s="13"/>
      <c r="D104" s="193" t="s">
        <v>141</v>
      </c>
      <c r="E104" s="204" t="s">
        <v>3</v>
      </c>
      <c r="F104" s="198" t="s">
        <v>158</v>
      </c>
      <c r="G104" s="13"/>
      <c r="H104" s="199">
        <v>19</v>
      </c>
      <c r="I104" s="200"/>
      <c r="J104" s="13"/>
      <c r="K104" s="13"/>
      <c r="L104" s="197"/>
      <c r="M104" s="201"/>
      <c r="N104" s="202"/>
      <c r="O104" s="202"/>
      <c r="P104" s="202"/>
      <c r="Q104" s="202"/>
      <c r="R104" s="202"/>
      <c r="S104" s="202"/>
      <c r="T104" s="203"/>
      <c r="U104" s="13"/>
      <c r="V104" s="13"/>
      <c r="W104" s="13"/>
      <c r="X104" s="13"/>
      <c r="Y104" s="13"/>
      <c r="Z104" s="13"/>
      <c r="AA104" s="13"/>
      <c r="AB104" s="13"/>
      <c r="AC104" s="13"/>
      <c r="AD104" s="13"/>
      <c r="AE104" s="13"/>
      <c r="AT104" s="204" t="s">
        <v>141</v>
      </c>
      <c r="AU104" s="204" t="s">
        <v>82</v>
      </c>
      <c r="AV104" s="13" t="s">
        <v>82</v>
      </c>
      <c r="AW104" s="13" t="s">
        <v>33</v>
      </c>
      <c r="AX104" s="13" t="s">
        <v>80</v>
      </c>
      <c r="AY104" s="204" t="s">
        <v>121</v>
      </c>
    </row>
    <row r="105" spans="1:65" s="2" customFormat="1" ht="21.75" customHeight="1">
      <c r="A105" s="38"/>
      <c r="B105" s="179"/>
      <c r="C105" s="180" t="s">
        <v>164</v>
      </c>
      <c r="D105" s="180" t="s">
        <v>124</v>
      </c>
      <c r="E105" s="181" t="s">
        <v>165</v>
      </c>
      <c r="F105" s="182" t="s">
        <v>166</v>
      </c>
      <c r="G105" s="183" t="s">
        <v>167</v>
      </c>
      <c r="H105" s="205"/>
      <c r="I105" s="185"/>
      <c r="J105" s="186">
        <f>ROUND(I105*H105,2)</f>
        <v>0</v>
      </c>
      <c r="K105" s="182" t="s">
        <v>128</v>
      </c>
      <c r="L105" s="39"/>
      <c r="M105" s="187" t="s">
        <v>3</v>
      </c>
      <c r="N105" s="188" t="s">
        <v>43</v>
      </c>
      <c r="O105" s="72"/>
      <c r="P105" s="189">
        <f>O105*H105</f>
        <v>0</v>
      </c>
      <c r="Q105" s="189">
        <v>0</v>
      </c>
      <c r="R105" s="189">
        <f>Q105*H105</f>
        <v>0</v>
      </c>
      <c r="S105" s="189">
        <v>0</v>
      </c>
      <c r="T105" s="190">
        <f>S105*H105</f>
        <v>0</v>
      </c>
      <c r="U105" s="38"/>
      <c r="V105" s="38"/>
      <c r="W105" s="38"/>
      <c r="X105" s="38"/>
      <c r="Y105" s="38"/>
      <c r="Z105" s="38"/>
      <c r="AA105" s="38"/>
      <c r="AB105" s="38"/>
      <c r="AC105" s="38"/>
      <c r="AD105" s="38"/>
      <c r="AE105" s="38"/>
      <c r="AR105" s="191" t="s">
        <v>155</v>
      </c>
      <c r="AT105" s="191" t="s">
        <v>124</v>
      </c>
      <c r="AU105" s="191" t="s">
        <v>82</v>
      </c>
      <c r="AY105" s="19" t="s">
        <v>121</v>
      </c>
      <c r="BE105" s="192">
        <f>IF(N105="základní",J105,0)</f>
        <v>0</v>
      </c>
      <c r="BF105" s="192">
        <f>IF(N105="snížená",J105,0)</f>
        <v>0</v>
      </c>
      <c r="BG105" s="192">
        <f>IF(N105="zákl. přenesená",J105,0)</f>
        <v>0</v>
      </c>
      <c r="BH105" s="192">
        <f>IF(N105="sníž. přenesená",J105,0)</f>
        <v>0</v>
      </c>
      <c r="BI105" s="192">
        <f>IF(N105="nulová",J105,0)</f>
        <v>0</v>
      </c>
      <c r="BJ105" s="19" t="s">
        <v>80</v>
      </c>
      <c r="BK105" s="192">
        <f>ROUND(I105*H105,2)</f>
        <v>0</v>
      </c>
      <c r="BL105" s="19" t="s">
        <v>155</v>
      </c>
      <c r="BM105" s="191" t="s">
        <v>168</v>
      </c>
    </row>
    <row r="106" spans="1:47" s="2" customFormat="1" ht="12">
      <c r="A106" s="38"/>
      <c r="B106" s="39"/>
      <c r="C106" s="38"/>
      <c r="D106" s="193" t="s">
        <v>131</v>
      </c>
      <c r="E106" s="38"/>
      <c r="F106" s="194" t="s">
        <v>169</v>
      </c>
      <c r="G106" s="38"/>
      <c r="H106" s="38"/>
      <c r="I106" s="119"/>
      <c r="J106" s="38"/>
      <c r="K106" s="38"/>
      <c r="L106" s="39"/>
      <c r="M106" s="195"/>
      <c r="N106" s="196"/>
      <c r="O106" s="72"/>
      <c r="P106" s="72"/>
      <c r="Q106" s="72"/>
      <c r="R106" s="72"/>
      <c r="S106" s="72"/>
      <c r="T106" s="73"/>
      <c r="U106" s="38"/>
      <c r="V106" s="38"/>
      <c r="W106" s="38"/>
      <c r="X106" s="38"/>
      <c r="Y106" s="38"/>
      <c r="Z106" s="38"/>
      <c r="AA106" s="38"/>
      <c r="AB106" s="38"/>
      <c r="AC106" s="38"/>
      <c r="AD106" s="38"/>
      <c r="AE106" s="38"/>
      <c r="AT106" s="19" t="s">
        <v>131</v>
      </c>
      <c r="AU106" s="19" t="s">
        <v>82</v>
      </c>
    </row>
    <row r="107" spans="1:63" s="12" customFormat="1" ht="22.8" customHeight="1">
      <c r="A107" s="12"/>
      <c r="B107" s="166"/>
      <c r="C107" s="12"/>
      <c r="D107" s="167" t="s">
        <v>71</v>
      </c>
      <c r="E107" s="177" t="s">
        <v>170</v>
      </c>
      <c r="F107" s="177" t="s">
        <v>171</v>
      </c>
      <c r="G107" s="12"/>
      <c r="H107" s="12"/>
      <c r="I107" s="169"/>
      <c r="J107" s="178">
        <f>BK107</f>
        <v>0</v>
      </c>
      <c r="K107" s="12"/>
      <c r="L107" s="166"/>
      <c r="M107" s="171"/>
      <c r="N107" s="172"/>
      <c r="O107" s="172"/>
      <c r="P107" s="173">
        <f>SUM(P108:P200)</f>
        <v>0</v>
      </c>
      <c r="Q107" s="172"/>
      <c r="R107" s="173">
        <f>SUM(R108:R200)</f>
        <v>4.36458076</v>
      </c>
      <c r="S107" s="172"/>
      <c r="T107" s="174">
        <f>SUM(T108:T200)</f>
        <v>0.760264</v>
      </c>
      <c r="U107" s="12"/>
      <c r="V107" s="12"/>
      <c r="W107" s="12"/>
      <c r="X107" s="12"/>
      <c r="Y107" s="12"/>
      <c r="Z107" s="12"/>
      <c r="AA107" s="12"/>
      <c r="AB107" s="12"/>
      <c r="AC107" s="12"/>
      <c r="AD107" s="12"/>
      <c r="AE107" s="12"/>
      <c r="AR107" s="167" t="s">
        <v>82</v>
      </c>
      <c r="AT107" s="175" t="s">
        <v>71</v>
      </c>
      <c r="AU107" s="175" t="s">
        <v>80</v>
      </c>
      <c r="AY107" s="167" t="s">
        <v>121</v>
      </c>
      <c r="BK107" s="176">
        <f>SUM(BK108:BK200)</f>
        <v>0</v>
      </c>
    </row>
    <row r="108" spans="1:65" s="2" customFormat="1" ht="16.5" customHeight="1">
      <c r="A108" s="38"/>
      <c r="B108" s="179"/>
      <c r="C108" s="206" t="s">
        <v>172</v>
      </c>
      <c r="D108" s="206" t="s">
        <v>173</v>
      </c>
      <c r="E108" s="207" t="s">
        <v>174</v>
      </c>
      <c r="F108" s="208" t="s">
        <v>175</v>
      </c>
      <c r="G108" s="209" t="s">
        <v>154</v>
      </c>
      <c r="H108" s="210">
        <v>1</v>
      </c>
      <c r="I108" s="211"/>
      <c r="J108" s="212">
        <f>ROUND(I108*H108,2)</f>
        <v>0</v>
      </c>
      <c r="K108" s="208" t="s">
        <v>3</v>
      </c>
      <c r="L108" s="213"/>
      <c r="M108" s="214" t="s">
        <v>3</v>
      </c>
      <c r="N108" s="215" t="s">
        <v>43</v>
      </c>
      <c r="O108" s="72"/>
      <c r="P108" s="189">
        <f>O108*H108</f>
        <v>0</v>
      </c>
      <c r="Q108" s="189">
        <v>0</v>
      </c>
      <c r="R108" s="189">
        <f>Q108*H108</f>
        <v>0</v>
      </c>
      <c r="S108" s="189">
        <v>0</v>
      </c>
      <c r="T108" s="190">
        <f>S108*H108</f>
        <v>0</v>
      </c>
      <c r="U108" s="38"/>
      <c r="V108" s="38"/>
      <c r="W108" s="38"/>
      <c r="X108" s="38"/>
      <c r="Y108" s="38"/>
      <c r="Z108" s="38"/>
      <c r="AA108" s="38"/>
      <c r="AB108" s="38"/>
      <c r="AC108" s="38"/>
      <c r="AD108" s="38"/>
      <c r="AE108" s="38"/>
      <c r="AR108" s="191" t="s">
        <v>176</v>
      </c>
      <c r="AT108" s="191" t="s">
        <v>173</v>
      </c>
      <c r="AU108" s="191" t="s">
        <v>82</v>
      </c>
      <c r="AY108" s="19" t="s">
        <v>121</v>
      </c>
      <c r="BE108" s="192">
        <f>IF(N108="základní",J108,0)</f>
        <v>0</v>
      </c>
      <c r="BF108" s="192">
        <f>IF(N108="snížená",J108,0)</f>
        <v>0</v>
      </c>
      <c r="BG108" s="192">
        <f>IF(N108="zákl. přenesená",J108,0)</f>
        <v>0</v>
      </c>
      <c r="BH108" s="192">
        <f>IF(N108="sníž. přenesená",J108,0)</f>
        <v>0</v>
      </c>
      <c r="BI108" s="192">
        <f>IF(N108="nulová",J108,0)</f>
        <v>0</v>
      </c>
      <c r="BJ108" s="19" t="s">
        <v>80</v>
      </c>
      <c r="BK108" s="192">
        <f>ROUND(I108*H108,2)</f>
        <v>0</v>
      </c>
      <c r="BL108" s="19" t="s">
        <v>155</v>
      </c>
      <c r="BM108" s="191" t="s">
        <v>177</v>
      </c>
    </row>
    <row r="109" spans="1:65" s="2" customFormat="1" ht="16.5" customHeight="1">
      <c r="A109" s="38"/>
      <c r="B109" s="179"/>
      <c r="C109" s="180" t="s">
        <v>178</v>
      </c>
      <c r="D109" s="180" t="s">
        <v>124</v>
      </c>
      <c r="E109" s="181" t="s">
        <v>179</v>
      </c>
      <c r="F109" s="182" t="s">
        <v>180</v>
      </c>
      <c r="G109" s="183" t="s">
        <v>181</v>
      </c>
      <c r="H109" s="184">
        <v>279.7</v>
      </c>
      <c r="I109" s="185"/>
      <c r="J109" s="186">
        <f>ROUND(I109*H109,2)</f>
        <v>0</v>
      </c>
      <c r="K109" s="182" t="s">
        <v>128</v>
      </c>
      <c r="L109" s="39"/>
      <c r="M109" s="187" t="s">
        <v>3</v>
      </c>
      <c r="N109" s="188" t="s">
        <v>43</v>
      </c>
      <c r="O109" s="72"/>
      <c r="P109" s="189">
        <f>O109*H109</f>
        <v>0</v>
      </c>
      <c r="Q109" s="189">
        <v>0</v>
      </c>
      <c r="R109" s="189">
        <f>Q109*H109</f>
        <v>0</v>
      </c>
      <c r="S109" s="189">
        <v>0</v>
      </c>
      <c r="T109" s="190">
        <f>S109*H109</f>
        <v>0</v>
      </c>
      <c r="U109" s="38"/>
      <c r="V109" s="38"/>
      <c r="W109" s="38"/>
      <c r="X109" s="38"/>
      <c r="Y109" s="38"/>
      <c r="Z109" s="38"/>
      <c r="AA109" s="38"/>
      <c r="AB109" s="38"/>
      <c r="AC109" s="38"/>
      <c r="AD109" s="38"/>
      <c r="AE109" s="38"/>
      <c r="AR109" s="191" t="s">
        <v>155</v>
      </c>
      <c r="AT109" s="191" t="s">
        <v>124</v>
      </c>
      <c r="AU109" s="191" t="s">
        <v>82</v>
      </c>
      <c r="AY109" s="19" t="s">
        <v>121</v>
      </c>
      <c r="BE109" s="192">
        <f>IF(N109="základní",J109,0)</f>
        <v>0</v>
      </c>
      <c r="BF109" s="192">
        <f>IF(N109="snížená",J109,0)</f>
        <v>0</v>
      </c>
      <c r="BG109" s="192">
        <f>IF(N109="zákl. přenesená",J109,0)</f>
        <v>0</v>
      </c>
      <c r="BH109" s="192">
        <f>IF(N109="sníž. přenesená",J109,0)</f>
        <v>0</v>
      </c>
      <c r="BI109" s="192">
        <f>IF(N109="nulová",J109,0)</f>
        <v>0</v>
      </c>
      <c r="BJ109" s="19" t="s">
        <v>80</v>
      </c>
      <c r="BK109" s="192">
        <f>ROUND(I109*H109,2)</f>
        <v>0</v>
      </c>
      <c r="BL109" s="19" t="s">
        <v>155</v>
      </c>
      <c r="BM109" s="191" t="s">
        <v>182</v>
      </c>
    </row>
    <row r="110" spans="1:47" s="2" customFormat="1" ht="12">
      <c r="A110" s="38"/>
      <c r="B110" s="39"/>
      <c r="C110" s="38"/>
      <c r="D110" s="193" t="s">
        <v>131</v>
      </c>
      <c r="E110" s="38"/>
      <c r="F110" s="194" t="s">
        <v>183</v>
      </c>
      <c r="G110" s="38"/>
      <c r="H110" s="38"/>
      <c r="I110" s="119"/>
      <c r="J110" s="38"/>
      <c r="K110" s="38"/>
      <c r="L110" s="39"/>
      <c r="M110" s="195"/>
      <c r="N110" s="196"/>
      <c r="O110" s="72"/>
      <c r="P110" s="72"/>
      <c r="Q110" s="72"/>
      <c r="R110" s="72"/>
      <c r="S110" s="72"/>
      <c r="T110" s="73"/>
      <c r="U110" s="38"/>
      <c r="V110" s="38"/>
      <c r="W110" s="38"/>
      <c r="X110" s="38"/>
      <c r="Y110" s="38"/>
      <c r="Z110" s="38"/>
      <c r="AA110" s="38"/>
      <c r="AB110" s="38"/>
      <c r="AC110" s="38"/>
      <c r="AD110" s="38"/>
      <c r="AE110" s="38"/>
      <c r="AT110" s="19" t="s">
        <v>131</v>
      </c>
      <c r="AU110" s="19" t="s">
        <v>82</v>
      </c>
    </row>
    <row r="111" spans="1:51" s="13" customFormat="1" ht="12">
      <c r="A111" s="13"/>
      <c r="B111" s="197"/>
      <c r="C111" s="13"/>
      <c r="D111" s="193" t="s">
        <v>141</v>
      </c>
      <c r="E111" s="204" t="s">
        <v>3</v>
      </c>
      <c r="F111" s="198" t="s">
        <v>184</v>
      </c>
      <c r="G111" s="13"/>
      <c r="H111" s="199">
        <v>279.7</v>
      </c>
      <c r="I111" s="200"/>
      <c r="J111" s="13"/>
      <c r="K111" s="13"/>
      <c r="L111" s="197"/>
      <c r="M111" s="201"/>
      <c r="N111" s="202"/>
      <c r="O111" s="202"/>
      <c r="P111" s="202"/>
      <c r="Q111" s="202"/>
      <c r="R111" s="202"/>
      <c r="S111" s="202"/>
      <c r="T111" s="203"/>
      <c r="U111" s="13"/>
      <c r="V111" s="13"/>
      <c r="W111" s="13"/>
      <c r="X111" s="13"/>
      <c r="Y111" s="13"/>
      <c r="Z111" s="13"/>
      <c r="AA111" s="13"/>
      <c r="AB111" s="13"/>
      <c r="AC111" s="13"/>
      <c r="AD111" s="13"/>
      <c r="AE111" s="13"/>
      <c r="AT111" s="204" t="s">
        <v>141</v>
      </c>
      <c r="AU111" s="204" t="s">
        <v>82</v>
      </c>
      <c r="AV111" s="13" t="s">
        <v>82</v>
      </c>
      <c r="AW111" s="13" t="s">
        <v>33</v>
      </c>
      <c r="AX111" s="13" t="s">
        <v>80</v>
      </c>
      <c r="AY111" s="204" t="s">
        <v>121</v>
      </c>
    </row>
    <row r="112" spans="1:65" s="2" customFormat="1" ht="16.5" customHeight="1">
      <c r="A112" s="38"/>
      <c r="B112" s="179"/>
      <c r="C112" s="180" t="s">
        <v>185</v>
      </c>
      <c r="D112" s="180" t="s">
        <v>124</v>
      </c>
      <c r="E112" s="181" t="s">
        <v>186</v>
      </c>
      <c r="F112" s="182" t="s">
        <v>187</v>
      </c>
      <c r="G112" s="183" t="s">
        <v>188</v>
      </c>
      <c r="H112" s="184">
        <v>203.38</v>
      </c>
      <c r="I112" s="185"/>
      <c r="J112" s="186">
        <f>ROUND(I112*H112,2)</f>
        <v>0</v>
      </c>
      <c r="K112" s="182" t="s">
        <v>128</v>
      </c>
      <c r="L112" s="39"/>
      <c r="M112" s="187" t="s">
        <v>3</v>
      </c>
      <c r="N112" s="188" t="s">
        <v>43</v>
      </c>
      <c r="O112" s="72"/>
      <c r="P112" s="189">
        <f>O112*H112</f>
        <v>0</v>
      </c>
      <c r="Q112" s="189">
        <v>0</v>
      </c>
      <c r="R112" s="189">
        <f>Q112*H112</f>
        <v>0</v>
      </c>
      <c r="S112" s="189">
        <v>0</v>
      </c>
      <c r="T112" s="190">
        <f>S112*H112</f>
        <v>0</v>
      </c>
      <c r="U112" s="38"/>
      <c r="V112" s="38"/>
      <c r="W112" s="38"/>
      <c r="X112" s="38"/>
      <c r="Y112" s="38"/>
      <c r="Z112" s="38"/>
      <c r="AA112" s="38"/>
      <c r="AB112" s="38"/>
      <c r="AC112" s="38"/>
      <c r="AD112" s="38"/>
      <c r="AE112" s="38"/>
      <c r="AR112" s="191" t="s">
        <v>155</v>
      </c>
      <c r="AT112" s="191" t="s">
        <v>124</v>
      </c>
      <c r="AU112" s="191" t="s">
        <v>82</v>
      </c>
      <c r="AY112" s="19" t="s">
        <v>121</v>
      </c>
      <c r="BE112" s="192">
        <f>IF(N112="základní",J112,0)</f>
        <v>0</v>
      </c>
      <c r="BF112" s="192">
        <f>IF(N112="snížená",J112,0)</f>
        <v>0</v>
      </c>
      <c r="BG112" s="192">
        <f>IF(N112="zákl. přenesená",J112,0)</f>
        <v>0</v>
      </c>
      <c r="BH112" s="192">
        <f>IF(N112="sníž. přenesená",J112,0)</f>
        <v>0</v>
      </c>
      <c r="BI112" s="192">
        <f>IF(N112="nulová",J112,0)</f>
        <v>0</v>
      </c>
      <c r="BJ112" s="19" t="s">
        <v>80</v>
      </c>
      <c r="BK112" s="192">
        <f>ROUND(I112*H112,2)</f>
        <v>0</v>
      </c>
      <c r="BL112" s="19" t="s">
        <v>155</v>
      </c>
      <c r="BM112" s="191" t="s">
        <v>189</v>
      </c>
    </row>
    <row r="113" spans="1:47" s="2" customFormat="1" ht="12">
      <c r="A113" s="38"/>
      <c r="B113" s="39"/>
      <c r="C113" s="38"/>
      <c r="D113" s="193" t="s">
        <v>131</v>
      </c>
      <c r="E113" s="38"/>
      <c r="F113" s="194" t="s">
        <v>183</v>
      </c>
      <c r="G113" s="38"/>
      <c r="H113" s="38"/>
      <c r="I113" s="119"/>
      <c r="J113" s="38"/>
      <c r="K113" s="38"/>
      <c r="L113" s="39"/>
      <c r="M113" s="195"/>
      <c r="N113" s="196"/>
      <c r="O113" s="72"/>
      <c r="P113" s="72"/>
      <c r="Q113" s="72"/>
      <c r="R113" s="72"/>
      <c r="S113" s="72"/>
      <c r="T113" s="73"/>
      <c r="U113" s="38"/>
      <c r="V113" s="38"/>
      <c r="W113" s="38"/>
      <c r="X113" s="38"/>
      <c r="Y113" s="38"/>
      <c r="Z113" s="38"/>
      <c r="AA113" s="38"/>
      <c r="AB113" s="38"/>
      <c r="AC113" s="38"/>
      <c r="AD113" s="38"/>
      <c r="AE113" s="38"/>
      <c r="AT113" s="19" t="s">
        <v>131</v>
      </c>
      <c r="AU113" s="19" t="s">
        <v>82</v>
      </c>
    </row>
    <row r="114" spans="1:51" s="13" customFormat="1" ht="12">
      <c r="A114" s="13"/>
      <c r="B114" s="197"/>
      <c r="C114" s="13"/>
      <c r="D114" s="193" t="s">
        <v>141</v>
      </c>
      <c r="E114" s="204" t="s">
        <v>3</v>
      </c>
      <c r="F114" s="198" t="s">
        <v>91</v>
      </c>
      <c r="G114" s="13"/>
      <c r="H114" s="199">
        <v>203.38</v>
      </c>
      <c r="I114" s="200"/>
      <c r="J114" s="13"/>
      <c r="K114" s="13"/>
      <c r="L114" s="197"/>
      <c r="M114" s="201"/>
      <c r="N114" s="202"/>
      <c r="O114" s="202"/>
      <c r="P114" s="202"/>
      <c r="Q114" s="202"/>
      <c r="R114" s="202"/>
      <c r="S114" s="202"/>
      <c r="T114" s="203"/>
      <c r="U114" s="13"/>
      <c r="V114" s="13"/>
      <c r="W114" s="13"/>
      <c r="X114" s="13"/>
      <c r="Y114" s="13"/>
      <c r="Z114" s="13"/>
      <c r="AA114" s="13"/>
      <c r="AB114" s="13"/>
      <c r="AC114" s="13"/>
      <c r="AD114" s="13"/>
      <c r="AE114" s="13"/>
      <c r="AT114" s="204" t="s">
        <v>141</v>
      </c>
      <c r="AU114" s="204" t="s">
        <v>82</v>
      </c>
      <c r="AV114" s="13" t="s">
        <v>82</v>
      </c>
      <c r="AW114" s="13" t="s">
        <v>33</v>
      </c>
      <c r="AX114" s="13" t="s">
        <v>80</v>
      </c>
      <c r="AY114" s="204" t="s">
        <v>121</v>
      </c>
    </row>
    <row r="115" spans="1:65" s="2" customFormat="1" ht="16.5" customHeight="1">
      <c r="A115" s="38"/>
      <c r="B115" s="179"/>
      <c r="C115" s="206" t="s">
        <v>190</v>
      </c>
      <c r="D115" s="206" t="s">
        <v>173</v>
      </c>
      <c r="E115" s="207" t="s">
        <v>191</v>
      </c>
      <c r="F115" s="208" t="s">
        <v>192</v>
      </c>
      <c r="G115" s="209" t="s">
        <v>188</v>
      </c>
      <c r="H115" s="210">
        <v>207.448</v>
      </c>
      <c r="I115" s="211"/>
      <c r="J115" s="212">
        <f>ROUND(I115*H115,2)</f>
        <v>0</v>
      </c>
      <c r="K115" s="208" t="s">
        <v>128</v>
      </c>
      <c r="L115" s="213"/>
      <c r="M115" s="214" t="s">
        <v>3</v>
      </c>
      <c r="N115" s="215" t="s">
        <v>43</v>
      </c>
      <c r="O115" s="72"/>
      <c r="P115" s="189">
        <f>O115*H115</f>
        <v>0</v>
      </c>
      <c r="Q115" s="189">
        <v>6E-05</v>
      </c>
      <c r="R115" s="189">
        <f>Q115*H115</f>
        <v>0.01244688</v>
      </c>
      <c r="S115" s="189">
        <v>0</v>
      </c>
      <c r="T115" s="190">
        <f>S115*H115</f>
        <v>0</v>
      </c>
      <c r="U115" s="38"/>
      <c r="V115" s="38"/>
      <c r="W115" s="38"/>
      <c r="X115" s="38"/>
      <c r="Y115" s="38"/>
      <c r="Z115" s="38"/>
      <c r="AA115" s="38"/>
      <c r="AB115" s="38"/>
      <c r="AC115" s="38"/>
      <c r="AD115" s="38"/>
      <c r="AE115" s="38"/>
      <c r="AR115" s="191" t="s">
        <v>176</v>
      </c>
      <c r="AT115" s="191" t="s">
        <v>173</v>
      </c>
      <c r="AU115" s="191" t="s">
        <v>82</v>
      </c>
      <c r="AY115" s="19" t="s">
        <v>121</v>
      </c>
      <c r="BE115" s="192">
        <f>IF(N115="základní",J115,0)</f>
        <v>0</v>
      </c>
      <c r="BF115" s="192">
        <f>IF(N115="snížená",J115,0)</f>
        <v>0</v>
      </c>
      <c r="BG115" s="192">
        <f>IF(N115="zákl. přenesená",J115,0)</f>
        <v>0</v>
      </c>
      <c r="BH115" s="192">
        <f>IF(N115="sníž. přenesená",J115,0)</f>
        <v>0</v>
      </c>
      <c r="BI115" s="192">
        <f>IF(N115="nulová",J115,0)</f>
        <v>0</v>
      </c>
      <c r="BJ115" s="19" t="s">
        <v>80</v>
      </c>
      <c r="BK115" s="192">
        <f>ROUND(I115*H115,2)</f>
        <v>0</v>
      </c>
      <c r="BL115" s="19" t="s">
        <v>155</v>
      </c>
      <c r="BM115" s="191" t="s">
        <v>193</v>
      </c>
    </row>
    <row r="116" spans="1:51" s="13" customFormat="1" ht="12">
      <c r="A116" s="13"/>
      <c r="B116" s="197"/>
      <c r="C116" s="13"/>
      <c r="D116" s="193" t="s">
        <v>141</v>
      </c>
      <c r="E116" s="204" t="s">
        <v>3</v>
      </c>
      <c r="F116" s="198" t="s">
        <v>194</v>
      </c>
      <c r="G116" s="13"/>
      <c r="H116" s="199">
        <v>207.448</v>
      </c>
      <c r="I116" s="200"/>
      <c r="J116" s="13"/>
      <c r="K116" s="13"/>
      <c r="L116" s="197"/>
      <c r="M116" s="201"/>
      <c r="N116" s="202"/>
      <c r="O116" s="202"/>
      <c r="P116" s="202"/>
      <c r="Q116" s="202"/>
      <c r="R116" s="202"/>
      <c r="S116" s="202"/>
      <c r="T116" s="203"/>
      <c r="U116" s="13"/>
      <c r="V116" s="13"/>
      <c r="W116" s="13"/>
      <c r="X116" s="13"/>
      <c r="Y116" s="13"/>
      <c r="Z116" s="13"/>
      <c r="AA116" s="13"/>
      <c r="AB116" s="13"/>
      <c r="AC116" s="13"/>
      <c r="AD116" s="13"/>
      <c r="AE116" s="13"/>
      <c r="AT116" s="204" t="s">
        <v>141</v>
      </c>
      <c r="AU116" s="204" t="s">
        <v>82</v>
      </c>
      <c r="AV116" s="13" t="s">
        <v>82</v>
      </c>
      <c r="AW116" s="13" t="s">
        <v>33</v>
      </c>
      <c r="AX116" s="13" t="s">
        <v>80</v>
      </c>
      <c r="AY116" s="204" t="s">
        <v>121</v>
      </c>
    </row>
    <row r="117" spans="1:65" s="2" customFormat="1" ht="16.5" customHeight="1">
      <c r="A117" s="38"/>
      <c r="B117" s="179"/>
      <c r="C117" s="180" t="s">
        <v>195</v>
      </c>
      <c r="D117" s="180" t="s">
        <v>124</v>
      </c>
      <c r="E117" s="181" t="s">
        <v>196</v>
      </c>
      <c r="F117" s="182" t="s">
        <v>197</v>
      </c>
      <c r="G117" s="183" t="s">
        <v>181</v>
      </c>
      <c r="H117" s="184">
        <v>70</v>
      </c>
      <c r="I117" s="185"/>
      <c r="J117" s="186">
        <f>ROUND(I117*H117,2)</f>
        <v>0</v>
      </c>
      <c r="K117" s="182" t="s">
        <v>128</v>
      </c>
      <c r="L117" s="39"/>
      <c r="M117" s="187" t="s">
        <v>3</v>
      </c>
      <c r="N117" s="188" t="s">
        <v>43</v>
      </c>
      <c r="O117" s="72"/>
      <c r="P117" s="189">
        <f>O117*H117</f>
        <v>0</v>
      </c>
      <c r="Q117" s="189">
        <v>0.015</v>
      </c>
      <c r="R117" s="189">
        <f>Q117*H117</f>
        <v>1.05</v>
      </c>
      <c r="S117" s="189">
        <v>0</v>
      </c>
      <c r="T117" s="190">
        <f>S117*H117</f>
        <v>0</v>
      </c>
      <c r="U117" s="38"/>
      <c r="V117" s="38"/>
      <c r="W117" s="38"/>
      <c r="X117" s="38"/>
      <c r="Y117" s="38"/>
      <c r="Z117" s="38"/>
      <c r="AA117" s="38"/>
      <c r="AB117" s="38"/>
      <c r="AC117" s="38"/>
      <c r="AD117" s="38"/>
      <c r="AE117" s="38"/>
      <c r="AR117" s="191" t="s">
        <v>155</v>
      </c>
      <c r="AT117" s="191" t="s">
        <v>124</v>
      </c>
      <c r="AU117" s="191" t="s">
        <v>82</v>
      </c>
      <c r="AY117" s="19" t="s">
        <v>121</v>
      </c>
      <c r="BE117" s="192">
        <f>IF(N117="základní",J117,0)</f>
        <v>0</v>
      </c>
      <c r="BF117" s="192">
        <f>IF(N117="snížená",J117,0)</f>
        <v>0</v>
      </c>
      <c r="BG117" s="192">
        <f>IF(N117="zákl. přenesená",J117,0)</f>
        <v>0</v>
      </c>
      <c r="BH117" s="192">
        <f>IF(N117="sníž. přenesená",J117,0)</f>
        <v>0</v>
      </c>
      <c r="BI117" s="192">
        <f>IF(N117="nulová",J117,0)</f>
        <v>0</v>
      </c>
      <c r="BJ117" s="19" t="s">
        <v>80</v>
      </c>
      <c r="BK117" s="192">
        <f>ROUND(I117*H117,2)</f>
        <v>0</v>
      </c>
      <c r="BL117" s="19" t="s">
        <v>155</v>
      </c>
      <c r="BM117" s="191" t="s">
        <v>198</v>
      </c>
    </row>
    <row r="118" spans="1:47" s="2" customFormat="1" ht="12">
      <c r="A118" s="38"/>
      <c r="B118" s="39"/>
      <c r="C118" s="38"/>
      <c r="D118" s="193" t="s">
        <v>131</v>
      </c>
      <c r="E118" s="38"/>
      <c r="F118" s="194" t="s">
        <v>183</v>
      </c>
      <c r="G118" s="38"/>
      <c r="H118" s="38"/>
      <c r="I118" s="119"/>
      <c r="J118" s="38"/>
      <c r="K118" s="38"/>
      <c r="L118" s="39"/>
      <c r="M118" s="195"/>
      <c r="N118" s="196"/>
      <c r="O118" s="72"/>
      <c r="P118" s="72"/>
      <c r="Q118" s="72"/>
      <c r="R118" s="72"/>
      <c r="S118" s="72"/>
      <c r="T118" s="73"/>
      <c r="U118" s="38"/>
      <c r="V118" s="38"/>
      <c r="W118" s="38"/>
      <c r="X118" s="38"/>
      <c r="Y118" s="38"/>
      <c r="Z118" s="38"/>
      <c r="AA118" s="38"/>
      <c r="AB118" s="38"/>
      <c r="AC118" s="38"/>
      <c r="AD118" s="38"/>
      <c r="AE118" s="38"/>
      <c r="AT118" s="19" t="s">
        <v>131</v>
      </c>
      <c r="AU118" s="19" t="s">
        <v>82</v>
      </c>
    </row>
    <row r="119" spans="1:51" s="13" customFormat="1" ht="12">
      <c r="A119" s="13"/>
      <c r="B119" s="197"/>
      <c r="C119" s="13"/>
      <c r="D119" s="193" t="s">
        <v>141</v>
      </c>
      <c r="E119" s="204" t="s">
        <v>3</v>
      </c>
      <c r="F119" s="198" t="s">
        <v>199</v>
      </c>
      <c r="G119" s="13"/>
      <c r="H119" s="199">
        <v>4</v>
      </c>
      <c r="I119" s="200"/>
      <c r="J119" s="13"/>
      <c r="K119" s="13"/>
      <c r="L119" s="197"/>
      <c r="M119" s="201"/>
      <c r="N119" s="202"/>
      <c r="O119" s="202"/>
      <c r="P119" s="202"/>
      <c r="Q119" s="202"/>
      <c r="R119" s="202"/>
      <c r="S119" s="202"/>
      <c r="T119" s="203"/>
      <c r="U119" s="13"/>
      <c r="V119" s="13"/>
      <c r="W119" s="13"/>
      <c r="X119" s="13"/>
      <c r="Y119" s="13"/>
      <c r="Z119" s="13"/>
      <c r="AA119" s="13"/>
      <c r="AB119" s="13"/>
      <c r="AC119" s="13"/>
      <c r="AD119" s="13"/>
      <c r="AE119" s="13"/>
      <c r="AT119" s="204" t="s">
        <v>141</v>
      </c>
      <c r="AU119" s="204" t="s">
        <v>82</v>
      </c>
      <c r="AV119" s="13" t="s">
        <v>82</v>
      </c>
      <c r="AW119" s="13" t="s">
        <v>33</v>
      </c>
      <c r="AX119" s="13" t="s">
        <v>72</v>
      </c>
      <c r="AY119" s="204" t="s">
        <v>121</v>
      </c>
    </row>
    <row r="120" spans="1:51" s="13" customFormat="1" ht="12">
      <c r="A120" s="13"/>
      <c r="B120" s="197"/>
      <c r="C120" s="13"/>
      <c r="D120" s="193" t="s">
        <v>141</v>
      </c>
      <c r="E120" s="204" t="s">
        <v>3</v>
      </c>
      <c r="F120" s="198" t="s">
        <v>200</v>
      </c>
      <c r="G120" s="13"/>
      <c r="H120" s="199">
        <v>12</v>
      </c>
      <c r="I120" s="200"/>
      <c r="J120" s="13"/>
      <c r="K120" s="13"/>
      <c r="L120" s="197"/>
      <c r="M120" s="201"/>
      <c r="N120" s="202"/>
      <c r="O120" s="202"/>
      <c r="P120" s="202"/>
      <c r="Q120" s="202"/>
      <c r="R120" s="202"/>
      <c r="S120" s="202"/>
      <c r="T120" s="203"/>
      <c r="U120" s="13"/>
      <c r="V120" s="13"/>
      <c r="W120" s="13"/>
      <c r="X120" s="13"/>
      <c r="Y120" s="13"/>
      <c r="Z120" s="13"/>
      <c r="AA120" s="13"/>
      <c r="AB120" s="13"/>
      <c r="AC120" s="13"/>
      <c r="AD120" s="13"/>
      <c r="AE120" s="13"/>
      <c r="AT120" s="204" t="s">
        <v>141</v>
      </c>
      <c r="AU120" s="204" t="s">
        <v>82</v>
      </c>
      <c r="AV120" s="13" t="s">
        <v>82</v>
      </c>
      <c r="AW120" s="13" t="s">
        <v>33</v>
      </c>
      <c r="AX120" s="13" t="s">
        <v>72</v>
      </c>
      <c r="AY120" s="204" t="s">
        <v>121</v>
      </c>
    </row>
    <row r="121" spans="1:51" s="13" customFormat="1" ht="12">
      <c r="A121" s="13"/>
      <c r="B121" s="197"/>
      <c r="C121" s="13"/>
      <c r="D121" s="193" t="s">
        <v>141</v>
      </c>
      <c r="E121" s="204" t="s">
        <v>3</v>
      </c>
      <c r="F121" s="198" t="s">
        <v>201</v>
      </c>
      <c r="G121" s="13"/>
      <c r="H121" s="199">
        <v>6</v>
      </c>
      <c r="I121" s="200"/>
      <c r="J121" s="13"/>
      <c r="K121" s="13"/>
      <c r="L121" s="197"/>
      <c r="M121" s="201"/>
      <c r="N121" s="202"/>
      <c r="O121" s="202"/>
      <c r="P121" s="202"/>
      <c r="Q121" s="202"/>
      <c r="R121" s="202"/>
      <c r="S121" s="202"/>
      <c r="T121" s="203"/>
      <c r="U121" s="13"/>
      <c r="V121" s="13"/>
      <c r="W121" s="13"/>
      <c r="X121" s="13"/>
      <c r="Y121" s="13"/>
      <c r="Z121" s="13"/>
      <c r="AA121" s="13"/>
      <c r="AB121" s="13"/>
      <c r="AC121" s="13"/>
      <c r="AD121" s="13"/>
      <c r="AE121" s="13"/>
      <c r="AT121" s="204" t="s">
        <v>141</v>
      </c>
      <c r="AU121" s="204" t="s">
        <v>82</v>
      </c>
      <c r="AV121" s="13" t="s">
        <v>82</v>
      </c>
      <c r="AW121" s="13" t="s">
        <v>33</v>
      </c>
      <c r="AX121" s="13" t="s">
        <v>72</v>
      </c>
      <c r="AY121" s="204" t="s">
        <v>121</v>
      </c>
    </row>
    <row r="122" spans="1:51" s="13" customFormat="1" ht="12">
      <c r="A122" s="13"/>
      <c r="B122" s="197"/>
      <c r="C122" s="13"/>
      <c r="D122" s="193" t="s">
        <v>141</v>
      </c>
      <c r="E122" s="204" t="s">
        <v>3</v>
      </c>
      <c r="F122" s="198" t="s">
        <v>202</v>
      </c>
      <c r="G122" s="13"/>
      <c r="H122" s="199">
        <v>11</v>
      </c>
      <c r="I122" s="200"/>
      <c r="J122" s="13"/>
      <c r="K122" s="13"/>
      <c r="L122" s="197"/>
      <c r="M122" s="201"/>
      <c r="N122" s="202"/>
      <c r="O122" s="202"/>
      <c r="P122" s="202"/>
      <c r="Q122" s="202"/>
      <c r="R122" s="202"/>
      <c r="S122" s="202"/>
      <c r="T122" s="203"/>
      <c r="U122" s="13"/>
      <c r="V122" s="13"/>
      <c r="W122" s="13"/>
      <c r="X122" s="13"/>
      <c r="Y122" s="13"/>
      <c r="Z122" s="13"/>
      <c r="AA122" s="13"/>
      <c r="AB122" s="13"/>
      <c r="AC122" s="13"/>
      <c r="AD122" s="13"/>
      <c r="AE122" s="13"/>
      <c r="AT122" s="204" t="s">
        <v>141</v>
      </c>
      <c r="AU122" s="204" t="s">
        <v>82</v>
      </c>
      <c r="AV122" s="13" t="s">
        <v>82</v>
      </c>
      <c r="AW122" s="13" t="s">
        <v>33</v>
      </c>
      <c r="AX122" s="13" t="s">
        <v>72</v>
      </c>
      <c r="AY122" s="204" t="s">
        <v>121</v>
      </c>
    </row>
    <row r="123" spans="1:51" s="13" customFormat="1" ht="12">
      <c r="A123" s="13"/>
      <c r="B123" s="197"/>
      <c r="C123" s="13"/>
      <c r="D123" s="193" t="s">
        <v>141</v>
      </c>
      <c r="E123" s="204" t="s">
        <v>3</v>
      </c>
      <c r="F123" s="198" t="s">
        <v>203</v>
      </c>
      <c r="G123" s="13"/>
      <c r="H123" s="199">
        <v>17</v>
      </c>
      <c r="I123" s="200"/>
      <c r="J123" s="13"/>
      <c r="K123" s="13"/>
      <c r="L123" s="197"/>
      <c r="M123" s="201"/>
      <c r="N123" s="202"/>
      <c r="O123" s="202"/>
      <c r="P123" s="202"/>
      <c r="Q123" s="202"/>
      <c r="R123" s="202"/>
      <c r="S123" s="202"/>
      <c r="T123" s="203"/>
      <c r="U123" s="13"/>
      <c r="V123" s="13"/>
      <c r="W123" s="13"/>
      <c r="X123" s="13"/>
      <c r="Y123" s="13"/>
      <c r="Z123" s="13"/>
      <c r="AA123" s="13"/>
      <c r="AB123" s="13"/>
      <c r="AC123" s="13"/>
      <c r="AD123" s="13"/>
      <c r="AE123" s="13"/>
      <c r="AT123" s="204" t="s">
        <v>141</v>
      </c>
      <c r="AU123" s="204" t="s">
        <v>82</v>
      </c>
      <c r="AV123" s="13" t="s">
        <v>82</v>
      </c>
      <c r="AW123" s="13" t="s">
        <v>33</v>
      </c>
      <c r="AX123" s="13" t="s">
        <v>72</v>
      </c>
      <c r="AY123" s="204" t="s">
        <v>121</v>
      </c>
    </row>
    <row r="124" spans="1:51" s="13" customFormat="1" ht="12">
      <c r="A124" s="13"/>
      <c r="B124" s="197"/>
      <c r="C124" s="13"/>
      <c r="D124" s="193" t="s">
        <v>141</v>
      </c>
      <c r="E124" s="204" t="s">
        <v>3</v>
      </c>
      <c r="F124" s="198" t="s">
        <v>204</v>
      </c>
      <c r="G124" s="13"/>
      <c r="H124" s="199">
        <v>1</v>
      </c>
      <c r="I124" s="200"/>
      <c r="J124" s="13"/>
      <c r="K124" s="13"/>
      <c r="L124" s="197"/>
      <c r="M124" s="201"/>
      <c r="N124" s="202"/>
      <c r="O124" s="202"/>
      <c r="P124" s="202"/>
      <c r="Q124" s="202"/>
      <c r="R124" s="202"/>
      <c r="S124" s="202"/>
      <c r="T124" s="203"/>
      <c r="U124" s="13"/>
      <c r="V124" s="13"/>
      <c r="W124" s="13"/>
      <c r="X124" s="13"/>
      <c r="Y124" s="13"/>
      <c r="Z124" s="13"/>
      <c r="AA124" s="13"/>
      <c r="AB124" s="13"/>
      <c r="AC124" s="13"/>
      <c r="AD124" s="13"/>
      <c r="AE124" s="13"/>
      <c r="AT124" s="204" t="s">
        <v>141</v>
      </c>
      <c r="AU124" s="204" t="s">
        <v>82</v>
      </c>
      <c r="AV124" s="13" t="s">
        <v>82</v>
      </c>
      <c r="AW124" s="13" t="s">
        <v>33</v>
      </c>
      <c r="AX124" s="13" t="s">
        <v>72</v>
      </c>
      <c r="AY124" s="204" t="s">
        <v>121</v>
      </c>
    </row>
    <row r="125" spans="1:51" s="13" customFormat="1" ht="12">
      <c r="A125" s="13"/>
      <c r="B125" s="197"/>
      <c r="C125" s="13"/>
      <c r="D125" s="193" t="s">
        <v>141</v>
      </c>
      <c r="E125" s="204" t="s">
        <v>3</v>
      </c>
      <c r="F125" s="198" t="s">
        <v>205</v>
      </c>
      <c r="G125" s="13"/>
      <c r="H125" s="199">
        <v>4</v>
      </c>
      <c r="I125" s="200"/>
      <c r="J125" s="13"/>
      <c r="K125" s="13"/>
      <c r="L125" s="197"/>
      <c r="M125" s="201"/>
      <c r="N125" s="202"/>
      <c r="O125" s="202"/>
      <c r="P125" s="202"/>
      <c r="Q125" s="202"/>
      <c r="R125" s="202"/>
      <c r="S125" s="202"/>
      <c r="T125" s="203"/>
      <c r="U125" s="13"/>
      <c r="V125" s="13"/>
      <c r="W125" s="13"/>
      <c r="X125" s="13"/>
      <c r="Y125" s="13"/>
      <c r="Z125" s="13"/>
      <c r="AA125" s="13"/>
      <c r="AB125" s="13"/>
      <c r="AC125" s="13"/>
      <c r="AD125" s="13"/>
      <c r="AE125" s="13"/>
      <c r="AT125" s="204" t="s">
        <v>141</v>
      </c>
      <c r="AU125" s="204" t="s">
        <v>82</v>
      </c>
      <c r="AV125" s="13" t="s">
        <v>82</v>
      </c>
      <c r="AW125" s="13" t="s">
        <v>33</v>
      </c>
      <c r="AX125" s="13" t="s">
        <v>72</v>
      </c>
      <c r="AY125" s="204" t="s">
        <v>121</v>
      </c>
    </row>
    <row r="126" spans="1:51" s="13" customFormat="1" ht="12">
      <c r="A126" s="13"/>
      <c r="B126" s="197"/>
      <c r="C126" s="13"/>
      <c r="D126" s="193" t="s">
        <v>141</v>
      </c>
      <c r="E126" s="204" t="s">
        <v>3</v>
      </c>
      <c r="F126" s="198" t="s">
        <v>206</v>
      </c>
      <c r="G126" s="13"/>
      <c r="H126" s="199">
        <v>11</v>
      </c>
      <c r="I126" s="200"/>
      <c r="J126" s="13"/>
      <c r="K126" s="13"/>
      <c r="L126" s="197"/>
      <c r="M126" s="201"/>
      <c r="N126" s="202"/>
      <c r="O126" s="202"/>
      <c r="P126" s="202"/>
      <c r="Q126" s="202"/>
      <c r="R126" s="202"/>
      <c r="S126" s="202"/>
      <c r="T126" s="203"/>
      <c r="U126" s="13"/>
      <c r="V126" s="13"/>
      <c r="W126" s="13"/>
      <c r="X126" s="13"/>
      <c r="Y126" s="13"/>
      <c r="Z126" s="13"/>
      <c r="AA126" s="13"/>
      <c r="AB126" s="13"/>
      <c r="AC126" s="13"/>
      <c r="AD126" s="13"/>
      <c r="AE126" s="13"/>
      <c r="AT126" s="204" t="s">
        <v>141</v>
      </c>
      <c r="AU126" s="204" t="s">
        <v>82</v>
      </c>
      <c r="AV126" s="13" t="s">
        <v>82</v>
      </c>
      <c r="AW126" s="13" t="s">
        <v>33</v>
      </c>
      <c r="AX126" s="13" t="s">
        <v>72</v>
      </c>
      <c r="AY126" s="204" t="s">
        <v>121</v>
      </c>
    </row>
    <row r="127" spans="1:51" s="13" customFormat="1" ht="12">
      <c r="A127" s="13"/>
      <c r="B127" s="197"/>
      <c r="C127" s="13"/>
      <c r="D127" s="193" t="s">
        <v>141</v>
      </c>
      <c r="E127" s="204" t="s">
        <v>3</v>
      </c>
      <c r="F127" s="198" t="s">
        <v>207</v>
      </c>
      <c r="G127" s="13"/>
      <c r="H127" s="199">
        <v>4</v>
      </c>
      <c r="I127" s="200"/>
      <c r="J127" s="13"/>
      <c r="K127" s="13"/>
      <c r="L127" s="197"/>
      <c r="M127" s="201"/>
      <c r="N127" s="202"/>
      <c r="O127" s="202"/>
      <c r="P127" s="202"/>
      <c r="Q127" s="202"/>
      <c r="R127" s="202"/>
      <c r="S127" s="202"/>
      <c r="T127" s="203"/>
      <c r="U127" s="13"/>
      <c r="V127" s="13"/>
      <c r="W127" s="13"/>
      <c r="X127" s="13"/>
      <c r="Y127" s="13"/>
      <c r="Z127" s="13"/>
      <c r="AA127" s="13"/>
      <c r="AB127" s="13"/>
      <c r="AC127" s="13"/>
      <c r="AD127" s="13"/>
      <c r="AE127" s="13"/>
      <c r="AT127" s="204" t="s">
        <v>141</v>
      </c>
      <c r="AU127" s="204" t="s">
        <v>82</v>
      </c>
      <c r="AV127" s="13" t="s">
        <v>82</v>
      </c>
      <c r="AW127" s="13" t="s">
        <v>33</v>
      </c>
      <c r="AX127" s="13" t="s">
        <v>72</v>
      </c>
      <c r="AY127" s="204" t="s">
        <v>121</v>
      </c>
    </row>
    <row r="128" spans="1:51" s="14" customFormat="1" ht="12">
      <c r="A128" s="14"/>
      <c r="B128" s="216"/>
      <c r="C128" s="14"/>
      <c r="D128" s="193" t="s">
        <v>141</v>
      </c>
      <c r="E128" s="217" t="s">
        <v>3</v>
      </c>
      <c r="F128" s="218" t="s">
        <v>208</v>
      </c>
      <c r="G128" s="14"/>
      <c r="H128" s="219">
        <v>70</v>
      </c>
      <c r="I128" s="220"/>
      <c r="J128" s="14"/>
      <c r="K128" s="14"/>
      <c r="L128" s="216"/>
      <c r="M128" s="221"/>
      <c r="N128" s="222"/>
      <c r="O128" s="222"/>
      <c r="P128" s="222"/>
      <c r="Q128" s="222"/>
      <c r="R128" s="222"/>
      <c r="S128" s="222"/>
      <c r="T128" s="223"/>
      <c r="U128" s="14"/>
      <c r="V128" s="14"/>
      <c r="W128" s="14"/>
      <c r="X128" s="14"/>
      <c r="Y128" s="14"/>
      <c r="Z128" s="14"/>
      <c r="AA128" s="14"/>
      <c r="AB128" s="14"/>
      <c r="AC128" s="14"/>
      <c r="AD128" s="14"/>
      <c r="AE128" s="14"/>
      <c r="AT128" s="217" t="s">
        <v>141</v>
      </c>
      <c r="AU128" s="217" t="s">
        <v>82</v>
      </c>
      <c r="AV128" s="14" t="s">
        <v>129</v>
      </c>
      <c r="AW128" s="14" t="s">
        <v>33</v>
      </c>
      <c r="AX128" s="14" t="s">
        <v>80</v>
      </c>
      <c r="AY128" s="217" t="s">
        <v>121</v>
      </c>
    </row>
    <row r="129" spans="1:65" s="2" customFormat="1" ht="16.5" customHeight="1">
      <c r="A129" s="38"/>
      <c r="B129" s="179"/>
      <c r="C129" s="180" t="s">
        <v>209</v>
      </c>
      <c r="D129" s="180" t="s">
        <v>124</v>
      </c>
      <c r="E129" s="181" t="s">
        <v>210</v>
      </c>
      <c r="F129" s="182" t="s">
        <v>211</v>
      </c>
      <c r="G129" s="183" t="s">
        <v>181</v>
      </c>
      <c r="H129" s="184">
        <v>279.7</v>
      </c>
      <c r="I129" s="185"/>
      <c r="J129" s="186">
        <f>ROUND(I129*H129,2)</f>
        <v>0</v>
      </c>
      <c r="K129" s="182" t="s">
        <v>128</v>
      </c>
      <c r="L129" s="39"/>
      <c r="M129" s="187" t="s">
        <v>3</v>
      </c>
      <c r="N129" s="188" t="s">
        <v>43</v>
      </c>
      <c r="O129" s="72"/>
      <c r="P129" s="189">
        <f>O129*H129</f>
        <v>0</v>
      </c>
      <c r="Q129" s="189">
        <v>0.0075</v>
      </c>
      <c r="R129" s="189">
        <f>Q129*H129</f>
        <v>2.09775</v>
      </c>
      <c r="S129" s="189">
        <v>0</v>
      </c>
      <c r="T129" s="190">
        <f>S129*H129</f>
        <v>0</v>
      </c>
      <c r="U129" s="38"/>
      <c r="V129" s="38"/>
      <c r="W129" s="38"/>
      <c r="X129" s="38"/>
      <c r="Y129" s="38"/>
      <c r="Z129" s="38"/>
      <c r="AA129" s="38"/>
      <c r="AB129" s="38"/>
      <c r="AC129" s="38"/>
      <c r="AD129" s="38"/>
      <c r="AE129" s="38"/>
      <c r="AR129" s="191" t="s">
        <v>155</v>
      </c>
      <c r="AT129" s="191" t="s">
        <v>124</v>
      </c>
      <c r="AU129" s="191" t="s">
        <v>82</v>
      </c>
      <c r="AY129" s="19" t="s">
        <v>121</v>
      </c>
      <c r="BE129" s="192">
        <f>IF(N129="základní",J129,0)</f>
        <v>0</v>
      </c>
      <c r="BF129" s="192">
        <f>IF(N129="snížená",J129,0)</f>
        <v>0</v>
      </c>
      <c r="BG129" s="192">
        <f>IF(N129="zákl. přenesená",J129,0)</f>
        <v>0</v>
      </c>
      <c r="BH129" s="192">
        <f>IF(N129="sníž. přenesená",J129,0)</f>
        <v>0</v>
      </c>
      <c r="BI129" s="192">
        <f>IF(N129="nulová",J129,0)</f>
        <v>0</v>
      </c>
      <c r="BJ129" s="19" t="s">
        <v>80</v>
      </c>
      <c r="BK129" s="192">
        <f>ROUND(I129*H129,2)</f>
        <v>0</v>
      </c>
      <c r="BL129" s="19" t="s">
        <v>155</v>
      </c>
      <c r="BM129" s="191" t="s">
        <v>212</v>
      </c>
    </row>
    <row r="130" spans="1:47" s="2" customFormat="1" ht="12">
      <c r="A130" s="38"/>
      <c r="B130" s="39"/>
      <c r="C130" s="38"/>
      <c r="D130" s="193" t="s">
        <v>131</v>
      </c>
      <c r="E130" s="38"/>
      <c r="F130" s="194" t="s">
        <v>183</v>
      </c>
      <c r="G130" s="38"/>
      <c r="H130" s="38"/>
      <c r="I130" s="119"/>
      <c r="J130" s="38"/>
      <c r="K130" s="38"/>
      <c r="L130" s="39"/>
      <c r="M130" s="195"/>
      <c r="N130" s="196"/>
      <c r="O130" s="72"/>
      <c r="P130" s="72"/>
      <c r="Q130" s="72"/>
      <c r="R130" s="72"/>
      <c r="S130" s="72"/>
      <c r="T130" s="73"/>
      <c r="U130" s="38"/>
      <c r="V130" s="38"/>
      <c r="W130" s="38"/>
      <c r="X130" s="38"/>
      <c r="Y130" s="38"/>
      <c r="Z130" s="38"/>
      <c r="AA130" s="38"/>
      <c r="AB130" s="38"/>
      <c r="AC130" s="38"/>
      <c r="AD130" s="38"/>
      <c r="AE130" s="38"/>
      <c r="AT130" s="19" t="s">
        <v>131</v>
      </c>
      <c r="AU130" s="19" t="s">
        <v>82</v>
      </c>
    </row>
    <row r="131" spans="1:51" s="13" customFormat="1" ht="12">
      <c r="A131" s="13"/>
      <c r="B131" s="197"/>
      <c r="C131" s="13"/>
      <c r="D131" s="193" t="s">
        <v>141</v>
      </c>
      <c r="E131" s="204" t="s">
        <v>3</v>
      </c>
      <c r="F131" s="198" t="s">
        <v>89</v>
      </c>
      <c r="G131" s="13"/>
      <c r="H131" s="199">
        <v>279.7</v>
      </c>
      <c r="I131" s="200"/>
      <c r="J131" s="13"/>
      <c r="K131" s="13"/>
      <c r="L131" s="197"/>
      <c r="M131" s="201"/>
      <c r="N131" s="202"/>
      <c r="O131" s="202"/>
      <c r="P131" s="202"/>
      <c r="Q131" s="202"/>
      <c r="R131" s="202"/>
      <c r="S131" s="202"/>
      <c r="T131" s="203"/>
      <c r="U131" s="13"/>
      <c r="V131" s="13"/>
      <c r="W131" s="13"/>
      <c r="X131" s="13"/>
      <c r="Y131" s="13"/>
      <c r="Z131" s="13"/>
      <c r="AA131" s="13"/>
      <c r="AB131" s="13"/>
      <c r="AC131" s="13"/>
      <c r="AD131" s="13"/>
      <c r="AE131" s="13"/>
      <c r="AT131" s="204" t="s">
        <v>141</v>
      </c>
      <c r="AU131" s="204" t="s">
        <v>82</v>
      </c>
      <c r="AV131" s="13" t="s">
        <v>82</v>
      </c>
      <c r="AW131" s="13" t="s">
        <v>33</v>
      </c>
      <c r="AX131" s="13" t="s">
        <v>80</v>
      </c>
      <c r="AY131" s="204" t="s">
        <v>121</v>
      </c>
    </row>
    <row r="132" spans="1:65" s="2" customFormat="1" ht="16.5" customHeight="1">
      <c r="A132" s="38"/>
      <c r="B132" s="179"/>
      <c r="C132" s="180" t="s">
        <v>213</v>
      </c>
      <c r="D132" s="180" t="s">
        <v>124</v>
      </c>
      <c r="E132" s="181" t="s">
        <v>214</v>
      </c>
      <c r="F132" s="182" t="s">
        <v>215</v>
      </c>
      <c r="G132" s="183" t="s">
        <v>181</v>
      </c>
      <c r="H132" s="184">
        <v>279.7</v>
      </c>
      <c r="I132" s="185"/>
      <c r="J132" s="186">
        <f>ROUND(I132*H132,2)</f>
        <v>0</v>
      </c>
      <c r="K132" s="182" t="s">
        <v>128</v>
      </c>
      <c r="L132" s="39"/>
      <c r="M132" s="187" t="s">
        <v>3</v>
      </c>
      <c r="N132" s="188" t="s">
        <v>43</v>
      </c>
      <c r="O132" s="72"/>
      <c r="P132" s="189">
        <f>O132*H132</f>
        <v>0</v>
      </c>
      <c r="Q132" s="189">
        <v>0</v>
      </c>
      <c r="R132" s="189">
        <f>Q132*H132</f>
        <v>0</v>
      </c>
      <c r="S132" s="189">
        <v>0.0025</v>
      </c>
      <c r="T132" s="190">
        <f>S132*H132</f>
        <v>0.69925</v>
      </c>
      <c r="U132" s="38"/>
      <c r="V132" s="38"/>
      <c r="W132" s="38"/>
      <c r="X132" s="38"/>
      <c r="Y132" s="38"/>
      <c r="Z132" s="38"/>
      <c r="AA132" s="38"/>
      <c r="AB132" s="38"/>
      <c r="AC132" s="38"/>
      <c r="AD132" s="38"/>
      <c r="AE132" s="38"/>
      <c r="AR132" s="191" t="s">
        <v>155</v>
      </c>
      <c r="AT132" s="191" t="s">
        <v>124</v>
      </c>
      <c r="AU132" s="191" t="s">
        <v>82</v>
      </c>
      <c r="AY132" s="19" t="s">
        <v>121</v>
      </c>
      <c r="BE132" s="192">
        <f>IF(N132="základní",J132,0)</f>
        <v>0</v>
      </c>
      <c r="BF132" s="192">
        <f>IF(N132="snížená",J132,0)</f>
        <v>0</v>
      </c>
      <c r="BG132" s="192">
        <f>IF(N132="zákl. přenesená",J132,0)</f>
        <v>0</v>
      </c>
      <c r="BH132" s="192">
        <f>IF(N132="sníž. přenesená",J132,0)</f>
        <v>0</v>
      </c>
      <c r="BI132" s="192">
        <f>IF(N132="nulová",J132,0)</f>
        <v>0</v>
      </c>
      <c r="BJ132" s="19" t="s">
        <v>80</v>
      </c>
      <c r="BK132" s="192">
        <f>ROUND(I132*H132,2)</f>
        <v>0</v>
      </c>
      <c r="BL132" s="19" t="s">
        <v>155</v>
      </c>
      <c r="BM132" s="191" t="s">
        <v>216</v>
      </c>
    </row>
    <row r="133" spans="1:51" s="13" customFormat="1" ht="12">
      <c r="A133" s="13"/>
      <c r="B133" s="197"/>
      <c r="C133" s="13"/>
      <c r="D133" s="193" t="s">
        <v>141</v>
      </c>
      <c r="E133" s="204" t="s">
        <v>3</v>
      </c>
      <c r="F133" s="198" t="s">
        <v>217</v>
      </c>
      <c r="G133" s="13"/>
      <c r="H133" s="199">
        <v>16</v>
      </c>
      <c r="I133" s="200"/>
      <c r="J133" s="13"/>
      <c r="K133" s="13"/>
      <c r="L133" s="197"/>
      <c r="M133" s="201"/>
      <c r="N133" s="202"/>
      <c r="O133" s="202"/>
      <c r="P133" s="202"/>
      <c r="Q133" s="202"/>
      <c r="R133" s="202"/>
      <c r="S133" s="202"/>
      <c r="T133" s="203"/>
      <c r="U133" s="13"/>
      <c r="V133" s="13"/>
      <c r="W133" s="13"/>
      <c r="X133" s="13"/>
      <c r="Y133" s="13"/>
      <c r="Z133" s="13"/>
      <c r="AA133" s="13"/>
      <c r="AB133" s="13"/>
      <c r="AC133" s="13"/>
      <c r="AD133" s="13"/>
      <c r="AE133" s="13"/>
      <c r="AT133" s="204" t="s">
        <v>141</v>
      </c>
      <c r="AU133" s="204" t="s">
        <v>82</v>
      </c>
      <c r="AV133" s="13" t="s">
        <v>82</v>
      </c>
      <c r="AW133" s="13" t="s">
        <v>33</v>
      </c>
      <c r="AX133" s="13" t="s">
        <v>72</v>
      </c>
      <c r="AY133" s="204" t="s">
        <v>121</v>
      </c>
    </row>
    <row r="134" spans="1:51" s="13" customFormat="1" ht="12">
      <c r="A134" s="13"/>
      <c r="B134" s="197"/>
      <c r="C134" s="13"/>
      <c r="D134" s="193" t="s">
        <v>141</v>
      </c>
      <c r="E134" s="204" t="s">
        <v>3</v>
      </c>
      <c r="F134" s="198" t="s">
        <v>218</v>
      </c>
      <c r="G134" s="13"/>
      <c r="H134" s="199">
        <v>44.1</v>
      </c>
      <c r="I134" s="200"/>
      <c r="J134" s="13"/>
      <c r="K134" s="13"/>
      <c r="L134" s="197"/>
      <c r="M134" s="201"/>
      <c r="N134" s="202"/>
      <c r="O134" s="202"/>
      <c r="P134" s="202"/>
      <c r="Q134" s="202"/>
      <c r="R134" s="202"/>
      <c r="S134" s="202"/>
      <c r="T134" s="203"/>
      <c r="U134" s="13"/>
      <c r="V134" s="13"/>
      <c r="W134" s="13"/>
      <c r="X134" s="13"/>
      <c r="Y134" s="13"/>
      <c r="Z134" s="13"/>
      <c r="AA134" s="13"/>
      <c r="AB134" s="13"/>
      <c r="AC134" s="13"/>
      <c r="AD134" s="13"/>
      <c r="AE134" s="13"/>
      <c r="AT134" s="204" t="s">
        <v>141</v>
      </c>
      <c r="AU134" s="204" t="s">
        <v>82</v>
      </c>
      <c r="AV134" s="13" t="s">
        <v>82</v>
      </c>
      <c r="AW134" s="13" t="s">
        <v>33</v>
      </c>
      <c r="AX134" s="13" t="s">
        <v>72</v>
      </c>
      <c r="AY134" s="204" t="s">
        <v>121</v>
      </c>
    </row>
    <row r="135" spans="1:51" s="13" customFormat="1" ht="12">
      <c r="A135" s="13"/>
      <c r="B135" s="197"/>
      <c r="C135" s="13"/>
      <c r="D135" s="193" t="s">
        <v>141</v>
      </c>
      <c r="E135" s="204" t="s">
        <v>3</v>
      </c>
      <c r="F135" s="198" t="s">
        <v>219</v>
      </c>
      <c r="G135" s="13"/>
      <c r="H135" s="199">
        <v>28</v>
      </c>
      <c r="I135" s="200"/>
      <c r="J135" s="13"/>
      <c r="K135" s="13"/>
      <c r="L135" s="197"/>
      <c r="M135" s="201"/>
      <c r="N135" s="202"/>
      <c r="O135" s="202"/>
      <c r="P135" s="202"/>
      <c r="Q135" s="202"/>
      <c r="R135" s="202"/>
      <c r="S135" s="202"/>
      <c r="T135" s="203"/>
      <c r="U135" s="13"/>
      <c r="V135" s="13"/>
      <c r="W135" s="13"/>
      <c r="X135" s="13"/>
      <c r="Y135" s="13"/>
      <c r="Z135" s="13"/>
      <c r="AA135" s="13"/>
      <c r="AB135" s="13"/>
      <c r="AC135" s="13"/>
      <c r="AD135" s="13"/>
      <c r="AE135" s="13"/>
      <c r="AT135" s="204" t="s">
        <v>141</v>
      </c>
      <c r="AU135" s="204" t="s">
        <v>82</v>
      </c>
      <c r="AV135" s="13" t="s">
        <v>82</v>
      </c>
      <c r="AW135" s="13" t="s">
        <v>33</v>
      </c>
      <c r="AX135" s="13" t="s">
        <v>72</v>
      </c>
      <c r="AY135" s="204" t="s">
        <v>121</v>
      </c>
    </row>
    <row r="136" spans="1:51" s="13" customFormat="1" ht="12">
      <c r="A136" s="13"/>
      <c r="B136" s="197"/>
      <c r="C136" s="13"/>
      <c r="D136" s="193" t="s">
        <v>141</v>
      </c>
      <c r="E136" s="204" t="s">
        <v>3</v>
      </c>
      <c r="F136" s="198" t="s">
        <v>220</v>
      </c>
      <c r="G136" s="13"/>
      <c r="H136" s="199">
        <v>42.9</v>
      </c>
      <c r="I136" s="200"/>
      <c r="J136" s="13"/>
      <c r="K136" s="13"/>
      <c r="L136" s="197"/>
      <c r="M136" s="201"/>
      <c r="N136" s="202"/>
      <c r="O136" s="202"/>
      <c r="P136" s="202"/>
      <c r="Q136" s="202"/>
      <c r="R136" s="202"/>
      <c r="S136" s="202"/>
      <c r="T136" s="203"/>
      <c r="U136" s="13"/>
      <c r="V136" s="13"/>
      <c r="W136" s="13"/>
      <c r="X136" s="13"/>
      <c r="Y136" s="13"/>
      <c r="Z136" s="13"/>
      <c r="AA136" s="13"/>
      <c r="AB136" s="13"/>
      <c r="AC136" s="13"/>
      <c r="AD136" s="13"/>
      <c r="AE136" s="13"/>
      <c r="AT136" s="204" t="s">
        <v>141</v>
      </c>
      <c r="AU136" s="204" t="s">
        <v>82</v>
      </c>
      <c r="AV136" s="13" t="s">
        <v>82</v>
      </c>
      <c r="AW136" s="13" t="s">
        <v>33</v>
      </c>
      <c r="AX136" s="13" t="s">
        <v>72</v>
      </c>
      <c r="AY136" s="204" t="s">
        <v>121</v>
      </c>
    </row>
    <row r="137" spans="1:51" s="13" customFormat="1" ht="12">
      <c r="A137" s="13"/>
      <c r="B137" s="197"/>
      <c r="C137" s="13"/>
      <c r="D137" s="193" t="s">
        <v>141</v>
      </c>
      <c r="E137" s="204" t="s">
        <v>3</v>
      </c>
      <c r="F137" s="198" t="s">
        <v>221</v>
      </c>
      <c r="G137" s="13"/>
      <c r="H137" s="199">
        <v>65.7</v>
      </c>
      <c r="I137" s="200"/>
      <c r="J137" s="13"/>
      <c r="K137" s="13"/>
      <c r="L137" s="197"/>
      <c r="M137" s="201"/>
      <c r="N137" s="202"/>
      <c r="O137" s="202"/>
      <c r="P137" s="202"/>
      <c r="Q137" s="202"/>
      <c r="R137" s="202"/>
      <c r="S137" s="202"/>
      <c r="T137" s="203"/>
      <c r="U137" s="13"/>
      <c r="V137" s="13"/>
      <c r="W137" s="13"/>
      <c r="X137" s="13"/>
      <c r="Y137" s="13"/>
      <c r="Z137" s="13"/>
      <c r="AA137" s="13"/>
      <c r="AB137" s="13"/>
      <c r="AC137" s="13"/>
      <c r="AD137" s="13"/>
      <c r="AE137" s="13"/>
      <c r="AT137" s="204" t="s">
        <v>141</v>
      </c>
      <c r="AU137" s="204" t="s">
        <v>82</v>
      </c>
      <c r="AV137" s="13" t="s">
        <v>82</v>
      </c>
      <c r="AW137" s="13" t="s">
        <v>33</v>
      </c>
      <c r="AX137" s="13" t="s">
        <v>72</v>
      </c>
      <c r="AY137" s="204" t="s">
        <v>121</v>
      </c>
    </row>
    <row r="138" spans="1:51" s="13" customFormat="1" ht="12">
      <c r="A138" s="13"/>
      <c r="B138" s="197"/>
      <c r="C138" s="13"/>
      <c r="D138" s="193" t="s">
        <v>141</v>
      </c>
      <c r="E138" s="204" t="s">
        <v>3</v>
      </c>
      <c r="F138" s="198" t="s">
        <v>222</v>
      </c>
      <c r="G138" s="13"/>
      <c r="H138" s="199">
        <v>4.8</v>
      </c>
      <c r="I138" s="200"/>
      <c r="J138" s="13"/>
      <c r="K138" s="13"/>
      <c r="L138" s="197"/>
      <c r="M138" s="201"/>
      <c r="N138" s="202"/>
      <c r="O138" s="202"/>
      <c r="P138" s="202"/>
      <c r="Q138" s="202"/>
      <c r="R138" s="202"/>
      <c r="S138" s="202"/>
      <c r="T138" s="203"/>
      <c r="U138" s="13"/>
      <c r="V138" s="13"/>
      <c r="W138" s="13"/>
      <c r="X138" s="13"/>
      <c r="Y138" s="13"/>
      <c r="Z138" s="13"/>
      <c r="AA138" s="13"/>
      <c r="AB138" s="13"/>
      <c r="AC138" s="13"/>
      <c r="AD138" s="13"/>
      <c r="AE138" s="13"/>
      <c r="AT138" s="204" t="s">
        <v>141</v>
      </c>
      <c r="AU138" s="204" t="s">
        <v>82</v>
      </c>
      <c r="AV138" s="13" t="s">
        <v>82</v>
      </c>
      <c r="AW138" s="13" t="s">
        <v>33</v>
      </c>
      <c r="AX138" s="13" t="s">
        <v>72</v>
      </c>
      <c r="AY138" s="204" t="s">
        <v>121</v>
      </c>
    </row>
    <row r="139" spans="1:51" s="13" customFormat="1" ht="12">
      <c r="A139" s="13"/>
      <c r="B139" s="197"/>
      <c r="C139" s="13"/>
      <c r="D139" s="193" t="s">
        <v>141</v>
      </c>
      <c r="E139" s="204" t="s">
        <v>3</v>
      </c>
      <c r="F139" s="198" t="s">
        <v>223</v>
      </c>
      <c r="G139" s="13"/>
      <c r="H139" s="199">
        <v>19.2</v>
      </c>
      <c r="I139" s="200"/>
      <c r="J139" s="13"/>
      <c r="K139" s="13"/>
      <c r="L139" s="197"/>
      <c r="M139" s="201"/>
      <c r="N139" s="202"/>
      <c r="O139" s="202"/>
      <c r="P139" s="202"/>
      <c r="Q139" s="202"/>
      <c r="R139" s="202"/>
      <c r="S139" s="202"/>
      <c r="T139" s="203"/>
      <c r="U139" s="13"/>
      <c r="V139" s="13"/>
      <c r="W139" s="13"/>
      <c r="X139" s="13"/>
      <c r="Y139" s="13"/>
      <c r="Z139" s="13"/>
      <c r="AA139" s="13"/>
      <c r="AB139" s="13"/>
      <c r="AC139" s="13"/>
      <c r="AD139" s="13"/>
      <c r="AE139" s="13"/>
      <c r="AT139" s="204" t="s">
        <v>141</v>
      </c>
      <c r="AU139" s="204" t="s">
        <v>82</v>
      </c>
      <c r="AV139" s="13" t="s">
        <v>82</v>
      </c>
      <c r="AW139" s="13" t="s">
        <v>33</v>
      </c>
      <c r="AX139" s="13" t="s">
        <v>72</v>
      </c>
      <c r="AY139" s="204" t="s">
        <v>121</v>
      </c>
    </row>
    <row r="140" spans="1:51" s="13" customFormat="1" ht="12">
      <c r="A140" s="13"/>
      <c r="B140" s="197"/>
      <c r="C140" s="13"/>
      <c r="D140" s="193" t="s">
        <v>141</v>
      </c>
      <c r="E140" s="204" t="s">
        <v>3</v>
      </c>
      <c r="F140" s="198" t="s">
        <v>224</v>
      </c>
      <c r="G140" s="13"/>
      <c r="H140" s="199">
        <v>40.5</v>
      </c>
      <c r="I140" s="200"/>
      <c r="J140" s="13"/>
      <c r="K140" s="13"/>
      <c r="L140" s="197"/>
      <c r="M140" s="201"/>
      <c r="N140" s="202"/>
      <c r="O140" s="202"/>
      <c r="P140" s="202"/>
      <c r="Q140" s="202"/>
      <c r="R140" s="202"/>
      <c r="S140" s="202"/>
      <c r="T140" s="203"/>
      <c r="U140" s="13"/>
      <c r="V140" s="13"/>
      <c r="W140" s="13"/>
      <c r="X140" s="13"/>
      <c r="Y140" s="13"/>
      <c r="Z140" s="13"/>
      <c r="AA140" s="13"/>
      <c r="AB140" s="13"/>
      <c r="AC140" s="13"/>
      <c r="AD140" s="13"/>
      <c r="AE140" s="13"/>
      <c r="AT140" s="204" t="s">
        <v>141</v>
      </c>
      <c r="AU140" s="204" t="s">
        <v>82</v>
      </c>
      <c r="AV140" s="13" t="s">
        <v>82</v>
      </c>
      <c r="AW140" s="13" t="s">
        <v>33</v>
      </c>
      <c r="AX140" s="13" t="s">
        <v>72</v>
      </c>
      <c r="AY140" s="204" t="s">
        <v>121</v>
      </c>
    </row>
    <row r="141" spans="1:51" s="13" customFormat="1" ht="12">
      <c r="A141" s="13"/>
      <c r="B141" s="197"/>
      <c r="C141" s="13"/>
      <c r="D141" s="193" t="s">
        <v>141</v>
      </c>
      <c r="E141" s="204" t="s">
        <v>3</v>
      </c>
      <c r="F141" s="198" t="s">
        <v>225</v>
      </c>
      <c r="G141" s="13"/>
      <c r="H141" s="199">
        <v>18.5</v>
      </c>
      <c r="I141" s="200"/>
      <c r="J141" s="13"/>
      <c r="K141" s="13"/>
      <c r="L141" s="197"/>
      <c r="M141" s="201"/>
      <c r="N141" s="202"/>
      <c r="O141" s="202"/>
      <c r="P141" s="202"/>
      <c r="Q141" s="202"/>
      <c r="R141" s="202"/>
      <c r="S141" s="202"/>
      <c r="T141" s="203"/>
      <c r="U141" s="13"/>
      <c r="V141" s="13"/>
      <c r="W141" s="13"/>
      <c r="X141" s="13"/>
      <c r="Y141" s="13"/>
      <c r="Z141" s="13"/>
      <c r="AA141" s="13"/>
      <c r="AB141" s="13"/>
      <c r="AC141" s="13"/>
      <c r="AD141" s="13"/>
      <c r="AE141" s="13"/>
      <c r="AT141" s="204" t="s">
        <v>141</v>
      </c>
      <c r="AU141" s="204" t="s">
        <v>82</v>
      </c>
      <c r="AV141" s="13" t="s">
        <v>82</v>
      </c>
      <c r="AW141" s="13" t="s">
        <v>33</v>
      </c>
      <c r="AX141" s="13" t="s">
        <v>72</v>
      </c>
      <c r="AY141" s="204" t="s">
        <v>121</v>
      </c>
    </row>
    <row r="142" spans="1:51" s="14" customFormat="1" ht="12">
      <c r="A142" s="14"/>
      <c r="B142" s="216"/>
      <c r="C142" s="14"/>
      <c r="D142" s="193" t="s">
        <v>141</v>
      </c>
      <c r="E142" s="217" t="s">
        <v>89</v>
      </c>
      <c r="F142" s="218" t="s">
        <v>208</v>
      </c>
      <c r="G142" s="14"/>
      <c r="H142" s="219">
        <v>279.7</v>
      </c>
      <c r="I142" s="220"/>
      <c r="J142" s="14"/>
      <c r="K142" s="14"/>
      <c r="L142" s="216"/>
      <c r="M142" s="221"/>
      <c r="N142" s="222"/>
      <c r="O142" s="222"/>
      <c r="P142" s="222"/>
      <c r="Q142" s="222"/>
      <c r="R142" s="222"/>
      <c r="S142" s="222"/>
      <c r="T142" s="223"/>
      <c r="U142" s="14"/>
      <c r="V142" s="14"/>
      <c r="W142" s="14"/>
      <c r="X142" s="14"/>
      <c r="Y142" s="14"/>
      <c r="Z142" s="14"/>
      <c r="AA142" s="14"/>
      <c r="AB142" s="14"/>
      <c r="AC142" s="14"/>
      <c r="AD142" s="14"/>
      <c r="AE142" s="14"/>
      <c r="AT142" s="217" t="s">
        <v>141</v>
      </c>
      <c r="AU142" s="217" t="s">
        <v>82</v>
      </c>
      <c r="AV142" s="14" t="s">
        <v>129</v>
      </c>
      <c r="AW142" s="14" t="s">
        <v>33</v>
      </c>
      <c r="AX142" s="14" t="s">
        <v>80</v>
      </c>
      <c r="AY142" s="217" t="s">
        <v>121</v>
      </c>
    </row>
    <row r="143" spans="1:65" s="2" customFormat="1" ht="16.5" customHeight="1">
      <c r="A143" s="38"/>
      <c r="B143" s="179"/>
      <c r="C143" s="180" t="s">
        <v>9</v>
      </c>
      <c r="D143" s="180" t="s">
        <v>124</v>
      </c>
      <c r="E143" s="181" t="s">
        <v>226</v>
      </c>
      <c r="F143" s="182" t="s">
        <v>227</v>
      </c>
      <c r="G143" s="183" t="s">
        <v>181</v>
      </c>
      <c r="H143" s="184">
        <v>114.5</v>
      </c>
      <c r="I143" s="185"/>
      <c r="J143" s="186">
        <f>ROUND(I143*H143,2)</f>
        <v>0</v>
      </c>
      <c r="K143" s="182" t="s">
        <v>128</v>
      </c>
      <c r="L143" s="39"/>
      <c r="M143" s="187" t="s">
        <v>3</v>
      </c>
      <c r="N143" s="188" t="s">
        <v>43</v>
      </c>
      <c r="O143" s="72"/>
      <c r="P143" s="189">
        <f>O143*H143</f>
        <v>0</v>
      </c>
      <c r="Q143" s="189">
        <v>0.0003</v>
      </c>
      <c r="R143" s="189">
        <f>Q143*H143</f>
        <v>0.03435</v>
      </c>
      <c r="S143" s="189">
        <v>0</v>
      </c>
      <c r="T143" s="190">
        <f>S143*H143</f>
        <v>0</v>
      </c>
      <c r="U143" s="38"/>
      <c r="V143" s="38"/>
      <c r="W143" s="38"/>
      <c r="X143" s="38"/>
      <c r="Y143" s="38"/>
      <c r="Z143" s="38"/>
      <c r="AA143" s="38"/>
      <c r="AB143" s="38"/>
      <c r="AC143" s="38"/>
      <c r="AD143" s="38"/>
      <c r="AE143" s="38"/>
      <c r="AR143" s="191" t="s">
        <v>155</v>
      </c>
      <c r="AT143" s="191" t="s">
        <v>124</v>
      </c>
      <c r="AU143" s="191" t="s">
        <v>82</v>
      </c>
      <c r="AY143" s="19" t="s">
        <v>121</v>
      </c>
      <c r="BE143" s="192">
        <f>IF(N143="základní",J143,0)</f>
        <v>0</v>
      </c>
      <c r="BF143" s="192">
        <f>IF(N143="snížená",J143,0)</f>
        <v>0</v>
      </c>
      <c r="BG143" s="192">
        <f>IF(N143="zákl. přenesená",J143,0)</f>
        <v>0</v>
      </c>
      <c r="BH143" s="192">
        <f>IF(N143="sníž. přenesená",J143,0)</f>
        <v>0</v>
      </c>
      <c r="BI143" s="192">
        <f>IF(N143="nulová",J143,0)</f>
        <v>0</v>
      </c>
      <c r="BJ143" s="19" t="s">
        <v>80</v>
      </c>
      <c r="BK143" s="192">
        <f>ROUND(I143*H143,2)</f>
        <v>0</v>
      </c>
      <c r="BL143" s="19" t="s">
        <v>155</v>
      </c>
      <c r="BM143" s="191" t="s">
        <v>228</v>
      </c>
    </row>
    <row r="144" spans="1:51" s="13" customFormat="1" ht="12">
      <c r="A144" s="13"/>
      <c r="B144" s="197"/>
      <c r="C144" s="13"/>
      <c r="D144" s="193" t="s">
        <v>141</v>
      </c>
      <c r="E144" s="204" t="s">
        <v>3</v>
      </c>
      <c r="F144" s="198" t="s">
        <v>217</v>
      </c>
      <c r="G144" s="13"/>
      <c r="H144" s="199">
        <v>16</v>
      </c>
      <c r="I144" s="200"/>
      <c r="J144" s="13"/>
      <c r="K144" s="13"/>
      <c r="L144" s="197"/>
      <c r="M144" s="201"/>
      <c r="N144" s="202"/>
      <c r="O144" s="202"/>
      <c r="P144" s="202"/>
      <c r="Q144" s="202"/>
      <c r="R144" s="202"/>
      <c r="S144" s="202"/>
      <c r="T144" s="203"/>
      <c r="U144" s="13"/>
      <c r="V144" s="13"/>
      <c r="W144" s="13"/>
      <c r="X144" s="13"/>
      <c r="Y144" s="13"/>
      <c r="Z144" s="13"/>
      <c r="AA144" s="13"/>
      <c r="AB144" s="13"/>
      <c r="AC144" s="13"/>
      <c r="AD144" s="13"/>
      <c r="AE144" s="13"/>
      <c r="AT144" s="204" t="s">
        <v>141</v>
      </c>
      <c r="AU144" s="204" t="s">
        <v>82</v>
      </c>
      <c r="AV144" s="13" t="s">
        <v>82</v>
      </c>
      <c r="AW144" s="13" t="s">
        <v>33</v>
      </c>
      <c r="AX144" s="13" t="s">
        <v>72</v>
      </c>
      <c r="AY144" s="204" t="s">
        <v>121</v>
      </c>
    </row>
    <row r="145" spans="1:51" s="13" customFormat="1" ht="12">
      <c r="A145" s="13"/>
      <c r="B145" s="197"/>
      <c r="C145" s="13"/>
      <c r="D145" s="193" t="s">
        <v>141</v>
      </c>
      <c r="E145" s="204" t="s">
        <v>3</v>
      </c>
      <c r="F145" s="198" t="s">
        <v>219</v>
      </c>
      <c r="G145" s="13"/>
      <c r="H145" s="199">
        <v>28</v>
      </c>
      <c r="I145" s="200"/>
      <c r="J145" s="13"/>
      <c r="K145" s="13"/>
      <c r="L145" s="197"/>
      <c r="M145" s="201"/>
      <c r="N145" s="202"/>
      <c r="O145" s="202"/>
      <c r="P145" s="202"/>
      <c r="Q145" s="202"/>
      <c r="R145" s="202"/>
      <c r="S145" s="202"/>
      <c r="T145" s="203"/>
      <c r="U145" s="13"/>
      <c r="V145" s="13"/>
      <c r="W145" s="13"/>
      <c r="X145" s="13"/>
      <c r="Y145" s="13"/>
      <c r="Z145" s="13"/>
      <c r="AA145" s="13"/>
      <c r="AB145" s="13"/>
      <c r="AC145" s="13"/>
      <c r="AD145" s="13"/>
      <c r="AE145" s="13"/>
      <c r="AT145" s="204" t="s">
        <v>141</v>
      </c>
      <c r="AU145" s="204" t="s">
        <v>82</v>
      </c>
      <c r="AV145" s="13" t="s">
        <v>82</v>
      </c>
      <c r="AW145" s="13" t="s">
        <v>33</v>
      </c>
      <c r="AX145" s="13" t="s">
        <v>72</v>
      </c>
      <c r="AY145" s="204" t="s">
        <v>121</v>
      </c>
    </row>
    <row r="146" spans="1:51" s="13" customFormat="1" ht="12">
      <c r="A146" s="13"/>
      <c r="B146" s="197"/>
      <c r="C146" s="13"/>
      <c r="D146" s="193" t="s">
        <v>141</v>
      </c>
      <c r="E146" s="204" t="s">
        <v>3</v>
      </c>
      <c r="F146" s="198" t="s">
        <v>221</v>
      </c>
      <c r="G146" s="13"/>
      <c r="H146" s="199">
        <v>65.7</v>
      </c>
      <c r="I146" s="200"/>
      <c r="J146" s="13"/>
      <c r="K146" s="13"/>
      <c r="L146" s="197"/>
      <c r="M146" s="201"/>
      <c r="N146" s="202"/>
      <c r="O146" s="202"/>
      <c r="P146" s="202"/>
      <c r="Q146" s="202"/>
      <c r="R146" s="202"/>
      <c r="S146" s="202"/>
      <c r="T146" s="203"/>
      <c r="U146" s="13"/>
      <c r="V146" s="13"/>
      <c r="W146" s="13"/>
      <c r="X146" s="13"/>
      <c r="Y146" s="13"/>
      <c r="Z146" s="13"/>
      <c r="AA146" s="13"/>
      <c r="AB146" s="13"/>
      <c r="AC146" s="13"/>
      <c r="AD146" s="13"/>
      <c r="AE146" s="13"/>
      <c r="AT146" s="204" t="s">
        <v>141</v>
      </c>
      <c r="AU146" s="204" t="s">
        <v>82</v>
      </c>
      <c r="AV146" s="13" t="s">
        <v>82</v>
      </c>
      <c r="AW146" s="13" t="s">
        <v>33</v>
      </c>
      <c r="AX146" s="13" t="s">
        <v>72</v>
      </c>
      <c r="AY146" s="204" t="s">
        <v>121</v>
      </c>
    </row>
    <row r="147" spans="1:51" s="13" customFormat="1" ht="12">
      <c r="A147" s="13"/>
      <c r="B147" s="197"/>
      <c r="C147" s="13"/>
      <c r="D147" s="193" t="s">
        <v>141</v>
      </c>
      <c r="E147" s="204" t="s">
        <v>3</v>
      </c>
      <c r="F147" s="198" t="s">
        <v>222</v>
      </c>
      <c r="G147" s="13"/>
      <c r="H147" s="199">
        <v>4.8</v>
      </c>
      <c r="I147" s="200"/>
      <c r="J147" s="13"/>
      <c r="K147" s="13"/>
      <c r="L147" s="197"/>
      <c r="M147" s="201"/>
      <c r="N147" s="202"/>
      <c r="O147" s="202"/>
      <c r="P147" s="202"/>
      <c r="Q147" s="202"/>
      <c r="R147" s="202"/>
      <c r="S147" s="202"/>
      <c r="T147" s="203"/>
      <c r="U147" s="13"/>
      <c r="V147" s="13"/>
      <c r="W147" s="13"/>
      <c r="X147" s="13"/>
      <c r="Y147" s="13"/>
      <c r="Z147" s="13"/>
      <c r="AA147" s="13"/>
      <c r="AB147" s="13"/>
      <c r="AC147" s="13"/>
      <c r="AD147" s="13"/>
      <c r="AE147" s="13"/>
      <c r="AT147" s="204" t="s">
        <v>141</v>
      </c>
      <c r="AU147" s="204" t="s">
        <v>82</v>
      </c>
      <c r="AV147" s="13" t="s">
        <v>82</v>
      </c>
      <c r="AW147" s="13" t="s">
        <v>33</v>
      </c>
      <c r="AX147" s="13" t="s">
        <v>72</v>
      </c>
      <c r="AY147" s="204" t="s">
        <v>121</v>
      </c>
    </row>
    <row r="148" spans="1:51" s="14" customFormat="1" ht="12">
      <c r="A148" s="14"/>
      <c r="B148" s="216"/>
      <c r="C148" s="14"/>
      <c r="D148" s="193" t="s">
        <v>141</v>
      </c>
      <c r="E148" s="217" t="s">
        <v>3</v>
      </c>
      <c r="F148" s="218" t="s">
        <v>208</v>
      </c>
      <c r="G148" s="14"/>
      <c r="H148" s="219">
        <v>114.5</v>
      </c>
      <c r="I148" s="220"/>
      <c r="J148" s="14"/>
      <c r="K148" s="14"/>
      <c r="L148" s="216"/>
      <c r="M148" s="221"/>
      <c r="N148" s="222"/>
      <c r="O148" s="222"/>
      <c r="P148" s="222"/>
      <c r="Q148" s="222"/>
      <c r="R148" s="222"/>
      <c r="S148" s="222"/>
      <c r="T148" s="223"/>
      <c r="U148" s="14"/>
      <c r="V148" s="14"/>
      <c r="W148" s="14"/>
      <c r="X148" s="14"/>
      <c r="Y148" s="14"/>
      <c r="Z148" s="14"/>
      <c r="AA148" s="14"/>
      <c r="AB148" s="14"/>
      <c r="AC148" s="14"/>
      <c r="AD148" s="14"/>
      <c r="AE148" s="14"/>
      <c r="AT148" s="217" t="s">
        <v>141</v>
      </c>
      <c r="AU148" s="217" t="s">
        <v>82</v>
      </c>
      <c r="AV148" s="14" t="s">
        <v>129</v>
      </c>
      <c r="AW148" s="14" t="s">
        <v>33</v>
      </c>
      <c r="AX148" s="14" t="s">
        <v>80</v>
      </c>
      <c r="AY148" s="217" t="s">
        <v>121</v>
      </c>
    </row>
    <row r="149" spans="1:65" s="2" customFormat="1" ht="21.75" customHeight="1">
      <c r="A149" s="38"/>
      <c r="B149" s="179"/>
      <c r="C149" s="206" t="s">
        <v>155</v>
      </c>
      <c r="D149" s="206" t="s">
        <v>173</v>
      </c>
      <c r="E149" s="207" t="s">
        <v>229</v>
      </c>
      <c r="F149" s="208" t="s">
        <v>230</v>
      </c>
      <c r="G149" s="209" t="s">
        <v>181</v>
      </c>
      <c r="H149" s="210">
        <v>155.014</v>
      </c>
      <c r="I149" s="211"/>
      <c r="J149" s="212">
        <f>ROUND(I149*H149,2)</f>
        <v>0</v>
      </c>
      <c r="K149" s="208" t="s">
        <v>128</v>
      </c>
      <c r="L149" s="213"/>
      <c r="M149" s="214" t="s">
        <v>3</v>
      </c>
      <c r="N149" s="215" t="s">
        <v>43</v>
      </c>
      <c r="O149" s="72"/>
      <c r="P149" s="189">
        <f>O149*H149</f>
        <v>0</v>
      </c>
      <c r="Q149" s="189">
        <v>0.00287</v>
      </c>
      <c r="R149" s="189">
        <f>Q149*H149</f>
        <v>0.4448901800000001</v>
      </c>
      <c r="S149" s="189">
        <v>0</v>
      </c>
      <c r="T149" s="190">
        <f>S149*H149</f>
        <v>0</v>
      </c>
      <c r="U149" s="38"/>
      <c r="V149" s="38"/>
      <c r="W149" s="38"/>
      <c r="X149" s="38"/>
      <c r="Y149" s="38"/>
      <c r="Z149" s="38"/>
      <c r="AA149" s="38"/>
      <c r="AB149" s="38"/>
      <c r="AC149" s="38"/>
      <c r="AD149" s="38"/>
      <c r="AE149" s="38"/>
      <c r="AR149" s="191" t="s">
        <v>176</v>
      </c>
      <c r="AT149" s="191" t="s">
        <v>173</v>
      </c>
      <c r="AU149" s="191" t="s">
        <v>82</v>
      </c>
      <c r="AY149" s="19" t="s">
        <v>121</v>
      </c>
      <c r="BE149" s="192">
        <f>IF(N149="základní",J149,0)</f>
        <v>0</v>
      </c>
      <c r="BF149" s="192">
        <f>IF(N149="snížená",J149,0)</f>
        <v>0</v>
      </c>
      <c r="BG149" s="192">
        <f>IF(N149="zákl. přenesená",J149,0)</f>
        <v>0</v>
      </c>
      <c r="BH149" s="192">
        <f>IF(N149="sníž. přenesená",J149,0)</f>
        <v>0</v>
      </c>
      <c r="BI149" s="192">
        <f>IF(N149="nulová",J149,0)</f>
        <v>0</v>
      </c>
      <c r="BJ149" s="19" t="s">
        <v>80</v>
      </c>
      <c r="BK149" s="192">
        <f>ROUND(I149*H149,2)</f>
        <v>0</v>
      </c>
      <c r="BL149" s="19" t="s">
        <v>155</v>
      </c>
      <c r="BM149" s="191" t="s">
        <v>231</v>
      </c>
    </row>
    <row r="150" spans="1:51" s="13" customFormat="1" ht="12">
      <c r="A150" s="13"/>
      <c r="B150" s="197"/>
      <c r="C150" s="13"/>
      <c r="D150" s="193" t="s">
        <v>141</v>
      </c>
      <c r="E150" s="204" t="s">
        <v>3</v>
      </c>
      <c r="F150" s="198" t="s">
        <v>232</v>
      </c>
      <c r="G150" s="13"/>
      <c r="H150" s="199">
        <v>125.95</v>
      </c>
      <c r="I150" s="200"/>
      <c r="J150" s="13"/>
      <c r="K150" s="13"/>
      <c r="L150" s="197"/>
      <c r="M150" s="201"/>
      <c r="N150" s="202"/>
      <c r="O150" s="202"/>
      <c r="P150" s="202"/>
      <c r="Q150" s="202"/>
      <c r="R150" s="202"/>
      <c r="S150" s="202"/>
      <c r="T150" s="203"/>
      <c r="U150" s="13"/>
      <c r="V150" s="13"/>
      <c r="W150" s="13"/>
      <c r="X150" s="13"/>
      <c r="Y150" s="13"/>
      <c r="Z150" s="13"/>
      <c r="AA150" s="13"/>
      <c r="AB150" s="13"/>
      <c r="AC150" s="13"/>
      <c r="AD150" s="13"/>
      <c r="AE150" s="13"/>
      <c r="AT150" s="204" t="s">
        <v>141</v>
      </c>
      <c r="AU150" s="204" t="s">
        <v>82</v>
      </c>
      <c r="AV150" s="13" t="s">
        <v>82</v>
      </c>
      <c r="AW150" s="13" t="s">
        <v>33</v>
      </c>
      <c r="AX150" s="13" t="s">
        <v>72</v>
      </c>
      <c r="AY150" s="204" t="s">
        <v>121</v>
      </c>
    </row>
    <row r="151" spans="1:51" s="15" customFormat="1" ht="12">
      <c r="A151" s="15"/>
      <c r="B151" s="224"/>
      <c r="C151" s="15"/>
      <c r="D151" s="193" t="s">
        <v>141</v>
      </c>
      <c r="E151" s="225" t="s">
        <v>3</v>
      </c>
      <c r="F151" s="226" t="s">
        <v>233</v>
      </c>
      <c r="G151" s="15"/>
      <c r="H151" s="225" t="s">
        <v>3</v>
      </c>
      <c r="I151" s="227"/>
      <c r="J151" s="15"/>
      <c r="K151" s="15"/>
      <c r="L151" s="224"/>
      <c r="M151" s="228"/>
      <c r="N151" s="229"/>
      <c r="O151" s="229"/>
      <c r="P151" s="229"/>
      <c r="Q151" s="229"/>
      <c r="R151" s="229"/>
      <c r="S151" s="229"/>
      <c r="T151" s="230"/>
      <c r="U151" s="15"/>
      <c r="V151" s="15"/>
      <c r="W151" s="15"/>
      <c r="X151" s="15"/>
      <c r="Y151" s="15"/>
      <c r="Z151" s="15"/>
      <c r="AA151" s="15"/>
      <c r="AB151" s="15"/>
      <c r="AC151" s="15"/>
      <c r="AD151" s="15"/>
      <c r="AE151" s="15"/>
      <c r="AT151" s="225" t="s">
        <v>141</v>
      </c>
      <c r="AU151" s="225" t="s">
        <v>82</v>
      </c>
      <c r="AV151" s="15" t="s">
        <v>80</v>
      </c>
      <c r="AW151" s="15" t="s">
        <v>33</v>
      </c>
      <c r="AX151" s="15" t="s">
        <v>72</v>
      </c>
      <c r="AY151" s="225" t="s">
        <v>121</v>
      </c>
    </row>
    <row r="152" spans="1:51" s="13" customFormat="1" ht="12">
      <c r="A152" s="13"/>
      <c r="B152" s="197"/>
      <c r="C152" s="13"/>
      <c r="D152" s="193" t="s">
        <v>141</v>
      </c>
      <c r="E152" s="204" t="s">
        <v>3</v>
      </c>
      <c r="F152" s="198" t="s">
        <v>234</v>
      </c>
      <c r="G152" s="13"/>
      <c r="H152" s="199">
        <v>2.391</v>
      </c>
      <c r="I152" s="200"/>
      <c r="J152" s="13"/>
      <c r="K152" s="13"/>
      <c r="L152" s="197"/>
      <c r="M152" s="201"/>
      <c r="N152" s="202"/>
      <c r="O152" s="202"/>
      <c r="P152" s="202"/>
      <c r="Q152" s="202"/>
      <c r="R152" s="202"/>
      <c r="S152" s="202"/>
      <c r="T152" s="203"/>
      <c r="U152" s="13"/>
      <c r="V152" s="13"/>
      <c r="W152" s="13"/>
      <c r="X152" s="13"/>
      <c r="Y152" s="13"/>
      <c r="Z152" s="13"/>
      <c r="AA152" s="13"/>
      <c r="AB152" s="13"/>
      <c r="AC152" s="13"/>
      <c r="AD152" s="13"/>
      <c r="AE152" s="13"/>
      <c r="AT152" s="204" t="s">
        <v>141</v>
      </c>
      <c r="AU152" s="204" t="s">
        <v>82</v>
      </c>
      <c r="AV152" s="13" t="s">
        <v>82</v>
      </c>
      <c r="AW152" s="13" t="s">
        <v>33</v>
      </c>
      <c r="AX152" s="13" t="s">
        <v>72</v>
      </c>
      <c r="AY152" s="204" t="s">
        <v>121</v>
      </c>
    </row>
    <row r="153" spans="1:51" s="13" customFormat="1" ht="12">
      <c r="A153" s="13"/>
      <c r="B153" s="197"/>
      <c r="C153" s="13"/>
      <c r="D153" s="193" t="s">
        <v>141</v>
      </c>
      <c r="E153" s="204" t="s">
        <v>3</v>
      </c>
      <c r="F153" s="198" t="s">
        <v>235</v>
      </c>
      <c r="G153" s="13"/>
      <c r="H153" s="199">
        <v>4.133</v>
      </c>
      <c r="I153" s="200"/>
      <c r="J153" s="13"/>
      <c r="K153" s="13"/>
      <c r="L153" s="197"/>
      <c r="M153" s="201"/>
      <c r="N153" s="202"/>
      <c r="O153" s="202"/>
      <c r="P153" s="202"/>
      <c r="Q153" s="202"/>
      <c r="R153" s="202"/>
      <c r="S153" s="202"/>
      <c r="T153" s="203"/>
      <c r="U153" s="13"/>
      <c r="V153" s="13"/>
      <c r="W153" s="13"/>
      <c r="X153" s="13"/>
      <c r="Y153" s="13"/>
      <c r="Z153" s="13"/>
      <c r="AA153" s="13"/>
      <c r="AB153" s="13"/>
      <c r="AC153" s="13"/>
      <c r="AD153" s="13"/>
      <c r="AE153" s="13"/>
      <c r="AT153" s="204" t="s">
        <v>141</v>
      </c>
      <c r="AU153" s="204" t="s">
        <v>82</v>
      </c>
      <c r="AV153" s="13" t="s">
        <v>82</v>
      </c>
      <c r="AW153" s="13" t="s">
        <v>33</v>
      </c>
      <c r="AX153" s="13" t="s">
        <v>72</v>
      </c>
      <c r="AY153" s="204" t="s">
        <v>121</v>
      </c>
    </row>
    <row r="154" spans="1:51" s="13" customFormat="1" ht="12">
      <c r="A154" s="13"/>
      <c r="B154" s="197"/>
      <c r="C154" s="13"/>
      <c r="D154" s="193" t="s">
        <v>141</v>
      </c>
      <c r="E154" s="204" t="s">
        <v>3</v>
      </c>
      <c r="F154" s="198" t="s">
        <v>236</v>
      </c>
      <c r="G154" s="13"/>
      <c r="H154" s="199">
        <v>7.245</v>
      </c>
      <c r="I154" s="200"/>
      <c r="J154" s="13"/>
      <c r="K154" s="13"/>
      <c r="L154" s="197"/>
      <c r="M154" s="201"/>
      <c r="N154" s="202"/>
      <c r="O154" s="202"/>
      <c r="P154" s="202"/>
      <c r="Q154" s="202"/>
      <c r="R154" s="202"/>
      <c r="S154" s="202"/>
      <c r="T154" s="203"/>
      <c r="U154" s="13"/>
      <c r="V154" s="13"/>
      <c r="W154" s="13"/>
      <c r="X154" s="13"/>
      <c r="Y154" s="13"/>
      <c r="Z154" s="13"/>
      <c r="AA154" s="13"/>
      <c r="AB154" s="13"/>
      <c r="AC154" s="13"/>
      <c r="AD154" s="13"/>
      <c r="AE154" s="13"/>
      <c r="AT154" s="204" t="s">
        <v>141</v>
      </c>
      <c r="AU154" s="204" t="s">
        <v>82</v>
      </c>
      <c r="AV154" s="13" t="s">
        <v>82</v>
      </c>
      <c r="AW154" s="13" t="s">
        <v>33</v>
      </c>
      <c r="AX154" s="13" t="s">
        <v>72</v>
      </c>
      <c r="AY154" s="204" t="s">
        <v>121</v>
      </c>
    </row>
    <row r="155" spans="1:51" s="13" customFormat="1" ht="12">
      <c r="A155" s="13"/>
      <c r="B155" s="197"/>
      <c r="C155" s="13"/>
      <c r="D155" s="193" t="s">
        <v>141</v>
      </c>
      <c r="E155" s="204" t="s">
        <v>3</v>
      </c>
      <c r="F155" s="198" t="s">
        <v>237</v>
      </c>
      <c r="G155" s="13"/>
      <c r="H155" s="199">
        <v>1.203</v>
      </c>
      <c r="I155" s="200"/>
      <c r="J155" s="13"/>
      <c r="K155" s="13"/>
      <c r="L155" s="197"/>
      <c r="M155" s="201"/>
      <c r="N155" s="202"/>
      <c r="O155" s="202"/>
      <c r="P155" s="202"/>
      <c r="Q155" s="202"/>
      <c r="R155" s="202"/>
      <c r="S155" s="202"/>
      <c r="T155" s="203"/>
      <c r="U155" s="13"/>
      <c r="V155" s="13"/>
      <c r="W155" s="13"/>
      <c r="X155" s="13"/>
      <c r="Y155" s="13"/>
      <c r="Z155" s="13"/>
      <c r="AA155" s="13"/>
      <c r="AB155" s="13"/>
      <c r="AC155" s="13"/>
      <c r="AD155" s="13"/>
      <c r="AE155" s="13"/>
      <c r="AT155" s="204" t="s">
        <v>141</v>
      </c>
      <c r="AU155" s="204" t="s">
        <v>82</v>
      </c>
      <c r="AV155" s="13" t="s">
        <v>82</v>
      </c>
      <c r="AW155" s="13" t="s">
        <v>33</v>
      </c>
      <c r="AX155" s="13" t="s">
        <v>72</v>
      </c>
      <c r="AY155" s="204" t="s">
        <v>121</v>
      </c>
    </row>
    <row r="156" spans="1:51" s="14" customFormat="1" ht="12">
      <c r="A156" s="14"/>
      <c r="B156" s="216"/>
      <c r="C156" s="14"/>
      <c r="D156" s="193" t="s">
        <v>141</v>
      </c>
      <c r="E156" s="217" t="s">
        <v>3</v>
      </c>
      <c r="F156" s="218" t="s">
        <v>208</v>
      </c>
      <c r="G156" s="14"/>
      <c r="H156" s="219">
        <v>140.922</v>
      </c>
      <c r="I156" s="220"/>
      <c r="J156" s="14"/>
      <c r="K156" s="14"/>
      <c r="L156" s="216"/>
      <c r="M156" s="221"/>
      <c r="N156" s="222"/>
      <c r="O156" s="222"/>
      <c r="P156" s="222"/>
      <c r="Q156" s="222"/>
      <c r="R156" s="222"/>
      <c r="S156" s="222"/>
      <c r="T156" s="223"/>
      <c r="U156" s="14"/>
      <c r="V156" s="14"/>
      <c r="W156" s="14"/>
      <c r="X156" s="14"/>
      <c r="Y156" s="14"/>
      <c r="Z156" s="14"/>
      <c r="AA156" s="14"/>
      <c r="AB156" s="14"/>
      <c r="AC156" s="14"/>
      <c r="AD156" s="14"/>
      <c r="AE156" s="14"/>
      <c r="AT156" s="217" t="s">
        <v>141</v>
      </c>
      <c r="AU156" s="217" t="s">
        <v>82</v>
      </c>
      <c r="AV156" s="14" t="s">
        <v>129</v>
      </c>
      <c r="AW156" s="14" t="s">
        <v>33</v>
      </c>
      <c r="AX156" s="14" t="s">
        <v>80</v>
      </c>
      <c r="AY156" s="217" t="s">
        <v>121</v>
      </c>
    </row>
    <row r="157" spans="1:51" s="13" customFormat="1" ht="12">
      <c r="A157" s="13"/>
      <c r="B157" s="197"/>
      <c r="C157" s="13"/>
      <c r="D157" s="193" t="s">
        <v>141</v>
      </c>
      <c r="E157" s="13"/>
      <c r="F157" s="198" t="s">
        <v>238</v>
      </c>
      <c r="G157" s="13"/>
      <c r="H157" s="199">
        <v>155.014</v>
      </c>
      <c r="I157" s="200"/>
      <c r="J157" s="13"/>
      <c r="K157" s="13"/>
      <c r="L157" s="197"/>
      <c r="M157" s="201"/>
      <c r="N157" s="202"/>
      <c r="O157" s="202"/>
      <c r="P157" s="202"/>
      <c r="Q157" s="202"/>
      <c r="R157" s="202"/>
      <c r="S157" s="202"/>
      <c r="T157" s="203"/>
      <c r="U157" s="13"/>
      <c r="V157" s="13"/>
      <c r="W157" s="13"/>
      <c r="X157" s="13"/>
      <c r="Y157" s="13"/>
      <c r="Z157" s="13"/>
      <c r="AA157" s="13"/>
      <c r="AB157" s="13"/>
      <c r="AC157" s="13"/>
      <c r="AD157" s="13"/>
      <c r="AE157" s="13"/>
      <c r="AT157" s="204" t="s">
        <v>141</v>
      </c>
      <c r="AU157" s="204" t="s">
        <v>82</v>
      </c>
      <c r="AV157" s="13" t="s">
        <v>82</v>
      </c>
      <c r="AW157" s="13" t="s">
        <v>4</v>
      </c>
      <c r="AX157" s="13" t="s">
        <v>80</v>
      </c>
      <c r="AY157" s="204" t="s">
        <v>121</v>
      </c>
    </row>
    <row r="158" spans="1:65" s="2" customFormat="1" ht="16.5" customHeight="1">
      <c r="A158" s="38"/>
      <c r="B158" s="179"/>
      <c r="C158" s="180" t="s">
        <v>239</v>
      </c>
      <c r="D158" s="180" t="s">
        <v>124</v>
      </c>
      <c r="E158" s="181" t="s">
        <v>240</v>
      </c>
      <c r="F158" s="182" t="s">
        <v>241</v>
      </c>
      <c r="G158" s="183" t="s">
        <v>181</v>
      </c>
      <c r="H158" s="184">
        <v>165.2</v>
      </c>
      <c r="I158" s="185"/>
      <c r="J158" s="186">
        <f>ROUND(I158*H158,2)</f>
        <v>0</v>
      </c>
      <c r="K158" s="182" t="s">
        <v>128</v>
      </c>
      <c r="L158" s="39"/>
      <c r="M158" s="187" t="s">
        <v>3</v>
      </c>
      <c r="N158" s="188" t="s">
        <v>43</v>
      </c>
      <c r="O158" s="72"/>
      <c r="P158" s="189">
        <f>O158*H158</f>
        <v>0</v>
      </c>
      <c r="Q158" s="189">
        <v>0.0004</v>
      </c>
      <c r="R158" s="189">
        <f>Q158*H158</f>
        <v>0.06608</v>
      </c>
      <c r="S158" s="189">
        <v>0</v>
      </c>
      <c r="T158" s="190">
        <f>S158*H158</f>
        <v>0</v>
      </c>
      <c r="U158" s="38"/>
      <c r="V158" s="38"/>
      <c r="W158" s="38"/>
      <c r="X158" s="38"/>
      <c r="Y158" s="38"/>
      <c r="Z158" s="38"/>
      <c r="AA158" s="38"/>
      <c r="AB158" s="38"/>
      <c r="AC158" s="38"/>
      <c r="AD158" s="38"/>
      <c r="AE158" s="38"/>
      <c r="AR158" s="191" t="s">
        <v>155</v>
      </c>
      <c r="AT158" s="191" t="s">
        <v>124</v>
      </c>
      <c r="AU158" s="191" t="s">
        <v>82</v>
      </c>
      <c r="AY158" s="19" t="s">
        <v>121</v>
      </c>
      <c r="BE158" s="192">
        <f>IF(N158="základní",J158,0)</f>
        <v>0</v>
      </c>
      <c r="BF158" s="192">
        <f>IF(N158="snížená",J158,0)</f>
        <v>0</v>
      </c>
      <c r="BG158" s="192">
        <f>IF(N158="zákl. přenesená",J158,0)</f>
        <v>0</v>
      </c>
      <c r="BH158" s="192">
        <f>IF(N158="sníž. přenesená",J158,0)</f>
        <v>0</v>
      </c>
      <c r="BI158" s="192">
        <f>IF(N158="nulová",J158,0)</f>
        <v>0</v>
      </c>
      <c r="BJ158" s="19" t="s">
        <v>80</v>
      </c>
      <c r="BK158" s="192">
        <f>ROUND(I158*H158,2)</f>
        <v>0</v>
      </c>
      <c r="BL158" s="19" t="s">
        <v>155</v>
      </c>
      <c r="BM158" s="191" t="s">
        <v>242</v>
      </c>
    </row>
    <row r="159" spans="1:51" s="13" customFormat="1" ht="12">
      <c r="A159" s="13"/>
      <c r="B159" s="197"/>
      <c r="C159" s="13"/>
      <c r="D159" s="193" t="s">
        <v>141</v>
      </c>
      <c r="E159" s="204" t="s">
        <v>3</v>
      </c>
      <c r="F159" s="198" t="s">
        <v>218</v>
      </c>
      <c r="G159" s="13"/>
      <c r="H159" s="199">
        <v>44.1</v>
      </c>
      <c r="I159" s="200"/>
      <c r="J159" s="13"/>
      <c r="K159" s="13"/>
      <c r="L159" s="197"/>
      <c r="M159" s="201"/>
      <c r="N159" s="202"/>
      <c r="O159" s="202"/>
      <c r="P159" s="202"/>
      <c r="Q159" s="202"/>
      <c r="R159" s="202"/>
      <c r="S159" s="202"/>
      <c r="T159" s="203"/>
      <c r="U159" s="13"/>
      <c r="V159" s="13"/>
      <c r="W159" s="13"/>
      <c r="X159" s="13"/>
      <c r="Y159" s="13"/>
      <c r="Z159" s="13"/>
      <c r="AA159" s="13"/>
      <c r="AB159" s="13"/>
      <c r="AC159" s="13"/>
      <c r="AD159" s="13"/>
      <c r="AE159" s="13"/>
      <c r="AT159" s="204" t="s">
        <v>141</v>
      </c>
      <c r="AU159" s="204" t="s">
        <v>82</v>
      </c>
      <c r="AV159" s="13" t="s">
        <v>82</v>
      </c>
      <c r="AW159" s="13" t="s">
        <v>33</v>
      </c>
      <c r="AX159" s="13" t="s">
        <v>72</v>
      </c>
      <c r="AY159" s="204" t="s">
        <v>121</v>
      </c>
    </row>
    <row r="160" spans="1:51" s="13" customFormat="1" ht="12">
      <c r="A160" s="13"/>
      <c r="B160" s="197"/>
      <c r="C160" s="13"/>
      <c r="D160" s="193" t="s">
        <v>141</v>
      </c>
      <c r="E160" s="204" t="s">
        <v>3</v>
      </c>
      <c r="F160" s="198" t="s">
        <v>220</v>
      </c>
      <c r="G160" s="13"/>
      <c r="H160" s="199">
        <v>42.9</v>
      </c>
      <c r="I160" s="200"/>
      <c r="J160" s="13"/>
      <c r="K160" s="13"/>
      <c r="L160" s="197"/>
      <c r="M160" s="201"/>
      <c r="N160" s="202"/>
      <c r="O160" s="202"/>
      <c r="P160" s="202"/>
      <c r="Q160" s="202"/>
      <c r="R160" s="202"/>
      <c r="S160" s="202"/>
      <c r="T160" s="203"/>
      <c r="U160" s="13"/>
      <c r="V160" s="13"/>
      <c r="W160" s="13"/>
      <c r="X160" s="13"/>
      <c r="Y160" s="13"/>
      <c r="Z160" s="13"/>
      <c r="AA160" s="13"/>
      <c r="AB160" s="13"/>
      <c r="AC160" s="13"/>
      <c r="AD160" s="13"/>
      <c r="AE160" s="13"/>
      <c r="AT160" s="204" t="s">
        <v>141</v>
      </c>
      <c r="AU160" s="204" t="s">
        <v>82</v>
      </c>
      <c r="AV160" s="13" t="s">
        <v>82</v>
      </c>
      <c r="AW160" s="13" t="s">
        <v>33</v>
      </c>
      <c r="AX160" s="13" t="s">
        <v>72</v>
      </c>
      <c r="AY160" s="204" t="s">
        <v>121</v>
      </c>
    </row>
    <row r="161" spans="1:51" s="13" customFormat="1" ht="12">
      <c r="A161" s="13"/>
      <c r="B161" s="197"/>
      <c r="C161" s="13"/>
      <c r="D161" s="193" t="s">
        <v>141</v>
      </c>
      <c r="E161" s="204" t="s">
        <v>3</v>
      </c>
      <c r="F161" s="198" t="s">
        <v>223</v>
      </c>
      <c r="G161" s="13"/>
      <c r="H161" s="199">
        <v>19.2</v>
      </c>
      <c r="I161" s="200"/>
      <c r="J161" s="13"/>
      <c r="K161" s="13"/>
      <c r="L161" s="197"/>
      <c r="M161" s="201"/>
      <c r="N161" s="202"/>
      <c r="O161" s="202"/>
      <c r="P161" s="202"/>
      <c r="Q161" s="202"/>
      <c r="R161" s="202"/>
      <c r="S161" s="202"/>
      <c r="T161" s="203"/>
      <c r="U161" s="13"/>
      <c r="V161" s="13"/>
      <c r="W161" s="13"/>
      <c r="X161" s="13"/>
      <c r="Y161" s="13"/>
      <c r="Z161" s="13"/>
      <c r="AA161" s="13"/>
      <c r="AB161" s="13"/>
      <c r="AC161" s="13"/>
      <c r="AD161" s="13"/>
      <c r="AE161" s="13"/>
      <c r="AT161" s="204" t="s">
        <v>141</v>
      </c>
      <c r="AU161" s="204" t="s">
        <v>82</v>
      </c>
      <c r="AV161" s="13" t="s">
        <v>82</v>
      </c>
      <c r="AW161" s="13" t="s">
        <v>33</v>
      </c>
      <c r="AX161" s="13" t="s">
        <v>72</v>
      </c>
      <c r="AY161" s="204" t="s">
        <v>121</v>
      </c>
    </row>
    <row r="162" spans="1:51" s="13" customFormat="1" ht="12">
      <c r="A162" s="13"/>
      <c r="B162" s="197"/>
      <c r="C162" s="13"/>
      <c r="D162" s="193" t="s">
        <v>141</v>
      </c>
      <c r="E162" s="204" t="s">
        <v>3</v>
      </c>
      <c r="F162" s="198" t="s">
        <v>224</v>
      </c>
      <c r="G162" s="13"/>
      <c r="H162" s="199">
        <v>40.5</v>
      </c>
      <c r="I162" s="200"/>
      <c r="J162" s="13"/>
      <c r="K162" s="13"/>
      <c r="L162" s="197"/>
      <c r="M162" s="201"/>
      <c r="N162" s="202"/>
      <c r="O162" s="202"/>
      <c r="P162" s="202"/>
      <c r="Q162" s="202"/>
      <c r="R162" s="202"/>
      <c r="S162" s="202"/>
      <c r="T162" s="203"/>
      <c r="U162" s="13"/>
      <c r="V162" s="13"/>
      <c r="W162" s="13"/>
      <c r="X162" s="13"/>
      <c r="Y162" s="13"/>
      <c r="Z162" s="13"/>
      <c r="AA162" s="13"/>
      <c r="AB162" s="13"/>
      <c r="AC162" s="13"/>
      <c r="AD162" s="13"/>
      <c r="AE162" s="13"/>
      <c r="AT162" s="204" t="s">
        <v>141</v>
      </c>
      <c r="AU162" s="204" t="s">
        <v>82</v>
      </c>
      <c r="AV162" s="13" t="s">
        <v>82</v>
      </c>
      <c r="AW162" s="13" t="s">
        <v>33</v>
      </c>
      <c r="AX162" s="13" t="s">
        <v>72</v>
      </c>
      <c r="AY162" s="204" t="s">
        <v>121</v>
      </c>
    </row>
    <row r="163" spans="1:51" s="13" customFormat="1" ht="12">
      <c r="A163" s="13"/>
      <c r="B163" s="197"/>
      <c r="C163" s="13"/>
      <c r="D163" s="193" t="s">
        <v>141</v>
      </c>
      <c r="E163" s="204" t="s">
        <v>3</v>
      </c>
      <c r="F163" s="198" t="s">
        <v>225</v>
      </c>
      <c r="G163" s="13"/>
      <c r="H163" s="199">
        <v>18.5</v>
      </c>
      <c r="I163" s="200"/>
      <c r="J163" s="13"/>
      <c r="K163" s="13"/>
      <c r="L163" s="197"/>
      <c r="M163" s="201"/>
      <c r="N163" s="202"/>
      <c r="O163" s="202"/>
      <c r="P163" s="202"/>
      <c r="Q163" s="202"/>
      <c r="R163" s="202"/>
      <c r="S163" s="202"/>
      <c r="T163" s="203"/>
      <c r="U163" s="13"/>
      <c r="V163" s="13"/>
      <c r="W163" s="13"/>
      <c r="X163" s="13"/>
      <c r="Y163" s="13"/>
      <c r="Z163" s="13"/>
      <c r="AA163" s="13"/>
      <c r="AB163" s="13"/>
      <c r="AC163" s="13"/>
      <c r="AD163" s="13"/>
      <c r="AE163" s="13"/>
      <c r="AT163" s="204" t="s">
        <v>141</v>
      </c>
      <c r="AU163" s="204" t="s">
        <v>82</v>
      </c>
      <c r="AV163" s="13" t="s">
        <v>82</v>
      </c>
      <c r="AW163" s="13" t="s">
        <v>33</v>
      </c>
      <c r="AX163" s="13" t="s">
        <v>72</v>
      </c>
      <c r="AY163" s="204" t="s">
        <v>121</v>
      </c>
    </row>
    <row r="164" spans="1:51" s="14" customFormat="1" ht="12">
      <c r="A164" s="14"/>
      <c r="B164" s="216"/>
      <c r="C164" s="14"/>
      <c r="D164" s="193" t="s">
        <v>141</v>
      </c>
      <c r="E164" s="217" t="s">
        <v>3</v>
      </c>
      <c r="F164" s="218" t="s">
        <v>208</v>
      </c>
      <c r="G164" s="14"/>
      <c r="H164" s="219">
        <v>165.2</v>
      </c>
      <c r="I164" s="220"/>
      <c r="J164" s="14"/>
      <c r="K164" s="14"/>
      <c r="L164" s="216"/>
      <c r="M164" s="221"/>
      <c r="N164" s="222"/>
      <c r="O164" s="222"/>
      <c r="P164" s="222"/>
      <c r="Q164" s="222"/>
      <c r="R164" s="222"/>
      <c r="S164" s="222"/>
      <c r="T164" s="223"/>
      <c r="U164" s="14"/>
      <c r="V164" s="14"/>
      <c r="W164" s="14"/>
      <c r="X164" s="14"/>
      <c r="Y164" s="14"/>
      <c r="Z164" s="14"/>
      <c r="AA164" s="14"/>
      <c r="AB164" s="14"/>
      <c r="AC164" s="14"/>
      <c r="AD164" s="14"/>
      <c r="AE164" s="14"/>
      <c r="AT164" s="217" t="s">
        <v>141</v>
      </c>
      <c r="AU164" s="217" t="s">
        <v>82</v>
      </c>
      <c r="AV164" s="14" t="s">
        <v>129</v>
      </c>
      <c r="AW164" s="14" t="s">
        <v>33</v>
      </c>
      <c r="AX164" s="14" t="s">
        <v>80</v>
      </c>
      <c r="AY164" s="217" t="s">
        <v>121</v>
      </c>
    </row>
    <row r="165" spans="1:65" s="2" customFormat="1" ht="21.75" customHeight="1">
      <c r="A165" s="38"/>
      <c r="B165" s="179"/>
      <c r="C165" s="206" t="s">
        <v>243</v>
      </c>
      <c r="D165" s="206" t="s">
        <v>173</v>
      </c>
      <c r="E165" s="207" t="s">
        <v>244</v>
      </c>
      <c r="F165" s="208" t="s">
        <v>245</v>
      </c>
      <c r="G165" s="209" t="s">
        <v>181</v>
      </c>
      <c r="H165" s="210">
        <v>220.337</v>
      </c>
      <c r="I165" s="211"/>
      <c r="J165" s="212">
        <f>ROUND(I165*H165,2)</f>
        <v>0</v>
      </c>
      <c r="K165" s="208" t="s">
        <v>128</v>
      </c>
      <c r="L165" s="213"/>
      <c r="M165" s="214" t="s">
        <v>3</v>
      </c>
      <c r="N165" s="215" t="s">
        <v>43</v>
      </c>
      <c r="O165" s="72"/>
      <c r="P165" s="189">
        <f>O165*H165</f>
        <v>0</v>
      </c>
      <c r="Q165" s="189">
        <v>0.0029</v>
      </c>
      <c r="R165" s="189">
        <f>Q165*H165</f>
        <v>0.6389773</v>
      </c>
      <c r="S165" s="189">
        <v>0</v>
      </c>
      <c r="T165" s="190">
        <f>S165*H165</f>
        <v>0</v>
      </c>
      <c r="U165" s="38"/>
      <c r="V165" s="38"/>
      <c r="W165" s="38"/>
      <c r="X165" s="38"/>
      <c r="Y165" s="38"/>
      <c r="Z165" s="38"/>
      <c r="AA165" s="38"/>
      <c r="AB165" s="38"/>
      <c r="AC165" s="38"/>
      <c r="AD165" s="38"/>
      <c r="AE165" s="38"/>
      <c r="AR165" s="191" t="s">
        <v>176</v>
      </c>
      <c r="AT165" s="191" t="s">
        <v>173</v>
      </c>
      <c r="AU165" s="191" t="s">
        <v>82</v>
      </c>
      <c r="AY165" s="19" t="s">
        <v>121</v>
      </c>
      <c r="BE165" s="192">
        <f>IF(N165="základní",J165,0)</f>
        <v>0</v>
      </c>
      <c r="BF165" s="192">
        <f>IF(N165="snížená",J165,0)</f>
        <v>0</v>
      </c>
      <c r="BG165" s="192">
        <f>IF(N165="zákl. přenesená",J165,0)</f>
        <v>0</v>
      </c>
      <c r="BH165" s="192">
        <f>IF(N165="sníž. přenesená",J165,0)</f>
        <v>0</v>
      </c>
      <c r="BI165" s="192">
        <f>IF(N165="nulová",J165,0)</f>
        <v>0</v>
      </c>
      <c r="BJ165" s="19" t="s">
        <v>80</v>
      </c>
      <c r="BK165" s="192">
        <f>ROUND(I165*H165,2)</f>
        <v>0</v>
      </c>
      <c r="BL165" s="19" t="s">
        <v>155</v>
      </c>
      <c r="BM165" s="191" t="s">
        <v>246</v>
      </c>
    </row>
    <row r="166" spans="1:51" s="13" customFormat="1" ht="12">
      <c r="A166" s="13"/>
      <c r="B166" s="197"/>
      <c r="C166" s="13"/>
      <c r="D166" s="193" t="s">
        <v>141</v>
      </c>
      <c r="E166" s="204" t="s">
        <v>3</v>
      </c>
      <c r="F166" s="198" t="s">
        <v>247</v>
      </c>
      <c r="G166" s="13"/>
      <c r="H166" s="199">
        <v>181.72</v>
      </c>
      <c r="I166" s="200"/>
      <c r="J166" s="13"/>
      <c r="K166" s="13"/>
      <c r="L166" s="197"/>
      <c r="M166" s="201"/>
      <c r="N166" s="202"/>
      <c r="O166" s="202"/>
      <c r="P166" s="202"/>
      <c r="Q166" s="202"/>
      <c r="R166" s="202"/>
      <c r="S166" s="202"/>
      <c r="T166" s="203"/>
      <c r="U166" s="13"/>
      <c r="V166" s="13"/>
      <c r="W166" s="13"/>
      <c r="X166" s="13"/>
      <c r="Y166" s="13"/>
      <c r="Z166" s="13"/>
      <c r="AA166" s="13"/>
      <c r="AB166" s="13"/>
      <c r="AC166" s="13"/>
      <c r="AD166" s="13"/>
      <c r="AE166" s="13"/>
      <c r="AT166" s="204" t="s">
        <v>141</v>
      </c>
      <c r="AU166" s="204" t="s">
        <v>82</v>
      </c>
      <c r="AV166" s="13" t="s">
        <v>82</v>
      </c>
      <c r="AW166" s="13" t="s">
        <v>33</v>
      </c>
      <c r="AX166" s="13" t="s">
        <v>72</v>
      </c>
      <c r="AY166" s="204" t="s">
        <v>121</v>
      </c>
    </row>
    <row r="167" spans="1:51" s="15" customFormat="1" ht="12">
      <c r="A167" s="15"/>
      <c r="B167" s="224"/>
      <c r="C167" s="15"/>
      <c r="D167" s="193" t="s">
        <v>141</v>
      </c>
      <c r="E167" s="225" t="s">
        <v>3</v>
      </c>
      <c r="F167" s="226" t="s">
        <v>248</v>
      </c>
      <c r="G167" s="15"/>
      <c r="H167" s="225" t="s">
        <v>3</v>
      </c>
      <c r="I167" s="227"/>
      <c r="J167" s="15"/>
      <c r="K167" s="15"/>
      <c r="L167" s="224"/>
      <c r="M167" s="228"/>
      <c r="N167" s="229"/>
      <c r="O167" s="229"/>
      <c r="P167" s="229"/>
      <c r="Q167" s="229"/>
      <c r="R167" s="229"/>
      <c r="S167" s="229"/>
      <c r="T167" s="230"/>
      <c r="U167" s="15"/>
      <c r="V167" s="15"/>
      <c r="W167" s="15"/>
      <c r="X167" s="15"/>
      <c r="Y167" s="15"/>
      <c r="Z167" s="15"/>
      <c r="AA167" s="15"/>
      <c r="AB167" s="15"/>
      <c r="AC167" s="15"/>
      <c r="AD167" s="15"/>
      <c r="AE167" s="15"/>
      <c r="AT167" s="225" t="s">
        <v>141</v>
      </c>
      <c r="AU167" s="225" t="s">
        <v>82</v>
      </c>
      <c r="AV167" s="15" t="s">
        <v>80</v>
      </c>
      <c r="AW167" s="15" t="s">
        <v>33</v>
      </c>
      <c r="AX167" s="15" t="s">
        <v>72</v>
      </c>
      <c r="AY167" s="225" t="s">
        <v>121</v>
      </c>
    </row>
    <row r="168" spans="1:51" s="13" customFormat="1" ht="12">
      <c r="A168" s="13"/>
      <c r="B168" s="197"/>
      <c r="C168" s="13"/>
      <c r="D168" s="193" t="s">
        <v>141</v>
      </c>
      <c r="E168" s="204" t="s">
        <v>3</v>
      </c>
      <c r="F168" s="198" t="s">
        <v>249</v>
      </c>
      <c r="G168" s="13"/>
      <c r="H168" s="199">
        <v>4.142</v>
      </c>
      <c r="I168" s="200"/>
      <c r="J168" s="13"/>
      <c r="K168" s="13"/>
      <c r="L168" s="197"/>
      <c r="M168" s="201"/>
      <c r="N168" s="202"/>
      <c r="O168" s="202"/>
      <c r="P168" s="202"/>
      <c r="Q168" s="202"/>
      <c r="R168" s="202"/>
      <c r="S168" s="202"/>
      <c r="T168" s="203"/>
      <c r="U168" s="13"/>
      <c r="V168" s="13"/>
      <c r="W168" s="13"/>
      <c r="X168" s="13"/>
      <c r="Y168" s="13"/>
      <c r="Z168" s="13"/>
      <c r="AA168" s="13"/>
      <c r="AB168" s="13"/>
      <c r="AC168" s="13"/>
      <c r="AD168" s="13"/>
      <c r="AE168" s="13"/>
      <c r="AT168" s="204" t="s">
        <v>141</v>
      </c>
      <c r="AU168" s="204" t="s">
        <v>82</v>
      </c>
      <c r="AV168" s="13" t="s">
        <v>82</v>
      </c>
      <c r="AW168" s="13" t="s">
        <v>33</v>
      </c>
      <c r="AX168" s="13" t="s">
        <v>72</v>
      </c>
      <c r="AY168" s="204" t="s">
        <v>121</v>
      </c>
    </row>
    <row r="169" spans="1:51" s="13" customFormat="1" ht="12">
      <c r="A169" s="13"/>
      <c r="B169" s="197"/>
      <c r="C169" s="13"/>
      <c r="D169" s="193" t="s">
        <v>141</v>
      </c>
      <c r="E169" s="204" t="s">
        <v>3</v>
      </c>
      <c r="F169" s="198" t="s">
        <v>250</v>
      </c>
      <c r="G169" s="13"/>
      <c r="H169" s="199">
        <v>4.364</v>
      </c>
      <c r="I169" s="200"/>
      <c r="J169" s="13"/>
      <c r="K169" s="13"/>
      <c r="L169" s="197"/>
      <c r="M169" s="201"/>
      <c r="N169" s="202"/>
      <c r="O169" s="202"/>
      <c r="P169" s="202"/>
      <c r="Q169" s="202"/>
      <c r="R169" s="202"/>
      <c r="S169" s="202"/>
      <c r="T169" s="203"/>
      <c r="U169" s="13"/>
      <c r="V169" s="13"/>
      <c r="W169" s="13"/>
      <c r="X169" s="13"/>
      <c r="Y169" s="13"/>
      <c r="Z169" s="13"/>
      <c r="AA169" s="13"/>
      <c r="AB169" s="13"/>
      <c r="AC169" s="13"/>
      <c r="AD169" s="13"/>
      <c r="AE169" s="13"/>
      <c r="AT169" s="204" t="s">
        <v>141</v>
      </c>
      <c r="AU169" s="204" t="s">
        <v>82</v>
      </c>
      <c r="AV169" s="13" t="s">
        <v>82</v>
      </c>
      <c r="AW169" s="13" t="s">
        <v>33</v>
      </c>
      <c r="AX169" s="13" t="s">
        <v>72</v>
      </c>
      <c r="AY169" s="204" t="s">
        <v>121</v>
      </c>
    </row>
    <row r="170" spans="1:51" s="13" customFormat="1" ht="12">
      <c r="A170" s="13"/>
      <c r="B170" s="197"/>
      <c r="C170" s="13"/>
      <c r="D170" s="193" t="s">
        <v>141</v>
      </c>
      <c r="E170" s="204" t="s">
        <v>3</v>
      </c>
      <c r="F170" s="198" t="s">
        <v>251</v>
      </c>
      <c r="G170" s="13"/>
      <c r="H170" s="199">
        <v>2.982</v>
      </c>
      <c r="I170" s="200"/>
      <c r="J170" s="13"/>
      <c r="K170" s="13"/>
      <c r="L170" s="197"/>
      <c r="M170" s="201"/>
      <c r="N170" s="202"/>
      <c r="O170" s="202"/>
      <c r="P170" s="202"/>
      <c r="Q170" s="202"/>
      <c r="R170" s="202"/>
      <c r="S170" s="202"/>
      <c r="T170" s="203"/>
      <c r="U170" s="13"/>
      <c r="V170" s="13"/>
      <c r="W170" s="13"/>
      <c r="X170" s="13"/>
      <c r="Y170" s="13"/>
      <c r="Z170" s="13"/>
      <c r="AA170" s="13"/>
      <c r="AB170" s="13"/>
      <c r="AC170" s="13"/>
      <c r="AD170" s="13"/>
      <c r="AE170" s="13"/>
      <c r="AT170" s="204" t="s">
        <v>141</v>
      </c>
      <c r="AU170" s="204" t="s">
        <v>82</v>
      </c>
      <c r="AV170" s="13" t="s">
        <v>82</v>
      </c>
      <c r="AW170" s="13" t="s">
        <v>33</v>
      </c>
      <c r="AX170" s="13" t="s">
        <v>72</v>
      </c>
      <c r="AY170" s="204" t="s">
        <v>121</v>
      </c>
    </row>
    <row r="171" spans="1:51" s="13" customFormat="1" ht="12">
      <c r="A171" s="13"/>
      <c r="B171" s="197"/>
      <c r="C171" s="13"/>
      <c r="D171" s="193" t="s">
        <v>141</v>
      </c>
      <c r="E171" s="204" t="s">
        <v>3</v>
      </c>
      <c r="F171" s="198" t="s">
        <v>252</v>
      </c>
      <c r="G171" s="13"/>
      <c r="H171" s="199">
        <v>4.125</v>
      </c>
      <c r="I171" s="200"/>
      <c r="J171" s="13"/>
      <c r="K171" s="13"/>
      <c r="L171" s="197"/>
      <c r="M171" s="201"/>
      <c r="N171" s="202"/>
      <c r="O171" s="202"/>
      <c r="P171" s="202"/>
      <c r="Q171" s="202"/>
      <c r="R171" s="202"/>
      <c r="S171" s="202"/>
      <c r="T171" s="203"/>
      <c r="U171" s="13"/>
      <c r="V171" s="13"/>
      <c r="W171" s="13"/>
      <c r="X171" s="13"/>
      <c r="Y171" s="13"/>
      <c r="Z171" s="13"/>
      <c r="AA171" s="13"/>
      <c r="AB171" s="13"/>
      <c r="AC171" s="13"/>
      <c r="AD171" s="13"/>
      <c r="AE171" s="13"/>
      <c r="AT171" s="204" t="s">
        <v>141</v>
      </c>
      <c r="AU171" s="204" t="s">
        <v>82</v>
      </c>
      <c r="AV171" s="13" t="s">
        <v>82</v>
      </c>
      <c r="AW171" s="13" t="s">
        <v>33</v>
      </c>
      <c r="AX171" s="13" t="s">
        <v>72</v>
      </c>
      <c r="AY171" s="204" t="s">
        <v>121</v>
      </c>
    </row>
    <row r="172" spans="1:51" s="13" customFormat="1" ht="12">
      <c r="A172" s="13"/>
      <c r="B172" s="197"/>
      <c r="C172" s="13"/>
      <c r="D172" s="193" t="s">
        <v>141</v>
      </c>
      <c r="E172" s="204" t="s">
        <v>3</v>
      </c>
      <c r="F172" s="198" t="s">
        <v>253</v>
      </c>
      <c r="G172" s="13"/>
      <c r="H172" s="199">
        <v>2.973</v>
      </c>
      <c r="I172" s="200"/>
      <c r="J172" s="13"/>
      <c r="K172" s="13"/>
      <c r="L172" s="197"/>
      <c r="M172" s="201"/>
      <c r="N172" s="202"/>
      <c r="O172" s="202"/>
      <c r="P172" s="202"/>
      <c r="Q172" s="202"/>
      <c r="R172" s="202"/>
      <c r="S172" s="202"/>
      <c r="T172" s="203"/>
      <c r="U172" s="13"/>
      <c r="V172" s="13"/>
      <c r="W172" s="13"/>
      <c r="X172" s="13"/>
      <c r="Y172" s="13"/>
      <c r="Z172" s="13"/>
      <c r="AA172" s="13"/>
      <c r="AB172" s="13"/>
      <c r="AC172" s="13"/>
      <c r="AD172" s="13"/>
      <c r="AE172" s="13"/>
      <c r="AT172" s="204" t="s">
        <v>141</v>
      </c>
      <c r="AU172" s="204" t="s">
        <v>82</v>
      </c>
      <c r="AV172" s="13" t="s">
        <v>82</v>
      </c>
      <c r="AW172" s="13" t="s">
        <v>33</v>
      </c>
      <c r="AX172" s="13" t="s">
        <v>72</v>
      </c>
      <c r="AY172" s="204" t="s">
        <v>121</v>
      </c>
    </row>
    <row r="173" spans="1:51" s="14" customFormat="1" ht="12">
      <c r="A173" s="14"/>
      <c r="B173" s="216"/>
      <c r="C173" s="14"/>
      <c r="D173" s="193" t="s">
        <v>141</v>
      </c>
      <c r="E173" s="217" t="s">
        <v>3</v>
      </c>
      <c r="F173" s="218" t="s">
        <v>208</v>
      </c>
      <c r="G173" s="14"/>
      <c r="H173" s="219">
        <v>200.306</v>
      </c>
      <c r="I173" s="220"/>
      <c r="J173" s="14"/>
      <c r="K173" s="14"/>
      <c r="L173" s="216"/>
      <c r="M173" s="221"/>
      <c r="N173" s="222"/>
      <c r="O173" s="222"/>
      <c r="P173" s="222"/>
      <c r="Q173" s="222"/>
      <c r="R173" s="222"/>
      <c r="S173" s="222"/>
      <c r="T173" s="223"/>
      <c r="U173" s="14"/>
      <c r="V173" s="14"/>
      <c r="W173" s="14"/>
      <c r="X173" s="14"/>
      <c r="Y173" s="14"/>
      <c r="Z173" s="14"/>
      <c r="AA173" s="14"/>
      <c r="AB173" s="14"/>
      <c r="AC173" s="14"/>
      <c r="AD173" s="14"/>
      <c r="AE173" s="14"/>
      <c r="AT173" s="217" t="s">
        <v>141</v>
      </c>
      <c r="AU173" s="217" t="s">
        <v>82</v>
      </c>
      <c r="AV173" s="14" t="s">
        <v>129</v>
      </c>
      <c r="AW173" s="14" t="s">
        <v>33</v>
      </c>
      <c r="AX173" s="14" t="s">
        <v>80</v>
      </c>
      <c r="AY173" s="217" t="s">
        <v>121</v>
      </c>
    </row>
    <row r="174" spans="1:51" s="13" customFormat="1" ht="12">
      <c r="A174" s="13"/>
      <c r="B174" s="197"/>
      <c r="C174" s="13"/>
      <c r="D174" s="193" t="s">
        <v>141</v>
      </c>
      <c r="E174" s="13"/>
      <c r="F174" s="198" t="s">
        <v>254</v>
      </c>
      <c r="G174" s="13"/>
      <c r="H174" s="199">
        <v>220.337</v>
      </c>
      <c r="I174" s="200"/>
      <c r="J174" s="13"/>
      <c r="K174" s="13"/>
      <c r="L174" s="197"/>
      <c r="M174" s="201"/>
      <c r="N174" s="202"/>
      <c r="O174" s="202"/>
      <c r="P174" s="202"/>
      <c r="Q174" s="202"/>
      <c r="R174" s="202"/>
      <c r="S174" s="202"/>
      <c r="T174" s="203"/>
      <c r="U174" s="13"/>
      <c r="V174" s="13"/>
      <c r="W174" s="13"/>
      <c r="X174" s="13"/>
      <c r="Y174" s="13"/>
      <c r="Z174" s="13"/>
      <c r="AA174" s="13"/>
      <c r="AB174" s="13"/>
      <c r="AC174" s="13"/>
      <c r="AD174" s="13"/>
      <c r="AE174" s="13"/>
      <c r="AT174" s="204" t="s">
        <v>141</v>
      </c>
      <c r="AU174" s="204" t="s">
        <v>82</v>
      </c>
      <c r="AV174" s="13" t="s">
        <v>82</v>
      </c>
      <c r="AW174" s="13" t="s">
        <v>4</v>
      </c>
      <c r="AX174" s="13" t="s">
        <v>80</v>
      </c>
      <c r="AY174" s="204" t="s">
        <v>121</v>
      </c>
    </row>
    <row r="175" spans="1:65" s="2" customFormat="1" ht="16.5" customHeight="1">
      <c r="A175" s="38"/>
      <c r="B175" s="179"/>
      <c r="C175" s="180" t="s">
        <v>255</v>
      </c>
      <c r="D175" s="180" t="s">
        <v>124</v>
      </c>
      <c r="E175" s="181" t="s">
        <v>256</v>
      </c>
      <c r="F175" s="182" t="s">
        <v>257</v>
      </c>
      <c r="G175" s="183" t="s">
        <v>188</v>
      </c>
      <c r="H175" s="184">
        <v>699.25</v>
      </c>
      <c r="I175" s="185"/>
      <c r="J175" s="186">
        <f>ROUND(I175*H175,2)</f>
        <v>0</v>
      </c>
      <c r="K175" s="182" t="s">
        <v>128</v>
      </c>
      <c r="L175" s="39"/>
      <c r="M175" s="187" t="s">
        <v>3</v>
      </c>
      <c r="N175" s="188" t="s">
        <v>43</v>
      </c>
      <c r="O175" s="72"/>
      <c r="P175" s="189">
        <f>O175*H175</f>
        <v>0</v>
      </c>
      <c r="Q175" s="189">
        <v>2E-05</v>
      </c>
      <c r="R175" s="189">
        <f>Q175*H175</f>
        <v>0.013985000000000001</v>
      </c>
      <c r="S175" s="189">
        <v>0</v>
      </c>
      <c r="T175" s="190">
        <f>S175*H175</f>
        <v>0</v>
      </c>
      <c r="U175" s="38"/>
      <c r="V175" s="38"/>
      <c r="W175" s="38"/>
      <c r="X175" s="38"/>
      <c r="Y175" s="38"/>
      <c r="Z175" s="38"/>
      <c r="AA175" s="38"/>
      <c r="AB175" s="38"/>
      <c r="AC175" s="38"/>
      <c r="AD175" s="38"/>
      <c r="AE175" s="38"/>
      <c r="AR175" s="191" t="s">
        <v>155</v>
      </c>
      <c r="AT175" s="191" t="s">
        <v>124</v>
      </c>
      <c r="AU175" s="191" t="s">
        <v>82</v>
      </c>
      <c r="AY175" s="19" t="s">
        <v>121</v>
      </c>
      <c r="BE175" s="192">
        <f>IF(N175="základní",J175,0)</f>
        <v>0</v>
      </c>
      <c r="BF175" s="192">
        <f>IF(N175="snížená",J175,0)</f>
        <v>0</v>
      </c>
      <c r="BG175" s="192">
        <f>IF(N175="zákl. přenesená",J175,0)</f>
        <v>0</v>
      </c>
      <c r="BH175" s="192">
        <f>IF(N175="sníž. přenesená",J175,0)</f>
        <v>0</v>
      </c>
      <c r="BI175" s="192">
        <f>IF(N175="nulová",J175,0)</f>
        <v>0</v>
      </c>
      <c r="BJ175" s="19" t="s">
        <v>80</v>
      </c>
      <c r="BK175" s="192">
        <f>ROUND(I175*H175,2)</f>
        <v>0</v>
      </c>
      <c r="BL175" s="19" t="s">
        <v>155</v>
      </c>
      <c r="BM175" s="191" t="s">
        <v>258</v>
      </c>
    </row>
    <row r="176" spans="1:51" s="13" customFormat="1" ht="12">
      <c r="A176" s="13"/>
      <c r="B176" s="197"/>
      <c r="C176" s="13"/>
      <c r="D176" s="193" t="s">
        <v>141</v>
      </c>
      <c r="E176" s="204" t="s">
        <v>3</v>
      </c>
      <c r="F176" s="198" t="s">
        <v>259</v>
      </c>
      <c r="G176" s="13"/>
      <c r="H176" s="199">
        <v>699.25</v>
      </c>
      <c r="I176" s="200"/>
      <c r="J176" s="13"/>
      <c r="K176" s="13"/>
      <c r="L176" s="197"/>
      <c r="M176" s="201"/>
      <c r="N176" s="202"/>
      <c r="O176" s="202"/>
      <c r="P176" s="202"/>
      <c r="Q176" s="202"/>
      <c r="R176" s="202"/>
      <c r="S176" s="202"/>
      <c r="T176" s="203"/>
      <c r="U176" s="13"/>
      <c r="V176" s="13"/>
      <c r="W176" s="13"/>
      <c r="X176" s="13"/>
      <c r="Y176" s="13"/>
      <c r="Z176" s="13"/>
      <c r="AA176" s="13"/>
      <c r="AB176" s="13"/>
      <c r="AC176" s="13"/>
      <c r="AD176" s="13"/>
      <c r="AE176" s="13"/>
      <c r="AT176" s="204" t="s">
        <v>141</v>
      </c>
      <c r="AU176" s="204" t="s">
        <v>82</v>
      </c>
      <c r="AV176" s="13" t="s">
        <v>82</v>
      </c>
      <c r="AW176" s="13" t="s">
        <v>33</v>
      </c>
      <c r="AX176" s="13" t="s">
        <v>80</v>
      </c>
      <c r="AY176" s="204" t="s">
        <v>121</v>
      </c>
    </row>
    <row r="177" spans="1:65" s="2" customFormat="1" ht="16.5" customHeight="1">
      <c r="A177" s="38"/>
      <c r="B177" s="179"/>
      <c r="C177" s="180" t="s">
        <v>260</v>
      </c>
      <c r="D177" s="180" t="s">
        <v>124</v>
      </c>
      <c r="E177" s="181" t="s">
        <v>261</v>
      </c>
      <c r="F177" s="182" t="s">
        <v>262</v>
      </c>
      <c r="G177" s="183" t="s">
        <v>188</v>
      </c>
      <c r="H177" s="184">
        <v>203.38</v>
      </c>
      <c r="I177" s="185"/>
      <c r="J177" s="186">
        <f>ROUND(I177*H177,2)</f>
        <v>0</v>
      </c>
      <c r="K177" s="182" t="s">
        <v>128</v>
      </c>
      <c r="L177" s="39"/>
      <c r="M177" s="187" t="s">
        <v>3</v>
      </c>
      <c r="N177" s="188" t="s">
        <v>43</v>
      </c>
      <c r="O177" s="72"/>
      <c r="P177" s="189">
        <f>O177*H177</f>
        <v>0</v>
      </c>
      <c r="Q177" s="189">
        <v>0</v>
      </c>
      <c r="R177" s="189">
        <f>Q177*H177</f>
        <v>0</v>
      </c>
      <c r="S177" s="189">
        <v>0.0003</v>
      </c>
      <c r="T177" s="190">
        <f>S177*H177</f>
        <v>0.06101399999999999</v>
      </c>
      <c r="U177" s="38"/>
      <c r="V177" s="38"/>
      <c r="W177" s="38"/>
      <c r="X177" s="38"/>
      <c r="Y177" s="38"/>
      <c r="Z177" s="38"/>
      <c r="AA177" s="38"/>
      <c r="AB177" s="38"/>
      <c r="AC177" s="38"/>
      <c r="AD177" s="38"/>
      <c r="AE177" s="38"/>
      <c r="AR177" s="191" t="s">
        <v>155</v>
      </c>
      <c r="AT177" s="191" t="s">
        <v>124</v>
      </c>
      <c r="AU177" s="191" t="s">
        <v>82</v>
      </c>
      <c r="AY177" s="19" t="s">
        <v>121</v>
      </c>
      <c r="BE177" s="192">
        <f>IF(N177="základní",J177,0)</f>
        <v>0</v>
      </c>
      <c r="BF177" s="192">
        <f>IF(N177="snížená",J177,0)</f>
        <v>0</v>
      </c>
      <c r="BG177" s="192">
        <f>IF(N177="zákl. přenesená",J177,0)</f>
        <v>0</v>
      </c>
      <c r="BH177" s="192">
        <f>IF(N177="sníž. přenesená",J177,0)</f>
        <v>0</v>
      </c>
      <c r="BI177" s="192">
        <f>IF(N177="nulová",J177,0)</f>
        <v>0</v>
      </c>
      <c r="BJ177" s="19" t="s">
        <v>80</v>
      </c>
      <c r="BK177" s="192">
        <f>ROUND(I177*H177,2)</f>
        <v>0</v>
      </c>
      <c r="BL177" s="19" t="s">
        <v>155</v>
      </c>
      <c r="BM177" s="191" t="s">
        <v>263</v>
      </c>
    </row>
    <row r="178" spans="1:51" s="13" customFormat="1" ht="12">
      <c r="A178" s="13"/>
      <c r="B178" s="197"/>
      <c r="C178" s="13"/>
      <c r="D178" s="193" t="s">
        <v>141</v>
      </c>
      <c r="E178" s="204" t="s">
        <v>3</v>
      </c>
      <c r="F178" s="198" t="s">
        <v>264</v>
      </c>
      <c r="G178" s="13"/>
      <c r="H178" s="199">
        <v>14.49</v>
      </c>
      <c r="I178" s="200"/>
      <c r="J178" s="13"/>
      <c r="K178" s="13"/>
      <c r="L178" s="197"/>
      <c r="M178" s="201"/>
      <c r="N178" s="202"/>
      <c r="O178" s="202"/>
      <c r="P178" s="202"/>
      <c r="Q178" s="202"/>
      <c r="R178" s="202"/>
      <c r="S178" s="202"/>
      <c r="T178" s="203"/>
      <c r="U178" s="13"/>
      <c r="V178" s="13"/>
      <c r="W178" s="13"/>
      <c r="X178" s="13"/>
      <c r="Y178" s="13"/>
      <c r="Z178" s="13"/>
      <c r="AA178" s="13"/>
      <c r="AB178" s="13"/>
      <c r="AC178" s="13"/>
      <c r="AD178" s="13"/>
      <c r="AE178" s="13"/>
      <c r="AT178" s="204" t="s">
        <v>141</v>
      </c>
      <c r="AU178" s="204" t="s">
        <v>82</v>
      </c>
      <c r="AV178" s="13" t="s">
        <v>82</v>
      </c>
      <c r="AW178" s="13" t="s">
        <v>33</v>
      </c>
      <c r="AX178" s="13" t="s">
        <v>72</v>
      </c>
      <c r="AY178" s="204" t="s">
        <v>121</v>
      </c>
    </row>
    <row r="179" spans="1:51" s="13" customFormat="1" ht="12">
      <c r="A179" s="13"/>
      <c r="B179" s="197"/>
      <c r="C179" s="13"/>
      <c r="D179" s="193" t="s">
        <v>141</v>
      </c>
      <c r="E179" s="204" t="s">
        <v>3</v>
      </c>
      <c r="F179" s="198" t="s">
        <v>265</v>
      </c>
      <c r="G179" s="13"/>
      <c r="H179" s="199">
        <v>25.1</v>
      </c>
      <c r="I179" s="200"/>
      <c r="J179" s="13"/>
      <c r="K179" s="13"/>
      <c r="L179" s="197"/>
      <c r="M179" s="201"/>
      <c r="N179" s="202"/>
      <c r="O179" s="202"/>
      <c r="P179" s="202"/>
      <c r="Q179" s="202"/>
      <c r="R179" s="202"/>
      <c r="S179" s="202"/>
      <c r="T179" s="203"/>
      <c r="U179" s="13"/>
      <c r="V179" s="13"/>
      <c r="W179" s="13"/>
      <c r="X179" s="13"/>
      <c r="Y179" s="13"/>
      <c r="Z179" s="13"/>
      <c r="AA179" s="13"/>
      <c r="AB179" s="13"/>
      <c r="AC179" s="13"/>
      <c r="AD179" s="13"/>
      <c r="AE179" s="13"/>
      <c r="AT179" s="204" t="s">
        <v>141</v>
      </c>
      <c r="AU179" s="204" t="s">
        <v>82</v>
      </c>
      <c r="AV179" s="13" t="s">
        <v>82</v>
      </c>
      <c r="AW179" s="13" t="s">
        <v>33</v>
      </c>
      <c r="AX179" s="13" t="s">
        <v>72</v>
      </c>
      <c r="AY179" s="204" t="s">
        <v>121</v>
      </c>
    </row>
    <row r="180" spans="1:51" s="13" customFormat="1" ht="12">
      <c r="A180" s="13"/>
      <c r="B180" s="197"/>
      <c r="C180" s="13"/>
      <c r="D180" s="193" t="s">
        <v>141</v>
      </c>
      <c r="E180" s="204" t="s">
        <v>3</v>
      </c>
      <c r="F180" s="198" t="s">
        <v>266</v>
      </c>
      <c r="G180" s="13"/>
      <c r="H180" s="199">
        <v>25.05</v>
      </c>
      <c r="I180" s="200"/>
      <c r="J180" s="13"/>
      <c r="K180" s="13"/>
      <c r="L180" s="197"/>
      <c r="M180" s="201"/>
      <c r="N180" s="202"/>
      <c r="O180" s="202"/>
      <c r="P180" s="202"/>
      <c r="Q180" s="202"/>
      <c r="R180" s="202"/>
      <c r="S180" s="202"/>
      <c r="T180" s="203"/>
      <c r="U180" s="13"/>
      <c r="V180" s="13"/>
      <c r="W180" s="13"/>
      <c r="X180" s="13"/>
      <c r="Y180" s="13"/>
      <c r="Z180" s="13"/>
      <c r="AA180" s="13"/>
      <c r="AB180" s="13"/>
      <c r="AC180" s="13"/>
      <c r="AD180" s="13"/>
      <c r="AE180" s="13"/>
      <c r="AT180" s="204" t="s">
        <v>141</v>
      </c>
      <c r="AU180" s="204" t="s">
        <v>82</v>
      </c>
      <c r="AV180" s="13" t="s">
        <v>82</v>
      </c>
      <c r="AW180" s="13" t="s">
        <v>33</v>
      </c>
      <c r="AX180" s="13" t="s">
        <v>72</v>
      </c>
      <c r="AY180" s="204" t="s">
        <v>121</v>
      </c>
    </row>
    <row r="181" spans="1:51" s="13" customFormat="1" ht="12">
      <c r="A181" s="13"/>
      <c r="B181" s="197"/>
      <c r="C181" s="13"/>
      <c r="D181" s="193" t="s">
        <v>141</v>
      </c>
      <c r="E181" s="204" t="s">
        <v>3</v>
      </c>
      <c r="F181" s="198" t="s">
        <v>267</v>
      </c>
      <c r="G181" s="13"/>
      <c r="H181" s="199">
        <v>26.45</v>
      </c>
      <c r="I181" s="200"/>
      <c r="J181" s="13"/>
      <c r="K181" s="13"/>
      <c r="L181" s="197"/>
      <c r="M181" s="201"/>
      <c r="N181" s="202"/>
      <c r="O181" s="202"/>
      <c r="P181" s="202"/>
      <c r="Q181" s="202"/>
      <c r="R181" s="202"/>
      <c r="S181" s="202"/>
      <c r="T181" s="203"/>
      <c r="U181" s="13"/>
      <c r="V181" s="13"/>
      <c r="W181" s="13"/>
      <c r="X181" s="13"/>
      <c r="Y181" s="13"/>
      <c r="Z181" s="13"/>
      <c r="AA181" s="13"/>
      <c r="AB181" s="13"/>
      <c r="AC181" s="13"/>
      <c r="AD181" s="13"/>
      <c r="AE181" s="13"/>
      <c r="AT181" s="204" t="s">
        <v>141</v>
      </c>
      <c r="AU181" s="204" t="s">
        <v>82</v>
      </c>
      <c r="AV181" s="13" t="s">
        <v>82</v>
      </c>
      <c r="AW181" s="13" t="s">
        <v>33</v>
      </c>
      <c r="AX181" s="13" t="s">
        <v>72</v>
      </c>
      <c r="AY181" s="204" t="s">
        <v>121</v>
      </c>
    </row>
    <row r="182" spans="1:51" s="13" customFormat="1" ht="12">
      <c r="A182" s="13"/>
      <c r="B182" s="197"/>
      <c r="C182" s="13"/>
      <c r="D182" s="193" t="s">
        <v>141</v>
      </c>
      <c r="E182" s="204" t="s">
        <v>3</v>
      </c>
      <c r="F182" s="198" t="s">
        <v>268</v>
      </c>
      <c r="G182" s="13"/>
      <c r="H182" s="199">
        <v>43.91</v>
      </c>
      <c r="I182" s="200"/>
      <c r="J182" s="13"/>
      <c r="K182" s="13"/>
      <c r="L182" s="197"/>
      <c r="M182" s="201"/>
      <c r="N182" s="202"/>
      <c r="O182" s="202"/>
      <c r="P182" s="202"/>
      <c r="Q182" s="202"/>
      <c r="R182" s="202"/>
      <c r="S182" s="202"/>
      <c r="T182" s="203"/>
      <c r="U182" s="13"/>
      <c r="V182" s="13"/>
      <c r="W182" s="13"/>
      <c r="X182" s="13"/>
      <c r="Y182" s="13"/>
      <c r="Z182" s="13"/>
      <c r="AA182" s="13"/>
      <c r="AB182" s="13"/>
      <c r="AC182" s="13"/>
      <c r="AD182" s="13"/>
      <c r="AE182" s="13"/>
      <c r="AT182" s="204" t="s">
        <v>141</v>
      </c>
      <c r="AU182" s="204" t="s">
        <v>82</v>
      </c>
      <c r="AV182" s="13" t="s">
        <v>82</v>
      </c>
      <c r="AW182" s="13" t="s">
        <v>33</v>
      </c>
      <c r="AX182" s="13" t="s">
        <v>72</v>
      </c>
      <c r="AY182" s="204" t="s">
        <v>121</v>
      </c>
    </row>
    <row r="183" spans="1:51" s="13" customFormat="1" ht="12">
      <c r="A183" s="13"/>
      <c r="B183" s="197"/>
      <c r="C183" s="13"/>
      <c r="D183" s="193" t="s">
        <v>141</v>
      </c>
      <c r="E183" s="204" t="s">
        <v>3</v>
      </c>
      <c r="F183" s="198" t="s">
        <v>269</v>
      </c>
      <c r="G183" s="13"/>
      <c r="H183" s="199">
        <v>7.29</v>
      </c>
      <c r="I183" s="200"/>
      <c r="J183" s="13"/>
      <c r="K183" s="13"/>
      <c r="L183" s="197"/>
      <c r="M183" s="201"/>
      <c r="N183" s="202"/>
      <c r="O183" s="202"/>
      <c r="P183" s="202"/>
      <c r="Q183" s="202"/>
      <c r="R183" s="202"/>
      <c r="S183" s="202"/>
      <c r="T183" s="203"/>
      <c r="U183" s="13"/>
      <c r="V183" s="13"/>
      <c r="W183" s="13"/>
      <c r="X183" s="13"/>
      <c r="Y183" s="13"/>
      <c r="Z183" s="13"/>
      <c r="AA183" s="13"/>
      <c r="AB183" s="13"/>
      <c r="AC183" s="13"/>
      <c r="AD183" s="13"/>
      <c r="AE183" s="13"/>
      <c r="AT183" s="204" t="s">
        <v>141</v>
      </c>
      <c r="AU183" s="204" t="s">
        <v>82</v>
      </c>
      <c r="AV183" s="13" t="s">
        <v>82</v>
      </c>
      <c r="AW183" s="13" t="s">
        <v>33</v>
      </c>
      <c r="AX183" s="13" t="s">
        <v>72</v>
      </c>
      <c r="AY183" s="204" t="s">
        <v>121</v>
      </c>
    </row>
    <row r="184" spans="1:51" s="13" customFormat="1" ht="12">
      <c r="A184" s="13"/>
      <c r="B184" s="197"/>
      <c r="C184" s="13"/>
      <c r="D184" s="193" t="s">
        <v>141</v>
      </c>
      <c r="E184" s="204" t="s">
        <v>3</v>
      </c>
      <c r="F184" s="198" t="s">
        <v>270</v>
      </c>
      <c r="G184" s="13"/>
      <c r="H184" s="199">
        <v>18.07</v>
      </c>
      <c r="I184" s="200"/>
      <c r="J184" s="13"/>
      <c r="K184" s="13"/>
      <c r="L184" s="197"/>
      <c r="M184" s="201"/>
      <c r="N184" s="202"/>
      <c r="O184" s="202"/>
      <c r="P184" s="202"/>
      <c r="Q184" s="202"/>
      <c r="R184" s="202"/>
      <c r="S184" s="202"/>
      <c r="T184" s="203"/>
      <c r="U184" s="13"/>
      <c r="V184" s="13"/>
      <c r="W184" s="13"/>
      <c r="X184" s="13"/>
      <c r="Y184" s="13"/>
      <c r="Z184" s="13"/>
      <c r="AA184" s="13"/>
      <c r="AB184" s="13"/>
      <c r="AC184" s="13"/>
      <c r="AD184" s="13"/>
      <c r="AE184" s="13"/>
      <c r="AT184" s="204" t="s">
        <v>141</v>
      </c>
      <c r="AU184" s="204" t="s">
        <v>82</v>
      </c>
      <c r="AV184" s="13" t="s">
        <v>82</v>
      </c>
      <c r="AW184" s="13" t="s">
        <v>33</v>
      </c>
      <c r="AX184" s="13" t="s">
        <v>72</v>
      </c>
      <c r="AY184" s="204" t="s">
        <v>121</v>
      </c>
    </row>
    <row r="185" spans="1:51" s="13" customFormat="1" ht="12">
      <c r="A185" s="13"/>
      <c r="B185" s="197"/>
      <c r="C185" s="13"/>
      <c r="D185" s="193" t="s">
        <v>141</v>
      </c>
      <c r="E185" s="204" t="s">
        <v>3</v>
      </c>
      <c r="F185" s="198" t="s">
        <v>271</v>
      </c>
      <c r="G185" s="13"/>
      <c r="H185" s="199">
        <v>25</v>
      </c>
      <c r="I185" s="200"/>
      <c r="J185" s="13"/>
      <c r="K185" s="13"/>
      <c r="L185" s="197"/>
      <c r="M185" s="201"/>
      <c r="N185" s="202"/>
      <c r="O185" s="202"/>
      <c r="P185" s="202"/>
      <c r="Q185" s="202"/>
      <c r="R185" s="202"/>
      <c r="S185" s="202"/>
      <c r="T185" s="203"/>
      <c r="U185" s="13"/>
      <c r="V185" s="13"/>
      <c r="W185" s="13"/>
      <c r="X185" s="13"/>
      <c r="Y185" s="13"/>
      <c r="Z185" s="13"/>
      <c r="AA185" s="13"/>
      <c r="AB185" s="13"/>
      <c r="AC185" s="13"/>
      <c r="AD185" s="13"/>
      <c r="AE185" s="13"/>
      <c r="AT185" s="204" t="s">
        <v>141</v>
      </c>
      <c r="AU185" s="204" t="s">
        <v>82</v>
      </c>
      <c r="AV185" s="13" t="s">
        <v>82</v>
      </c>
      <c r="AW185" s="13" t="s">
        <v>33</v>
      </c>
      <c r="AX185" s="13" t="s">
        <v>72</v>
      </c>
      <c r="AY185" s="204" t="s">
        <v>121</v>
      </c>
    </row>
    <row r="186" spans="1:51" s="13" customFormat="1" ht="12">
      <c r="A186" s="13"/>
      <c r="B186" s="197"/>
      <c r="C186" s="13"/>
      <c r="D186" s="193" t="s">
        <v>141</v>
      </c>
      <c r="E186" s="204" t="s">
        <v>3</v>
      </c>
      <c r="F186" s="198" t="s">
        <v>272</v>
      </c>
      <c r="G186" s="13"/>
      <c r="H186" s="199">
        <v>18.02</v>
      </c>
      <c r="I186" s="200"/>
      <c r="J186" s="13"/>
      <c r="K186" s="13"/>
      <c r="L186" s="197"/>
      <c r="M186" s="201"/>
      <c r="N186" s="202"/>
      <c r="O186" s="202"/>
      <c r="P186" s="202"/>
      <c r="Q186" s="202"/>
      <c r="R186" s="202"/>
      <c r="S186" s="202"/>
      <c r="T186" s="203"/>
      <c r="U186" s="13"/>
      <c r="V186" s="13"/>
      <c r="W186" s="13"/>
      <c r="X186" s="13"/>
      <c r="Y186" s="13"/>
      <c r="Z186" s="13"/>
      <c r="AA186" s="13"/>
      <c r="AB186" s="13"/>
      <c r="AC186" s="13"/>
      <c r="AD186" s="13"/>
      <c r="AE186" s="13"/>
      <c r="AT186" s="204" t="s">
        <v>141</v>
      </c>
      <c r="AU186" s="204" t="s">
        <v>82</v>
      </c>
      <c r="AV186" s="13" t="s">
        <v>82</v>
      </c>
      <c r="AW186" s="13" t="s">
        <v>33</v>
      </c>
      <c r="AX186" s="13" t="s">
        <v>72</v>
      </c>
      <c r="AY186" s="204" t="s">
        <v>121</v>
      </c>
    </row>
    <row r="187" spans="1:51" s="14" customFormat="1" ht="12">
      <c r="A187" s="14"/>
      <c r="B187" s="216"/>
      <c r="C187" s="14"/>
      <c r="D187" s="193" t="s">
        <v>141</v>
      </c>
      <c r="E187" s="217" t="s">
        <v>91</v>
      </c>
      <c r="F187" s="218" t="s">
        <v>208</v>
      </c>
      <c r="G187" s="14"/>
      <c r="H187" s="219">
        <v>203.38</v>
      </c>
      <c r="I187" s="220"/>
      <c r="J187" s="14"/>
      <c r="K187" s="14"/>
      <c r="L187" s="216"/>
      <c r="M187" s="221"/>
      <c r="N187" s="222"/>
      <c r="O187" s="222"/>
      <c r="P187" s="222"/>
      <c r="Q187" s="222"/>
      <c r="R187" s="222"/>
      <c r="S187" s="222"/>
      <c r="T187" s="223"/>
      <c r="U187" s="14"/>
      <c r="V187" s="14"/>
      <c r="W187" s="14"/>
      <c r="X187" s="14"/>
      <c r="Y187" s="14"/>
      <c r="Z187" s="14"/>
      <c r="AA187" s="14"/>
      <c r="AB187" s="14"/>
      <c r="AC187" s="14"/>
      <c r="AD187" s="14"/>
      <c r="AE187" s="14"/>
      <c r="AT187" s="217" t="s">
        <v>141</v>
      </c>
      <c r="AU187" s="217" t="s">
        <v>82</v>
      </c>
      <c r="AV187" s="14" t="s">
        <v>129</v>
      </c>
      <c r="AW187" s="14" t="s">
        <v>33</v>
      </c>
      <c r="AX187" s="14" t="s">
        <v>80</v>
      </c>
      <c r="AY187" s="217" t="s">
        <v>121</v>
      </c>
    </row>
    <row r="188" spans="1:65" s="2" customFormat="1" ht="16.5" customHeight="1">
      <c r="A188" s="38"/>
      <c r="B188" s="179"/>
      <c r="C188" s="180" t="s">
        <v>8</v>
      </c>
      <c r="D188" s="180" t="s">
        <v>124</v>
      </c>
      <c r="E188" s="181" t="s">
        <v>273</v>
      </c>
      <c r="F188" s="182" t="s">
        <v>274</v>
      </c>
      <c r="G188" s="183" t="s">
        <v>188</v>
      </c>
      <c r="H188" s="184">
        <v>203.38</v>
      </c>
      <c r="I188" s="185"/>
      <c r="J188" s="186">
        <f>ROUND(I188*H188,2)</f>
        <v>0</v>
      </c>
      <c r="K188" s="182" t="s">
        <v>128</v>
      </c>
      <c r="L188" s="39"/>
      <c r="M188" s="187" t="s">
        <v>3</v>
      </c>
      <c r="N188" s="188" t="s">
        <v>43</v>
      </c>
      <c r="O188" s="72"/>
      <c r="P188" s="189">
        <f>O188*H188</f>
        <v>0</v>
      </c>
      <c r="Q188" s="189">
        <v>3E-05</v>
      </c>
      <c r="R188" s="189">
        <f>Q188*H188</f>
        <v>0.0061014</v>
      </c>
      <c r="S188" s="189">
        <v>0</v>
      </c>
      <c r="T188" s="190">
        <f>S188*H188</f>
        <v>0</v>
      </c>
      <c r="U188" s="38"/>
      <c r="V188" s="38"/>
      <c r="W188" s="38"/>
      <c r="X188" s="38"/>
      <c r="Y188" s="38"/>
      <c r="Z188" s="38"/>
      <c r="AA188" s="38"/>
      <c r="AB188" s="38"/>
      <c r="AC188" s="38"/>
      <c r="AD188" s="38"/>
      <c r="AE188" s="38"/>
      <c r="AR188" s="191" t="s">
        <v>155</v>
      </c>
      <c r="AT188" s="191" t="s">
        <v>124</v>
      </c>
      <c r="AU188" s="191" t="s">
        <v>82</v>
      </c>
      <c r="AY188" s="19" t="s">
        <v>121</v>
      </c>
      <c r="BE188" s="192">
        <f>IF(N188="základní",J188,0)</f>
        <v>0</v>
      </c>
      <c r="BF188" s="192">
        <f>IF(N188="snížená",J188,0)</f>
        <v>0</v>
      </c>
      <c r="BG188" s="192">
        <f>IF(N188="zákl. přenesená",J188,0)</f>
        <v>0</v>
      </c>
      <c r="BH188" s="192">
        <f>IF(N188="sníž. přenesená",J188,0)</f>
        <v>0</v>
      </c>
      <c r="BI188" s="192">
        <f>IF(N188="nulová",J188,0)</f>
        <v>0</v>
      </c>
      <c r="BJ188" s="19" t="s">
        <v>80</v>
      </c>
      <c r="BK188" s="192">
        <f>ROUND(I188*H188,2)</f>
        <v>0</v>
      </c>
      <c r="BL188" s="19" t="s">
        <v>155</v>
      </c>
      <c r="BM188" s="191" t="s">
        <v>275</v>
      </c>
    </row>
    <row r="189" spans="1:51" s="13" customFormat="1" ht="12">
      <c r="A189" s="13"/>
      <c r="B189" s="197"/>
      <c r="C189" s="13"/>
      <c r="D189" s="193" t="s">
        <v>141</v>
      </c>
      <c r="E189" s="204" t="s">
        <v>3</v>
      </c>
      <c r="F189" s="198" t="s">
        <v>91</v>
      </c>
      <c r="G189" s="13"/>
      <c r="H189" s="199">
        <v>203.38</v>
      </c>
      <c r="I189" s="200"/>
      <c r="J189" s="13"/>
      <c r="K189" s="13"/>
      <c r="L189" s="197"/>
      <c r="M189" s="201"/>
      <c r="N189" s="202"/>
      <c r="O189" s="202"/>
      <c r="P189" s="202"/>
      <c r="Q189" s="202"/>
      <c r="R189" s="202"/>
      <c r="S189" s="202"/>
      <c r="T189" s="203"/>
      <c r="U189" s="13"/>
      <c r="V189" s="13"/>
      <c r="W189" s="13"/>
      <c r="X189" s="13"/>
      <c r="Y189" s="13"/>
      <c r="Z189" s="13"/>
      <c r="AA189" s="13"/>
      <c r="AB189" s="13"/>
      <c r="AC189" s="13"/>
      <c r="AD189" s="13"/>
      <c r="AE189" s="13"/>
      <c r="AT189" s="204" t="s">
        <v>141</v>
      </c>
      <c r="AU189" s="204" t="s">
        <v>82</v>
      </c>
      <c r="AV189" s="13" t="s">
        <v>82</v>
      </c>
      <c r="AW189" s="13" t="s">
        <v>33</v>
      </c>
      <c r="AX189" s="13" t="s">
        <v>80</v>
      </c>
      <c r="AY189" s="204" t="s">
        <v>121</v>
      </c>
    </row>
    <row r="190" spans="1:65" s="2" customFormat="1" ht="16.5" customHeight="1">
      <c r="A190" s="38"/>
      <c r="B190" s="179"/>
      <c r="C190" s="180" t="s">
        <v>276</v>
      </c>
      <c r="D190" s="180" t="s">
        <v>124</v>
      </c>
      <c r="E190" s="181" t="s">
        <v>277</v>
      </c>
      <c r="F190" s="182" t="s">
        <v>278</v>
      </c>
      <c r="G190" s="183" t="s">
        <v>188</v>
      </c>
      <c r="H190" s="184">
        <v>7.3</v>
      </c>
      <c r="I190" s="185"/>
      <c r="J190" s="186">
        <f>ROUND(I190*H190,2)</f>
        <v>0</v>
      </c>
      <c r="K190" s="182" t="s">
        <v>128</v>
      </c>
      <c r="L190" s="39"/>
      <c r="M190" s="187" t="s">
        <v>3</v>
      </c>
      <c r="N190" s="188" t="s">
        <v>43</v>
      </c>
      <c r="O190" s="72"/>
      <c r="P190" s="189">
        <f>O190*H190</f>
        <v>0</v>
      </c>
      <c r="Q190" s="189">
        <v>0</v>
      </c>
      <c r="R190" s="189">
        <f>Q190*H190</f>
        <v>0</v>
      </c>
      <c r="S190" s="189">
        <v>0</v>
      </c>
      <c r="T190" s="190">
        <f>S190*H190</f>
        <v>0</v>
      </c>
      <c r="U190" s="38"/>
      <c r="V190" s="38"/>
      <c r="W190" s="38"/>
      <c r="X190" s="38"/>
      <c r="Y190" s="38"/>
      <c r="Z190" s="38"/>
      <c r="AA190" s="38"/>
      <c r="AB190" s="38"/>
      <c r="AC190" s="38"/>
      <c r="AD190" s="38"/>
      <c r="AE190" s="38"/>
      <c r="AR190" s="191" t="s">
        <v>155</v>
      </c>
      <c r="AT190" s="191" t="s">
        <v>124</v>
      </c>
      <c r="AU190" s="191" t="s">
        <v>82</v>
      </c>
      <c r="AY190" s="19" t="s">
        <v>121</v>
      </c>
      <c r="BE190" s="192">
        <f>IF(N190="základní",J190,0)</f>
        <v>0</v>
      </c>
      <c r="BF190" s="192">
        <f>IF(N190="snížená",J190,0)</f>
        <v>0</v>
      </c>
      <c r="BG190" s="192">
        <f>IF(N190="zákl. přenesená",J190,0)</f>
        <v>0</v>
      </c>
      <c r="BH190" s="192">
        <f>IF(N190="sníž. přenesená",J190,0)</f>
        <v>0</v>
      </c>
      <c r="BI190" s="192">
        <f>IF(N190="nulová",J190,0)</f>
        <v>0</v>
      </c>
      <c r="BJ190" s="19" t="s">
        <v>80</v>
      </c>
      <c r="BK190" s="192">
        <f>ROUND(I190*H190,2)</f>
        <v>0</v>
      </c>
      <c r="BL190" s="19" t="s">
        <v>155</v>
      </c>
      <c r="BM190" s="191" t="s">
        <v>279</v>
      </c>
    </row>
    <row r="191" spans="1:51" s="13" customFormat="1" ht="12">
      <c r="A191" s="13"/>
      <c r="B191" s="197"/>
      <c r="C191" s="13"/>
      <c r="D191" s="193" t="s">
        <v>141</v>
      </c>
      <c r="E191" s="204" t="s">
        <v>3</v>
      </c>
      <c r="F191" s="198" t="s">
        <v>280</v>
      </c>
      <c r="G191" s="13"/>
      <c r="H191" s="199">
        <v>1.6</v>
      </c>
      <c r="I191" s="200"/>
      <c r="J191" s="13"/>
      <c r="K191" s="13"/>
      <c r="L191" s="197"/>
      <c r="M191" s="201"/>
      <c r="N191" s="202"/>
      <c r="O191" s="202"/>
      <c r="P191" s="202"/>
      <c r="Q191" s="202"/>
      <c r="R191" s="202"/>
      <c r="S191" s="202"/>
      <c r="T191" s="203"/>
      <c r="U191" s="13"/>
      <c r="V191" s="13"/>
      <c r="W191" s="13"/>
      <c r="X191" s="13"/>
      <c r="Y191" s="13"/>
      <c r="Z191" s="13"/>
      <c r="AA191" s="13"/>
      <c r="AB191" s="13"/>
      <c r="AC191" s="13"/>
      <c r="AD191" s="13"/>
      <c r="AE191" s="13"/>
      <c r="AT191" s="204" t="s">
        <v>141</v>
      </c>
      <c r="AU191" s="204" t="s">
        <v>82</v>
      </c>
      <c r="AV191" s="13" t="s">
        <v>82</v>
      </c>
      <c r="AW191" s="13" t="s">
        <v>33</v>
      </c>
      <c r="AX191" s="13" t="s">
        <v>72</v>
      </c>
      <c r="AY191" s="204" t="s">
        <v>121</v>
      </c>
    </row>
    <row r="192" spans="1:51" s="13" customFormat="1" ht="12">
      <c r="A192" s="13"/>
      <c r="B192" s="197"/>
      <c r="C192" s="13"/>
      <c r="D192" s="193" t="s">
        <v>141</v>
      </c>
      <c r="E192" s="204" t="s">
        <v>3</v>
      </c>
      <c r="F192" s="198" t="s">
        <v>281</v>
      </c>
      <c r="G192" s="13"/>
      <c r="H192" s="199">
        <v>4.8</v>
      </c>
      <c r="I192" s="200"/>
      <c r="J192" s="13"/>
      <c r="K192" s="13"/>
      <c r="L192" s="197"/>
      <c r="M192" s="201"/>
      <c r="N192" s="202"/>
      <c r="O192" s="202"/>
      <c r="P192" s="202"/>
      <c r="Q192" s="202"/>
      <c r="R192" s="202"/>
      <c r="S192" s="202"/>
      <c r="T192" s="203"/>
      <c r="U192" s="13"/>
      <c r="V192" s="13"/>
      <c r="W192" s="13"/>
      <c r="X192" s="13"/>
      <c r="Y192" s="13"/>
      <c r="Z192" s="13"/>
      <c r="AA192" s="13"/>
      <c r="AB192" s="13"/>
      <c r="AC192" s="13"/>
      <c r="AD192" s="13"/>
      <c r="AE192" s="13"/>
      <c r="AT192" s="204" t="s">
        <v>141</v>
      </c>
      <c r="AU192" s="204" t="s">
        <v>82</v>
      </c>
      <c r="AV192" s="13" t="s">
        <v>82</v>
      </c>
      <c r="AW192" s="13" t="s">
        <v>33</v>
      </c>
      <c r="AX192" s="13" t="s">
        <v>72</v>
      </c>
      <c r="AY192" s="204" t="s">
        <v>121</v>
      </c>
    </row>
    <row r="193" spans="1:51" s="13" customFormat="1" ht="12">
      <c r="A193" s="13"/>
      <c r="B193" s="197"/>
      <c r="C193" s="13"/>
      <c r="D193" s="193" t="s">
        <v>141</v>
      </c>
      <c r="E193" s="204" t="s">
        <v>3</v>
      </c>
      <c r="F193" s="198" t="s">
        <v>282</v>
      </c>
      <c r="G193" s="13"/>
      <c r="H193" s="199">
        <v>0.9</v>
      </c>
      <c r="I193" s="200"/>
      <c r="J193" s="13"/>
      <c r="K193" s="13"/>
      <c r="L193" s="197"/>
      <c r="M193" s="201"/>
      <c r="N193" s="202"/>
      <c r="O193" s="202"/>
      <c r="P193" s="202"/>
      <c r="Q193" s="202"/>
      <c r="R193" s="202"/>
      <c r="S193" s="202"/>
      <c r="T193" s="203"/>
      <c r="U193" s="13"/>
      <c r="V193" s="13"/>
      <c r="W193" s="13"/>
      <c r="X193" s="13"/>
      <c r="Y193" s="13"/>
      <c r="Z193" s="13"/>
      <c r="AA193" s="13"/>
      <c r="AB193" s="13"/>
      <c r="AC193" s="13"/>
      <c r="AD193" s="13"/>
      <c r="AE193" s="13"/>
      <c r="AT193" s="204" t="s">
        <v>141</v>
      </c>
      <c r="AU193" s="204" t="s">
        <v>82</v>
      </c>
      <c r="AV193" s="13" t="s">
        <v>82</v>
      </c>
      <c r="AW193" s="13" t="s">
        <v>33</v>
      </c>
      <c r="AX193" s="13" t="s">
        <v>72</v>
      </c>
      <c r="AY193" s="204" t="s">
        <v>121</v>
      </c>
    </row>
    <row r="194" spans="1:51" s="14" customFormat="1" ht="12">
      <c r="A194" s="14"/>
      <c r="B194" s="216"/>
      <c r="C194" s="14"/>
      <c r="D194" s="193" t="s">
        <v>141</v>
      </c>
      <c r="E194" s="217" t="s">
        <v>3</v>
      </c>
      <c r="F194" s="218" t="s">
        <v>208</v>
      </c>
      <c r="G194" s="14"/>
      <c r="H194" s="219">
        <v>7.300000000000001</v>
      </c>
      <c r="I194" s="220"/>
      <c r="J194" s="14"/>
      <c r="K194" s="14"/>
      <c r="L194" s="216"/>
      <c r="M194" s="221"/>
      <c r="N194" s="222"/>
      <c r="O194" s="222"/>
      <c r="P194" s="222"/>
      <c r="Q194" s="222"/>
      <c r="R194" s="222"/>
      <c r="S194" s="222"/>
      <c r="T194" s="223"/>
      <c r="U194" s="14"/>
      <c r="V194" s="14"/>
      <c r="W194" s="14"/>
      <c r="X194" s="14"/>
      <c r="Y194" s="14"/>
      <c r="Z194" s="14"/>
      <c r="AA194" s="14"/>
      <c r="AB194" s="14"/>
      <c r="AC194" s="14"/>
      <c r="AD194" s="14"/>
      <c r="AE194" s="14"/>
      <c r="AT194" s="217" t="s">
        <v>141</v>
      </c>
      <c r="AU194" s="217" t="s">
        <v>82</v>
      </c>
      <c r="AV194" s="14" t="s">
        <v>129</v>
      </c>
      <c r="AW194" s="14" t="s">
        <v>33</v>
      </c>
      <c r="AX194" s="14" t="s">
        <v>80</v>
      </c>
      <c r="AY194" s="217" t="s">
        <v>121</v>
      </c>
    </row>
    <row r="195" spans="1:65" s="2" customFormat="1" ht="16.5" customHeight="1">
      <c r="A195" s="38"/>
      <c r="B195" s="179"/>
      <c r="C195" s="206" t="s">
        <v>283</v>
      </c>
      <c r="D195" s="206" t="s">
        <v>173</v>
      </c>
      <c r="E195" s="207" t="s">
        <v>284</v>
      </c>
      <c r="F195" s="208" t="s">
        <v>285</v>
      </c>
      <c r="G195" s="209" t="s">
        <v>188</v>
      </c>
      <c r="H195" s="210">
        <v>7.3</v>
      </c>
      <c r="I195" s="211"/>
      <c r="J195" s="212">
        <f>ROUND(I195*H195,2)</f>
        <v>0</v>
      </c>
      <c r="K195" s="208" t="s">
        <v>3</v>
      </c>
      <c r="L195" s="213"/>
      <c r="M195" s="214" t="s">
        <v>3</v>
      </c>
      <c r="N195" s="215" t="s">
        <v>43</v>
      </c>
      <c r="O195" s="72"/>
      <c r="P195" s="189">
        <f>O195*H195</f>
        <v>0</v>
      </c>
      <c r="Q195" s="189">
        <v>0</v>
      </c>
      <c r="R195" s="189">
        <f>Q195*H195</f>
        <v>0</v>
      </c>
      <c r="S195" s="189">
        <v>0</v>
      </c>
      <c r="T195" s="190">
        <f>S195*H195</f>
        <v>0</v>
      </c>
      <c r="U195" s="38"/>
      <c r="V195" s="38"/>
      <c r="W195" s="38"/>
      <c r="X195" s="38"/>
      <c r="Y195" s="38"/>
      <c r="Z195" s="38"/>
      <c r="AA195" s="38"/>
      <c r="AB195" s="38"/>
      <c r="AC195" s="38"/>
      <c r="AD195" s="38"/>
      <c r="AE195" s="38"/>
      <c r="AR195" s="191" t="s">
        <v>176</v>
      </c>
      <c r="AT195" s="191" t="s">
        <v>173</v>
      </c>
      <c r="AU195" s="191" t="s">
        <v>82</v>
      </c>
      <c r="AY195" s="19" t="s">
        <v>121</v>
      </c>
      <c r="BE195" s="192">
        <f>IF(N195="základní",J195,0)</f>
        <v>0</v>
      </c>
      <c r="BF195" s="192">
        <f>IF(N195="snížená",J195,0)</f>
        <v>0</v>
      </c>
      <c r="BG195" s="192">
        <f>IF(N195="zákl. přenesená",J195,0)</f>
        <v>0</v>
      </c>
      <c r="BH195" s="192">
        <f>IF(N195="sníž. přenesená",J195,0)</f>
        <v>0</v>
      </c>
      <c r="BI195" s="192">
        <f>IF(N195="nulová",J195,0)</f>
        <v>0</v>
      </c>
      <c r="BJ195" s="19" t="s">
        <v>80</v>
      </c>
      <c r="BK195" s="192">
        <f>ROUND(I195*H195,2)</f>
        <v>0</v>
      </c>
      <c r="BL195" s="19" t="s">
        <v>155</v>
      </c>
      <c r="BM195" s="191" t="s">
        <v>286</v>
      </c>
    </row>
    <row r="196" spans="1:65" s="2" customFormat="1" ht="16.5" customHeight="1">
      <c r="A196" s="38"/>
      <c r="B196" s="179"/>
      <c r="C196" s="180" t="s">
        <v>287</v>
      </c>
      <c r="D196" s="180" t="s">
        <v>124</v>
      </c>
      <c r="E196" s="181" t="s">
        <v>288</v>
      </c>
      <c r="F196" s="182" t="s">
        <v>289</v>
      </c>
      <c r="G196" s="183" t="s">
        <v>181</v>
      </c>
      <c r="H196" s="184">
        <v>279.7</v>
      </c>
      <c r="I196" s="185"/>
      <c r="J196" s="186">
        <f>ROUND(I196*H196,2)</f>
        <v>0</v>
      </c>
      <c r="K196" s="182" t="s">
        <v>128</v>
      </c>
      <c r="L196" s="39"/>
      <c r="M196" s="187" t="s">
        <v>3</v>
      </c>
      <c r="N196" s="188" t="s">
        <v>43</v>
      </c>
      <c r="O196" s="72"/>
      <c r="P196" s="189">
        <f>O196*H196</f>
        <v>0</v>
      </c>
      <c r="Q196" s="189">
        <v>0</v>
      </c>
      <c r="R196" s="189">
        <f>Q196*H196</f>
        <v>0</v>
      </c>
      <c r="S196" s="189">
        <v>0</v>
      </c>
      <c r="T196" s="190">
        <f>S196*H196</f>
        <v>0</v>
      </c>
      <c r="U196" s="38"/>
      <c r="V196" s="38"/>
      <c r="W196" s="38"/>
      <c r="X196" s="38"/>
      <c r="Y196" s="38"/>
      <c r="Z196" s="38"/>
      <c r="AA196" s="38"/>
      <c r="AB196" s="38"/>
      <c r="AC196" s="38"/>
      <c r="AD196" s="38"/>
      <c r="AE196" s="38"/>
      <c r="AR196" s="191" t="s">
        <v>155</v>
      </c>
      <c r="AT196" s="191" t="s">
        <v>124</v>
      </c>
      <c r="AU196" s="191" t="s">
        <v>82</v>
      </c>
      <c r="AY196" s="19" t="s">
        <v>121</v>
      </c>
      <c r="BE196" s="192">
        <f>IF(N196="základní",J196,0)</f>
        <v>0</v>
      </c>
      <c r="BF196" s="192">
        <f>IF(N196="snížená",J196,0)</f>
        <v>0</v>
      </c>
      <c r="BG196" s="192">
        <f>IF(N196="zákl. přenesená",J196,0)</f>
        <v>0</v>
      </c>
      <c r="BH196" s="192">
        <f>IF(N196="sníž. přenesená",J196,0)</f>
        <v>0</v>
      </c>
      <c r="BI196" s="192">
        <f>IF(N196="nulová",J196,0)</f>
        <v>0</v>
      </c>
      <c r="BJ196" s="19" t="s">
        <v>80</v>
      </c>
      <c r="BK196" s="192">
        <f>ROUND(I196*H196,2)</f>
        <v>0</v>
      </c>
      <c r="BL196" s="19" t="s">
        <v>155</v>
      </c>
      <c r="BM196" s="191" t="s">
        <v>290</v>
      </c>
    </row>
    <row r="197" spans="1:47" s="2" customFormat="1" ht="12">
      <c r="A197" s="38"/>
      <c r="B197" s="39"/>
      <c r="C197" s="38"/>
      <c r="D197" s="193" t="s">
        <v>131</v>
      </c>
      <c r="E197" s="38"/>
      <c r="F197" s="194" t="s">
        <v>291</v>
      </c>
      <c r="G197" s="38"/>
      <c r="H197" s="38"/>
      <c r="I197" s="119"/>
      <c r="J197" s="38"/>
      <c r="K197" s="38"/>
      <c r="L197" s="39"/>
      <c r="M197" s="195"/>
      <c r="N197" s="196"/>
      <c r="O197" s="72"/>
      <c r="P197" s="72"/>
      <c r="Q197" s="72"/>
      <c r="R197" s="72"/>
      <c r="S197" s="72"/>
      <c r="T197" s="73"/>
      <c r="U197" s="38"/>
      <c r="V197" s="38"/>
      <c r="W197" s="38"/>
      <c r="X197" s="38"/>
      <c r="Y197" s="38"/>
      <c r="Z197" s="38"/>
      <c r="AA197" s="38"/>
      <c r="AB197" s="38"/>
      <c r="AC197" s="38"/>
      <c r="AD197" s="38"/>
      <c r="AE197" s="38"/>
      <c r="AT197" s="19" t="s">
        <v>131</v>
      </c>
      <c r="AU197" s="19" t="s">
        <v>82</v>
      </c>
    </row>
    <row r="198" spans="1:51" s="13" customFormat="1" ht="12">
      <c r="A198" s="13"/>
      <c r="B198" s="197"/>
      <c r="C198" s="13"/>
      <c r="D198" s="193" t="s">
        <v>141</v>
      </c>
      <c r="E198" s="204" t="s">
        <v>3</v>
      </c>
      <c r="F198" s="198" t="s">
        <v>89</v>
      </c>
      <c r="G198" s="13"/>
      <c r="H198" s="199">
        <v>279.7</v>
      </c>
      <c r="I198" s="200"/>
      <c r="J198" s="13"/>
      <c r="K198" s="13"/>
      <c r="L198" s="197"/>
      <c r="M198" s="201"/>
      <c r="N198" s="202"/>
      <c r="O198" s="202"/>
      <c r="P198" s="202"/>
      <c r="Q198" s="202"/>
      <c r="R198" s="202"/>
      <c r="S198" s="202"/>
      <c r="T198" s="203"/>
      <c r="U198" s="13"/>
      <c r="V198" s="13"/>
      <c r="W198" s="13"/>
      <c r="X198" s="13"/>
      <c r="Y198" s="13"/>
      <c r="Z198" s="13"/>
      <c r="AA198" s="13"/>
      <c r="AB198" s="13"/>
      <c r="AC198" s="13"/>
      <c r="AD198" s="13"/>
      <c r="AE198" s="13"/>
      <c r="AT198" s="204" t="s">
        <v>141</v>
      </c>
      <c r="AU198" s="204" t="s">
        <v>82</v>
      </c>
      <c r="AV198" s="13" t="s">
        <v>82</v>
      </c>
      <c r="AW198" s="13" t="s">
        <v>33</v>
      </c>
      <c r="AX198" s="13" t="s">
        <v>80</v>
      </c>
      <c r="AY198" s="204" t="s">
        <v>121</v>
      </c>
    </row>
    <row r="199" spans="1:65" s="2" customFormat="1" ht="21.75" customHeight="1">
      <c r="A199" s="38"/>
      <c r="B199" s="179"/>
      <c r="C199" s="180" t="s">
        <v>292</v>
      </c>
      <c r="D199" s="180" t="s">
        <v>124</v>
      </c>
      <c r="E199" s="181" t="s">
        <v>293</v>
      </c>
      <c r="F199" s="182" t="s">
        <v>294</v>
      </c>
      <c r="G199" s="183" t="s">
        <v>167</v>
      </c>
      <c r="H199" s="205"/>
      <c r="I199" s="185"/>
      <c r="J199" s="186">
        <f>ROUND(I199*H199,2)</f>
        <v>0</v>
      </c>
      <c r="K199" s="182" t="s">
        <v>128</v>
      </c>
      <c r="L199" s="39"/>
      <c r="M199" s="187" t="s">
        <v>3</v>
      </c>
      <c r="N199" s="188" t="s">
        <v>43</v>
      </c>
      <c r="O199" s="72"/>
      <c r="P199" s="189">
        <f>O199*H199</f>
        <v>0</v>
      </c>
      <c r="Q199" s="189">
        <v>0</v>
      </c>
      <c r="R199" s="189">
        <f>Q199*H199</f>
        <v>0</v>
      </c>
      <c r="S199" s="189">
        <v>0</v>
      </c>
      <c r="T199" s="190">
        <f>S199*H199</f>
        <v>0</v>
      </c>
      <c r="U199" s="38"/>
      <c r="V199" s="38"/>
      <c r="W199" s="38"/>
      <c r="X199" s="38"/>
      <c r="Y199" s="38"/>
      <c r="Z199" s="38"/>
      <c r="AA199" s="38"/>
      <c r="AB199" s="38"/>
      <c r="AC199" s="38"/>
      <c r="AD199" s="38"/>
      <c r="AE199" s="38"/>
      <c r="AR199" s="191" t="s">
        <v>155</v>
      </c>
      <c r="AT199" s="191" t="s">
        <v>124</v>
      </c>
      <c r="AU199" s="191" t="s">
        <v>82</v>
      </c>
      <c r="AY199" s="19" t="s">
        <v>121</v>
      </c>
      <c r="BE199" s="192">
        <f>IF(N199="základní",J199,0)</f>
        <v>0</v>
      </c>
      <c r="BF199" s="192">
        <f>IF(N199="snížená",J199,0)</f>
        <v>0</v>
      </c>
      <c r="BG199" s="192">
        <f>IF(N199="zákl. přenesená",J199,0)</f>
        <v>0</v>
      </c>
      <c r="BH199" s="192">
        <f>IF(N199="sníž. přenesená",J199,0)</f>
        <v>0</v>
      </c>
      <c r="BI199" s="192">
        <f>IF(N199="nulová",J199,0)</f>
        <v>0</v>
      </c>
      <c r="BJ199" s="19" t="s">
        <v>80</v>
      </c>
      <c r="BK199" s="192">
        <f>ROUND(I199*H199,2)</f>
        <v>0</v>
      </c>
      <c r="BL199" s="19" t="s">
        <v>155</v>
      </c>
      <c r="BM199" s="191" t="s">
        <v>295</v>
      </c>
    </row>
    <row r="200" spans="1:47" s="2" customFormat="1" ht="12">
      <c r="A200" s="38"/>
      <c r="B200" s="39"/>
      <c r="C200" s="38"/>
      <c r="D200" s="193" t="s">
        <v>131</v>
      </c>
      <c r="E200" s="38"/>
      <c r="F200" s="194" t="s">
        <v>169</v>
      </c>
      <c r="G200" s="38"/>
      <c r="H200" s="38"/>
      <c r="I200" s="119"/>
      <c r="J200" s="38"/>
      <c r="K200" s="38"/>
      <c r="L200" s="39"/>
      <c r="M200" s="195"/>
      <c r="N200" s="196"/>
      <c r="O200" s="72"/>
      <c r="P200" s="72"/>
      <c r="Q200" s="72"/>
      <c r="R200" s="72"/>
      <c r="S200" s="72"/>
      <c r="T200" s="73"/>
      <c r="U200" s="38"/>
      <c r="V200" s="38"/>
      <c r="W200" s="38"/>
      <c r="X200" s="38"/>
      <c r="Y200" s="38"/>
      <c r="Z200" s="38"/>
      <c r="AA200" s="38"/>
      <c r="AB200" s="38"/>
      <c r="AC200" s="38"/>
      <c r="AD200" s="38"/>
      <c r="AE200" s="38"/>
      <c r="AT200" s="19" t="s">
        <v>131</v>
      </c>
      <c r="AU200" s="19" t="s">
        <v>82</v>
      </c>
    </row>
    <row r="201" spans="1:63" s="12" customFormat="1" ht="22.8" customHeight="1">
      <c r="A201" s="12"/>
      <c r="B201" s="166"/>
      <c r="C201" s="12"/>
      <c r="D201" s="167" t="s">
        <v>71</v>
      </c>
      <c r="E201" s="177" t="s">
        <v>296</v>
      </c>
      <c r="F201" s="177" t="s">
        <v>297</v>
      </c>
      <c r="G201" s="12"/>
      <c r="H201" s="12"/>
      <c r="I201" s="169"/>
      <c r="J201" s="178">
        <f>BK201</f>
        <v>0</v>
      </c>
      <c r="K201" s="12"/>
      <c r="L201" s="166"/>
      <c r="M201" s="171"/>
      <c r="N201" s="172"/>
      <c r="O201" s="172"/>
      <c r="P201" s="173">
        <f>SUM(P202:P205)</f>
        <v>0</v>
      </c>
      <c r="Q201" s="172"/>
      <c r="R201" s="173">
        <f>SUM(R202:R205)</f>
        <v>0.011188</v>
      </c>
      <c r="S201" s="172"/>
      <c r="T201" s="174">
        <f>SUM(T202:T205)</f>
        <v>0</v>
      </c>
      <c r="U201" s="12"/>
      <c r="V201" s="12"/>
      <c r="W201" s="12"/>
      <c r="X201" s="12"/>
      <c r="Y201" s="12"/>
      <c r="Z201" s="12"/>
      <c r="AA201" s="12"/>
      <c r="AB201" s="12"/>
      <c r="AC201" s="12"/>
      <c r="AD201" s="12"/>
      <c r="AE201" s="12"/>
      <c r="AR201" s="167" t="s">
        <v>82</v>
      </c>
      <c r="AT201" s="175" t="s">
        <v>71</v>
      </c>
      <c r="AU201" s="175" t="s">
        <v>80</v>
      </c>
      <c r="AY201" s="167" t="s">
        <v>121</v>
      </c>
      <c r="BK201" s="176">
        <f>SUM(BK202:BK205)</f>
        <v>0</v>
      </c>
    </row>
    <row r="202" spans="1:65" s="2" customFormat="1" ht="16.5" customHeight="1">
      <c r="A202" s="38"/>
      <c r="B202" s="179"/>
      <c r="C202" s="180" t="s">
        <v>298</v>
      </c>
      <c r="D202" s="180" t="s">
        <v>124</v>
      </c>
      <c r="E202" s="181" t="s">
        <v>299</v>
      </c>
      <c r="F202" s="182" t="s">
        <v>300</v>
      </c>
      <c r="G202" s="183" t="s">
        <v>181</v>
      </c>
      <c r="H202" s="184">
        <v>279.7</v>
      </c>
      <c r="I202" s="185"/>
      <c r="J202" s="186">
        <f>ROUND(I202*H202,2)</f>
        <v>0</v>
      </c>
      <c r="K202" s="182" t="s">
        <v>128</v>
      </c>
      <c r="L202" s="39"/>
      <c r="M202" s="187" t="s">
        <v>3</v>
      </c>
      <c r="N202" s="188" t="s">
        <v>43</v>
      </c>
      <c r="O202" s="72"/>
      <c r="P202" s="189">
        <f>O202*H202</f>
        <v>0</v>
      </c>
      <c r="Q202" s="189">
        <v>4E-05</v>
      </c>
      <c r="R202" s="189">
        <f>Q202*H202</f>
        <v>0.011188</v>
      </c>
      <c r="S202" s="189">
        <v>0</v>
      </c>
      <c r="T202" s="190">
        <f>S202*H202</f>
        <v>0</v>
      </c>
      <c r="U202" s="38"/>
      <c r="V202" s="38"/>
      <c r="W202" s="38"/>
      <c r="X202" s="38"/>
      <c r="Y202" s="38"/>
      <c r="Z202" s="38"/>
      <c r="AA202" s="38"/>
      <c r="AB202" s="38"/>
      <c r="AC202" s="38"/>
      <c r="AD202" s="38"/>
      <c r="AE202" s="38"/>
      <c r="AR202" s="191" t="s">
        <v>155</v>
      </c>
      <c r="AT202" s="191" t="s">
        <v>124</v>
      </c>
      <c r="AU202" s="191" t="s">
        <v>82</v>
      </c>
      <c r="AY202" s="19" t="s">
        <v>121</v>
      </c>
      <c r="BE202" s="192">
        <f>IF(N202="základní",J202,0)</f>
        <v>0</v>
      </c>
      <c r="BF202" s="192">
        <f>IF(N202="snížená",J202,0)</f>
        <v>0</v>
      </c>
      <c r="BG202" s="192">
        <f>IF(N202="zákl. přenesená",J202,0)</f>
        <v>0</v>
      </c>
      <c r="BH202" s="192">
        <f>IF(N202="sníž. přenesená",J202,0)</f>
        <v>0</v>
      </c>
      <c r="BI202" s="192">
        <f>IF(N202="nulová",J202,0)</f>
        <v>0</v>
      </c>
      <c r="BJ202" s="19" t="s">
        <v>80</v>
      </c>
      <c r="BK202" s="192">
        <f>ROUND(I202*H202,2)</f>
        <v>0</v>
      </c>
      <c r="BL202" s="19" t="s">
        <v>155</v>
      </c>
      <c r="BM202" s="191" t="s">
        <v>301</v>
      </c>
    </row>
    <row r="203" spans="1:51" s="13" customFormat="1" ht="12">
      <c r="A203" s="13"/>
      <c r="B203" s="197"/>
      <c r="C203" s="13"/>
      <c r="D203" s="193" t="s">
        <v>141</v>
      </c>
      <c r="E203" s="204" t="s">
        <v>3</v>
      </c>
      <c r="F203" s="198" t="s">
        <v>302</v>
      </c>
      <c r="G203" s="13"/>
      <c r="H203" s="199">
        <v>279.7</v>
      </c>
      <c r="I203" s="200"/>
      <c r="J203" s="13"/>
      <c r="K203" s="13"/>
      <c r="L203" s="197"/>
      <c r="M203" s="201"/>
      <c r="N203" s="202"/>
      <c r="O203" s="202"/>
      <c r="P203" s="202"/>
      <c r="Q203" s="202"/>
      <c r="R203" s="202"/>
      <c r="S203" s="202"/>
      <c r="T203" s="203"/>
      <c r="U203" s="13"/>
      <c r="V203" s="13"/>
      <c r="W203" s="13"/>
      <c r="X203" s="13"/>
      <c r="Y203" s="13"/>
      <c r="Z203" s="13"/>
      <c r="AA203" s="13"/>
      <c r="AB203" s="13"/>
      <c r="AC203" s="13"/>
      <c r="AD203" s="13"/>
      <c r="AE203" s="13"/>
      <c r="AT203" s="204" t="s">
        <v>141</v>
      </c>
      <c r="AU203" s="204" t="s">
        <v>82</v>
      </c>
      <c r="AV203" s="13" t="s">
        <v>82</v>
      </c>
      <c r="AW203" s="13" t="s">
        <v>33</v>
      </c>
      <c r="AX203" s="13" t="s">
        <v>80</v>
      </c>
      <c r="AY203" s="204" t="s">
        <v>121</v>
      </c>
    </row>
    <row r="204" spans="1:65" s="2" customFormat="1" ht="21.75" customHeight="1">
      <c r="A204" s="38"/>
      <c r="B204" s="179"/>
      <c r="C204" s="180" t="s">
        <v>303</v>
      </c>
      <c r="D204" s="180" t="s">
        <v>124</v>
      </c>
      <c r="E204" s="181" t="s">
        <v>304</v>
      </c>
      <c r="F204" s="182" t="s">
        <v>305</v>
      </c>
      <c r="G204" s="183" t="s">
        <v>167</v>
      </c>
      <c r="H204" s="205"/>
      <c r="I204" s="185"/>
      <c r="J204" s="186">
        <f>ROUND(I204*H204,2)</f>
        <v>0</v>
      </c>
      <c r="K204" s="182" t="s">
        <v>128</v>
      </c>
      <c r="L204" s="39"/>
      <c r="M204" s="187" t="s">
        <v>3</v>
      </c>
      <c r="N204" s="188" t="s">
        <v>43</v>
      </c>
      <c r="O204" s="72"/>
      <c r="P204" s="189">
        <f>O204*H204</f>
        <v>0</v>
      </c>
      <c r="Q204" s="189">
        <v>0</v>
      </c>
      <c r="R204" s="189">
        <f>Q204*H204</f>
        <v>0</v>
      </c>
      <c r="S204" s="189">
        <v>0</v>
      </c>
      <c r="T204" s="190">
        <f>S204*H204</f>
        <v>0</v>
      </c>
      <c r="U204" s="38"/>
      <c r="V204" s="38"/>
      <c r="W204" s="38"/>
      <c r="X204" s="38"/>
      <c r="Y204" s="38"/>
      <c r="Z204" s="38"/>
      <c r="AA204" s="38"/>
      <c r="AB204" s="38"/>
      <c r="AC204" s="38"/>
      <c r="AD204" s="38"/>
      <c r="AE204" s="38"/>
      <c r="AR204" s="191" t="s">
        <v>155</v>
      </c>
      <c r="AT204" s="191" t="s">
        <v>124</v>
      </c>
      <c r="AU204" s="191" t="s">
        <v>82</v>
      </c>
      <c r="AY204" s="19" t="s">
        <v>121</v>
      </c>
      <c r="BE204" s="192">
        <f>IF(N204="základní",J204,0)</f>
        <v>0</v>
      </c>
      <c r="BF204" s="192">
        <f>IF(N204="snížená",J204,0)</f>
        <v>0</v>
      </c>
      <c r="BG204" s="192">
        <f>IF(N204="zákl. přenesená",J204,0)</f>
        <v>0</v>
      </c>
      <c r="BH204" s="192">
        <f>IF(N204="sníž. přenesená",J204,0)</f>
        <v>0</v>
      </c>
      <c r="BI204" s="192">
        <f>IF(N204="nulová",J204,0)</f>
        <v>0</v>
      </c>
      <c r="BJ204" s="19" t="s">
        <v>80</v>
      </c>
      <c r="BK204" s="192">
        <f>ROUND(I204*H204,2)</f>
        <v>0</v>
      </c>
      <c r="BL204" s="19" t="s">
        <v>155</v>
      </c>
      <c r="BM204" s="191" t="s">
        <v>306</v>
      </c>
    </row>
    <row r="205" spans="1:47" s="2" customFormat="1" ht="12">
      <c r="A205" s="38"/>
      <c r="B205" s="39"/>
      <c r="C205" s="38"/>
      <c r="D205" s="193" t="s">
        <v>131</v>
      </c>
      <c r="E205" s="38"/>
      <c r="F205" s="194" t="s">
        <v>307</v>
      </c>
      <c r="G205" s="38"/>
      <c r="H205" s="38"/>
      <c r="I205" s="119"/>
      <c r="J205" s="38"/>
      <c r="K205" s="38"/>
      <c r="L205" s="39"/>
      <c r="M205" s="231"/>
      <c r="N205" s="232"/>
      <c r="O205" s="233"/>
      <c r="P205" s="233"/>
      <c r="Q205" s="233"/>
      <c r="R205" s="233"/>
      <c r="S205" s="233"/>
      <c r="T205" s="234"/>
      <c r="U205" s="38"/>
      <c r="V205" s="38"/>
      <c r="W205" s="38"/>
      <c r="X205" s="38"/>
      <c r="Y205" s="38"/>
      <c r="Z205" s="38"/>
      <c r="AA205" s="38"/>
      <c r="AB205" s="38"/>
      <c r="AC205" s="38"/>
      <c r="AD205" s="38"/>
      <c r="AE205" s="38"/>
      <c r="AT205" s="19" t="s">
        <v>131</v>
      </c>
      <c r="AU205" s="19" t="s">
        <v>82</v>
      </c>
    </row>
    <row r="206" spans="1:31" s="2" customFormat="1" ht="6.95" customHeight="1">
      <c r="A206" s="38"/>
      <c r="B206" s="55"/>
      <c r="C206" s="56"/>
      <c r="D206" s="56"/>
      <c r="E206" s="56"/>
      <c r="F206" s="56"/>
      <c r="G206" s="56"/>
      <c r="H206" s="56"/>
      <c r="I206" s="139"/>
      <c r="J206" s="56"/>
      <c r="K206" s="56"/>
      <c r="L206" s="39"/>
      <c r="M206" s="38"/>
      <c r="O206" s="38"/>
      <c r="P206" s="38"/>
      <c r="Q206" s="38"/>
      <c r="R206" s="38"/>
      <c r="S206" s="38"/>
      <c r="T206" s="38"/>
      <c r="U206" s="38"/>
      <c r="V206" s="38"/>
      <c r="W206" s="38"/>
      <c r="X206" s="38"/>
      <c r="Y206" s="38"/>
      <c r="Z206" s="38"/>
      <c r="AA206" s="38"/>
      <c r="AB206" s="38"/>
      <c r="AC206" s="38"/>
      <c r="AD206" s="38"/>
      <c r="AE206" s="38"/>
    </row>
  </sheetData>
  <autoFilter ref="C84:K205"/>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3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14"/>
      <c r="L2" s="18" t="s">
        <v>6</v>
      </c>
      <c r="M2" s="1"/>
      <c r="N2" s="1"/>
      <c r="O2" s="1"/>
      <c r="P2" s="1"/>
      <c r="Q2" s="1"/>
      <c r="R2" s="1"/>
      <c r="S2" s="1"/>
      <c r="T2" s="1"/>
      <c r="U2" s="1"/>
      <c r="V2" s="1"/>
      <c r="AT2" s="19" t="s">
        <v>85</v>
      </c>
      <c r="AZ2" s="115" t="s">
        <v>308</v>
      </c>
      <c r="BA2" s="115" t="s">
        <v>308</v>
      </c>
      <c r="BB2" s="115" t="s">
        <v>3</v>
      </c>
      <c r="BC2" s="115" t="s">
        <v>309</v>
      </c>
      <c r="BD2" s="115" t="s">
        <v>82</v>
      </c>
    </row>
    <row r="3" spans="2:56" s="1" customFormat="1" ht="6.95" customHeight="1">
      <c r="B3" s="20"/>
      <c r="C3" s="21"/>
      <c r="D3" s="21"/>
      <c r="E3" s="21"/>
      <c r="F3" s="21"/>
      <c r="G3" s="21"/>
      <c r="H3" s="21"/>
      <c r="I3" s="116"/>
      <c r="J3" s="21"/>
      <c r="K3" s="21"/>
      <c r="L3" s="22"/>
      <c r="AT3" s="19" t="s">
        <v>82</v>
      </c>
      <c r="AZ3" s="115" t="s">
        <v>310</v>
      </c>
      <c r="BA3" s="115" t="s">
        <v>310</v>
      </c>
      <c r="BB3" s="115" t="s">
        <v>3</v>
      </c>
      <c r="BC3" s="115" t="s">
        <v>311</v>
      </c>
      <c r="BD3" s="115" t="s">
        <v>82</v>
      </c>
    </row>
    <row r="4" spans="2:46" s="1" customFormat="1" ht="24.95" customHeight="1">
      <c r="B4" s="22"/>
      <c r="D4" s="23" t="s">
        <v>93</v>
      </c>
      <c r="I4" s="114"/>
      <c r="L4" s="22"/>
      <c r="M4" s="117" t="s">
        <v>11</v>
      </c>
      <c r="AT4" s="19" t="s">
        <v>4</v>
      </c>
    </row>
    <row r="5" spans="2:12" s="1" customFormat="1" ht="6.95" customHeight="1">
      <c r="B5" s="22"/>
      <c r="I5" s="114"/>
      <c r="L5" s="22"/>
    </row>
    <row r="6" spans="2:12" s="1" customFormat="1" ht="12" customHeight="1">
      <c r="B6" s="22"/>
      <c r="D6" s="32" t="s">
        <v>17</v>
      </c>
      <c r="I6" s="114"/>
      <c r="L6" s="22"/>
    </row>
    <row r="7" spans="2:12" s="1" customFormat="1" ht="16.5" customHeight="1">
      <c r="B7" s="22"/>
      <c r="E7" s="118" t="str">
        <f>'Rekapitulace stavby'!K6</f>
        <v>ON JIČÍN - VÝMĚNA PODLAHOVÝCH KRYTIN</v>
      </c>
      <c r="F7" s="32"/>
      <c r="G7" s="32"/>
      <c r="H7" s="32"/>
      <c r="I7" s="114"/>
      <c r="L7" s="22"/>
    </row>
    <row r="8" spans="1:31" s="2" customFormat="1" ht="12" customHeight="1">
      <c r="A8" s="38"/>
      <c r="B8" s="39"/>
      <c r="C8" s="38"/>
      <c r="D8" s="32" t="s">
        <v>94</v>
      </c>
      <c r="E8" s="38"/>
      <c r="F8" s="38"/>
      <c r="G8" s="38"/>
      <c r="H8" s="38"/>
      <c r="I8" s="119"/>
      <c r="J8" s="38"/>
      <c r="K8" s="38"/>
      <c r="L8" s="120"/>
      <c r="S8" s="38"/>
      <c r="T8" s="38"/>
      <c r="U8" s="38"/>
      <c r="V8" s="38"/>
      <c r="W8" s="38"/>
      <c r="X8" s="38"/>
      <c r="Y8" s="38"/>
      <c r="Z8" s="38"/>
      <c r="AA8" s="38"/>
      <c r="AB8" s="38"/>
      <c r="AC8" s="38"/>
      <c r="AD8" s="38"/>
      <c r="AE8" s="38"/>
    </row>
    <row r="9" spans="1:31" s="2" customFormat="1" ht="16.5" customHeight="1">
      <c r="A9" s="38"/>
      <c r="B9" s="39"/>
      <c r="C9" s="38"/>
      <c r="D9" s="38"/>
      <c r="E9" s="62" t="s">
        <v>312</v>
      </c>
      <c r="F9" s="38"/>
      <c r="G9" s="38"/>
      <c r="H9" s="38"/>
      <c r="I9" s="119"/>
      <c r="J9" s="38"/>
      <c r="K9" s="38"/>
      <c r="L9" s="120"/>
      <c r="S9" s="38"/>
      <c r="T9" s="38"/>
      <c r="U9" s="38"/>
      <c r="V9" s="38"/>
      <c r="W9" s="38"/>
      <c r="X9" s="38"/>
      <c r="Y9" s="38"/>
      <c r="Z9" s="38"/>
      <c r="AA9" s="38"/>
      <c r="AB9" s="38"/>
      <c r="AC9" s="38"/>
      <c r="AD9" s="38"/>
      <c r="AE9" s="38"/>
    </row>
    <row r="10" spans="1:31" s="2" customFormat="1" ht="12">
      <c r="A10" s="38"/>
      <c r="B10" s="39"/>
      <c r="C10" s="38"/>
      <c r="D10" s="38"/>
      <c r="E10" s="38"/>
      <c r="F10" s="38"/>
      <c r="G10" s="38"/>
      <c r="H10" s="38"/>
      <c r="I10" s="119"/>
      <c r="J10" s="38"/>
      <c r="K10" s="38"/>
      <c r="L10" s="120"/>
      <c r="S10" s="38"/>
      <c r="T10" s="38"/>
      <c r="U10" s="38"/>
      <c r="V10" s="38"/>
      <c r="W10" s="38"/>
      <c r="X10" s="38"/>
      <c r="Y10" s="38"/>
      <c r="Z10" s="38"/>
      <c r="AA10" s="38"/>
      <c r="AB10" s="38"/>
      <c r="AC10" s="38"/>
      <c r="AD10" s="38"/>
      <c r="AE10" s="38"/>
    </row>
    <row r="11" spans="1:31" s="2" customFormat="1" ht="12" customHeight="1">
      <c r="A11" s="38"/>
      <c r="B11" s="39"/>
      <c r="C11" s="38"/>
      <c r="D11" s="32" t="s">
        <v>19</v>
      </c>
      <c r="E11" s="38"/>
      <c r="F11" s="27" t="s">
        <v>3</v>
      </c>
      <c r="G11" s="38"/>
      <c r="H11" s="38"/>
      <c r="I11" s="121" t="s">
        <v>20</v>
      </c>
      <c r="J11" s="27" t="s">
        <v>3</v>
      </c>
      <c r="K11" s="38"/>
      <c r="L11" s="120"/>
      <c r="S11" s="38"/>
      <c r="T11" s="38"/>
      <c r="U11" s="38"/>
      <c r="V11" s="38"/>
      <c r="W11" s="38"/>
      <c r="X11" s="38"/>
      <c r="Y11" s="38"/>
      <c r="Z11" s="38"/>
      <c r="AA11" s="38"/>
      <c r="AB11" s="38"/>
      <c r="AC11" s="38"/>
      <c r="AD11" s="38"/>
      <c r="AE11" s="38"/>
    </row>
    <row r="12" spans="1:31" s="2" customFormat="1" ht="12" customHeight="1">
      <c r="A12" s="38"/>
      <c r="B12" s="39"/>
      <c r="C12" s="38"/>
      <c r="D12" s="32" t="s">
        <v>21</v>
      </c>
      <c r="E12" s="38"/>
      <c r="F12" s="27" t="s">
        <v>22</v>
      </c>
      <c r="G12" s="38"/>
      <c r="H12" s="38"/>
      <c r="I12" s="121" t="s">
        <v>23</v>
      </c>
      <c r="J12" s="64" t="str">
        <f>'Rekapitulace stavby'!AN8</f>
        <v>29. 3. 2020</v>
      </c>
      <c r="K12" s="38"/>
      <c r="L12" s="120"/>
      <c r="S12" s="38"/>
      <c r="T12" s="38"/>
      <c r="U12" s="38"/>
      <c r="V12" s="38"/>
      <c r="W12" s="38"/>
      <c r="X12" s="38"/>
      <c r="Y12" s="38"/>
      <c r="Z12" s="38"/>
      <c r="AA12" s="38"/>
      <c r="AB12" s="38"/>
      <c r="AC12" s="38"/>
      <c r="AD12" s="38"/>
      <c r="AE12" s="38"/>
    </row>
    <row r="13" spans="1:31" s="2" customFormat="1" ht="10.8" customHeight="1">
      <c r="A13" s="38"/>
      <c r="B13" s="39"/>
      <c r="C13" s="38"/>
      <c r="D13" s="38"/>
      <c r="E13" s="38"/>
      <c r="F13" s="38"/>
      <c r="G13" s="38"/>
      <c r="H13" s="38"/>
      <c r="I13" s="119"/>
      <c r="J13" s="38"/>
      <c r="K13" s="38"/>
      <c r="L13" s="120"/>
      <c r="S13" s="38"/>
      <c r="T13" s="38"/>
      <c r="U13" s="38"/>
      <c r="V13" s="38"/>
      <c r="W13" s="38"/>
      <c r="X13" s="38"/>
      <c r="Y13" s="38"/>
      <c r="Z13" s="38"/>
      <c r="AA13" s="38"/>
      <c r="AB13" s="38"/>
      <c r="AC13" s="38"/>
      <c r="AD13" s="38"/>
      <c r="AE13" s="38"/>
    </row>
    <row r="14" spans="1:31" s="2" customFormat="1" ht="12" customHeight="1">
      <c r="A14" s="38"/>
      <c r="B14" s="39"/>
      <c r="C14" s="38"/>
      <c r="D14" s="32" t="s">
        <v>25</v>
      </c>
      <c r="E14" s="38"/>
      <c r="F14" s="38"/>
      <c r="G14" s="38"/>
      <c r="H14" s="38"/>
      <c r="I14" s="121" t="s">
        <v>26</v>
      </c>
      <c r="J14" s="27" t="s">
        <v>3</v>
      </c>
      <c r="K14" s="38"/>
      <c r="L14" s="120"/>
      <c r="S14" s="38"/>
      <c r="T14" s="38"/>
      <c r="U14" s="38"/>
      <c r="V14" s="38"/>
      <c r="W14" s="38"/>
      <c r="X14" s="38"/>
      <c r="Y14" s="38"/>
      <c r="Z14" s="38"/>
      <c r="AA14" s="38"/>
      <c r="AB14" s="38"/>
      <c r="AC14" s="38"/>
      <c r="AD14" s="38"/>
      <c r="AE14" s="38"/>
    </row>
    <row r="15" spans="1:31" s="2" customFormat="1" ht="18" customHeight="1">
      <c r="A15" s="38"/>
      <c r="B15" s="39"/>
      <c r="C15" s="38"/>
      <c r="D15" s="38"/>
      <c r="E15" s="27" t="s">
        <v>27</v>
      </c>
      <c r="F15" s="38"/>
      <c r="G15" s="38"/>
      <c r="H15" s="38"/>
      <c r="I15" s="121" t="s">
        <v>28</v>
      </c>
      <c r="J15" s="27" t="s">
        <v>3</v>
      </c>
      <c r="K15" s="38"/>
      <c r="L15" s="120"/>
      <c r="S15" s="38"/>
      <c r="T15" s="38"/>
      <c r="U15" s="38"/>
      <c r="V15" s="38"/>
      <c r="W15" s="38"/>
      <c r="X15" s="38"/>
      <c r="Y15" s="38"/>
      <c r="Z15" s="38"/>
      <c r="AA15" s="38"/>
      <c r="AB15" s="38"/>
      <c r="AC15" s="38"/>
      <c r="AD15" s="38"/>
      <c r="AE15" s="38"/>
    </row>
    <row r="16" spans="1:31" s="2" customFormat="1" ht="6.95" customHeight="1">
      <c r="A16" s="38"/>
      <c r="B16" s="39"/>
      <c r="C16" s="38"/>
      <c r="D16" s="38"/>
      <c r="E16" s="38"/>
      <c r="F16" s="38"/>
      <c r="G16" s="38"/>
      <c r="H16" s="38"/>
      <c r="I16" s="119"/>
      <c r="J16" s="38"/>
      <c r="K16" s="38"/>
      <c r="L16" s="120"/>
      <c r="S16" s="38"/>
      <c r="T16" s="38"/>
      <c r="U16" s="38"/>
      <c r="V16" s="38"/>
      <c r="W16" s="38"/>
      <c r="X16" s="38"/>
      <c r="Y16" s="38"/>
      <c r="Z16" s="38"/>
      <c r="AA16" s="38"/>
      <c r="AB16" s="38"/>
      <c r="AC16" s="38"/>
      <c r="AD16" s="38"/>
      <c r="AE16" s="38"/>
    </row>
    <row r="17" spans="1:31" s="2" customFormat="1" ht="12" customHeight="1">
      <c r="A17" s="38"/>
      <c r="B17" s="39"/>
      <c r="C17" s="38"/>
      <c r="D17" s="32" t="s">
        <v>29</v>
      </c>
      <c r="E17" s="38"/>
      <c r="F17" s="38"/>
      <c r="G17" s="38"/>
      <c r="H17" s="38"/>
      <c r="I17" s="121" t="s">
        <v>26</v>
      </c>
      <c r="J17" s="33" t="str">
        <f>'Rekapitulace stavby'!AN13</f>
        <v>Vyplň údaj</v>
      </c>
      <c r="K17" s="38"/>
      <c r="L17" s="120"/>
      <c r="S17" s="38"/>
      <c r="T17" s="38"/>
      <c r="U17" s="38"/>
      <c r="V17" s="38"/>
      <c r="W17" s="38"/>
      <c r="X17" s="38"/>
      <c r="Y17" s="38"/>
      <c r="Z17" s="38"/>
      <c r="AA17" s="38"/>
      <c r="AB17" s="38"/>
      <c r="AC17" s="38"/>
      <c r="AD17" s="38"/>
      <c r="AE17" s="38"/>
    </row>
    <row r="18" spans="1:31" s="2" customFormat="1" ht="18" customHeight="1">
      <c r="A18" s="38"/>
      <c r="B18" s="39"/>
      <c r="C18" s="38"/>
      <c r="D18" s="38"/>
      <c r="E18" s="33" t="str">
        <f>'Rekapitulace stavby'!E14</f>
        <v>Vyplň údaj</v>
      </c>
      <c r="F18" s="27"/>
      <c r="G18" s="27"/>
      <c r="H18" s="27"/>
      <c r="I18" s="121" t="s">
        <v>28</v>
      </c>
      <c r="J18" s="33" t="str">
        <f>'Rekapitulace stavby'!AN14</f>
        <v>Vyplň údaj</v>
      </c>
      <c r="K18" s="38"/>
      <c r="L18" s="120"/>
      <c r="S18" s="38"/>
      <c r="T18" s="38"/>
      <c r="U18" s="38"/>
      <c r="V18" s="38"/>
      <c r="W18" s="38"/>
      <c r="X18" s="38"/>
      <c r="Y18" s="38"/>
      <c r="Z18" s="38"/>
      <c r="AA18" s="38"/>
      <c r="AB18" s="38"/>
      <c r="AC18" s="38"/>
      <c r="AD18" s="38"/>
      <c r="AE18" s="38"/>
    </row>
    <row r="19" spans="1:31" s="2" customFormat="1" ht="6.95" customHeight="1">
      <c r="A19" s="38"/>
      <c r="B19" s="39"/>
      <c r="C19" s="38"/>
      <c r="D19" s="38"/>
      <c r="E19" s="38"/>
      <c r="F19" s="38"/>
      <c r="G19" s="38"/>
      <c r="H19" s="38"/>
      <c r="I19" s="119"/>
      <c r="J19" s="38"/>
      <c r="K19" s="38"/>
      <c r="L19" s="120"/>
      <c r="S19" s="38"/>
      <c r="T19" s="38"/>
      <c r="U19" s="38"/>
      <c r="V19" s="38"/>
      <c r="W19" s="38"/>
      <c r="X19" s="38"/>
      <c r="Y19" s="38"/>
      <c r="Z19" s="38"/>
      <c r="AA19" s="38"/>
      <c r="AB19" s="38"/>
      <c r="AC19" s="38"/>
      <c r="AD19" s="38"/>
      <c r="AE19" s="38"/>
    </row>
    <row r="20" spans="1:31" s="2" customFormat="1" ht="12" customHeight="1">
      <c r="A20" s="38"/>
      <c r="B20" s="39"/>
      <c r="C20" s="38"/>
      <c r="D20" s="32" t="s">
        <v>31</v>
      </c>
      <c r="E20" s="38"/>
      <c r="F20" s="38"/>
      <c r="G20" s="38"/>
      <c r="H20" s="38"/>
      <c r="I20" s="121" t="s">
        <v>26</v>
      </c>
      <c r="J20" s="27" t="s">
        <v>3</v>
      </c>
      <c r="K20" s="38"/>
      <c r="L20" s="120"/>
      <c r="S20" s="38"/>
      <c r="T20" s="38"/>
      <c r="U20" s="38"/>
      <c r="V20" s="38"/>
      <c r="W20" s="38"/>
      <c r="X20" s="38"/>
      <c r="Y20" s="38"/>
      <c r="Z20" s="38"/>
      <c r="AA20" s="38"/>
      <c r="AB20" s="38"/>
      <c r="AC20" s="38"/>
      <c r="AD20" s="38"/>
      <c r="AE20" s="38"/>
    </row>
    <row r="21" spans="1:31" s="2" customFormat="1" ht="18" customHeight="1">
      <c r="A21" s="38"/>
      <c r="B21" s="39"/>
      <c r="C21" s="38"/>
      <c r="D21" s="38"/>
      <c r="E21" s="27" t="s">
        <v>32</v>
      </c>
      <c r="F21" s="38"/>
      <c r="G21" s="38"/>
      <c r="H21" s="38"/>
      <c r="I21" s="121" t="s">
        <v>28</v>
      </c>
      <c r="J21" s="27" t="s">
        <v>3</v>
      </c>
      <c r="K21" s="38"/>
      <c r="L21" s="120"/>
      <c r="S21" s="38"/>
      <c r="T21" s="38"/>
      <c r="U21" s="38"/>
      <c r="V21" s="38"/>
      <c r="W21" s="38"/>
      <c r="X21" s="38"/>
      <c r="Y21" s="38"/>
      <c r="Z21" s="38"/>
      <c r="AA21" s="38"/>
      <c r="AB21" s="38"/>
      <c r="AC21" s="38"/>
      <c r="AD21" s="38"/>
      <c r="AE21" s="38"/>
    </row>
    <row r="22" spans="1:31" s="2" customFormat="1" ht="6.95" customHeight="1">
      <c r="A22" s="38"/>
      <c r="B22" s="39"/>
      <c r="C22" s="38"/>
      <c r="D22" s="38"/>
      <c r="E22" s="38"/>
      <c r="F22" s="38"/>
      <c r="G22" s="38"/>
      <c r="H22" s="38"/>
      <c r="I22" s="119"/>
      <c r="J22" s="38"/>
      <c r="K22" s="38"/>
      <c r="L22" s="120"/>
      <c r="S22" s="38"/>
      <c r="T22" s="38"/>
      <c r="U22" s="38"/>
      <c r="V22" s="38"/>
      <c r="W22" s="38"/>
      <c r="X22" s="38"/>
      <c r="Y22" s="38"/>
      <c r="Z22" s="38"/>
      <c r="AA22" s="38"/>
      <c r="AB22" s="38"/>
      <c r="AC22" s="38"/>
      <c r="AD22" s="38"/>
      <c r="AE22" s="38"/>
    </row>
    <row r="23" spans="1:31" s="2" customFormat="1" ht="12" customHeight="1">
      <c r="A23" s="38"/>
      <c r="B23" s="39"/>
      <c r="C23" s="38"/>
      <c r="D23" s="32" t="s">
        <v>34</v>
      </c>
      <c r="E23" s="38"/>
      <c r="F23" s="38"/>
      <c r="G23" s="38"/>
      <c r="H23" s="38"/>
      <c r="I23" s="121" t="s">
        <v>26</v>
      </c>
      <c r="J23" s="27" t="s">
        <v>3</v>
      </c>
      <c r="K23" s="38"/>
      <c r="L23" s="120"/>
      <c r="S23" s="38"/>
      <c r="T23" s="38"/>
      <c r="U23" s="38"/>
      <c r="V23" s="38"/>
      <c r="W23" s="38"/>
      <c r="X23" s="38"/>
      <c r="Y23" s="38"/>
      <c r="Z23" s="38"/>
      <c r="AA23" s="38"/>
      <c r="AB23" s="38"/>
      <c r="AC23" s="38"/>
      <c r="AD23" s="38"/>
      <c r="AE23" s="38"/>
    </row>
    <row r="24" spans="1:31" s="2" customFormat="1" ht="18" customHeight="1">
      <c r="A24" s="38"/>
      <c r="B24" s="39"/>
      <c r="C24" s="38"/>
      <c r="D24" s="38"/>
      <c r="E24" s="27" t="s">
        <v>35</v>
      </c>
      <c r="F24" s="38"/>
      <c r="G24" s="38"/>
      <c r="H24" s="38"/>
      <c r="I24" s="121" t="s">
        <v>28</v>
      </c>
      <c r="J24" s="27" t="s">
        <v>3</v>
      </c>
      <c r="K24" s="38"/>
      <c r="L24" s="120"/>
      <c r="S24" s="38"/>
      <c r="T24" s="38"/>
      <c r="U24" s="38"/>
      <c r="V24" s="38"/>
      <c r="W24" s="38"/>
      <c r="X24" s="38"/>
      <c r="Y24" s="38"/>
      <c r="Z24" s="38"/>
      <c r="AA24" s="38"/>
      <c r="AB24" s="38"/>
      <c r="AC24" s="38"/>
      <c r="AD24" s="38"/>
      <c r="AE24" s="38"/>
    </row>
    <row r="25" spans="1:31" s="2" customFormat="1" ht="6.95" customHeight="1">
      <c r="A25" s="38"/>
      <c r="B25" s="39"/>
      <c r="C25" s="38"/>
      <c r="D25" s="38"/>
      <c r="E25" s="38"/>
      <c r="F25" s="38"/>
      <c r="G25" s="38"/>
      <c r="H25" s="38"/>
      <c r="I25" s="119"/>
      <c r="J25" s="38"/>
      <c r="K25" s="38"/>
      <c r="L25" s="120"/>
      <c r="S25" s="38"/>
      <c r="T25" s="38"/>
      <c r="U25" s="38"/>
      <c r="V25" s="38"/>
      <c r="W25" s="38"/>
      <c r="X25" s="38"/>
      <c r="Y25" s="38"/>
      <c r="Z25" s="38"/>
      <c r="AA25" s="38"/>
      <c r="AB25" s="38"/>
      <c r="AC25" s="38"/>
      <c r="AD25" s="38"/>
      <c r="AE25" s="38"/>
    </row>
    <row r="26" spans="1:31" s="2" customFormat="1" ht="12" customHeight="1">
      <c r="A26" s="38"/>
      <c r="B26" s="39"/>
      <c r="C26" s="38"/>
      <c r="D26" s="32" t="s">
        <v>36</v>
      </c>
      <c r="E26" s="38"/>
      <c r="F26" s="38"/>
      <c r="G26" s="38"/>
      <c r="H26" s="38"/>
      <c r="I26" s="119"/>
      <c r="J26" s="38"/>
      <c r="K26" s="38"/>
      <c r="L26" s="120"/>
      <c r="S26" s="38"/>
      <c r="T26" s="38"/>
      <c r="U26" s="38"/>
      <c r="V26" s="38"/>
      <c r="W26" s="38"/>
      <c r="X26" s="38"/>
      <c r="Y26" s="38"/>
      <c r="Z26" s="38"/>
      <c r="AA26" s="38"/>
      <c r="AB26" s="38"/>
      <c r="AC26" s="38"/>
      <c r="AD26" s="38"/>
      <c r="AE26" s="38"/>
    </row>
    <row r="27" spans="1:31" s="8" customFormat="1" ht="16.5" customHeight="1">
      <c r="A27" s="122"/>
      <c r="B27" s="123"/>
      <c r="C27" s="122"/>
      <c r="D27" s="122"/>
      <c r="E27" s="36" t="s">
        <v>3</v>
      </c>
      <c r="F27" s="36"/>
      <c r="G27" s="36"/>
      <c r="H27" s="36"/>
      <c r="I27" s="124"/>
      <c r="J27" s="122"/>
      <c r="K27" s="122"/>
      <c r="L27" s="125"/>
      <c r="S27" s="122"/>
      <c r="T27" s="122"/>
      <c r="U27" s="122"/>
      <c r="V27" s="122"/>
      <c r="W27" s="122"/>
      <c r="X27" s="122"/>
      <c r="Y27" s="122"/>
      <c r="Z27" s="122"/>
      <c r="AA27" s="122"/>
      <c r="AB27" s="122"/>
      <c r="AC27" s="122"/>
      <c r="AD27" s="122"/>
      <c r="AE27" s="122"/>
    </row>
    <row r="28" spans="1:31" s="2" customFormat="1" ht="6.95" customHeight="1">
      <c r="A28" s="38"/>
      <c r="B28" s="39"/>
      <c r="C28" s="38"/>
      <c r="D28" s="38"/>
      <c r="E28" s="38"/>
      <c r="F28" s="38"/>
      <c r="G28" s="38"/>
      <c r="H28" s="38"/>
      <c r="I28" s="119"/>
      <c r="J28" s="38"/>
      <c r="K28" s="38"/>
      <c r="L28" s="120"/>
      <c r="S28" s="38"/>
      <c r="T28" s="38"/>
      <c r="U28" s="38"/>
      <c r="V28" s="38"/>
      <c r="W28" s="38"/>
      <c r="X28" s="38"/>
      <c r="Y28" s="38"/>
      <c r="Z28" s="38"/>
      <c r="AA28" s="38"/>
      <c r="AB28" s="38"/>
      <c r="AC28" s="38"/>
      <c r="AD28" s="38"/>
      <c r="AE28" s="38"/>
    </row>
    <row r="29" spans="1:31" s="2" customFormat="1" ht="6.95" customHeight="1">
      <c r="A29" s="38"/>
      <c r="B29" s="39"/>
      <c r="C29" s="38"/>
      <c r="D29" s="84"/>
      <c r="E29" s="84"/>
      <c r="F29" s="84"/>
      <c r="G29" s="84"/>
      <c r="H29" s="84"/>
      <c r="I29" s="126"/>
      <c r="J29" s="84"/>
      <c r="K29" s="84"/>
      <c r="L29" s="120"/>
      <c r="S29" s="38"/>
      <c r="T29" s="38"/>
      <c r="U29" s="38"/>
      <c r="V29" s="38"/>
      <c r="W29" s="38"/>
      <c r="X29" s="38"/>
      <c r="Y29" s="38"/>
      <c r="Z29" s="38"/>
      <c r="AA29" s="38"/>
      <c r="AB29" s="38"/>
      <c r="AC29" s="38"/>
      <c r="AD29" s="38"/>
      <c r="AE29" s="38"/>
    </row>
    <row r="30" spans="1:31" s="2" customFormat="1" ht="25.4" customHeight="1">
      <c r="A30" s="38"/>
      <c r="B30" s="39"/>
      <c r="C30" s="38"/>
      <c r="D30" s="127" t="s">
        <v>38</v>
      </c>
      <c r="E30" s="38"/>
      <c r="F30" s="38"/>
      <c r="G30" s="38"/>
      <c r="H30" s="38"/>
      <c r="I30" s="119"/>
      <c r="J30" s="90">
        <f>ROUND(J85,2)</f>
        <v>0</v>
      </c>
      <c r="K30" s="38"/>
      <c r="L30" s="120"/>
      <c r="S30" s="38"/>
      <c r="T30" s="38"/>
      <c r="U30" s="38"/>
      <c r="V30" s="38"/>
      <c r="W30" s="38"/>
      <c r="X30" s="38"/>
      <c r="Y30" s="38"/>
      <c r="Z30" s="38"/>
      <c r="AA30" s="38"/>
      <c r="AB30" s="38"/>
      <c r="AC30" s="38"/>
      <c r="AD30" s="38"/>
      <c r="AE30" s="38"/>
    </row>
    <row r="31" spans="1:31" s="2" customFormat="1" ht="6.95" customHeight="1">
      <c r="A31" s="38"/>
      <c r="B31" s="39"/>
      <c r="C31" s="38"/>
      <c r="D31" s="84"/>
      <c r="E31" s="84"/>
      <c r="F31" s="84"/>
      <c r="G31" s="84"/>
      <c r="H31" s="84"/>
      <c r="I31" s="126"/>
      <c r="J31" s="84"/>
      <c r="K31" s="84"/>
      <c r="L31" s="120"/>
      <c r="S31" s="38"/>
      <c r="T31" s="38"/>
      <c r="U31" s="38"/>
      <c r="V31" s="38"/>
      <c r="W31" s="38"/>
      <c r="X31" s="38"/>
      <c r="Y31" s="38"/>
      <c r="Z31" s="38"/>
      <c r="AA31" s="38"/>
      <c r="AB31" s="38"/>
      <c r="AC31" s="38"/>
      <c r="AD31" s="38"/>
      <c r="AE31" s="38"/>
    </row>
    <row r="32" spans="1:31" s="2" customFormat="1" ht="14.4" customHeight="1">
      <c r="A32" s="38"/>
      <c r="B32" s="39"/>
      <c r="C32" s="38"/>
      <c r="D32" s="38"/>
      <c r="E32" s="38"/>
      <c r="F32" s="43" t="s">
        <v>40</v>
      </c>
      <c r="G32" s="38"/>
      <c r="H32" s="38"/>
      <c r="I32" s="128" t="s">
        <v>39</v>
      </c>
      <c r="J32" s="43" t="s">
        <v>41</v>
      </c>
      <c r="K32" s="38"/>
      <c r="L32" s="120"/>
      <c r="S32" s="38"/>
      <c r="T32" s="38"/>
      <c r="U32" s="38"/>
      <c r="V32" s="38"/>
      <c r="W32" s="38"/>
      <c r="X32" s="38"/>
      <c r="Y32" s="38"/>
      <c r="Z32" s="38"/>
      <c r="AA32" s="38"/>
      <c r="AB32" s="38"/>
      <c r="AC32" s="38"/>
      <c r="AD32" s="38"/>
      <c r="AE32" s="38"/>
    </row>
    <row r="33" spans="1:31" s="2" customFormat="1" ht="14.4" customHeight="1">
      <c r="A33" s="38"/>
      <c r="B33" s="39"/>
      <c r="C33" s="38"/>
      <c r="D33" s="129" t="s">
        <v>42</v>
      </c>
      <c r="E33" s="32" t="s">
        <v>43</v>
      </c>
      <c r="F33" s="130">
        <f>ROUND((SUM(BE85:BE235)),2)</f>
        <v>0</v>
      </c>
      <c r="G33" s="38"/>
      <c r="H33" s="38"/>
      <c r="I33" s="131">
        <v>0.21</v>
      </c>
      <c r="J33" s="130">
        <f>ROUND(((SUM(BE85:BE235))*I33),2)</f>
        <v>0</v>
      </c>
      <c r="K33" s="38"/>
      <c r="L33" s="120"/>
      <c r="S33" s="38"/>
      <c r="T33" s="38"/>
      <c r="U33" s="38"/>
      <c r="V33" s="38"/>
      <c r="W33" s="38"/>
      <c r="X33" s="38"/>
      <c r="Y33" s="38"/>
      <c r="Z33" s="38"/>
      <c r="AA33" s="38"/>
      <c r="AB33" s="38"/>
      <c r="AC33" s="38"/>
      <c r="AD33" s="38"/>
      <c r="AE33" s="38"/>
    </row>
    <row r="34" spans="1:31" s="2" customFormat="1" ht="14.4" customHeight="1">
      <c r="A34" s="38"/>
      <c r="B34" s="39"/>
      <c r="C34" s="38"/>
      <c r="D34" s="38"/>
      <c r="E34" s="32" t="s">
        <v>44</v>
      </c>
      <c r="F34" s="130">
        <f>ROUND((SUM(BF85:BF235)),2)</f>
        <v>0</v>
      </c>
      <c r="G34" s="38"/>
      <c r="H34" s="38"/>
      <c r="I34" s="131">
        <v>0.15</v>
      </c>
      <c r="J34" s="130">
        <f>ROUND(((SUM(BF85:BF235))*I34),2)</f>
        <v>0</v>
      </c>
      <c r="K34" s="38"/>
      <c r="L34" s="120"/>
      <c r="S34" s="38"/>
      <c r="T34" s="38"/>
      <c r="U34" s="38"/>
      <c r="V34" s="38"/>
      <c r="W34" s="38"/>
      <c r="X34" s="38"/>
      <c r="Y34" s="38"/>
      <c r="Z34" s="38"/>
      <c r="AA34" s="38"/>
      <c r="AB34" s="38"/>
      <c r="AC34" s="38"/>
      <c r="AD34" s="38"/>
      <c r="AE34" s="38"/>
    </row>
    <row r="35" spans="1:31" s="2" customFormat="1" ht="14.4" customHeight="1" hidden="1">
      <c r="A35" s="38"/>
      <c r="B35" s="39"/>
      <c r="C35" s="38"/>
      <c r="D35" s="38"/>
      <c r="E35" s="32" t="s">
        <v>45</v>
      </c>
      <c r="F35" s="130">
        <f>ROUND((SUM(BG85:BG235)),2)</f>
        <v>0</v>
      </c>
      <c r="G35" s="38"/>
      <c r="H35" s="38"/>
      <c r="I35" s="131">
        <v>0.21</v>
      </c>
      <c r="J35" s="130">
        <f>0</f>
        <v>0</v>
      </c>
      <c r="K35" s="38"/>
      <c r="L35" s="120"/>
      <c r="S35" s="38"/>
      <c r="T35" s="38"/>
      <c r="U35" s="38"/>
      <c r="V35" s="38"/>
      <c r="W35" s="38"/>
      <c r="X35" s="38"/>
      <c r="Y35" s="38"/>
      <c r="Z35" s="38"/>
      <c r="AA35" s="38"/>
      <c r="AB35" s="38"/>
      <c r="AC35" s="38"/>
      <c r="AD35" s="38"/>
      <c r="AE35" s="38"/>
    </row>
    <row r="36" spans="1:31" s="2" customFormat="1" ht="14.4" customHeight="1" hidden="1">
      <c r="A36" s="38"/>
      <c r="B36" s="39"/>
      <c r="C36" s="38"/>
      <c r="D36" s="38"/>
      <c r="E36" s="32" t="s">
        <v>46</v>
      </c>
      <c r="F36" s="130">
        <f>ROUND((SUM(BH85:BH235)),2)</f>
        <v>0</v>
      </c>
      <c r="G36" s="38"/>
      <c r="H36" s="38"/>
      <c r="I36" s="131">
        <v>0.15</v>
      </c>
      <c r="J36" s="130">
        <f>0</f>
        <v>0</v>
      </c>
      <c r="K36" s="38"/>
      <c r="L36" s="120"/>
      <c r="S36" s="38"/>
      <c r="T36" s="38"/>
      <c r="U36" s="38"/>
      <c r="V36" s="38"/>
      <c r="W36" s="38"/>
      <c r="X36" s="38"/>
      <c r="Y36" s="38"/>
      <c r="Z36" s="38"/>
      <c r="AA36" s="38"/>
      <c r="AB36" s="38"/>
      <c r="AC36" s="38"/>
      <c r="AD36" s="38"/>
      <c r="AE36" s="38"/>
    </row>
    <row r="37" spans="1:31" s="2" customFormat="1" ht="14.4" customHeight="1" hidden="1">
      <c r="A37" s="38"/>
      <c r="B37" s="39"/>
      <c r="C37" s="38"/>
      <c r="D37" s="38"/>
      <c r="E37" s="32" t="s">
        <v>47</v>
      </c>
      <c r="F37" s="130">
        <f>ROUND((SUM(BI85:BI235)),2)</f>
        <v>0</v>
      </c>
      <c r="G37" s="38"/>
      <c r="H37" s="38"/>
      <c r="I37" s="131">
        <v>0</v>
      </c>
      <c r="J37" s="130">
        <f>0</f>
        <v>0</v>
      </c>
      <c r="K37" s="38"/>
      <c r="L37" s="120"/>
      <c r="S37" s="38"/>
      <c r="T37" s="38"/>
      <c r="U37" s="38"/>
      <c r="V37" s="38"/>
      <c r="W37" s="38"/>
      <c r="X37" s="38"/>
      <c r="Y37" s="38"/>
      <c r="Z37" s="38"/>
      <c r="AA37" s="38"/>
      <c r="AB37" s="38"/>
      <c r="AC37" s="38"/>
      <c r="AD37" s="38"/>
      <c r="AE37" s="38"/>
    </row>
    <row r="38" spans="1:31" s="2" customFormat="1" ht="6.95" customHeight="1">
      <c r="A38" s="38"/>
      <c r="B38" s="39"/>
      <c r="C38" s="38"/>
      <c r="D38" s="38"/>
      <c r="E38" s="38"/>
      <c r="F38" s="38"/>
      <c r="G38" s="38"/>
      <c r="H38" s="38"/>
      <c r="I38" s="119"/>
      <c r="J38" s="38"/>
      <c r="K38" s="38"/>
      <c r="L38" s="120"/>
      <c r="S38" s="38"/>
      <c r="T38" s="38"/>
      <c r="U38" s="38"/>
      <c r="V38" s="38"/>
      <c r="W38" s="38"/>
      <c r="X38" s="38"/>
      <c r="Y38" s="38"/>
      <c r="Z38" s="38"/>
      <c r="AA38" s="38"/>
      <c r="AB38" s="38"/>
      <c r="AC38" s="38"/>
      <c r="AD38" s="38"/>
      <c r="AE38" s="38"/>
    </row>
    <row r="39" spans="1:31" s="2" customFormat="1" ht="25.4" customHeight="1">
      <c r="A39" s="38"/>
      <c r="B39" s="39"/>
      <c r="C39" s="132"/>
      <c r="D39" s="133" t="s">
        <v>48</v>
      </c>
      <c r="E39" s="76"/>
      <c r="F39" s="76"/>
      <c r="G39" s="134" t="s">
        <v>49</v>
      </c>
      <c r="H39" s="135" t="s">
        <v>50</v>
      </c>
      <c r="I39" s="136"/>
      <c r="J39" s="137">
        <f>SUM(J30:J37)</f>
        <v>0</v>
      </c>
      <c r="K39" s="138"/>
      <c r="L39" s="120"/>
      <c r="S39" s="38"/>
      <c r="T39" s="38"/>
      <c r="U39" s="38"/>
      <c r="V39" s="38"/>
      <c r="W39" s="38"/>
      <c r="X39" s="38"/>
      <c r="Y39" s="38"/>
      <c r="Z39" s="38"/>
      <c r="AA39" s="38"/>
      <c r="AB39" s="38"/>
      <c r="AC39" s="38"/>
      <c r="AD39" s="38"/>
      <c r="AE39" s="38"/>
    </row>
    <row r="40" spans="1:31" s="2" customFormat="1" ht="14.4" customHeight="1">
      <c r="A40" s="38"/>
      <c r="B40" s="55"/>
      <c r="C40" s="56"/>
      <c r="D40" s="56"/>
      <c r="E40" s="56"/>
      <c r="F40" s="56"/>
      <c r="G40" s="56"/>
      <c r="H40" s="56"/>
      <c r="I40" s="139"/>
      <c r="J40" s="56"/>
      <c r="K40" s="56"/>
      <c r="L40" s="120"/>
      <c r="S40" s="38"/>
      <c r="T40" s="38"/>
      <c r="U40" s="38"/>
      <c r="V40" s="38"/>
      <c r="W40" s="38"/>
      <c r="X40" s="38"/>
      <c r="Y40" s="38"/>
      <c r="Z40" s="38"/>
      <c r="AA40" s="38"/>
      <c r="AB40" s="38"/>
      <c r="AC40" s="38"/>
      <c r="AD40" s="38"/>
      <c r="AE40" s="38"/>
    </row>
    <row r="44" spans="1:31" s="2" customFormat="1" ht="6.95" customHeight="1">
      <c r="A44" s="38"/>
      <c r="B44" s="57"/>
      <c r="C44" s="58"/>
      <c r="D44" s="58"/>
      <c r="E44" s="58"/>
      <c r="F44" s="58"/>
      <c r="G44" s="58"/>
      <c r="H44" s="58"/>
      <c r="I44" s="140"/>
      <c r="J44" s="58"/>
      <c r="K44" s="58"/>
      <c r="L44" s="120"/>
      <c r="S44" s="38"/>
      <c r="T44" s="38"/>
      <c r="U44" s="38"/>
      <c r="V44" s="38"/>
      <c r="W44" s="38"/>
      <c r="X44" s="38"/>
      <c r="Y44" s="38"/>
      <c r="Z44" s="38"/>
      <c r="AA44" s="38"/>
      <c r="AB44" s="38"/>
      <c r="AC44" s="38"/>
      <c r="AD44" s="38"/>
      <c r="AE44" s="38"/>
    </row>
    <row r="45" spans="1:31" s="2" customFormat="1" ht="24.95" customHeight="1">
      <c r="A45" s="38"/>
      <c r="B45" s="39"/>
      <c r="C45" s="23" t="s">
        <v>96</v>
      </c>
      <c r="D45" s="38"/>
      <c r="E45" s="38"/>
      <c r="F45" s="38"/>
      <c r="G45" s="38"/>
      <c r="H45" s="38"/>
      <c r="I45" s="119"/>
      <c r="J45" s="38"/>
      <c r="K45" s="38"/>
      <c r="L45" s="120"/>
      <c r="S45" s="38"/>
      <c r="T45" s="38"/>
      <c r="U45" s="38"/>
      <c r="V45" s="38"/>
      <c r="W45" s="38"/>
      <c r="X45" s="38"/>
      <c r="Y45" s="38"/>
      <c r="Z45" s="38"/>
      <c r="AA45" s="38"/>
      <c r="AB45" s="38"/>
      <c r="AC45" s="38"/>
      <c r="AD45" s="38"/>
      <c r="AE45" s="38"/>
    </row>
    <row r="46" spans="1:31" s="2" customFormat="1" ht="6.95" customHeight="1">
      <c r="A46" s="38"/>
      <c r="B46" s="39"/>
      <c r="C46" s="38"/>
      <c r="D46" s="38"/>
      <c r="E46" s="38"/>
      <c r="F46" s="38"/>
      <c r="G46" s="38"/>
      <c r="H46" s="38"/>
      <c r="I46" s="119"/>
      <c r="J46" s="38"/>
      <c r="K46" s="38"/>
      <c r="L46" s="120"/>
      <c r="S46" s="38"/>
      <c r="T46" s="38"/>
      <c r="U46" s="38"/>
      <c r="V46" s="38"/>
      <c r="W46" s="38"/>
      <c r="X46" s="38"/>
      <c r="Y46" s="38"/>
      <c r="Z46" s="38"/>
      <c r="AA46" s="38"/>
      <c r="AB46" s="38"/>
      <c r="AC46" s="38"/>
      <c r="AD46" s="38"/>
      <c r="AE46" s="38"/>
    </row>
    <row r="47" spans="1:31" s="2" customFormat="1" ht="12" customHeight="1">
      <c r="A47" s="38"/>
      <c r="B47" s="39"/>
      <c r="C47" s="32" t="s">
        <v>17</v>
      </c>
      <c r="D47" s="38"/>
      <c r="E47" s="38"/>
      <c r="F47" s="38"/>
      <c r="G47" s="38"/>
      <c r="H47" s="38"/>
      <c r="I47" s="119"/>
      <c r="J47" s="38"/>
      <c r="K47" s="38"/>
      <c r="L47" s="120"/>
      <c r="S47" s="38"/>
      <c r="T47" s="38"/>
      <c r="U47" s="38"/>
      <c r="V47" s="38"/>
      <c r="W47" s="38"/>
      <c r="X47" s="38"/>
      <c r="Y47" s="38"/>
      <c r="Z47" s="38"/>
      <c r="AA47" s="38"/>
      <c r="AB47" s="38"/>
      <c r="AC47" s="38"/>
      <c r="AD47" s="38"/>
      <c r="AE47" s="38"/>
    </row>
    <row r="48" spans="1:31" s="2" customFormat="1" ht="16.5" customHeight="1">
      <c r="A48" s="38"/>
      <c r="B48" s="39"/>
      <c r="C48" s="38"/>
      <c r="D48" s="38"/>
      <c r="E48" s="118" t="str">
        <f>E7</f>
        <v>ON JIČÍN - VÝMĚNA PODLAHOVÝCH KRYTIN</v>
      </c>
      <c r="F48" s="32"/>
      <c r="G48" s="32"/>
      <c r="H48" s="32"/>
      <c r="I48" s="119"/>
      <c r="J48" s="38"/>
      <c r="K48" s="38"/>
      <c r="L48" s="120"/>
      <c r="S48" s="38"/>
      <c r="T48" s="38"/>
      <c r="U48" s="38"/>
      <c r="V48" s="38"/>
      <c r="W48" s="38"/>
      <c r="X48" s="38"/>
      <c r="Y48" s="38"/>
      <c r="Z48" s="38"/>
      <c r="AA48" s="38"/>
      <c r="AB48" s="38"/>
      <c r="AC48" s="38"/>
      <c r="AD48" s="38"/>
      <c r="AE48" s="38"/>
    </row>
    <row r="49" spans="1:31" s="2" customFormat="1" ht="12" customHeight="1">
      <c r="A49" s="38"/>
      <c r="B49" s="39"/>
      <c r="C49" s="32" t="s">
        <v>94</v>
      </c>
      <c r="D49" s="38"/>
      <c r="E49" s="38"/>
      <c r="F49" s="38"/>
      <c r="G49" s="38"/>
      <c r="H49" s="38"/>
      <c r="I49" s="119"/>
      <c r="J49" s="38"/>
      <c r="K49" s="38"/>
      <c r="L49" s="120"/>
      <c r="S49" s="38"/>
      <c r="T49" s="38"/>
      <c r="U49" s="38"/>
      <c r="V49" s="38"/>
      <c r="W49" s="38"/>
      <c r="X49" s="38"/>
      <c r="Y49" s="38"/>
      <c r="Z49" s="38"/>
      <c r="AA49" s="38"/>
      <c r="AB49" s="38"/>
      <c r="AC49" s="38"/>
      <c r="AD49" s="38"/>
      <c r="AE49" s="38"/>
    </row>
    <row r="50" spans="1:31" s="2" customFormat="1" ht="16.5" customHeight="1">
      <c r="A50" s="38"/>
      <c r="B50" s="39"/>
      <c r="C50" s="38"/>
      <c r="D50" s="38"/>
      <c r="E50" s="62" t="str">
        <f>E9</f>
        <v>02 - VÝMĚNA PDLAHOVÝCH KRYTIN V MÍSTNOSTECH CENTRÁLNÍCH OPERAČNÍCH SÁLŮ V POO A</v>
      </c>
      <c r="F50" s="38"/>
      <c r="G50" s="38"/>
      <c r="H50" s="38"/>
      <c r="I50" s="119"/>
      <c r="J50" s="38"/>
      <c r="K50" s="38"/>
      <c r="L50" s="120"/>
      <c r="S50" s="38"/>
      <c r="T50" s="38"/>
      <c r="U50" s="38"/>
      <c r="V50" s="38"/>
      <c r="W50" s="38"/>
      <c r="X50" s="38"/>
      <c r="Y50" s="38"/>
      <c r="Z50" s="38"/>
      <c r="AA50" s="38"/>
      <c r="AB50" s="38"/>
      <c r="AC50" s="38"/>
      <c r="AD50" s="38"/>
      <c r="AE50" s="38"/>
    </row>
    <row r="51" spans="1:31" s="2" customFormat="1" ht="6.95" customHeight="1">
      <c r="A51" s="38"/>
      <c r="B51" s="39"/>
      <c r="C51" s="38"/>
      <c r="D51" s="38"/>
      <c r="E51" s="38"/>
      <c r="F51" s="38"/>
      <c r="G51" s="38"/>
      <c r="H51" s="38"/>
      <c r="I51" s="119"/>
      <c r="J51" s="38"/>
      <c r="K51" s="38"/>
      <c r="L51" s="120"/>
      <c r="S51" s="38"/>
      <c r="T51" s="38"/>
      <c r="U51" s="38"/>
      <c r="V51" s="38"/>
      <c r="W51" s="38"/>
      <c r="X51" s="38"/>
      <c r="Y51" s="38"/>
      <c r="Z51" s="38"/>
      <c r="AA51" s="38"/>
      <c r="AB51" s="38"/>
      <c r="AC51" s="38"/>
      <c r="AD51" s="38"/>
      <c r="AE51" s="38"/>
    </row>
    <row r="52" spans="1:31" s="2" customFormat="1" ht="12" customHeight="1">
      <c r="A52" s="38"/>
      <c r="B52" s="39"/>
      <c r="C52" s="32" t="s">
        <v>21</v>
      </c>
      <c r="D52" s="38"/>
      <c r="E52" s="38"/>
      <c r="F52" s="27" t="str">
        <f>F12</f>
        <v>JIČÍN</v>
      </c>
      <c r="G52" s="38"/>
      <c r="H52" s="38"/>
      <c r="I52" s="121" t="s">
        <v>23</v>
      </c>
      <c r="J52" s="64" t="str">
        <f>IF(J12="","",J12)</f>
        <v>29. 3. 2020</v>
      </c>
      <c r="K52" s="38"/>
      <c r="L52" s="120"/>
      <c r="S52" s="38"/>
      <c r="T52" s="38"/>
      <c r="U52" s="38"/>
      <c r="V52" s="38"/>
      <c r="W52" s="38"/>
      <c r="X52" s="38"/>
      <c r="Y52" s="38"/>
      <c r="Z52" s="38"/>
      <c r="AA52" s="38"/>
      <c r="AB52" s="38"/>
      <c r="AC52" s="38"/>
      <c r="AD52" s="38"/>
      <c r="AE52" s="38"/>
    </row>
    <row r="53" spans="1:31" s="2" customFormat="1" ht="6.95" customHeight="1">
      <c r="A53" s="38"/>
      <c r="B53" s="39"/>
      <c r="C53" s="38"/>
      <c r="D53" s="38"/>
      <c r="E53" s="38"/>
      <c r="F53" s="38"/>
      <c r="G53" s="38"/>
      <c r="H53" s="38"/>
      <c r="I53" s="119"/>
      <c r="J53" s="38"/>
      <c r="K53" s="38"/>
      <c r="L53" s="120"/>
      <c r="S53" s="38"/>
      <c r="T53" s="38"/>
      <c r="U53" s="38"/>
      <c r="V53" s="38"/>
      <c r="W53" s="38"/>
      <c r="X53" s="38"/>
      <c r="Y53" s="38"/>
      <c r="Z53" s="38"/>
      <c r="AA53" s="38"/>
      <c r="AB53" s="38"/>
      <c r="AC53" s="38"/>
      <c r="AD53" s="38"/>
      <c r="AE53" s="38"/>
    </row>
    <row r="54" spans="1:31" s="2" customFormat="1" ht="15.15" customHeight="1">
      <c r="A54" s="38"/>
      <c r="B54" s="39"/>
      <c r="C54" s="32" t="s">
        <v>25</v>
      </c>
      <c r="D54" s="38"/>
      <c r="E54" s="38"/>
      <c r="F54" s="27" t="str">
        <f>E15</f>
        <v>KRÁLOVÉHRADECKÝ KRAJ</v>
      </c>
      <c r="G54" s="38"/>
      <c r="H54" s="38"/>
      <c r="I54" s="121" t="s">
        <v>31</v>
      </c>
      <c r="J54" s="36" t="str">
        <f>E21</f>
        <v>-----</v>
      </c>
      <c r="K54" s="38"/>
      <c r="L54" s="120"/>
      <c r="S54" s="38"/>
      <c r="T54" s="38"/>
      <c r="U54" s="38"/>
      <c r="V54" s="38"/>
      <c r="W54" s="38"/>
      <c r="X54" s="38"/>
      <c r="Y54" s="38"/>
      <c r="Z54" s="38"/>
      <c r="AA54" s="38"/>
      <c r="AB54" s="38"/>
      <c r="AC54" s="38"/>
      <c r="AD54" s="38"/>
      <c r="AE54" s="38"/>
    </row>
    <row r="55" spans="1:31" s="2" customFormat="1" ht="25.65" customHeight="1">
      <c r="A55" s="38"/>
      <c r="B55" s="39"/>
      <c r="C55" s="32" t="s">
        <v>29</v>
      </c>
      <c r="D55" s="38"/>
      <c r="E55" s="38"/>
      <c r="F55" s="27" t="str">
        <f>IF(E18="","",E18)</f>
        <v>Vyplň údaj</v>
      </c>
      <c r="G55" s="38"/>
      <c r="H55" s="38"/>
      <c r="I55" s="121" t="s">
        <v>34</v>
      </c>
      <c r="J55" s="36" t="str">
        <f>E24</f>
        <v>ING. LUBOŠ KASPER</v>
      </c>
      <c r="K55" s="38"/>
      <c r="L55" s="120"/>
      <c r="S55" s="38"/>
      <c r="T55" s="38"/>
      <c r="U55" s="38"/>
      <c r="V55" s="38"/>
      <c r="W55" s="38"/>
      <c r="X55" s="38"/>
      <c r="Y55" s="38"/>
      <c r="Z55" s="38"/>
      <c r="AA55" s="38"/>
      <c r="AB55" s="38"/>
      <c r="AC55" s="38"/>
      <c r="AD55" s="38"/>
      <c r="AE55" s="38"/>
    </row>
    <row r="56" spans="1:31" s="2" customFormat="1" ht="10.3" customHeight="1">
      <c r="A56" s="38"/>
      <c r="B56" s="39"/>
      <c r="C56" s="38"/>
      <c r="D56" s="38"/>
      <c r="E56" s="38"/>
      <c r="F56" s="38"/>
      <c r="G56" s="38"/>
      <c r="H56" s="38"/>
      <c r="I56" s="119"/>
      <c r="J56" s="38"/>
      <c r="K56" s="38"/>
      <c r="L56" s="120"/>
      <c r="S56" s="38"/>
      <c r="T56" s="38"/>
      <c r="U56" s="38"/>
      <c r="V56" s="38"/>
      <c r="W56" s="38"/>
      <c r="X56" s="38"/>
      <c r="Y56" s="38"/>
      <c r="Z56" s="38"/>
      <c r="AA56" s="38"/>
      <c r="AB56" s="38"/>
      <c r="AC56" s="38"/>
      <c r="AD56" s="38"/>
      <c r="AE56" s="38"/>
    </row>
    <row r="57" spans="1:31" s="2" customFormat="1" ht="29.25" customHeight="1">
      <c r="A57" s="38"/>
      <c r="B57" s="39"/>
      <c r="C57" s="141" t="s">
        <v>97</v>
      </c>
      <c r="D57" s="132"/>
      <c r="E57" s="132"/>
      <c r="F57" s="132"/>
      <c r="G57" s="132"/>
      <c r="H57" s="132"/>
      <c r="I57" s="142"/>
      <c r="J57" s="143" t="s">
        <v>98</v>
      </c>
      <c r="K57" s="132"/>
      <c r="L57" s="120"/>
      <c r="S57" s="38"/>
      <c r="T57" s="38"/>
      <c r="U57" s="38"/>
      <c r="V57" s="38"/>
      <c r="W57" s="38"/>
      <c r="X57" s="38"/>
      <c r="Y57" s="38"/>
      <c r="Z57" s="38"/>
      <c r="AA57" s="38"/>
      <c r="AB57" s="38"/>
      <c r="AC57" s="38"/>
      <c r="AD57" s="38"/>
      <c r="AE57" s="38"/>
    </row>
    <row r="58" spans="1:31" s="2" customFormat="1" ht="10.3" customHeight="1">
      <c r="A58" s="38"/>
      <c r="B58" s="39"/>
      <c r="C58" s="38"/>
      <c r="D58" s="38"/>
      <c r="E58" s="38"/>
      <c r="F58" s="38"/>
      <c r="G58" s="38"/>
      <c r="H58" s="38"/>
      <c r="I58" s="119"/>
      <c r="J58" s="38"/>
      <c r="K58" s="38"/>
      <c r="L58" s="120"/>
      <c r="S58" s="38"/>
      <c r="T58" s="38"/>
      <c r="U58" s="38"/>
      <c r="V58" s="38"/>
      <c r="W58" s="38"/>
      <c r="X58" s="38"/>
      <c r="Y58" s="38"/>
      <c r="Z58" s="38"/>
      <c r="AA58" s="38"/>
      <c r="AB58" s="38"/>
      <c r="AC58" s="38"/>
      <c r="AD58" s="38"/>
      <c r="AE58" s="38"/>
    </row>
    <row r="59" spans="1:47" s="2" customFormat="1" ht="22.8" customHeight="1">
      <c r="A59" s="38"/>
      <c r="B59" s="39"/>
      <c r="C59" s="144" t="s">
        <v>70</v>
      </c>
      <c r="D59" s="38"/>
      <c r="E59" s="38"/>
      <c r="F59" s="38"/>
      <c r="G59" s="38"/>
      <c r="H59" s="38"/>
      <c r="I59" s="119"/>
      <c r="J59" s="90">
        <f>J85</f>
        <v>0</v>
      </c>
      <c r="K59" s="38"/>
      <c r="L59" s="120"/>
      <c r="S59" s="38"/>
      <c r="T59" s="38"/>
      <c r="U59" s="38"/>
      <c r="V59" s="38"/>
      <c r="W59" s="38"/>
      <c r="X59" s="38"/>
      <c r="Y59" s="38"/>
      <c r="Z59" s="38"/>
      <c r="AA59" s="38"/>
      <c r="AB59" s="38"/>
      <c r="AC59" s="38"/>
      <c r="AD59" s="38"/>
      <c r="AE59" s="38"/>
      <c r="AU59" s="19" t="s">
        <v>99</v>
      </c>
    </row>
    <row r="60" spans="1:31" s="9" customFormat="1" ht="24.95" customHeight="1">
      <c r="A60" s="9"/>
      <c r="B60" s="145"/>
      <c r="C60" s="9"/>
      <c r="D60" s="146" t="s">
        <v>100</v>
      </c>
      <c r="E60" s="147"/>
      <c r="F60" s="147"/>
      <c r="G60" s="147"/>
      <c r="H60" s="147"/>
      <c r="I60" s="148"/>
      <c r="J60" s="149">
        <f>J86</f>
        <v>0</v>
      </c>
      <c r="K60" s="9"/>
      <c r="L60" s="145"/>
      <c r="S60" s="9"/>
      <c r="T60" s="9"/>
      <c r="U60" s="9"/>
      <c r="V60" s="9"/>
      <c r="W60" s="9"/>
      <c r="X60" s="9"/>
      <c r="Y60" s="9"/>
      <c r="Z60" s="9"/>
      <c r="AA60" s="9"/>
      <c r="AB60" s="9"/>
      <c r="AC60" s="9"/>
      <c r="AD60" s="9"/>
      <c r="AE60" s="9"/>
    </row>
    <row r="61" spans="1:31" s="10" customFormat="1" ht="19.9" customHeight="1">
      <c r="A61" s="10"/>
      <c r="B61" s="150"/>
      <c r="C61" s="10"/>
      <c r="D61" s="151" t="s">
        <v>101</v>
      </c>
      <c r="E61" s="152"/>
      <c r="F61" s="152"/>
      <c r="G61" s="152"/>
      <c r="H61" s="152"/>
      <c r="I61" s="153"/>
      <c r="J61" s="154">
        <f>J87</f>
        <v>0</v>
      </c>
      <c r="K61" s="10"/>
      <c r="L61" s="150"/>
      <c r="S61" s="10"/>
      <c r="T61" s="10"/>
      <c r="U61" s="10"/>
      <c r="V61" s="10"/>
      <c r="W61" s="10"/>
      <c r="X61" s="10"/>
      <c r="Y61" s="10"/>
      <c r="Z61" s="10"/>
      <c r="AA61" s="10"/>
      <c r="AB61" s="10"/>
      <c r="AC61" s="10"/>
      <c r="AD61" s="10"/>
      <c r="AE61" s="10"/>
    </row>
    <row r="62" spans="1:31" s="9" customFormat="1" ht="24.95" customHeight="1">
      <c r="A62" s="9"/>
      <c r="B62" s="145"/>
      <c r="C62" s="9"/>
      <c r="D62" s="146" t="s">
        <v>102</v>
      </c>
      <c r="E62" s="147"/>
      <c r="F62" s="147"/>
      <c r="G62" s="147"/>
      <c r="H62" s="147"/>
      <c r="I62" s="148"/>
      <c r="J62" s="149">
        <f>J97</f>
        <v>0</v>
      </c>
      <c r="K62" s="9"/>
      <c r="L62" s="145"/>
      <c r="S62" s="9"/>
      <c r="T62" s="9"/>
      <c r="U62" s="9"/>
      <c r="V62" s="9"/>
      <c r="W62" s="9"/>
      <c r="X62" s="9"/>
      <c r="Y62" s="9"/>
      <c r="Z62" s="9"/>
      <c r="AA62" s="9"/>
      <c r="AB62" s="9"/>
      <c r="AC62" s="9"/>
      <c r="AD62" s="9"/>
      <c r="AE62" s="9"/>
    </row>
    <row r="63" spans="1:31" s="10" customFormat="1" ht="19.9" customHeight="1">
      <c r="A63" s="10"/>
      <c r="B63" s="150"/>
      <c r="C63" s="10"/>
      <c r="D63" s="151" t="s">
        <v>103</v>
      </c>
      <c r="E63" s="152"/>
      <c r="F63" s="152"/>
      <c r="G63" s="152"/>
      <c r="H63" s="152"/>
      <c r="I63" s="153"/>
      <c r="J63" s="154">
        <f>J98</f>
        <v>0</v>
      </c>
      <c r="K63" s="10"/>
      <c r="L63" s="150"/>
      <c r="S63" s="10"/>
      <c r="T63" s="10"/>
      <c r="U63" s="10"/>
      <c r="V63" s="10"/>
      <c r="W63" s="10"/>
      <c r="X63" s="10"/>
      <c r="Y63" s="10"/>
      <c r="Z63" s="10"/>
      <c r="AA63" s="10"/>
      <c r="AB63" s="10"/>
      <c r="AC63" s="10"/>
      <c r="AD63" s="10"/>
      <c r="AE63" s="10"/>
    </row>
    <row r="64" spans="1:31" s="10" customFormat="1" ht="19.9" customHeight="1">
      <c r="A64" s="10"/>
      <c r="B64" s="150"/>
      <c r="C64" s="10"/>
      <c r="D64" s="151" t="s">
        <v>104</v>
      </c>
      <c r="E64" s="152"/>
      <c r="F64" s="152"/>
      <c r="G64" s="152"/>
      <c r="H64" s="152"/>
      <c r="I64" s="153"/>
      <c r="J64" s="154">
        <f>J107</f>
        <v>0</v>
      </c>
      <c r="K64" s="10"/>
      <c r="L64" s="150"/>
      <c r="S64" s="10"/>
      <c r="T64" s="10"/>
      <c r="U64" s="10"/>
      <c r="V64" s="10"/>
      <c r="W64" s="10"/>
      <c r="X64" s="10"/>
      <c r="Y64" s="10"/>
      <c r="Z64" s="10"/>
      <c r="AA64" s="10"/>
      <c r="AB64" s="10"/>
      <c r="AC64" s="10"/>
      <c r="AD64" s="10"/>
      <c r="AE64" s="10"/>
    </row>
    <row r="65" spans="1:31" s="10" customFormat="1" ht="19.9" customHeight="1">
      <c r="A65" s="10"/>
      <c r="B65" s="150"/>
      <c r="C65" s="10"/>
      <c r="D65" s="151" t="s">
        <v>105</v>
      </c>
      <c r="E65" s="152"/>
      <c r="F65" s="152"/>
      <c r="G65" s="152"/>
      <c r="H65" s="152"/>
      <c r="I65" s="153"/>
      <c r="J65" s="154">
        <f>J231</f>
        <v>0</v>
      </c>
      <c r="K65" s="10"/>
      <c r="L65" s="150"/>
      <c r="S65" s="10"/>
      <c r="T65" s="10"/>
      <c r="U65" s="10"/>
      <c r="V65" s="10"/>
      <c r="W65" s="10"/>
      <c r="X65" s="10"/>
      <c r="Y65" s="10"/>
      <c r="Z65" s="10"/>
      <c r="AA65" s="10"/>
      <c r="AB65" s="10"/>
      <c r="AC65" s="10"/>
      <c r="AD65" s="10"/>
      <c r="AE65" s="10"/>
    </row>
    <row r="66" spans="1:31" s="2" customFormat="1" ht="21.8" customHeight="1">
      <c r="A66" s="38"/>
      <c r="B66" s="39"/>
      <c r="C66" s="38"/>
      <c r="D66" s="38"/>
      <c r="E66" s="38"/>
      <c r="F66" s="38"/>
      <c r="G66" s="38"/>
      <c r="H66" s="38"/>
      <c r="I66" s="119"/>
      <c r="J66" s="38"/>
      <c r="K66" s="38"/>
      <c r="L66" s="120"/>
      <c r="S66" s="38"/>
      <c r="T66" s="38"/>
      <c r="U66" s="38"/>
      <c r="V66" s="38"/>
      <c r="W66" s="38"/>
      <c r="X66" s="38"/>
      <c r="Y66" s="38"/>
      <c r="Z66" s="38"/>
      <c r="AA66" s="38"/>
      <c r="AB66" s="38"/>
      <c r="AC66" s="38"/>
      <c r="AD66" s="38"/>
      <c r="AE66" s="38"/>
    </row>
    <row r="67" spans="1:31" s="2" customFormat="1" ht="6.95" customHeight="1">
      <c r="A67" s="38"/>
      <c r="B67" s="55"/>
      <c r="C67" s="56"/>
      <c r="D67" s="56"/>
      <c r="E67" s="56"/>
      <c r="F67" s="56"/>
      <c r="G67" s="56"/>
      <c r="H67" s="56"/>
      <c r="I67" s="139"/>
      <c r="J67" s="56"/>
      <c r="K67" s="56"/>
      <c r="L67" s="120"/>
      <c r="S67" s="38"/>
      <c r="T67" s="38"/>
      <c r="U67" s="38"/>
      <c r="V67" s="38"/>
      <c r="W67" s="38"/>
      <c r="X67" s="38"/>
      <c r="Y67" s="38"/>
      <c r="Z67" s="38"/>
      <c r="AA67" s="38"/>
      <c r="AB67" s="38"/>
      <c r="AC67" s="38"/>
      <c r="AD67" s="38"/>
      <c r="AE67" s="38"/>
    </row>
    <row r="71" spans="1:31" s="2" customFormat="1" ht="6.95" customHeight="1">
      <c r="A71" s="38"/>
      <c r="B71" s="57"/>
      <c r="C71" s="58"/>
      <c r="D71" s="58"/>
      <c r="E71" s="58"/>
      <c r="F71" s="58"/>
      <c r="G71" s="58"/>
      <c r="H71" s="58"/>
      <c r="I71" s="140"/>
      <c r="J71" s="58"/>
      <c r="K71" s="58"/>
      <c r="L71" s="120"/>
      <c r="S71" s="38"/>
      <c r="T71" s="38"/>
      <c r="U71" s="38"/>
      <c r="V71" s="38"/>
      <c r="W71" s="38"/>
      <c r="X71" s="38"/>
      <c r="Y71" s="38"/>
      <c r="Z71" s="38"/>
      <c r="AA71" s="38"/>
      <c r="AB71" s="38"/>
      <c r="AC71" s="38"/>
      <c r="AD71" s="38"/>
      <c r="AE71" s="38"/>
    </row>
    <row r="72" spans="1:31" s="2" customFormat="1" ht="24.95" customHeight="1">
      <c r="A72" s="38"/>
      <c r="B72" s="39"/>
      <c r="C72" s="23" t="s">
        <v>106</v>
      </c>
      <c r="D72" s="38"/>
      <c r="E72" s="38"/>
      <c r="F72" s="38"/>
      <c r="G72" s="38"/>
      <c r="H72" s="38"/>
      <c r="I72" s="119"/>
      <c r="J72" s="38"/>
      <c r="K72" s="38"/>
      <c r="L72" s="120"/>
      <c r="S72" s="38"/>
      <c r="T72" s="38"/>
      <c r="U72" s="38"/>
      <c r="V72" s="38"/>
      <c r="W72" s="38"/>
      <c r="X72" s="38"/>
      <c r="Y72" s="38"/>
      <c r="Z72" s="38"/>
      <c r="AA72" s="38"/>
      <c r="AB72" s="38"/>
      <c r="AC72" s="38"/>
      <c r="AD72" s="38"/>
      <c r="AE72" s="38"/>
    </row>
    <row r="73" spans="1:31" s="2" customFormat="1" ht="6.95" customHeight="1">
      <c r="A73" s="38"/>
      <c r="B73" s="39"/>
      <c r="C73" s="38"/>
      <c r="D73" s="38"/>
      <c r="E73" s="38"/>
      <c r="F73" s="38"/>
      <c r="G73" s="38"/>
      <c r="H73" s="38"/>
      <c r="I73" s="119"/>
      <c r="J73" s="38"/>
      <c r="K73" s="38"/>
      <c r="L73" s="120"/>
      <c r="S73" s="38"/>
      <c r="T73" s="38"/>
      <c r="U73" s="38"/>
      <c r="V73" s="38"/>
      <c r="W73" s="38"/>
      <c r="X73" s="38"/>
      <c r="Y73" s="38"/>
      <c r="Z73" s="38"/>
      <c r="AA73" s="38"/>
      <c r="AB73" s="38"/>
      <c r="AC73" s="38"/>
      <c r="AD73" s="38"/>
      <c r="AE73" s="38"/>
    </row>
    <row r="74" spans="1:31" s="2" customFormat="1" ht="12" customHeight="1">
      <c r="A74" s="38"/>
      <c r="B74" s="39"/>
      <c r="C74" s="32" t="s">
        <v>17</v>
      </c>
      <c r="D74" s="38"/>
      <c r="E74" s="38"/>
      <c r="F74" s="38"/>
      <c r="G74" s="38"/>
      <c r="H74" s="38"/>
      <c r="I74" s="119"/>
      <c r="J74" s="38"/>
      <c r="K74" s="38"/>
      <c r="L74" s="120"/>
      <c r="S74" s="38"/>
      <c r="T74" s="38"/>
      <c r="U74" s="38"/>
      <c r="V74" s="38"/>
      <c r="W74" s="38"/>
      <c r="X74" s="38"/>
      <c r="Y74" s="38"/>
      <c r="Z74" s="38"/>
      <c r="AA74" s="38"/>
      <c r="AB74" s="38"/>
      <c r="AC74" s="38"/>
      <c r="AD74" s="38"/>
      <c r="AE74" s="38"/>
    </row>
    <row r="75" spans="1:31" s="2" customFormat="1" ht="16.5" customHeight="1">
      <c r="A75" s="38"/>
      <c r="B75" s="39"/>
      <c r="C75" s="38"/>
      <c r="D75" s="38"/>
      <c r="E75" s="118" t="str">
        <f>E7</f>
        <v>ON JIČÍN - VÝMĚNA PODLAHOVÝCH KRYTIN</v>
      </c>
      <c r="F75" s="32"/>
      <c r="G75" s="32"/>
      <c r="H75" s="32"/>
      <c r="I75" s="119"/>
      <c r="J75" s="38"/>
      <c r="K75" s="38"/>
      <c r="L75" s="120"/>
      <c r="S75" s="38"/>
      <c r="T75" s="38"/>
      <c r="U75" s="38"/>
      <c r="V75" s="38"/>
      <c r="W75" s="38"/>
      <c r="X75" s="38"/>
      <c r="Y75" s="38"/>
      <c r="Z75" s="38"/>
      <c r="AA75" s="38"/>
      <c r="AB75" s="38"/>
      <c r="AC75" s="38"/>
      <c r="AD75" s="38"/>
      <c r="AE75" s="38"/>
    </row>
    <row r="76" spans="1:31" s="2" customFormat="1" ht="12" customHeight="1">
      <c r="A76" s="38"/>
      <c r="B76" s="39"/>
      <c r="C76" s="32" t="s">
        <v>94</v>
      </c>
      <c r="D76" s="38"/>
      <c r="E76" s="38"/>
      <c r="F76" s="38"/>
      <c r="G76" s="38"/>
      <c r="H76" s="38"/>
      <c r="I76" s="119"/>
      <c r="J76" s="38"/>
      <c r="K76" s="38"/>
      <c r="L76" s="120"/>
      <c r="S76" s="38"/>
      <c r="T76" s="38"/>
      <c r="U76" s="38"/>
      <c r="V76" s="38"/>
      <c r="W76" s="38"/>
      <c r="X76" s="38"/>
      <c r="Y76" s="38"/>
      <c r="Z76" s="38"/>
      <c r="AA76" s="38"/>
      <c r="AB76" s="38"/>
      <c r="AC76" s="38"/>
      <c r="AD76" s="38"/>
      <c r="AE76" s="38"/>
    </row>
    <row r="77" spans="1:31" s="2" customFormat="1" ht="16.5" customHeight="1">
      <c r="A77" s="38"/>
      <c r="B77" s="39"/>
      <c r="C77" s="38"/>
      <c r="D77" s="38"/>
      <c r="E77" s="62" t="str">
        <f>E9</f>
        <v>02 - VÝMĚNA PDLAHOVÝCH KRYTIN V MÍSTNOSTECH CENTRÁLNÍCH OPERAČNÍCH SÁLŮ V POO A</v>
      </c>
      <c r="F77" s="38"/>
      <c r="G77" s="38"/>
      <c r="H77" s="38"/>
      <c r="I77" s="119"/>
      <c r="J77" s="38"/>
      <c r="K77" s="38"/>
      <c r="L77" s="120"/>
      <c r="S77" s="38"/>
      <c r="T77" s="38"/>
      <c r="U77" s="38"/>
      <c r="V77" s="38"/>
      <c r="W77" s="38"/>
      <c r="X77" s="38"/>
      <c r="Y77" s="38"/>
      <c r="Z77" s="38"/>
      <c r="AA77" s="38"/>
      <c r="AB77" s="38"/>
      <c r="AC77" s="38"/>
      <c r="AD77" s="38"/>
      <c r="AE77" s="38"/>
    </row>
    <row r="78" spans="1:31" s="2" customFormat="1" ht="6.95" customHeight="1">
      <c r="A78" s="38"/>
      <c r="B78" s="39"/>
      <c r="C78" s="38"/>
      <c r="D78" s="38"/>
      <c r="E78" s="38"/>
      <c r="F78" s="38"/>
      <c r="G78" s="38"/>
      <c r="H78" s="38"/>
      <c r="I78" s="119"/>
      <c r="J78" s="38"/>
      <c r="K78" s="38"/>
      <c r="L78" s="120"/>
      <c r="S78" s="38"/>
      <c r="T78" s="38"/>
      <c r="U78" s="38"/>
      <c r="V78" s="38"/>
      <c r="W78" s="38"/>
      <c r="X78" s="38"/>
      <c r="Y78" s="38"/>
      <c r="Z78" s="38"/>
      <c r="AA78" s="38"/>
      <c r="AB78" s="38"/>
      <c r="AC78" s="38"/>
      <c r="AD78" s="38"/>
      <c r="AE78" s="38"/>
    </row>
    <row r="79" spans="1:31" s="2" customFormat="1" ht="12" customHeight="1">
      <c r="A79" s="38"/>
      <c r="B79" s="39"/>
      <c r="C79" s="32" t="s">
        <v>21</v>
      </c>
      <c r="D79" s="38"/>
      <c r="E79" s="38"/>
      <c r="F79" s="27" t="str">
        <f>F12</f>
        <v>JIČÍN</v>
      </c>
      <c r="G79" s="38"/>
      <c r="H79" s="38"/>
      <c r="I79" s="121" t="s">
        <v>23</v>
      </c>
      <c r="J79" s="64" t="str">
        <f>IF(J12="","",J12)</f>
        <v>29. 3. 2020</v>
      </c>
      <c r="K79" s="38"/>
      <c r="L79" s="120"/>
      <c r="S79" s="38"/>
      <c r="T79" s="38"/>
      <c r="U79" s="38"/>
      <c r="V79" s="38"/>
      <c r="W79" s="38"/>
      <c r="X79" s="38"/>
      <c r="Y79" s="38"/>
      <c r="Z79" s="38"/>
      <c r="AA79" s="38"/>
      <c r="AB79" s="38"/>
      <c r="AC79" s="38"/>
      <c r="AD79" s="38"/>
      <c r="AE79" s="38"/>
    </row>
    <row r="80" spans="1:31" s="2" customFormat="1" ht="6.95" customHeight="1">
      <c r="A80" s="38"/>
      <c r="B80" s="39"/>
      <c r="C80" s="38"/>
      <c r="D80" s="38"/>
      <c r="E80" s="38"/>
      <c r="F80" s="38"/>
      <c r="G80" s="38"/>
      <c r="H80" s="38"/>
      <c r="I80" s="119"/>
      <c r="J80" s="38"/>
      <c r="K80" s="38"/>
      <c r="L80" s="120"/>
      <c r="S80" s="38"/>
      <c r="T80" s="38"/>
      <c r="U80" s="38"/>
      <c r="V80" s="38"/>
      <c r="W80" s="38"/>
      <c r="X80" s="38"/>
      <c r="Y80" s="38"/>
      <c r="Z80" s="38"/>
      <c r="AA80" s="38"/>
      <c r="AB80" s="38"/>
      <c r="AC80" s="38"/>
      <c r="AD80" s="38"/>
      <c r="AE80" s="38"/>
    </row>
    <row r="81" spans="1:31" s="2" customFormat="1" ht="15.15" customHeight="1">
      <c r="A81" s="38"/>
      <c r="B81" s="39"/>
      <c r="C81" s="32" t="s">
        <v>25</v>
      </c>
      <c r="D81" s="38"/>
      <c r="E81" s="38"/>
      <c r="F81" s="27" t="str">
        <f>E15</f>
        <v>KRÁLOVÉHRADECKÝ KRAJ</v>
      </c>
      <c r="G81" s="38"/>
      <c r="H81" s="38"/>
      <c r="I81" s="121" t="s">
        <v>31</v>
      </c>
      <c r="J81" s="36" t="str">
        <f>E21</f>
        <v>-----</v>
      </c>
      <c r="K81" s="38"/>
      <c r="L81" s="120"/>
      <c r="S81" s="38"/>
      <c r="T81" s="38"/>
      <c r="U81" s="38"/>
      <c r="V81" s="38"/>
      <c r="W81" s="38"/>
      <c r="X81" s="38"/>
      <c r="Y81" s="38"/>
      <c r="Z81" s="38"/>
      <c r="AA81" s="38"/>
      <c r="AB81" s="38"/>
      <c r="AC81" s="38"/>
      <c r="AD81" s="38"/>
      <c r="AE81" s="38"/>
    </row>
    <row r="82" spans="1:31" s="2" customFormat="1" ht="25.65" customHeight="1">
      <c r="A82" s="38"/>
      <c r="B82" s="39"/>
      <c r="C82" s="32" t="s">
        <v>29</v>
      </c>
      <c r="D82" s="38"/>
      <c r="E82" s="38"/>
      <c r="F82" s="27" t="str">
        <f>IF(E18="","",E18)</f>
        <v>Vyplň údaj</v>
      </c>
      <c r="G82" s="38"/>
      <c r="H82" s="38"/>
      <c r="I82" s="121" t="s">
        <v>34</v>
      </c>
      <c r="J82" s="36" t="str">
        <f>E24</f>
        <v>ING. LUBOŠ KASPER</v>
      </c>
      <c r="K82" s="38"/>
      <c r="L82" s="120"/>
      <c r="S82" s="38"/>
      <c r="T82" s="38"/>
      <c r="U82" s="38"/>
      <c r="V82" s="38"/>
      <c r="W82" s="38"/>
      <c r="X82" s="38"/>
      <c r="Y82" s="38"/>
      <c r="Z82" s="38"/>
      <c r="AA82" s="38"/>
      <c r="AB82" s="38"/>
      <c r="AC82" s="38"/>
      <c r="AD82" s="38"/>
      <c r="AE82" s="38"/>
    </row>
    <row r="83" spans="1:31" s="2" customFormat="1" ht="10.3" customHeight="1">
      <c r="A83" s="38"/>
      <c r="B83" s="39"/>
      <c r="C83" s="38"/>
      <c r="D83" s="38"/>
      <c r="E83" s="38"/>
      <c r="F83" s="38"/>
      <c r="G83" s="38"/>
      <c r="H83" s="38"/>
      <c r="I83" s="119"/>
      <c r="J83" s="38"/>
      <c r="K83" s="38"/>
      <c r="L83" s="120"/>
      <c r="S83" s="38"/>
      <c r="T83" s="38"/>
      <c r="U83" s="38"/>
      <c r="V83" s="38"/>
      <c r="W83" s="38"/>
      <c r="X83" s="38"/>
      <c r="Y83" s="38"/>
      <c r="Z83" s="38"/>
      <c r="AA83" s="38"/>
      <c r="AB83" s="38"/>
      <c r="AC83" s="38"/>
      <c r="AD83" s="38"/>
      <c r="AE83" s="38"/>
    </row>
    <row r="84" spans="1:31" s="11" customFormat="1" ht="29.25" customHeight="1">
      <c r="A84" s="155"/>
      <c r="B84" s="156"/>
      <c r="C84" s="157" t="s">
        <v>107</v>
      </c>
      <c r="D84" s="158" t="s">
        <v>57</v>
      </c>
      <c r="E84" s="158" t="s">
        <v>53</v>
      </c>
      <c r="F84" s="158" t="s">
        <v>54</v>
      </c>
      <c r="G84" s="158" t="s">
        <v>108</v>
      </c>
      <c r="H84" s="158" t="s">
        <v>109</v>
      </c>
      <c r="I84" s="159" t="s">
        <v>110</v>
      </c>
      <c r="J84" s="158" t="s">
        <v>98</v>
      </c>
      <c r="K84" s="160" t="s">
        <v>111</v>
      </c>
      <c r="L84" s="161"/>
      <c r="M84" s="80" t="s">
        <v>3</v>
      </c>
      <c r="N84" s="81" t="s">
        <v>42</v>
      </c>
      <c r="O84" s="81" t="s">
        <v>112</v>
      </c>
      <c r="P84" s="81" t="s">
        <v>113</v>
      </c>
      <c r="Q84" s="81" t="s">
        <v>114</v>
      </c>
      <c r="R84" s="81" t="s">
        <v>115</v>
      </c>
      <c r="S84" s="81" t="s">
        <v>116</v>
      </c>
      <c r="T84" s="82" t="s">
        <v>117</v>
      </c>
      <c r="U84" s="155"/>
      <c r="V84" s="155"/>
      <c r="W84" s="155"/>
      <c r="X84" s="155"/>
      <c r="Y84" s="155"/>
      <c r="Z84" s="155"/>
      <c r="AA84" s="155"/>
      <c r="AB84" s="155"/>
      <c r="AC84" s="155"/>
      <c r="AD84" s="155"/>
      <c r="AE84" s="155"/>
    </row>
    <row r="85" spans="1:63" s="2" customFormat="1" ht="22.8" customHeight="1">
      <c r="A85" s="38"/>
      <c r="B85" s="39"/>
      <c r="C85" s="87" t="s">
        <v>118</v>
      </c>
      <c r="D85" s="38"/>
      <c r="E85" s="38"/>
      <c r="F85" s="38"/>
      <c r="G85" s="38"/>
      <c r="H85" s="38"/>
      <c r="I85" s="119"/>
      <c r="J85" s="162">
        <f>BK85</f>
        <v>0</v>
      </c>
      <c r="K85" s="38"/>
      <c r="L85" s="39"/>
      <c r="M85" s="83"/>
      <c r="N85" s="68"/>
      <c r="O85" s="84"/>
      <c r="P85" s="163">
        <f>P86+P97</f>
        <v>0</v>
      </c>
      <c r="Q85" s="84"/>
      <c r="R85" s="163">
        <f>R86+R97</f>
        <v>6.106675419999999</v>
      </c>
      <c r="S85" s="84"/>
      <c r="T85" s="164">
        <f>T86+T97</f>
        <v>1.71433</v>
      </c>
      <c r="U85" s="38"/>
      <c r="V85" s="38"/>
      <c r="W85" s="38"/>
      <c r="X85" s="38"/>
      <c r="Y85" s="38"/>
      <c r="Z85" s="38"/>
      <c r="AA85" s="38"/>
      <c r="AB85" s="38"/>
      <c r="AC85" s="38"/>
      <c r="AD85" s="38"/>
      <c r="AE85" s="38"/>
      <c r="AT85" s="19" t="s">
        <v>71</v>
      </c>
      <c r="AU85" s="19" t="s">
        <v>99</v>
      </c>
      <c r="BK85" s="165">
        <f>BK86+BK97</f>
        <v>0</v>
      </c>
    </row>
    <row r="86" spans="1:63" s="12" customFormat="1" ht="25.9" customHeight="1">
      <c r="A86" s="12"/>
      <c r="B86" s="166"/>
      <c r="C86" s="12"/>
      <c r="D86" s="167" t="s">
        <v>71</v>
      </c>
      <c r="E86" s="168" t="s">
        <v>119</v>
      </c>
      <c r="F86" s="168" t="s">
        <v>120</v>
      </c>
      <c r="G86" s="12"/>
      <c r="H86" s="12"/>
      <c r="I86" s="169"/>
      <c r="J86" s="170">
        <f>BK86</f>
        <v>0</v>
      </c>
      <c r="K86" s="12"/>
      <c r="L86" s="166"/>
      <c r="M86" s="171"/>
      <c r="N86" s="172"/>
      <c r="O86" s="172"/>
      <c r="P86" s="173">
        <f>P87</f>
        <v>0</v>
      </c>
      <c r="Q86" s="172"/>
      <c r="R86" s="173">
        <f>R87</f>
        <v>0</v>
      </c>
      <c r="S86" s="172"/>
      <c r="T86" s="174">
        <f>T87</f>
        <v>0</v>
      </c>
      <c r="U86" s="12"/>
      <c r="V86" s="12"/>
      <c r="W86" s="12"/>
      <c r="X86" s="12"/>
      <c r="Y86" s="12"/>
      <c r="Z86" s="12"/>
      <c r="AA86" s="12"/>
      <c r="AB86" s="12"/>
      <c r="AC86" s="12"/>
      <c r="AD86" s="12"/>
      <c r="AE86" s="12"/>
      <c r="AR86" s="167" t="s">
        <v>80</v>
      </c>
      <c r="AT86" s="175" t="s">
        <v>71</v>
      </c>
      <c r="AU86" s="175" t="s">
        <v>72</v>
      </c>
      <c r="AY86" s="167" t="s">
        <v>121</v>
      </c>
      <c r="BK86" s="176">
        <f>BK87</f>
        <v>0</v>
      </c>
    </row>
    <row r="87" spans="1:63" s="12" customFormat="1" ht="22.8" customHeight="1">
      <c r="A87" s="12"/>
      <c r="B87" s="166"/>
      <c r="C87" s="12"/>
      <c r="D87" s="167" t="s">
        <v>71</v>
      </c>
      <c r="E87" s="177" t="s">
        <v>122</v>
      </c>
      <c r="F87" s="177" t="s">
        <v>123</v>
      </c>
      <c r="G87" s="12"/>
      <c r="H87" s="12"/>
      <c r="I87" s="169"/>
      <c r="J87" s="178">
        <f>BK87</f>
        <v>0</v>
      </c>
      <c r="K87" s="12"/>
      <c r="L87" s="166"/>
      <c r="M87" s="171"/>
      <c r="N87" s="172"/>
      <c r="O87" s="172"/>
      <c r="P87" s="173">
        <f>SUM(P88:P96)</f>
        <v>0</v>
      </c>
      <c r="Q87" s="172"/>
      <c r="R87" s="173">
        <f>SUM(R88:R96)</f>
        <v>0</v>
      </c>
      <c r="S87" s="172"/>
      <c r="T87" s="174">
        <f>SUM(T88:T96)</f>
        <v>0</v>
      </c>
      <c r="U87" s="12"/>
      <c r="V87" s="12"/>
      <c r="W87" s="12"/>
      <c r="X87" s="12"/>
      <c r="Y87" s="12"/>
      <c r="Z87" s="12"/>
      <c r="AA87" s="12"/>
      <c r="AB87" s="12"/>
      <c r="AC87" s="12"/>
      <c r="AD87" s="12"/>
      <c r="AE87" s="12"/>
      <c r="AR87" s="167" t="s">
        <v>80</v>
      </c>
      <c r="AT87" s="175" t="s">
        <v>71</v>
      </c>
      <c r="AU87" s="175" t="s">
        <v>80</v>
      </c>
      <c r="AY87" s="167" t="s">
        <v>121</v>
      </c>
      <c r="BK87" s="176">
        <f>SUM(BK88:BK96)</f>
        <v>0</v>
      </c>
    </row>
    <row r="88" spans="1:65" s="2" customFormat="1" ht="21.75" customHeight="1">
      <c r="A88" s="38"/>
      <c r="B88" s="179"/>
      <c r="C88" s="180" t="s">
        <v>80</v>
      </c>
      <c r="D88" s="180" t="s">
        <v>124</v>
      </c>
      <c r="E88" s="181" t="s">
        <v>125</v>
      </c>
      <c r="F88" s="182" t="s">
        <v>126</v>
      </c>
      <c r="G88" s="183" t="s">
        <v>127</v>
      </c>
      <c r="H88" s="184">
        <v>1.714</v>
      </c>
      <c r="I88" s="185"/>
      <c r="J88" s="186">
        <f>ROUND(I88*H88,2)</f>
        <v>0</v>
      </c>
      <c r="K88" s="182" t="s">
        <v>128</v>
      </c>
      <c r="L88" s="39"/>
      <c r="M88" s="187" t="s">
        <v>3</v>
      </c>
      <c r="N88" s="188" t="s">
        <v>43</v>
      </c>
      <c r="O88" s="72"/>
      <c r="P88" s="189">
        <f>O88*H88</f>
        <v>0</v>
      </c>
      <c r="Q88" s="189">
        <v>0</v>
      </c>
      <c r="R88" s="189">
        <f>Q88*H88</f>
        <v>0</v>
      </c>
      <c r="S88" s="189">
        <v>0</v>
      </c>
      <c r="T88" s="190">
        <f>S88*H88</f>
        <v>0</v>
      </c>
      <c r="U88" s="38"/>
      <c r="V88" s="38"/>
      <c r="W88" s="38"/>
      <c r="X88" s="38"/>
      <c r="Y88" s="38"/>
      <c r="Z88" s="38"/>
      <c r="AA88" s="38"/>
      <c r="AB88" s="38"/>
      <c r="AC88" s="38"/>
      <c r="AD88" s="38"/>
      <c r="AE88" s="38"/>
      <c r="AR88" s="191" t="s">
        <v>129</v>
      </c>
      <c r="AT88" s="191" t="s">
        <v>124</v>
      </c>
      <c r="AU88" s="191" t="s">
        <v>82</v>
      </c>
      <c r="AY88" s="19" t="s">
        <v>121</v>
      </c>
      <c r="BE88" s="192">
        <f>IF(N88="základní",J88,0)</f>
        <v>0</v>
      </c>
      <c r="BF88" s="192">
        <f>IF(N88="snížená",J88,0)</f>
        <v>0</v>
      </c>
      <c r="BG88" s="192">
        <f>IF(N88="zákl. přenesená",J88,0)</f>
        <v>0</v>
      </c>
      <c r="BH88" s="192">
        <f>IF(N88="sníž. přenesená",J88,0)</f>
        <v>0</v>
      </c>
      <c r="BI88" s="192">
        <f>IF(N88="nulová",J88,0)</f>
        <v>0</v>
      </c>
      <c r="BJ88" s="19" t="s">
        <v>80</v>
      </c>
      <c r="BK88" s="192">
        <f>ROUND(I88*H88,2)</f>
        <v>0</v>
      </c>
      <c r="BL88" s="19" t="s">
        <v>129</v>
      </c>
      <c r="BM88" s="191" t="s">
        <v>130</v>
      </c>
    </row>
    <row r="89" spans="1:47" s="2" customFormat="1" ht="12">
      <c r="A89" s="38"/>
      <c r="B89" s="39"/>
      <c r="C89" s="38"/>
      <c r="D89" s="193" t="s">
        <v>131</v>
      </c>
      <c r="E89" s="38"/>
      <c r="F89" s="194" t="s">
        <v>132</v>
      </c>
      <c r="G89" s="38"/>
      <c r="H89" s="38"/>
      <c r="I89" s="119"/>
      <c r="J89" s="38"/>
      <c r="K89" s="38"/>
      <c r="L89" s="39"/>
      <c r="M89" s="195"/>
      <c r="N89" s="196"/>
      <c r="O89" s="72"/>
      <c r="P89" s="72"/>
      <c r="Q89" s="72"/>
      <c r="R89" s="72"/>
      <c r="S89" s="72"/>
      <c r="T89" s="73"/>
      <c r="U89" s="38"/>
      <c r="V89" s="38"/>
      <c r="W89" s="38"/>
      <c r="X89" s="38"/>
      <c r="Y89" s="38"/>
      <c r="Z89" s="38"/>
      <c r="AA89" s="38"/>
      <c r="AB89" s="38"/>
      <c r="AC89" s="38"/>
      <c r="AD89" s="38"/>
      <c r="AE89" s="38"/>
      <c r="AT89" s="19" t="s">
        <v>131</v>
      </c>
      <c r="AU89" s="19" t="s">
        <v>82</v>
      </c>
    </row>
    <row r="90" spans="1:65" s="2" customFormat="1" ht="16.5" customHeight="1">
      <c r="A90" s="38"/>
      <c r="B90" s="179"/>
      <c r="C90" s="180" t="s">
        <v>82</v>
      </c>
      <c r="D90" s="180" t="s">
        <v>124</v>
      </c>
      <c r="E90" s="181" t="s">
        <v>133</v>
      </c>
      <c r="F90" s="182" t="s">
        <v>134</v>
      </c>
      <c r="G90" s="183" t="s">
        <v>127</v>
      </c>
      <c r="H90" s="184">
        <v>1.714</v>
      </c>
      <c r="I90" s="185"/>
      <c r="J90" s="186">
        <f>ROUND(I90*H90,2)</f>
        <v>0</v>
      </c>
      <c r="K90" s="182" t="s">
        <v>128</v>
      </c>
      <c r="L90" s="39"/>
      <c r="M90" s="187" t="s">
        <v>3</v>
      </c>
      <c r="N90" s="188" t="s">
        <v>43</v>
      </c>
      <c r="O90" s="72"/>
      <c r="P90" s="189">
        <f>O90*H90</f>
        <v>0</v>
      </c>
      <c r="Q90" s="189">
        <v>0</v>
      </c>
      <c r="R90" s="189">
        <f>Q90*H90</f>
        <v>0</v>
      </c>
      <c r="S90" s="189">
        <v>0</v>
      </c>
      <c r="T90" s="190">
        <f>S90*H90</f>
        <v>0</v>
      </c>
      <c r="U90" s="38"/>
      <c r="V90" s="38"/>
      <c r="W90" s="38"/>
      <c r="X90" s="38"/>
      <c r="Y90" s="38"/>
      <c r="Z90" s="38"/>
      <c r="AA90" s="38"/>
      <c r="AB90" s="38"/>
      <c r="AC90" s="38"/>
      <c r="AD90" s="38"/>
      <c r="AE90" s="38"/>
      <c r="AR90" s="191" t="s">
        <v>129</v>
      </c>
      <c r="AT90" s="191" t="s">
        <v>124</v>
      </c>
      <c r="AU90" s="191" t="s">
        <v>82</v>
      </c>
      <c r="AY90" s="19" t="s">
        <v>121</v>
      </c>
      <c r="BE90" s="192">
        <f>IF(N90="základní",J90,0)</f>
        <v>0</v>
      </c>
      <c r="BF90" s="192">
        <f>IF(N90="snížená",J90,0)</f>
        <v>0</v>
      </c>
      <c r="BG90" s="192">
        <f>IF(N90="zákl. přenesená",J90,0)</f>
        <v>0</v>
      </c>
      <c r="BH90" s="192">
        <f>IF(N90="sníž. přenesená",J90,0)</f>
        <v>0</v>
      </c>
      <c r="BI90" s="192">
        <f>IF(N90="nulová",J90,0)</f>
        <v>0</v>
      </c>
      <c r="BJ90" s="19" t="s">
        <v>80</v>
      </c>
      <c r="BK90" s="192">
        <f>ROUND(I90*H90,2)</f>
        <v>0</v>
      </c>
      <c r="BL90" s="19" t="s">
        <v>129</v>
      </c>
      <c r="BM90" s="191" t="s">
        <v>135</v>
      </c>
    </row>
    <row r="91" spans="1:47" s="2" customFormat="1" ht="12">
      <c r="A91" s="38"/>
      <c r="B91" s="39"/>
      <c r="C91" s="38"/>
      <c r="D91" s="193" t="s">
        <v>131</v>
      </c>
      <c r="E91" s="38"/>
      <c r="F91" s="194" t="s">
        <v>136</v>
      </c>
      <c r="G91" s="38"/>
      <c r="H91" s="38"/>
      <c r="I91" s="119"/>
      <c r="J91" s="38"/>
      <c r="K91" s="38"/>
      <c r="L91" s="39"/>
      <c r="M91" s="195"/>
      <c r="N91" s="196"/>
      <c r="O91" s="72"/>
      <c r="P91" s="72"/>
      <c r="Q91" s="72"/>
      <c r="R91" s="72"/>
      <c r="S91" s="72"/>
      <c r="T91" s="73"/>
      <c r="U91" s="38"/>
      <c r="V91" s="38"/>
      <c r="W91" s="38"/>
      <c r="X91" s="38"/>
      <c r="Y91" s="38"/>
      <c r="Z91" s="38"/>
      <c r="AA91" s="38"/>
      <c r="AB91" s="38"/>
      <c r="AC91" s="38"/>
      <c r="AD91" s="38"/>
      <c r="AE91" s="38"/>
      <c r="AT91" s="19" t="s">
        <v>131</v>
      </c>
      <c r="AU91" s="19" t="s">
        <v>82</v>
      </c>
    </row>
    <row r="92" spans="1:65" s="2" customFormat="1" ht="21.75" customHeight="1">
      <c r="A92" s="38"/>
      <c r="B92" s="179"/>
      <c r="C92" s="180" t="s">
        <v>137</v>
      </c>
      <c r="D92" s="180" t="s">
        <v>124</v>
      </c>
      <c r="E92" s="181" t="s">
        <v>138</v>
      </c>
      <c r="F92" s="182" t="s">
        <v>139</v>
      </c>
      <c r="G92" s="183" t="s">
        <v>127</v>
      </c>
      <c r="H92" s="184">
        <v>8.57</v>
      </c>
      <c r="I92" s="185"/>
      <c r="J92" s="186">
        <f>ROUND(I92*H92,2)</f>
        <v>0</v>
      </c>
      <c r="K92" s="182" t="s">
        <v>128</v>
      </c>
      <c r="L92" s="39"/>
      <c r="M92" s="187" t="s">
        <v>3</v>
      </c>
      <c r="N92" s="188" t="s">
        <v>43</v>
      </c>
      <c r="O92" s="72"/>
      <c r="P92" s="189">
        <f>O92*H92</f>
        <v>0</v>
      </c>
      <c r="Q92" s="189">
        <v>0</v>
      </c>
      <c r="R92" s="189">
        <f>Q92*H92</f>
        <v>0</v>
      </c>
      <c r="S92" s="189">
        <v>0</v>
      </c>
      <c r="T92" s="190">
        <f>S92*H92</f>
        <v>0</v>
      </c>
      <c r="U92" s="38"/>
      <c r="V92" s="38"/>
      <c r="W92" s="38"/>
      <c r="X92" s="38"/>
      <c r="Y92" s="38"/>
      <c r="Z92" s="38"/>
      <c r="AA92" s="38"/>
      <c r="AB92" s="38"/>
      <c r="AC92" s="38"/>
      <c r="AD92" s="38"/>
      <c r="AE92" s="38"/>
      <c r="AR92" s="191" t="s">
        <v>129</v>
      </c>
      <c r="AT92" s="191" t="s">
        <v>124</v>
      </c>
      <c r="AU92" s="191" t="s">
        <v>82</v>
      </c>
      <c r="AY92" s="19" t="s">
        <v>121</v>
      </c>
      <c r="BE92" s="192">
        <f>IF(N92="základní",J92,0)</f>
        <v>0</v>
      </c>
      <c r="BF92" s="192">
        <f>IF(N92="snížená",J92,0)</f>
        <v>0</v>
      </c>
      <c r="BG92" s="192">
        <f>IF(N92="zákl. přenesená",J92,0)</f>
        <v>0</v>
      </c>
      <c r="BH92" s="192">
        <f>IF(N92="sníž. přenesená",J92,0)</f>
        <v>0</v>
      </c>
      <c r="BI92" s="192">
        <f>IF(N92="nulová",J92,0)</f>
        <v>0</v>
      </c>
      <c r="BJ92" s="19" t="s">
        <v>80</v>
      </c>
      <c r="BK92" s="192">
        <f>ROUND(I92*H92,2)</f>
        <v>0</v>
      </c>
      <c r="BL92" s="19" t="s">
        <v>129</v>
      </c>
      <c r="BM92" s="191" t="s">
        <v>140</v>
      </c>
    </row>
    <row r="93" spans="1:47" s="2" customFormat="1" ht="12">
      <c r="A93" s="38"/>
      <c r="B93" s="39"/>
      <c r="C93" s="38"/>
      <c r="D93" s="193" t="s">
        <v>131</v>
      </c>
      <c r="E93" s="38"/>
      <c r="F93" s="194" t="s">
        <v>136</v>
      </c>
      <c r="G93" s="38"/>
      <c r="H93" s="38"/>
      <c r="I93" s="119"/>
      <c r="J93" s="38"/>
      <c r="K93" s="38"/>
      <c r="L93" s="39"/>
      <c r="M93" s="195"/>
      <c r="N93" s="196"/>
      <c r="O93" s="72"/>
      <c r="P93" s="72"/>
      <c r="Q93" s="72"/>
      <c r="R93" s="72"/>
      <c r="S93" s="72"/>
      <c r="T93" s="73"/>
      <c r="U93" s="38"/>
      <c r="V93" s="38"/>
      <c r="W93" s="38"/>
      <c r="X93" s="38"/>
      <c r="Y93" s="38"/>
      <c r="Z93" s="38"/>
      <c r="AA93" s="38"/>
      <c r="AB93" s="38"/>
      <c r="AC93" s="38"/>
      <c r="AD93" s="38"/>
      <c r="AE93" s="38"/>
      <c r="AT93" s="19" t="s">
        <v>131</v>
      </c>
      <c r="AU93" s="19" t="s">
        <v>82</v>
      </c>
    </row>
    <row r="94" spans="1:51" s="13" customFormat="1" ht="12">
      <c r="A94" s="13"/>
      <c r="B94" s="197"/>
      <c r="C94" s="13"/>
      <c r="D94" s="193" t="s">
        <v>141</v>
      </c>
      <c r="E94" s="13"/>
      <c r="F94" s="198" t="s">
        <v>313</v>
      </c>
      <c r="G94" s="13"/>
      <c r="H94" s="199">
        <v>8.57</v>
      </c>
      <c r="I94" s="200"/>
      <c r="J94" s="13"/>
      <c r="K94" s="13"/>
      <c r="L94" s="197"/>
      <c r="M94" s="201"/>
      <c r="N94" s="202"/>
      <c r="O94" s="202"/>
      <c r="P94" s="202"/>
      <c r="Q94" s="202"/>
      <c r="R94" s="202"/>
      <c r="S94" s="202"/>
      <c r="T94" s="203"/>
      <c r="U94" s="13"/>
      <c r="V94" s="13"/>
      <c r="W94" s="13"/>
      <c r="X94" s="13"/>
      <c r="Y94" s="13"/>
      <c r="Z94" s="13"/>
      <c r="AA94" s="13"/>
      <c r="AB94" s="13"/>
      <c r="AC94" s="13"/>
      <c r="AD94" s="13"/>
      <c r="AE94" s="13"/>
      <c r="AT94" s="204" t="s">
        <v>141</v>
      </c>
      <c r="AU94" s="204" t="s">
        <v>82</v>
      </c>
      <c r="AV94" s="13" t="s">
        <v>82</v>
      </c>
      <c r="AW94" s="13" t="s">
        <v>4</v>
      </c>
      <c r="AX94" s="13" t="s">
        <v>80</v>
      </c>
      <c r="AY94" s="204" t="s">
        <v>121</v>
      </c>
    </row>
    <row r="95" spans="1:65" s="2" customFormat="1" ht="21.75" customHeight="1">
      <c r="A95" s="38"/>
      <c r="B95" s="179"/>
      <c r="C95" s="180" t="s">
        <v>129</v>
      </c>
      <c r="D95" s="180" t="s">
        <v>124</v>
      </c>
      <c r="E95" s="181" t="s">
        <v>143</v>
      </c>
      <c r="F95" s="182" t="s">
        <v>144</v>
      </c>
      <c r="G95" s="183" t="s">
        <v>127</v>
      </c>
      <c r="H95" s="184">
        <v>0.699</v>
      </c>
      <c r="I95" s="185"/>
      <c r="J95" s="186">
        <f>ROUND(I95*H95,2)</f>
        <v>0</v>
      </c>
      <c r="K95" s="182" t="s">
        <v>128</v>
      </c>
      <c r="L95" s="39"/>
      <c r="M95" s="187" t="s">
        <v>3</v>
      </c>
      <c r="N95" s="188" t="s">
        <v>43</v>
      </c>
      <c r="O95" s="72"/>
      <c r="P95" s="189">
        <f>O95*H95</f>
        <v>0</v>
      </c>
      <c r="Q95" s="189">
        <v>0</v>
      </c>
      <c r="R95" s="189">
        <f>Q95*H95</f>
        <v>0</v>
      </c>
      <c r="S95" s="189">
        <v>0</v>
      </c>
      <c r="T95" s="190">
        <f>S95*H95</f>
        <v>0</v>
      </c>
      <c r="U95" s="38"/>
      <c r="V95" s="38"/>
      <c r="W95" s="38"/>
      <c r="X95" s="38"/>
      <c r="Y95" s="38"/>
      <c r="Z95" s="38"/>
      <c r="AA95" s="38"/>
      <c r="AB95" s="38"/>
      <c r="AC95" s="38"/>
      <c r="AD95" s="38"/>
      <c r="AE95" s="38"/>
      <c r="AR95" s="191" t="s">
        <v>129</v>
      </c>
      <c r="AT95" s="191" t="s">
        <v>124</v>
      </c>
      <c r="AU95" s="191" t="s">
        <v>82</v>
      </c>
      <c r="AY95" s="19" t="s">
        <v>121</v>
      </c>
      <c r="BE95" s="192">
        <f>IF(N95="základní",J95,0)</f>
        <v>0</v>
      </c>
      <c r="BF95" s="192">
        <f>IF(N95="snížená",J95,0)</f>
        <v>0</v>
      </c>
      <c r="BG95" s="192">
        <f>IF(N95="zákl. přenesená",J95,0)</f>
        <v>0</v>
      </c>
      <c r="BH95" s="192">
        <f>IF(N95="sníž. přenesená",J95,0)</f>
        <v>0</v>
      </c>
      <c r="BI95" s="192">
        <f>IF(N95="nulová",J95,0)</f>
        <v>0</v>
      </c>
      <c r="BJ95" s="19" t="s">
        <v>80</v>
      </c>
      <c r="BK95" s="192">
        <f>ROUND(I95*H95,2)</f>
        <v>0</v>
      </c>
      <c r="BL95" s="19" t="s">
        <v>129</v>
      </c>
      <c r="BM95" s="191" t="s">
        <v>145</v>
      </c>
    </row>
    <row r="96" spans="1:47" s="2" customFormat="1" ht="12">
      <c r="A96" s="38"/>
      <c r="B96" s="39"/>
      <c r="C96" s="38"/>
      <c r="D96" s="193" t="s">
        <v>131</v>
      </c>
      <c r="E96" s="38"/>
      <c r="F96" s="194" t="s">
        <v>146</v>
      </c>
      <c r="G96" s="38"/>
      <c r="H96" s="38"/>
      <c r="I96" s="119"/>
      <c r="J96" s="38"/>
      <c r="K96" s="38"/>
      <c r="L96" s="39"/>
      <c r="M96" s="195"/>
      <c r="N96" s="196"/>
      <c r="O96" s="72"/>
      <c r="P96" s="72"/>
      <c r="Q96" s="72"/>
      <c r="R96" s="72"/>
      <c r="S96" s="72"/>
      <c r="T96" s="73"/>
      <c r="U96" s="38"/>
      <c r="V96" s="38"/>
      <c r="W96" s="38"/>
      <c r="X96" s="38"/>
      <c r="Y96" s="38"/>
      <c r="Z96" s="38"/>
      <c r="AA96" s="38"/>
      <c r="AB96" s="38"/>
      <c r="AC96" s="38"/>
      <c r="AD96" s="38"/>
      <c r="AE96" s="38"/>
      <c r="AT96" s="19" t="s">
        <v>131</v>
      </c>
      <c r="AU96" s="19" t="s">
        <v>82</v>
      </c>
    </row>
    <row r="97" spans="1:63" s="12" customFormat="1" ht="25.9" customHeight="1">
      <c r="A97" s="12"/>
      <c r="B97" s="166"/>
      <c r="C97" s="12"/>
      <c r="D97" s="167" t="s">
        <v>71</v>
      </c>
      <c r="E97" s="168" t="s">
        <v>147</v>
      </c>
      <c r="F97" s="168" t="s">
        <v>148</v>
      </c>
      <c r="G97" s="12"/>
      <c r="H97" s="12"/>
      <c r="I97" s="169"/>
      <c r="J97" s="170">
        <f>BK97</f>
        <v>0</v>
      </c>
      <c r="K97" s="12"/>
      <c r="L97" s="166"/>
      <c r="M97" s="171"/>
      <c r="N97" s="172"/>
      <c r="O97" s="172"/>
      <c r="P97" s="173">
        <f>P98+P107+P231</f>
        <v>0</v>
      </c>
      <c r="Q97" s="172"/>
      <c r="R97" s="173">
        <f>R98+R107+R231</f>
        <v>6.106675419999999</v>
      </c>
      <c r="S97" s="172"/>
      <c r="T97" s="174">
        <f>T98+T107+T231</f>
        <v>1.71433</v>
      </c>
      <c r="U97" s="12"/>
      <c r="V97" s="12"/>
      <c r="W97" s="12"/>
      <c r="X97" s="12"/>
      <c r="Y97" s="12"/>
      <c r="Z97" s="12"/>
      <c r="AA97" s="12"/>
      <c r="AB97" s="12"/>
      <c r="AC97" s="12"/>
      <c r="AD97" s="12"/>
      <c r="AE97" s="12"/>
      <c r="AR97" s="167" t="s">
        <v>82</v>
      </c>
      <c r="AT97" s="175" t="s">
        <v>71</v>
      </c>
      <c r="AU97" s="175" t="s">
        <v>72</v>
      </c>
      <c r="AY97" s="167" t="s">
        <v>121</v>
      </c>
      <c r="BK97" s="176">
        <f>BK98+BK107+BK231</f>
        <v>0</v>
      </c>
    </row>
    <row r="98" spans="1:63" s="12" customFormat="1" ht="22.8" customHeight="1">
      <c r="A98" s="12"/>
      <c r="B98" s="166"/>
      <c r="C98" s="12"/>
      <c r="D98" s="167" t="s">
        <v>71</v>
      </c>
      <c r="E98" s="177" t="s">
        <v>149</v>
      </c>
      <c r="F98" s="177" t="s">
        <v>150</v>
      </c>
      <c r="G98" s="12"/>
      <c r="H98" s="12"/>
      <c r="I98" s="169"/>
      <c r="J98" s="178">
        <f>BK98</f>
        <v>0</v>
      </c>
      <c r="K98" s="12"/>
      <c r="L98" s="166"/>
      <c r="M98" s="171"/>
      <c r="N98" s="172"/>
      <c r="O98" s="172"/>
      <c r="P98" s="173">
        <f>SUM(P99:P106)</f>
        <v>0</v>
      </c>
      <c r="Q98" s="172"/>
      <c r="R98" s="173">
        <f>SUM(R99:R106)</f>
        <v>0</v>
      </c>
      <c r="S98" s="172"/>
      <c r="T98" s="174">
        <f>SUM(T99:T106)</f>
        <v>0.66015</v>
      </c>
      <c r="U98" s="12"/>
      <c r="V98" s="12"/>
      <c r="W98" s="12"/>
      <c r="X98" s="12"/>
      <c r="Y98" s="12"/>
      <c r="Z98" s="12"/>
      <c r="AA98" s="12"/>
      <c r="AB98" s="12"/>
      <c r="AC98" s="12"/>
      <c r="AD98" s="12"/>
      <c r="AE98" s="12"/>
      <c r="AR98" s="167" t="s">
        <v>82</v>
      </c>
      <c r="AT98" s="175" t="s">
        <v>71</v>
      </c>
      <c r="AU98" s="175" t="s">
        <v>80</v>
      </c>
      <c r="AY98" s="167" t="s">
        <v>121</v>
      </c>
      <c r="BK98" s="176">
        <f>SUM(BK99:BK106)</f>
        <v>0</v>
      </c>
    </row>
    <row r="99" spans="1:65" s="2" customFormat="1" ht="16.5" customHeight="1">
      <c r="A99" s="38"/>
      <c r="B99" s="179"/>
      <c r="C99" s="180" t="s">
        <v>151</v>
      </c>
      <c r="D99" s="180" t="s">
        <v>124</v>
      </c>
      <c r="E99" s="181" t="s">
        <v>152</v>
      </c>
      <c r="F99" s="182" t="s">
        <v>153</v>
      </c>
      <c r="G99" s="183" t="s">
        <v>154</v>
      </c>
      <c r="H99" s="184">
        <v>27</v>
      </c>
      <c r="I99" s="185"/>
      <c r="J99" s="186">
        <f>ROUND(I99*H99,2)</f>
        <v>0</v>
      </c>
      <c r="K99" s="182" t="s">
        <v>128</v>
      </c>
      <c r="L99" s="39"/>
      <c r="M99" s="187" t="s">
        <v>3</v>
      </c>
      <c r="N99" s="188" t="s">
        <v>43</v>
      </c>
      <c r="O99" s="72"/>
      <c r="P99" s="189">
        <f>O99*H99</f>
        <v>0</v>
      </c>
      <c r="Q99" s="189">
        <v>0</v>
      </c>
      <c r="R99" s="189">
        <f>Q99*H99</f>
        <v>0</v>
      </c>
      <c r="S99" s="189">
        <v>0.00045</v>
      </c>
      <c r="T99" s="190">
        <f>S99*H99</f>
        <v>0.01215</v>
      </c>
      <c r="U99" s="38"/>
      <c r="V99" s="38"/>
      <c r="W99" s="38"/>
      <c r="X99" s="38"/>
      <c r="Y99" s="38"/>
      <c r="Z99" s="38"/>
      <c r="AA99" s="38"/>
      <c r="AB99" s="38"/>
      <c r="AC99" s="38"/>
      <c r="AD99" s="38"/>
      <c r="AE99" s="38"/>
      <c r="AR99" s="191" t="s">
        <v>155</v>
      </c>
      <c r="AT99" s="191" t="s">
        <v>124</v>
      </c>
      <c r="AU99" s="191" t="s">
        <v>82</v>
      </c>
      <c r="AY99" s="19" t="s">
        <v>121</v>
      </c>
      <c r="BE99" s="192">
        <f>IF(N99="základní",J99,0)</f>
        <v>0</v>
      </c>
      <c r="BF99" s="192">
        <f>IF(N99="snížená",J99,0)</f>
        <v>0</v>
      </c>
      <c r="BG99" s="192">
        <f>IF(N99="zákl. přenesená",J99,0)</f>
        <v>0</v>
      </c>
      <c r="BH99" s="192">
        <f>IF(N99="sníž. přenesená",J99,0)</f>
        <v>0</v>
      </c>
      <c r="BI99" s="192">
        <f>IF(N99="nulová",J99,0)</f>
        <v>0</v>
      </c>
      <c r="BJ99" s="19" t="s">
        <v>80</v>
      </c>
      <c r="BK99" s="192">
        <f>ROUND(I99*H99,2)</f>
        <v>0</v>
      </c>
      <c r="BL99" s="19" t="s">
        <v>155</v>
      </c>
      <c r="BM99" s="191" t="s">
        <v>156</v>
      </c>
    </row>
    <row r="100" spans="1:47" s="2" customFormat="1" ht="12">
      <c r="A100" s="38"/>
      <c r="B100" s="39"/>
      <c r="C100" s="38"/>
      <c r="D100" s="193" t="s">
        <v>131</v>
      </c>
      <c r="E100" s="38"/>
      <c r="F100" s="194" t="s">
        <v>157</v>
      </c>
      <c r="G100" s="38"/>
      <c r="H100" s="38"/>
      <c r="I100" s="119"/>
      <c r="J100" s="38"/>
      <c r="K100" s="38"/>
      <c r="L100" s="39"/>
      <c r="M100" s="195"/>
      <c r="N100" s="196"/>
      <c r="O100" s="72"/>
      <c r="P100" s="72"/>
      <c r="Q100" s="72"/>
      <c r="R100" s="72"/>
      <c r="S100" s="72"/>
      <c r="T100" s="73"/>
      <c r="U100" s="38"/>
      <c r="V100" s="38"/>
      <c r="W100" s="38"/>
      <c r="X100" s="38"/>
      <c r="Y100" s="38"/>
      <c r="Z100" s="38"/>
      <c r="AA100" s="38"/>
      <c r="AB100" s="38"/>
      <c r="AC100" s="38"/>
      <c r="AD100" s="38"/>
      <c r="AE100" s="38"/>
      <c r="AT100" s="19" t="s">
        <v>131</v>
      </c>
      <c r="AU100" s="19" t="s">
        <v>82</v>
      </c>
    </row>
    <row r="101" spans="1:51" s="13" customFormat="1" ht="12">
      <c r="A101" s="13"/>
      <c r="B101" s="197"/>
      <c r="C101" s="13"/>
      <c r="D101" s="193" t="s">
        <v>141</v>
      </c>
      <c r="E101" s="204" t="s">
        <v>3</v>
      </c>
      <c r="F101" s="198" t="s">
        <v>314</v>
      </c>
      <c r="G101" s="13"/>
      <c r="H101" s="199">
        <v>27</v>
      </c>
      <c r="I101" s="200"/>
      <c r="J101" s="13"/>
      <c r="K101" s="13"/>
      <c r="L101" s="197"/>
      <c r="M101" s="201"/>
      <c r="N101" s="202"/>
      <c r="O101" s="202"/>
      <c r="P101" s="202"/>
      <c r="Q101" s="202"/>
      <c r="R101" s="202"/>
      <c r="S101" s="202"/>
      <c r="T101" s="203"/>
      <c r="U101" s="13"/>
      <c r="V101" s="13"/>
      <c r="W101" s="13"/>
      <c r="X101" s="13"/>
      <c r="Y101" s="13"/>
      <c r="Z101" s="13"/>
      <c r="AA101" s="13"/>
      <c r="AB101" s="13"/>
      <c r="AC101" s="13"/>
      <c r="AD101" s="13"/>
      <c r="AE101" s="13"/>
      <c r="AT101" s="204" t="s">
        <v>141</v>
      </c>
      <c r="AU101" s="204" t="s">
        <v>82</v>
      </c>
      <c r="AV101" s="13" t="s">
        <v>82</v>
      </c>
      <c r="AW101" s="13" t="s">
        <v>33</v>
      </c>
      <c r="AX101" s="13" t="s">
        <v>80</v>
      </c>
      <c r="AY101" s="204" t="s">
        <v>121</v>
      </c>
    </row>
    <row r="102" spans="1:65" s="2" customFormat="1" ht="21.75" customHeight="1">
      <c r="A102" s="38"/>
      <c r="B102" s="179"/>
      <c r="C102" s="180" t="s">
        <v>159</v>
      </c>
      <c r="D102" s="180" t="s">
        <v>124</v>
      </c>
      <c r="E102" s="181" t="s">
        <v>160</v>
      </c>
      <c r="F102" s="182" t="s">
        <v>161</v>
      </c>
      <c r="G102" s="183" t="s">
        <v>154</v>
      </c>
      <c r="H102" s="184">
        <v>27</v>
      </c>
      <c r="I102" s="185"/>
      <c r="J102" s="186">
        <f>ROUND(I102*H102,2)</f>
        <v>0</v>
      </c>
      <c r="K102" s="182" t="s">
        <v>128</v>
      </c>
      <c r="L102" s="39"/>
      <c r="M102" s="187" t="s">
        <v>3</v>
      </c>
      <c r="N102" s="188" t="s">
        <v>43</v>
      </c>
      <c r="O102" s="72"/>
      <c r="P102" s="189">
        <f>O102*H102</f>
        <v>0</v>
      </c>
      <c r="Q102" s="189">
        <v>0</v>
      </c>
      <c r="R102" s="189">
        <f>Q102*H102</f>
        <v>0</v>
      </c>
      <c r="S102" s="189">
        <v>0.024</v>
      </c>
      <c r="T102" s="190">
        <f>S102*H102</f>
        <v>0.648</v>
      </c>
      <c r="U102" s="38"/>
      <c r="V102" s="38"/>
      <c r="W102" s="38"/>
      <c r="X102" s="38"/>
      <c r="Y102" s="38"/>
      <c r="Z102" s="38"/>
      <c r="AA102" s="38"/>
      <c r="AB102" s="38"/>
      <c r="AC102" s="38"/>
      <c r="AD102" s="38"/>
      <c r="AE102" s="38"/>
      <c r="AR102" s="191" t="s">
        <v>155</v>
      </c>
      <c r="AT102" s="191" t="s">
        <v>124</v>
      </c>
      <c r="AU102" s="191" t="s">
        <v>82</v>
      </c>
      <c r="AY102" s="19" t="s">
        <v>121</v>
      </c>
      <c r="BE102" s="192">
        <f>IF(N102="základní",J102,0)</f>
        <v>0</v>
      </c>
      <c r="BF102" s="192">
        <f>IF(N102="snížená",J102,0)</f>
        <v>0</v>
      </c>
      <c r="BG102" s="192">
        <f>IF(N102="zákl. přenesená",J102,0)</f>
        <v>0</v>
      </c>
      <c r="BH102" s="192">
        <f>IF(N102="sníž. přenesená",J102,0)</f>
        <v>0</v>
      </c>
      <c r="BI102" s="192">
        <f>IF(N102="nulová",J102,0)</f>
        <v>0</v>
      </c>
      <c r="BJ102" s="19" t="s">
        <v>80</v>
      </c>
      <c r="BK102" s="192">
        <f>ROUND(I102*H102,2)</f>
        <v>0</v>
      </c>
      <c r="BL102" s="19" t="s">
        <v>155</v>
      </c>
      <c r="BM102" s="191" t="s">
        <v>315</v>
      </c>
    </row>
    <row r="103" spans="1:47" s="2" customFormat="1" ht="12">
      <c r="A103" s="38"/>
      <c r="B103" s="39"/>
      <c r="C103" s="38"/>
      <c r="D103" s="193" t="s">
        <v>131</v>
      </c>
      <c r="E103" s="38"/>
      <c r="F103" s="194" t="s">
        <v>163</v>
      </c>
      <c r="G103" s="38"/>
      <c r="H103" s="38"/>
      <c r="I103" s="119"/>
      <c r="J103" s="38"/>
      <c r="K103" s="38"/>
      <c r="L103" s="39"/>
      <c r="M103" s="195"/>
      <c r="N103" s="196"/>
      <c r="O103" s="72"/>
      <c r="P103" s="72"/>
      <c r="Q103" s="72"/>
      <c r="R103" s="72"/>
      <c r="S103" s="72"/>
      <c r="T103" s="73"/>
      <c r="U103" s="38"/>
      <c r="V103" s="38"/>
      <c r="W103" s="38"/>
      <c r="X103" s="38"/>
      <c r="Y103" s="38"/>
      <c r="Z103" s="38"/>
      <c r="AA103" s="38"/>
      <c r="AB103" s="38"/>
      <c r="AC103" s="38"/>
      <c r="AD103" s="38"/>
      <c r="AE103" s="38"/>
      <c r="AT103" s="19" t="s">
        <v>131</v>
      </c>
      <c r="AU103" s="19" t="s">
        <v>82</v>
      </c>
    </row>
    <row r="104" spans="1:51" s="13" customFormat="1" ht="12">
      <c r="A104" s="13"/>
      <c r="B104" s="197"/>
      <c r="C104" s="13"/>
      <c r="D104" s="193" t="s">
        <v>141</v>
      </c>
      <c r="E104" s="204" t="s">
        <v>3</v>
      </c>
      <c r="F104" s="198" t="s">
        <v>314</v>
      </c>
      <c r="G104" s="13"/>
      <c r="H104" s="199">
        <v>27</v>
      </c>
      <c r="I104" s="200"/>
      <c r="J104" s="13"/>
      <c r="K104" s="13"/>
      <c r="L104" s="197"/>
      <c r="M104" s="201"/>
      <c r="N104" s="202"/>
      <c r="O104" s="202"/>
      <c r="P104" s="202"/>
      <c r="Q104" s="202"/>
      <c r="R104" s="202"/>
      <c r="S104" s="202"/>
      <c r="T104" s="203"/>
      <c r="U104" s="13"/>
      <c r="V104" s="13"/>
      <c r="W104" s="13"/>
      <c r="X104" s="13"/>
      <c r="Y104" s="13"/>
      <c r="Z104" s="13"/>
      <c r="AA104" s="13"/>
      <c r="AB104" s="13"/>
      <c r="AC104" s="13"/>
      <c r="AD104" s="13"/>
      <c r="AE104" s="13"/>
      <c r="AT104" s="204" t="s">
        <v>141</v>
      </c>
      <c r="AU104" s="204" t="s">
        <v>82</v>
      </c>
      <c r="AV104" s="13" t="s">
        <v>82</v>
      </c>
      <c r="AW104" s="13" t="s">
        <v>33</v>
      </c>
      <c r="AX104" s="13" t="s">
        <v>80</v>
      </c>
      <c r="AY104" s="204" t="s">
        <v>121</v>
      </c>
    </row>
    <row r="105" spans="1:65" s="2" customFormat="1" ht="21.75" customHeight="1">
      <c r="A105" s="38"/>
      <c r="B105" s="179"/>
      <c r="C105" s="180" t="s">
        <v>164</v>
      </c>
      <c r="D105" s="180" t="s">
        <v>124</v>
      </c>
      <c r="E105" s="181" t="s">
        <v>165</v>
      </c>
      <c r="F105" s="182" t="s">
        <v>166</v>
      </c>
      <c r="G105" s="183" t="s">
        <v>167</v>
      </c>
      <c r="H105" s="205"/>
      <c r="I105" s="185"/>
      <c r="J105" s="186">
        <f>ROUND(I105*H105,2)</f>
        <v>0</v>
      </c>
      <c r="K105" s="182" t="s">
        <v>128</v>
      </c>
      <c r="L105" s="39"/>
      <c r="M105" s="187" t="s">
        <v>3</v>
      </c>
      <c r="N105" s="188" t="s">
        <v>43</v>
      </c>
      <c r="O105" s="72"/>
      <c r="P105" s="189">
        <f>O105*H105</f>
        <v>0</v>
      </c>
      <c r="Q105" s="189">
        <v>0</v>
      </c>
      <c r="R105" s="189">
        <f>Q105*H105</f>
        <v>0</v>
      </c>
      <c r="S105" s="189">
        <v>0</v>
      </c>
      <c r="T105" s="190">
        <f>S105*H105</f>
        <v>0</v>
      </c>
      <c r="U105" s="38"/>
      <c r="V105" s="38"/>
      <c r="W105" s="38"/>
      <c r="X105" s="38"/>
      <c r="Y105" s="38"/>
      <c r="Z105" s="38"/>
      <c r="AA105" s="38"/>
      <c r="AB105" s="38"/>
      <c r="AC105" s="38"/>
      <c r="AD105" s="38"/>
      <c r="AE105" s="38"/>
      <c r="AR105" s="191" t="s">
        <v>155</v>
      </c>
      <c r="AT105" s="191" t="s">
        <v>124</v>
      </c>
      <c r="AU105" s="191" t="s">
        <v>82</v>
      </c>
      <c r="AY105" s="19" t="s">
        <v>121</v>
      </c>
      <c r="BE105" s="192">
        <f>IF(N105="základní",J105,0)</f>
        <v>0</v>
      </c>
      <c r="BF105" s="192">
        <f>IF(N105="snížená",J105,0)</f>
        <v>0</v>
      </c>
      <c r="BG105" s="192">
        <f>IF(N105="zákl. přenesená",J105,0)</f>
        <v>0</v>
      </c>
      <c r="BH105" s="192">
        <f>IF(N105="sníž. přenesená",J105,0)</f>
        <v>0</v>
      </c>
      <c r="BI105" s="192">
        <f>IF(N105="nulová",J105,0)</f>
        <v>0</v>
      </c>
      <c r="BJ105" s="19" t="s">
        <v>80</v>
      </c>
      <c r="BK105" s="192">
        <f>ROUND(I105*H105,2)</f>
        <v>0</v>
      </c>
      <c r="BL105" s="19" t="s">
        <v>155</v>
      </c>
      <c r="BM105" s="191" t="s">
        <v>316</v>
      </c>
    </row>
    <row r="106" spans="1:47" s="2" customFormat="1" ht="12">
      <c r="A106" s="38"/>
      <c r="B106" s="39"/>
      <c r="C106" s="38"/>
      <c r="D106" s="193" t="s">
        <v>131</v>
      </c>
      <c r="E106" s="38"/>
      <c r="F106" s="194" t="s">
        <v>169</v>
      </c>
      <c r="G106" s="38"/>
      <c r="H106" s="38"/>
      <c r="I106" s="119"/>
      <c r="J106" s="38"/>
      <c r="K106" s="38"/>
      <c r="L106" s="39"/>
      <c r="M106" s="195"/>
      <c r="N106" s="196"/>
      <c r="O106" s="72"/>
      <c r="P106" s="72"/>
      <c r="Q106" s="72"/>
      <c r="R106" s="72"/>
      <c r="S106" s="72"/>
      <c r="T106" s="73"/>
      <c r="U106" s="38"/>
      <c r="V106" s="38"/>
      <c r="W106" s="38"/>
      <c r="X106" s="38"/>
      <c r="Y106" s="38"/>
      <c r="Z106" s="38"/>
      <c r="AA106" s="38"/>
      <c r="AB106" s="38"/>
      <c r="AC106" s="38"/>
      <c r="AD106" s="38"/>
      <c r="AE106" s="38"/>
      <c r="AT106" s="19" t="s">
        <v>131</v>
      </c>
      <c r="AU106" s="19" t="s">
        <v>82</v>
      </c>
    </row>
    <row r="107" spans="1:63" s="12" customFormat="1" ht="22.8" customHeight="1">
      <c r="A107" s="12"/>
      <c r="B107" s="166"/>
      <c r="C107" s="12"/>
      <c r="D107" s="167" t="s">
        <v>71</v>
      </c>
      <c r="E107" s="177" t="s">
        <v>170</v>
      </c>
      <c r="F107" s="177" t="s">
        <v>171</v>
      </c>
      <c r="G107" s="12"/>
      <c r="H107" s="12"/>
      <c r="I107" s="169"/>
      <c r="J107" s="178">
        <f>BK107</f>
        <v>0</v>
      </c>
      <c r="K107" s="12"/>
      <c r="L107" s="166"/>
      <c r="M107" s="171"/>
      <c r="N107" s="172"/>
      <c r="O107" s="172"/>
      <c r="P107" s="173">
        <f>SUM(P108:P230)</f>
        <v>0</v>
      </c>
      <c r="Q107" s="172"/>
      <c r="R107" s="173">
        <f>SUM(R108:R230)</f>
        <v>6.091119419999999</v>
      </c>
      <c r="S107" s="172"/>
      <c r="T107" s="174">
        <f>SUM(T108:T230)</f>
        <v>1.05418</v>
      </c>
      <c r="U107" s="12"/>
      <c r="V107" s="12"/>
      <c r="W107" s="12"/>
      <c r="X107" s="12"/>
      <c r="Y107" s="12"/>
      <c r="Z107" s="12"/>
      <c r="AA107" s="12"/>
      <c r="AB107" s="12"/>
      <c r="AC107" s="12"/>
      <c r="AD107" s="12"/>
      <c r="AE107" s="12"/>
      <c r="AR107" s="167" t="s">
        <v>82</v>
      </c>
      <c r="AT107" s="175" t="s">
        <v>71</v>
      </c>
      <c r="AU107" s="175" t="s">
        <v>80</v>
      </c>
      <c r="AY107" s="167" t="s">
        <v>121</v>
      </c>
      <c r="BK107" s="176">
        <f>SUM(BK108:BK230)</f>
        <v>0</v>
      </c>
    </row>
    <row r="108" spans="1:65" s="2" customFormat="1" ht="16.5" customHeight="1">
      <c r="A108" s="38"/>
      <c r="B108" s="179"/>
      <c r="C108" s="206" t="s">
        <v>172</v>
      </c>
      <c r="D108" s="206" t="s">
        <v>173</v>
      </c>
      <c r="E108" s="207" t="s">
        <v>317</v>
      </c>
      <c r="F108" s="208" t="s">
        <v>318</v>
      </c>
      <c r="G108" s="209" t="s">
        <v>154</v>
      </c>
      <c r="H108" s="210">
        <v>1</v>
      </c>
      <c r="I108" s="211"/>
      <c r="J108" s="212">
        <f>ROUND(I108*H108,2)</f>
        <v>0</v>
      </c>
      <c r="K108" s="208" t="s">
        <v>3</v>
      </c>
      <c r="L108" s="213"/>
      <c r="M108" s="214" t="s">
        <v>3</v>
      </c>
      <c r="N108" s="215" t="s">
        <v>43</v>
      </c>
      <c r="O108" s="72"/>
      <c r="P108" s="189">
        <f>O108*H108</f>
        <v>0</v>
      </c>
      <c r="Q108" s="189">
        <v>0</v>
      </c>
      <c r="R108" s="189">
        <f>Q108*H108</f>
        <v>0</v>
      </c>
      <c r="S108" s="189">
        <v>0</v>
      </c>
      <c r="T108" s="190">
        <f>S108*H108</f>
        <v>0</v>
      </c>
      <c r="U108" s="38"/>
      <c r="V108" s="38"/>
      <c r="W108" s="38"/>
      <c r="X108" s="38"/>
      <c r="Y108" s="38"/>
      <c r="Z108" s="38"/>
      <c r="AA108" s="38"/>
      <c r="AB108" s="38"/>
      <c r="AC108" s="38"/>
      <c r="AD108" s="38"/>
      <c r="AE108" s="38"/>
      <c r="AR108" s="191" t="s">
        <v>176</v>
      </c>
      <c r="AT108" s="191" t="s">
        <v>173</v>
      </c>
      <c r="AU108" s="191" t="s">
        <v>82</v>
      </c>
      <c r="AY108" s="19" t="s">
        <v>121</v>
      </c>
      <c r="BE108" s="192">
        <f>IF(N108="základní",J108,0)</f>
        <v>0</v>
      </c>
      <c r="BF108" s="192">
        <f>IF(N108="snížená",J108,0)</f>
        <v>0</v>
      </c>
      <c r="BG108" s="192">
        <f>IF(N108="zákl. přenesená",J108,0)</f>
        <v>0</v>
      </c>
      <c r="BH108" s="192">
        <f>IF(N108="sníž. přenesená",J108,0)</f>
        <v>0</v>
      </c>
      <c r="BI108" s="192">
        <f>IF(N108="nulová",J108,0)</f>
        <v>0</v>
      </c>
      <c r="BJ108" s="19" t="s">
        <v>80</v>
      </c>
      <c r="BK108" s="192">
        <f>ROUND(I108*H108,2)</f>
        <v>0</v>
      </c>
      <c r="BL108" s="19" t="s">
        <v>155</v>
      </c>
      <c r="BM108" s="191" t="s">
        <v>177</v>
      </c>
    </row>
    <row r="109" spans="1:65" s="2" customFormat="1" ht="16.5" customHeight="1">
      <c r="A109" s="38"/>
      <c r="B109" s="179"/>
      <c r="C109" s="180" t="s">
        <v>178</v>
      </c>
      <c r="D109" s="180" t="s">
        <v>124</v>
      </c>
      <c r="E109" s="181" t="s">
        <v>179</v>
      </c>
      <c r="F109" s="182" t="s">
        <v>180</v>
      </c>
      <c r="G109" s="183" t="s">
        <v>181</v>
      </c>
      <c r="H109" s="184">
        <v>388.9</v>
      </c>
      <c r="I109" s="185"/>
      <c r="J109" s="186">
        <f>ROUND(I109*H109,2)</f>
        <v>0</v>
      </c>
      <c r="K109" s="182" t="s">
        <v>128</v>
      </c>
      <c r="L109" s="39"/>
      <c r="M109" s="187" t="s">
        <v>3</v>
      </c>
      <c r="N109" s="188" t="s">
        <v>43</v>
      </c>
      <c r="O109" s="72"/>
      <c r="P109" s="189">
        <f>O109*H109</f>
        <v>0</v>
      </c>
      <c r="Q109" s="189">
        <v>0</v>
      </c>
      <c r="R109" s="189">
        <f>Q109*H109</f>
        <v>0</v>
      </c>
      <c r="S109" s="189">
        <v>0</v>
      </c>
      <c r="T109" s="190">
        <f>S109*H109</f>
        <v>0</v>
      </c>
      <c r="U109" s="38"/>
      <c r="V109" s="38"/>
      <c r="W109" s="38"/>
      <c r="X109" s="38"/>
      <c r="Y109" s="38"/>
      <c r="Z109" s="38"/>
      <c r="AA109" s="38"/>
      <c r="AB109" s="38"/>
      <c r="AC109" s="38"/>
      <c r="AD109" s="38"/>
      <c r="AE109" s="38"/>
      <c r="AR109" s="191" t="s">
        <v>155</v>
      </c>
      <c r="AT109" s="191" t="s">
        <v>124</v>
      </c>
      <c r="AU109" s="191" t="s">
        <v>82</v>
      </c>
      <c r="AY109" s="19" t="s">
        <v>121</v>
      </c>
      <c r="BE109" s="192">
        <f>IF(N109="základní",J109,0)</f>
        <v>0</v>
      </c>
      <c r="BF109" s="192">
        <f>IF(N109="snížená",J109,0)</f>
        <v>0</v>
      </c>
      <c r="BG109" s="192">
        <f>IF(N109="zákl. přenesená",J109,0)</f>
        <v>0</v>
      </c>
      <c r="BH109" s="192">
        <f>IF(N109="sníž. přenesená",J109,0)</f>
        <v>0</v>
      </c>
      <c r="BI109" s="192">
        <f>IF(N109="nulová",J109,0)</f>
        <v>0</v>
      </c>
      <c r="BJ109" s="19" t="s">
        <v>80</v>
      </c>
      <c r="BK109" s="192">
        <f>ROUND(I109*H109,2)</f>
        <v>0</v>
      </c>
      <c r="BL109" s="19" t="s">
        <v>155</v>
      </c>
      <c r="BM109" s="191" t="s">
        <v>182</v>
      </c>
    </row>
    <row r="110" spans="1:47" s="2" customFormat="1" ht="12">
      <c r="A110" s="38"/>
      <c r="B110" s="39"/>
      <c r="C110" s="38"/>
      <c r="D110" s="193" t="s">
        <v>131</v>
      </c>
      <c r="E110" s="38"/>
      <c r="F110" s="194" t="s">
        <v>183</v>
      </c>
      <c r="G110" s="38"/>
      <c r="H110" s="38"/>
      <c r="I110" s="119"/>
      <c r="J110" s="38"/>
      <c r="K110" s="38"/>
      <c r="L110" s="39"/>
      <c r="M110" s="195"/>
      <c r="N110" s="196"/>
      <c r="O110" s="72"/>
      <c r="P110" s="72"/>
      <c r="Q110" s="72"/>
      <c r="R110" s="72"/>
      <c r="S110" s="72"/>
      <c r="T110" s="73"/>
      <c r="U110" s="38"/>
      <c r="V110" s="38"/>
      <c r="W110" s="38"/>
      <c r="X110" s="38"/>
      <c r="Y110" s="38"/>
      <c r="Z110" s="38"/>
      <c r="AA110" s="38"/>
      <c r="AB110" s="38"/>
      <c r="AC110" s="38"/>
      <c r="AD110" s="38"/>
      <c r="AE110" s="38"/>
      <c r="AT110" s="19" t="s">
        <v>131</v>
      </c>
      <c r="AU110" s="19" t="s">
        <v>82</v>
      </c>
    </row>
    <row r="111" spans="1:51" s="13" customFormat="1" ht="12">
      <c r="A111" s="13"/>
      <c r="B111" s="197"/>
      <c r="C111" s="13"/>
      <c r="D111" s="193" t="s">
        <v>141</v>
      </c>
      <c r="E111" s="204" t="s">
        <v>3</v>
      </c>
      <c r="F111" s="198" t="s">
        <v>319</v>
      </c>
      <c r="G111" s="13"/>
      <c r="H111" s="199">
        <v>388.9</v>
      </c>
      <c r="I111" s="200"/>
      <c r="J111" s="13"/>
      <c r="K111" s="13"/>
      <c r="L111" s="197"/>
      <c r="M111" s="201"/>
      <c r="N111" s="202"/>
      <c r="O111" s="202"/>
      <c r="P111" s="202"/>
      <c r="Q111" s="202"/>
      <c r="R111" s="202"/>
      <c r="S111" s="202"/>
      <c r="T111" s="203"/>
      <c r="U111" s="13"/>
      <c r="V111" s="13"/>
      <c r="W111" s="13"/>
      <c r="X111" s="13"/>
      <c r="Y111" s="13"/>
      <c r="Z111" s="13"/>
      <c r="AA111" s="13"/>
      <c r="AB111" s="13"/>
      <c r="AC111" s="13"/>
      <c r="AD111" s="13"/>
      <c r="AE111" s="13"/>
      <c r="AT111" s="204" t="s">
        <v>141</v>
      </c>
      <c r="AU111" s="204" t="s">
        <v>82</v>
      </c>
      <c r="AV111" s="13" t="s">
        <v>82</v>
      </c>
      <c r="AW111" s="13" t="s">
        <v>33</v>
      </c>
      <c r="AX111" s="13" t="s">
        <v>80</v>
      </c>
      <c r="AY111" s="204" t="s">
        <v>121</v>
      </c>
    </row>
    <row r="112" spans="1:65" s="2" customFormat="1" ht="16.5" customHeight="1">
      <c r="A112" s="38"/>
      <c r="B112" s="179"/>
      <c r="C112" s="180" t="s">
        <v>185</v>
      </c>
      <c r="D112" s="180" t="s">
        <v>124</v>
      </c>
      <c r="E112" s="181" t="s">
        <v>186</v>
      </c>
      <c r="F112" s="182" t="s">
        <v>187</v>
      </c>
      <c r="G112" s="183" t="s">
        <v>188</v>
      </c>
      <c r="H112" s="184">
        <v>273.1</v>
      </c>
      <c r="I112" s="185"/>
      <c r="J112" s="186">
        <f>ROUND(I112*H112,2)</f>
        <v>0</v>
      </c>
      <c r="K112" s="182" t="s">
        <v>128</v>
      </c>
      <c r="L112" s="39"/>
      <c r="M112" s="187" t="s">
        <v>3</v>
      </c>
      <c r="N112" s="188" t="s">
        <v>43</v>
      </c>
      <c r="O112" s="72"/>
      <c r="P112" s="189">
        <f>O112*H112</f>
        <v>0</v>
      </c>
      <c r="Q112" s="189">
        <v>0</v>
      </c>
      <c r="R112" s="189">
        <f>Q112*H112</f>
        <v>0</v>
      </c>
      <c r="S112" s="189">
        <v>0</v>
      </c>
      <c r="T112" s="190">
        <f>S112*H112</f>
        <v>0</v>
      </c>
      <c r="U112" s="38"/>
      <c r="V112" s="38"/>
      <c r="W112" s="38"/>
      <c r="X112" s="38"/>
      <c r="Y112" s="38"/>
      <c r="Z112" s="38"/>
      <c r="AA112" s="38"/>
      <c r="AB112" s="38"/>
      <c r="AC112" s="38"/>
      <c r="AD112" s="38"/>
      <c r="AE112" s="38"/>
      <c r="AR112" s="191" t="s">
        <v>155</v>
      </c>
      <c r="AT112" s="191" t="s">
        <v>124</v>
      </c>
      <c r="AU112" s="191" t="s">
        <v>82</v>
      </c>
      <c r="AY112" s="19" t="s">
        <v>121</v>
      </c>
      <c r="BE112" s="192">
        <f>IF(N112="základní",J112,0)</f>
        <v>0</v>
      </c>
      <c r="BF112" s="192">
        <f>IF(N112="snížená",J112,0)</f>
        <v>0</v>
      </c>
      <c r="BG112" s="192">
        <f>IF(N112="zákl. přenesená",J112,0)</f>
        <v>0</v>
      </c>
      <c r="BH112" s="192">
        <f>IF(N112="sníž. přenesená",J112,0)</f>
        <v>0</v>
      </c>
      <c r="BI112" s="192">
        <f>IF(N112="nulová",J112,0)</f>
        <v>0</v>
      </c>
      <c r="BJ112" s="19" t="s">
        <v>80</v>
      </c>
      <c r="BK112" s="192">
        <f>ROUND(I112*H112,2)</f>
        <v>0</v>
      </c>
      <c r="BL112" s="19" t="s">
        <v>155</v>
      </c>
      <c r="BM112" s="191" t="s">
        <v>189</v>
      </c>
    </row>
    <row r="113" spans="1:47" s="2" customFormat="1" ht="12">
      <c r="A113" s="38"/>
      <c r="B113" s="39"/>
      <c r="C113" s="38"/>
      <c r="D113" s="193" t="s">
        <v>131</v>
      </c>
      <c r="E113" s="38"/>
      <c r="F113" s="194" t="s">
        <v>183</v>
      </c>
      <c r="G113" s="38"/>
      <c r="H113" s="38"/>
      <c r="I113" s="119"/>
      <c r="J113" s="38"/>
      <c r="K113" s="38"/>
      <c r="L113" s="39"/>
      <c r="M113" s="195"/>
      <c r="N113" s="196"/>
      <c r="O113" s="72"/>
      <c r="P113" s="72"/>
      <c r="Q113" s="72"/>
      <c r="R113" s="72"/>
      <c r="S113" s="72"/>
      <c r="T113" s="73"/>
      <c r="U113" s="38"/>
      <c r="V113" s="38"/>
      <c r="W113" s="38"/>
      <c r="X113" s="38"/>
      <c r="Y113" s="38"/>
      <c r="Z113" s="38"/>
      <c r="AA113" s="38"/>
      <c r="AB113" s="38"/>
      <c r="AC113" s="38"/>
      <c r="AD113" s="38"/>
      <c r="AE113" s="38"/>
      <c r="AT113" s="19" t="s">
        <v>131</v>
      </c>
      <c r="AU113" s="19" t="s">
        <v>82</v>
      </c>
    </row>
    <row r="114" spans="1:51" s="13" customFormat="1" ht="12">
      <c r="A114" s="13"/>
      <c r="B114" s="197"/>
      <c r="C114" s="13"/>
      <c r="D114" s="193" t="s">
        <v>141</v>
      </c>
      <c r="E114" s="204" t="s">
        <v>3</v>
      </c>
      <c r="F114" s="198" t="s">
        <v>310</v>
      </c>
      <c r="G114" s="13"/>
      <c r="H114" s="199">
        <v>273.1</v>
      </c>
      <c r="I114" s="200"/>
      <c r="J114" s="13"/>
      <c r="K114" s="13"/>
      <c r="L114" s="197"/>
      <c r="M114" s="201"/>
      <c r="N114" s="202"/>
      <c r="O114" s="202"/>
      <c r="P114" s="202"/>
      <c r="Q114" s="202"/>
      <c r="R114" s="202"/>
      <c r="S114" s="202"/>
      <c r="T114" s="203"/>
      <c r="U114" s="13"/>
      <c r="V114" s="13"/>
      <c r="W114" s="13"/>
      <c r="X114" s="13"/>
      <c r="Y114" s="13"/>
      <c r="Z114" s="13"/>
      <c r="AA114" s="13"/>
      <c r="AB114" s="13"/>
      <c r="AC114" s="13"/>
      <c r="AD114" s="13"/>
      <c r="AE114" s="13"/>
      <c r="AT114" s="204" t="s">
        <v>141</v>
      </c>
      <c r="AU114" s="204" t="s">
        <v>82</v>
      </c>
      <c r="AV114" s="13" t="s">
        <v>82</v>
      </c>
      <c r="AW114" s="13" t="s">
        <v>33</v>
      </c>
      <c r="AX114" s="13" t="s">
        <v>80</v>
      </c>
      <c r="AY114" s="204" t="s">
        <v>121</v>
      </c>
    </row>
    <row r="115" spans="1:65" s="2" customFormat="1" ht="16.5" customHeight="1">
      <c r="A115" s="38"/>
      <c r="B115" s="179"/>
      <c r="C115" s="206" t="s">
        <v>190</v>
      </c>
      <c r="D115" s="206" t="s">
        <v>173</v>
      </c>
      <c r="E115" s="207" t="s">
        <v>191</v>
      </c>
      <c r="F115" s="208" t="s">
        <v>192</v>
      </c>
      <c r="G115" s="209" t="s">
        <v>188</v>
      </c>
      <c r="H115" s="210">
        <v>278.562</v>
      </c>
      <c r="I115" s="211"/>
      <c r="J115" s="212">
        <f>ROUND(I115*H115,2)</f>
        <v>0</v>
      </c>
      <c r="K115" s="208" t="s">
        <v>128</v>
      </c>
      <c r="L115" s="213"/>
      <c r="M115" s="214" t="s">
        <v>3</v>
      </c>
      <c r="N115" s="215" t="s">
        <v>43</v>
      </c>
      <c r="O115" s="72"/>
      <c r="P115" s="189">
        <f>O115*H115</f>
        <v>0</v>
      </c>
      <c r="Q115" s="189">
        <v>6E-05</v>
      </c>
      <c r="R115" s="189">
        <f>Q115*H115</f>
        <v>0.01671372</v>
      </c>
      <c r="S115" s="189">
        <v>0</v>
      </c>
      <c r="T115" s="190">
        <f>S115*H115</f>
        <v>0</v>
      </c>
      <c r="U115" s="38"/>
      <c r="V115" s="38"/>
      <c r="W115" s="38"/>
      <c r="X115" s="38"/>
      <c r="Y115" s="38"/>
      <c r="Z115" s="38"/>
      <c r="AA115" s="38"/>
      <c r="AB115" s="38"/>
      <c r="AC115" s="38"/>
      <c r="AD115" s="38"/>
      <c r="AE115" s="38"/>
      <c r="AR115" s="191" t="s">
        <v>176</v>
      </c>
      <c r="AT115" s="191" t="s">
        <v>173</v>
      </c>
      <c r="AU115" s="191" t="s">
        <v>82</v>
      </c>
      <c r="AY115" s="19" t="s">
        <v>121</v>
      </c>
      <c r="BE115" s="192">
        <f>IF(N115="základní",J115,0)</f>
        <v>0</v>
      </c>
      <c r="BF115" s="192">
        <f>IF(N115="snížená",J115,0)</f>
        <v>0</v>
      </c>
      <c r="BG115" s="192">
        <f>IF(N115="zákl. přenesená",J115,0)</f>
        <v>0</v>
      </c>
      <c r="BH115" s="192">
        <f>IF(N115="sníž. přenesená",J115,0)</f>
        <v>0</v>
      </c>
      <c r="BI115" s="192">
        <f>IF(N115="nulová",J115,0)</f>
        <v>0</v>
      </c>
      <c r="BJ115" s="19" t="s">
        <v>80</v>
      </c>
      <c r="BK115" s="192">
        <f>ROUND(I115*H115,2)</f>
        <v>0</v>
      </c>
      <c r="BL115" s="19" t="s">
        <v>155</v>
      </c>
      <c r="BM115" s="191" t="s">
        <v>193</v>
      </c>
    </row>
    <row r="116" spans="1:51" s="13" customFormat="1" ht="12">
      <c r="A116" s="13"/>
      <c r="B116" s="197"/>
      <c r="C116" s="13"/>
      <c r="D116" s="193" t="s">
        <v>141</v>
      </c>
      <c r="E116" s="204" t="s">
        <v>3</v>
      </c>
      <c r="F116" s="198" t="s">
        <v>320</v>
      </c>
      <c r="G116" s="13"/>
      <c r="H116" s="199">
        <v>278.562</v>
      </c>
      <c r="I116" s="200"/>
      <c r="J116" s="13"/>
      <c r="K116" s="13"/>
      <c r="L116" s="197"/>
      <c r="M116" s="201"/>
      <c r="N116" s="202"/>
      <c r="O116" s="202"/>
      <c r="P116" s="202"/>
      <c r="Q116" s="202"/>
      <c r="R116" s="202"/>
      <c r="S116" s="202"/>
      <c r="T116" s="203"/>
      <c r="U116" s="13"/>
      <c r="V116" s="13"/>
      <c r="W116" s="13"/>
      <c r="X116" s="13"/>
      <c r="Y116" s="13"/>
      <c r="Z116" s="13"/>
      <c r="AA116" s="13"/>
      <c r="AB116" s="13"/>
      <c r="AC116" s="13"/>
      <c r="AD116" s="13"/>
      <c r="AE116" s="13"/>
      <c r="AT116" s="204" t="s">
        <v>141</v>
      </c>
      <c r="AU116" s="204" t="s">
        <v>82</v>
      </c>
      <c r="AV116" s="13" t="s">
        <v>82</v>
      </c>
      <c r="AW116" s="13" t="s">
        <v>33</v>
      </c>
      <c r="AX116" s="13" t="s">
        <v>80</v>
      </c>
      <c r="AY116" s="204" t="s">
        <v>121</v>
      </c>
    </row>
    <row r="117" spans="1:65" s="2" customFormat="1" ht="16.5" customHeight="1">
      <c r="A117" s="38"/>
      <c r="B117" s="179"/>
      <c r="C117" s="180" t="s">
        <v>195</v>
      </c>
      <c r="D117" s="180" t="s">
        <v>124</v>
      </c>
      <c r="E117" s="181" t="s">
        <v>196</v>
      </c>
      <c r="F117" s="182" t="s">
        <v>197</v>
      </c>
      <c r="G117" s="183" t="s">
        <v>181</v>
      </c>
      <c r="H117" s="184">
        <v>94</v>
      </c>
      <c r="I117" s="185"/>
      <c r="J117" s="186">
        <f>ROUND(I117*H117,2)</f>
        <v>0</v>
      </c>
      <c r="K117" s="182" t="s">
        <v>128</v>
      </c>
      <c r="L117" s="39"/>
      <c r="M117" s="187" t="s">
        <v>3</v>
      </c>
      <c r="N117" s="188" t="s">
        <v>43</v>
      </c>
      <c r="O117" s="72"/>
      <c r="P117" s="189">
        <f>O117*H117</f>
        <v>0</v>
      </c>
      <c r="Q117" s="189">
        <v>0.015</v>
      </c>
      <c r="R117" s="189">
        <f>Q117*H117</f>
        <v>1.41</v>
      </c>
      <c r="S117" s="189">
        <v>0</v>
      </c>
      <c r="T117" s="190">
        <f>S117*H117</f>
        <v>0</v>
      </c>
      <c r="U117" s="38"/>
      <c r="V117" s="38"/>
      <c r="W117" s="38"/>
      <c r="X117" s="38"/>
      <c r="Y117" s="38"/>
      <c r="Z117" s="38"/>
      <c r="AA117" s="38"/>
      <c r="AB117" s="38"/>
      <c r="AC117" s="38"/>
      <c r="AD117" s="38"/>
      <c r="AE117" s="38"/>
      <c r="AR117" s="191" t="s">
        <v>155</v>
      </c>
      <c r="AT117" s="191" t="s">
        <v>124</v>
      </c>
      <c r="AU117" s="191" t="s">
        <v>82</v>
      </c>
      <c r="AY117" s="19" t="s">
        <v>121</v>
      </c>
      <c r="BE117" s="192">
        <f>IF(N117="základní",J117,0)</f>
        <v>0</v>
      </c>
      <c r="BF117" s="192">
        <f>IF(N117="snížená",J117,0)</f>
        <v>0</v>
      </c>
      <c r="BG117" s="192">
        <f>IF(N117="zákl. přenesená",J117,0)</f>
        <v>0</v>
      </c>
      <c r="BH117" s="192">
        <f>IF(N117="sníž. přenesená",J117,0)</f>
        <v>0</v>
      </c>
      <c r="BI117" s="192">
        <f>IF(N117="nulová",J117,0)</f>
        <v>0</v>
      </c>
      <c r="BJ117" s="19" t="s">
        <v>80</v>
      </c>
      <c r="BK117" s="192">
        <f>ROUND(I117*H117,2)</f>
        <v>0</v>
      </c>
      <c r="BL117" s="19" t="s">
        <v>155</v>
      </c>
      <c r="BM117" s="191" t="s">
        <v>198</v>
      </c>
    </row>
    <row r="118" spans="1:47" s="2" customFormat="1" ht="12">
      <c r="A118" s="38"/>
      <c r="B118" s="39"/>
      <c r="C118" s="38"/>
      <c r="D118" s="193" t="s">
        <v>131</v>
      </c>
      <c r="E118" s="38"/>
      <c r="F118" s="194" t="s">
        <v>183</v>
      </c>
      <c r="G118" s="38"/>
      <c r="H118" s="38"/>
      <c r="I118" s="119"/>
      <c r="J118" s="38"/>
      <c r="K118" s="38"/>
      <c r="L118" s="39"/>
      <c r="M118" s="195"/>
      <c r="N118" s="196"/>
      <c r="O118" s="72"/>
      <c r="P118" s="72"/>
      <c r="Q118" s="72"/>
      <c r="R118" s="72"/>
      <c r="S118" s="72"/>
      <c r="T118" s="73"/>
      <c r="U118" s="38"/>
      <c r="V118" s="38"/>
      <c r="W118" s="38"/>
      <c r="X118" s="38"/>
      <c r="Y118" s="38"/>
      <c r="Z118" s="38"/>
      <c r="AA118" s="38"/>
      <c r="AB118" s="38"/>
      <c r="AC118" s="38"/>
      <c r="AD118" s="38"/>
      <c r="AE118" s="38"/>
      <c r="AT118" s="19" t="s">
        <v>131</v>
      </c>
      <c r="AU118" s="19" t="s">
        <v>82</v>
      </c>
    </row>
    <row r="119" spans="1:51" s="13" customFormat="1" ht="12">
      <c r="A119" s="13"/>
      <c r="B119" s="197"/>
      <c r="C119" s="13"/>
      <c r="D119" s="193" t="s">
        <v>141</v>
      </c>
      <c r="E119" s="204" t="s">
        <v>3</v>
      </c>
      <c r="F119" s="198" t="s">
        <v>321</v>
      </c>
      <c r="G119" s="13"/>
      <c r="H119" s="199">
        <v>3</v>
      </c>
      <c r="I119" s="200"/>
      <c r="J119" s="13"/>
      <c r="K119" s="13"/>
      <c r="L119" s="197"/>
      <c r="M119" s="201"/>
      <c r="N119" s="202"/>
      <c r="O119" s="202"/>
      <c r="P119" s="202"/>
      <c r="Q119" s="202"/>
      <c r="R119" s="202"/>
      <c r="S119" s="202"/>
      <c r="T119" s="203"/>
      <c r="U119" s="13"/>
      <c r="V119" s="13"/>
      <c r="W119" s="13"/>
      <c r="X119" s="13"/>
      <c r="Y119" s="13"/>
      <c r="Z119" s="13"/>
      <c r="AA119" s="13"/>
      <c r="AB119" s="13"/>
      <c r="AC119" s="13"/>
      <c r="AD119" s="13"/>
      <c r="AE119" s="13"/>
      <c r="AT119" s="204" t="s">
        <v>141</v>
      </c>
      <c r="AU119" s="204" t="s">
        <v>82</v>
      </c>
      <c r="AV119" s="13" t="s">
        <v>82</v>
      </c>
      <c r="AW119" s="13" t="s">
        <v>33</v>
      </c>
      <c r="AX119" s="13" t="s">
        <v>72</v>
      </c>
      <c r="AY119" s="204" t="s">
        <v>121</v>
      </c>
    </row>
    <row r="120" spans="1:51" s="13" customFormat="1" ht="12">
      <c r="A120" s="13"/>
      <c r="B120" s="197"/>
      <c r="C120" s="13"/>
      <c r="D120" s="193" t="s">
        <v>141</v>
      </c>
      <c r="E120" s="204" t="s">
        <v>3</v>
      </c>
      <c r="F120" s="198" t="s">
        <v>322</v>
      </c>
      <c r="G120" s="13"/>
      <c r="H120" s="199">
        <v>4</v>
      </c>
      <c r="I120" s="200"/>
      <c r="J120" s="13"/>
      <c r="K120" s="13"/>
      <c r="L120" s="197"/>
      <c r="M120" s="201"/>
      <c r="N120" s="202"/>
      <c r="O120" s="202"/>
      <c r="P120" s="202"/>
      <c r="Q120" s="202"/>
      <c r="R120" s="202"/>
      <c r="S120" s="202"/>
      <c r="T120" s="203"/>
      <c r="U120" s="13"/>
      <c r="V120" s="13"/>
      <c r="W120" s="13"/>
      <c r="X120" s="13"/>
      <c r="Y120" s="13"/>
      <c r="Z120" s="13"/>
      <c r="AA120" s="13"/>
      <c r="AB120" s="13"/>
      <c r="AC120" s="13"/>
      <c r="AD120" s="13"/>
      <c r="AE120" s="13"/>
      <c r="AT120" s="204" t="s">
        <v>141</v>
      </c>
      <c r="AU120" s="204" t="s">
        <v>82</v>
      </c>
      <c r="AV120" s="13" t="s">
        <v>82</v>
      </c>
      <c r="AW120" s="13" t="s">
        <v>33</v>
      </c>
      <c r="AX120" s="13" t="s">
        <v>72</v>
      </c>
      <c r="AY120" s="204" t="s">
        <v>121</v>
      </c>
    </row>
    <row r="121" spans="1:51" s="13" customFormat="1" ht="12">
      <c r="A121" s="13"/>
      <c r="B121" s="197"/>
      <c r="C121" s="13"/>
      <c r="D121" s="193" t="s">
        <v>141</v>
      </c>
      <c r="E121" s="204" t="s">
        <v>3</v>
      </c>
      <c r="F121" s="198" t="s">
        <v>323</v>
      </c>
      <c r="G121" s="13"/>
      <c r="H121" s="199">
        <v>3</v>
      </c>
      <c r="I121" s="200"/>
      <c r="J121" s="13"/>
      <c r="K121" s="13"/>
      <c r="L121" s="197"/>
      <c r="M121" s="201"/>
      <c r="N121" s="202"/>
      <c r="O121" s="202"/>
      <c r="P121" s="202"/>
      <c r="Q121" s="202"/>
      <c r="R121" s="202"/>
      <c r="S121" s="202"/>
      <c r="T121" s="203"/>
      <c r="U121" s="13"/>
      <c r="V121" s="13"/>
      <c r="W121" s="13"/>
      <c r="X121" s="13"/>
      <c r="Y121" s="13"/>
      <c r="Z121" s="13"/>
      <c r="AA121" s="13"/>
      <c r="AB121" s="13"/>
      <c r="AC121" s="13"/>
      <c r="AD121" s="13"/>
      <c r="AE121" s="13"/>
      <c r="AT121" s="204" t="s">
        <v>141</v>
      </c>
      <c r="AU121" s="204" t="s">
        <v>82</v>
      </c>
      <c r="AV121" s="13" t="s">
        <v>82</v>
      </c>
      <c r="AW121" s="13" t="s">
        <v>33</v>
      </c>
      <c r="AX121" s="13" t="s">
        <v>72</v>
      </c>
      <c r="AY121" s="204" t="s">
        <v>121</v>
      </c>
    </row>
    <row r="122" spans="1:51" s="13" customFormat="1" ht="12">
      <c r="A122" s="13"/>
      <c r="B122" s="197"/>
      <c r="C122" s="13"/>
      <c r="D122" s="193" t="s">
        <v>141</v>
      </c>
      <c r="E122" s="204" t="s">
        <v>3</v>
      </c>
      <c r="F122" s="198" t="s">
        <v>324</v>
      </c>
      <c r="G122" s="13"/>
      <c r="H122" s="199">
        <v>1</v>
      </c>
      <c r="I122" s="200"/>
      <c r="J122" s="13"/>
      <c r="K122" s="13"/>
      <c r="L122" s="197"/>
      <c r="M122" s="201"/>
      <c r="N122" s="202"/>
      <c r="O122" s="202"/>
      <c r="P122" s="202"/>
      <c r="Q122" s="202"/>
      <c r="R122" s="202"/>
      <c r="S122" s="202"/>
      <c r="T122" s="203"/>
      <c r="U122" s="13"/>
      <c r="V122" s="13"/>
      <c r="W122" s="13"/>
      <c r="X122" s="13"/>
      <c r="Y122" s="13"/>
      <c r="Z122" s="13"/>
      <c r="AA122" s="13"/>
      <c r="AB122" s="13"/>
      <c r="AC122" s="13"/>
      <c r="AD122" s="13"/>
      <c r="AE122" s="13"/>
      <c r="AT122" s="204" t="s">
        <v>141</v>
      </c>
      <c r="AU122" s="204" t="s">
        <v>82</v>
      </c>
      <c r="AV122" s="13" t="s">
        <v>82</v>
      </c>
      <c r="AW122" s="13" t="s">
        <v>33</v>
      </c>
      <c r="AX122" s="13" t="s">
        <v>72</v>
      </c>
      <c r="AY122" s="204" t="s">
        <v>121</v>
      </c>
    </row>
    <row r="123" spans="1:51" s="13" customFormat="1" ht="12">
      <c r="A123" s="13"/>
      <c r="B123" s="197"/>
      <c r="C123" s="13"/>
      <c r="D123" s="193" t="s">
        <v>141</v>
      </c>
      <c r="E123" s="204" t="s">
        <v>3</v>
      </c>
      <c r="F123" s="198" t="s">
        <v>325</v>
      </c>
      <c r="G123" s="13"/>
      <c r="H123" s="199">
        <v>25</v>
      </c>
      <c r="I123" s="200"/>
      <c r="J123" s="13"/>
      <c r="K123" s="13"/>
      <c r="L123" s="197"/>
      <c r="M123" s="201"/>
      <c r="N123" s="202"/>
      <c r="O123" s="202"/>
      <c r="P123" s="202"/>
      <c r="Q123" s="202"/>
      <c r="R123" s="202"/>
      <c r="S123" s="202"/>
      <c r="T123" s="203"/>
      <c r="U123" s="13"/>
      <c r="V123" s="13"/>
      <c r="W123" s="13"/>
      <c r="X123" s="13"/>
      <c r="Y123" s="13"/>
      <c r="Z123" s="13"/>
      <c r="AA123" s="13"/>
      <c r="AB123" s="13"/>
      <c r="AC123" s="13"/>
      <c r="AD123" s="13"/>
      <c r="AE123" s="13"/>
      <c r="AT123" s="204" t="s">
        <v>141</v>
      </c>
      <c r="AU123" s="204" t="s">
        <v>82</v>
      </c>
      <c r="AV123" s="13" t="s">
        <v>82</v>
      </c>
      <c r="AW123" s="13" t="s">
        <v>33</v>
      </c>
      <c r="AX123" s="13" t="s">
        <v>72</v>
      </c>
      <c r="AY123" s="204" t="s">
        <v>121</v>
      </c>
    </row>
    <row r="124" spans="1:51" s="13" customFormat="1" ht="12">
      <c r="A124" s="13"/>
      <c r="B124" s="197"/>
      <c r="C124" s="13"/>
      <c r="D124" s="193" t="s">
        <v>141</v>
      </c>
      <c r="E124" s="204" t="s">
        <v>3</v>
      </c>
      <c r="F124" s="198" t="s">
        <v>326</v>
      </c>
      <c r="G124" s="13"/>
      <c r="H124" s="199">
        <v>1</v>
      </c>
      <c r="I124" s="200"/>
      <c r="J124" s="13"/>
      <c r="K124" s="13"/>
      <c r="L124" s="197"/>
      <c r="M124" s="201"/>
      <c r="N124" s="202"/>
      <c r="O124" s="202"/>
      <c r="P124" s="202"/>
      <c r="Q124" s="202"/>
      <c r="R124" s="202"/>
      <c r="S124" s="202"/>
      <c r="T124" s="203"/>
      <c r="U124" s="13"/>
      <c r="V124" s="13"/>
      <c r="W124" s="13"/>
      <c r="X124" s="13"/>
      <c r="Y124" s="13"/>
      <c r="Z124" s="13"/>
      <c r="AA124" s="13"/>
      <c r="AB124" s="13"/>
      <c r="AC124" s="13"/>
      <c r="AD124" s="13"/>
      <c r="AE124" s="13"/>
      <c r="AT124" s="204" t="s">
        <v>141</v>
      </c>
      <c r="AU124" s="204" t="s">
        <v>82</v>
      </c>
      <c r="AV124" s="13" t="s">
        <v>82</v>
      </c>
      <c r="AW124" s="13" t="s">
        <v>33</v>
      </c>
      <c r="AX124" s="13" t="s">
        <v>72</v>
      </c>
      <c r="AY124" s="204" t="s">
        <v>121</v>
      </c>
    </row>
    <row r="125" spans="1:51" s="13" customFormat="1" ht="12">
      <c r="A125" s="13"/>
      <c r="B125" s="197"/>
      <c r="C125" s="13"/>
      <c r="D125" s="193" t="s">
        <v>141</v>
      </c>
      <c r="E125" s="204" t="s">
        <v>3</v>
      </c>
      <c r="F125" s="198" t="s">
        <v>327</v>
      </c>
      <c r="G125" s="13"/>
      <c r="H125" s="199">
        <v>6</v>
      </c>
      <c r="I125" s="200"/>
      <c r="J125" s="13"/>
      <c r="K125" s="13"/>
      <c r="L125" s="197"/>
      <c r="M125" s="201"/>
      <c r="N125" s="202"/>
      <c r="O125" s="202"/>
      <c r="P125" s="202"/>
      <c r="Q125" s="202"/>
      <c r="R125" s="202"/>
      <c r="S125" s="202"/>
      <c r="T125" s="203"/>
      <c r="U125" s="13"/>
      <c r="V125" s="13"/>
      <c r="W125" s="13"/>
      <c r="X125" s="13"/>
      <c r="Y125" s="13"/>
      <c r="Z125" s="13"/>
      <c r="AA125" s="13"/>
      <c r="AB125" s="13"/>
      <c r="AC125" s="13"/>
      <c r="AD125" s="13"/>
      <c r="AE125" s="13"/>
      <c r="AT125" s="204" t="s">
        <v>141</v>
      </c>
      <c r="AU125" s="204" t="s">
        <v>82</v>
      </c>
      <c r="AV125" s="13" t="s">
        <v>82</v>
      </c>
      <c r="AW125" s="13" t="s">
        <v>33</v>
      </c>
      <c r="AX125" s="13" t="s">
        <v>72</v>
      </c>
      <c r="AY125" s="204" t="s">
        <v>121</v>
      </c>
    </row>
    <row r="126" spans="1:51" s="13" customFormat="1" ht="12">
      <c r="A126" s="13"/>
      <c r="B126" s="197"/>
      <c r="C126" s="13"/>
      <c r="D126" s="193" t="s">
        <v>141</v>
      </c>
      <c r="E126" s="204" t="s">
        <v>3</v>
      </c>
      <c r="F126" s="198" t="s">
        <v>328</v>
      </c>
      <c r="G126" s="13"/>
      <c r="H126" s="199">
        <v>4</v>
      </c>
      <c r="I126" s="200"/>
      <c r="J126" s="13"/>
      <c r="K126" s="13"/>
      <c r="L126" s="197"/>
      <c r="M126" s="201"/>
      <c r="N126" s="202"/>
      <c r="O126" s="202"/>
      <c r="P126" s="202"/>
      <c r="Q126" s="202"/>
      <c r="R126" s="202"/>
      <c r="S126" s="202"/>
      <c r="T126" s="203"/>
      <c r="U126" s="13"/>
      <c r="V126" s="13"/>
      <c r="W126" s="13"/>
      <c r="X126" s="13"/>
      <c r="Y126" s="13"/>
      <c r="Z126" s="13"/>
      <c r="AA126" s="13"/>
      <c r="AB126" s="13"/>
      <c r="AC126" s="13"/>
      <c r="AD126" s="13"/>
      <c r="AE126" s="13"/>
      <c r="AT126" s="204" t="s">
        <v>141</v>
      </c>
      <c r="AU126" s="204" t="s">
        <v>82</v>
      </c>
      <c r="AV126" s="13" t="s">
        <v>82</v>
      </c>
      <c r="AW126" s="13" t="s">
        <v>33</v>
      </c>
      <c r="AX126" s="13" t="s">
        <v>72</v>
      </c>
      <c r="AY126" s="204" t="s">
        <v>121</v>
      </c>
    </row>
    <row r="127" spans="1:51" s="13" customFormat="1" ht="12">
      <c r="A127" s="13"/>
      <c r="B127" s="197"/>
      <c r="C127" s="13"/>
      <c r="D127" s="193" t="s">
        <v>141</v>
      </c>
      <c r="E127" s="204" t="s">
        <v>3</v>
      </c>
      <c r="F127" s="198" t="s">
        <v>329</v>
      </c>
      <c r="G127" s="13"/>
      <c r="H127" s="199">
        <v>5</v>
      </c>
      <c r="I127" s="200"/>
      <c r="J127" s="13"/>
      <c r="K127" s="13"/>
      <c r="L127" s="197"/>
      <c r="M127" s="201"/>
      <c r="N127" s="202"/>
      <c r="O127" s="202"/>
      <c r="P127" s="202"/>
      <c r="Q127" s="202"/>
      <c r="R127" s="202"/>
      <c r="S127" s="202"/>
      <c r="T127" s="203"/>
      <c r="U127" s="13"/>
      <c r="V127" s="13"/>
      <c r="W127" s="13"/>
      <c r="X127" s="13"/>
      <c r="Y127" s="13"/>
      <c r="Z127" s="13"/>
      <c r="AA127" s="13"/>
      <c r="AB127" s="13"/>
      <c r="AC127" s="13"/>
      <c r="AD127" s="13"/>
      <c r="AE127" s="13"/>
      <c r="AT127" s="204" t="s">
        <v>141</v>
      </c>
      <c r="AU127" s="204" t="s">
        <v>82</v>
      </c>
      <c r="AV127" s="13" t="s">
        <v>82</v>
      </c>
      <c r="AW127" s="13" t="s">
        <v>33</v>
      </c>
      <c r="AX127" s="13" t="s">
        <v>72</v>
      </c>
      <c r="AY127" s="204" t="s">
        <v>121</v>
      </c>
    </row>
    <row r="128" spans="1:51" s="13" customFormat="1" ht="12">
      <c r="A128" s="13"/>
      <c r="B128" s="197"/>
      <c r="C128" s="13"/>
      <c r="D128" s="193" t="s">
        <v>141</v>
      </c>
      <c r="E128" s="204" t="s">
        <v>3</v>
      </c>
      <c r="F128" s="198" t="s">
        <v>330</v>
      </c>
      <c r="G128" s="13"/>
      <c r="H128" s="199">
        <v>4</v>
      </c>
      <c r="I128" s="200"/>
      <c r="J128" s="13"/>
      <c r="K128" s="13"/>
      <c r="L128" s="197"/>
      <c r="M128" s="201"/>
      <c r="N128" s="202"/>
      <c r="O128" s="202"/>
      <c r="P128" s="202"/>
      <c r="Q128" s="202"/>
      <c r="R128" s="202"/>
      <c r="S128" s="202"/>
      <c r="T128" s="203"/>
      <c r="U128" s="13"/>
      <c r="V128" s="13"/>
      <c r="W128" s="13"/>
      <c r="X128" s="13"/>
      <c r="Y128" s="13"/>
      <c r="Z128" s="13"/>
      <c r="AA128" s="13"/>
      <c r="AB128" s="13"/>
      <c r="AC128" s="13"/>
      <c r="AD128" s="13"/>
      <c r="AE128" s="13"/>
      <c r="AT128" s="204" t="s">
        <v>141</v>
      </c>
      <c r="AU128" s="204" t="s">
        <v>82</v>
      </c>
      <c r="AV128" s="13" t="s">
        <v>82</v>
      </c>
      <c r="AW128" s="13" t="s">
        <v>33</v>
      </c>
      <c r="AX128" s="13" t="s">
        <v>72</v>
      </c>
      <c r="AY128" s="204" t="s">
        <v>121</v>
      </c>
    </row>
    <row r="129" spans="1:51" s="13" customFormat="1" ht="12">
      <c r="A129" s="13"/>
      <c r="B129" s="197"/>
      <c r="C129" s="13"/>
      <c r="D129" s="193" t="s">
        <v>141</v>
      </c>
      <c r="E129" s="204" t="s">
        <v>3</v>
      </c>
      <c r="F129" s="198" t="s">
        <v>331</v>
      </c>
      <c r="G129" s="13"/>
      <c r="H129" s="199">
        <v>10</v>
      </c>
      <c r="I129" s="200"/>
      <c r="J129" s="13"/>
      <c r="K129" s="13"/>
      <c r="L129" s="197"/>
      <c r="M129" s="201"/>
      <c r="N129" s="202"/>
      <c r="O129" s="202"/>
      <c r="P129" s="202"/>
      <c r="Q129" s="202"/>
      <c r="R129" s="202"/>
      <c r="S129" s="202"/>
      <c r="T129" s="203"/>
      <c r="U129" s="13"/>
      <c r="V129" s="13"/>
      <c r="W129" s="13"/>
      <c r="X129" s="13"/>
      <c r="Y129" s="13"/>
      <c r="Z129" s="13"/>
      <c r="AA129" s="13"/>
      <c r="AB129" s="13"/>
      <c r="AC129" s="13"/>
      <c r="AD129" s="13"/>
      <c r="AE129" s="13"/>
      <c r="AT129" s="204" t="s">
        <v>141</v>
      </c>
      <c r="AU129" s="204" t="s">
        <v>82</v>
      </c>
      <c r="AV129" s="13" t="s">
        <v>82</v>
      </c>
      <c r="AW129" s="13" t="s">
        <v>33</v>
      </c>
      <c r="AX129" s="13" t="s">
        <v>72</v>
      </c>
      <c r="AY129" s="204" t="s">
        <v>121</v>
      </c>
    </row>
    <row r="130" spans="1:51" s="13" customFormat="1" ht="12">
      <c r="A130" s="13"/>
      <c r="B130" s="197"/>
      <c r="C130" s="13"/>
      <c r="D130" s="193" t="s">
        <v>141</v>
      </c>
      <c r="E130" s="204" t="s">
        <v>3</v>
      </c>
      <c r="F130" s="198" t="s">
        <v>332</v>
      </c>
      <c r="G130" s="13"/>
      <c r="H130" s="199">
        <v>10</v>
      </c>
      <c r="I130" s="200"/>
      <c r="J130" s="13"/>
      <c r="K130" s="13"/>
      <c r="L130" s="197"/>
      <c r="M130" s="201"/>
      <c r="N130" s="202"/>
      <c r="O130" s="202"/>
      <c r="P130" s="202"/>
      <c r="Q130" s="202"/>
      <c r="R130" s="202"/>
      <c r="S130" s="202"/>
      <c r="T130" s="203"/>
      <c r="U130" s="13"/>
      <c r="V130" s="13"/>
      <c r="W130" s="13"/>
      <c r="X130" s="13"/>
      <c r="Y130" s="13"/>
      <c r="Z130" s="13"/>
      <c r="AA130" s="13"/>
      <c r="AB130" s="13"/>
      <c r="AC130" s="13"/>
      <c r="AD130" s="13"/>
      <c r="AE130" s="13"/>
      <c r="AT130" s="204" t="s">
        <v>141</v>
      </c>
      <c r="AU130" s="204" t="s">
        <v>82</v>
      </c>
      <c r="AV130" s="13" t="s">
        <v>82</v>
      </c>
      <c r="AW130" s="13" t="s">
        <v>33</v>
      </c>
      <c r="AX130" s="13" t="s">
        <v>72</v>
      </c>
      <c r="AY130" s="204" t="s">
        <v>121</v>
      </c>
    </row>
    <row r="131" spans="1:51" s="13" customFormat="1" ht="12">
      <c r="A131" s="13"/>
      <c r="B131" s="197"/>
      <c r="C131" s="13"/>
      <c r="D131" s="193" t="s">
        <v>141</v>
      </c>
      <c r="E131" s="204" t="s">
        <v>3</v>
      </c>
      <c r="F131" s="198" t="s">
        <v>333</v>
      </c>
      <c r="G131" s="13"/>
      <c r="H131" s="199">
        <v>12</v>
      </c>
      <c r="I131" s="200"/>
      <c r="J131" s="13"/>
      <c r="K131" s="13"/>
      <c r="L131" s="197"/>
      <c r="M131" s="201"/>
      <c r="N131" s="202"/>
      <c r="O131" s="202"/>
      <c r="P131" s="202"/>
      <c r="Q131" s="202"/>
      <c r="R131" s="202"/>
      <c r="S131" s="202"/>
      <c r="T131" s="203"/>
      <c r="U131" s="13"/>
      <c r="V131" s="13"/>
      <c r="W131" s="13"/>
      <c r="X131" s="13"/>
      <c r="Y131" s="13"/>
      <c r="Z131" s="13"/>
      <c r="AA131" s="13"/>
      <c r="AB131" s="13"/>
      <c r="AC131" s="13"/>
      <c r="AD131" s="13"/>
      <c r="AE131" s="13"/>
      <c r="AT131" s="204" t="s">
        <v>141</v>
      </c>
      <c r="AU131" s="204" t="s">
        <v>82</v>
      </c>
      <c r="AV131" s="13" t="s">
        <v>82</v>
      </c>
      <c r="AW131" s="13" t="s">
        <v>33</v>
      </c>
      <c r="AX131" s="13" t="s">
        <v>72</v>
      </c>
      <c r="AY131" s="204" t="s">
        <v>121</v>
      </c>
    </row>
    <row r="132" spans="1:51" s="13" customFormat="1" ht="12">
      <c r="A132" s="13"/>
      <c r="B132" s="197"/>
      <c r="C132" s="13"/>
      <c r="D132" s="193" t="s">
        <v>141</v>
      </c>
      <c r="E132" s="204" t="s">
        <v>3</v>
      </c>
      <c r="F132" s="198" t="s">
        <v>334</v>
      </c>
      <c r="G132" s="13"/>
      <c r="H132" s="199">
        <v>6</v>
      </c>
      <c r="I132" s="200"/>
      <c r="J132" s="13"/>
      <c r="K132" s="13"/>
      <c r="L132" s="197"/>
      <c r="M132" s="201"/>
      <c r="N132" s="202"/>
      <c r="O132" s="202"/>
      <c r="P132" s="202"/>
      <c r="Q132" s="202"/>
      <c r="R132" s="202"/>
      <c r="S132" s="202"/>
      <c r="T132" s="203"/>
      <c r="U132" s="13"/>
      <c r="V132" s="13"/>
      <c r="W132" s="13"/>
      <c r="X132" s="13"/>
      <c r="Y132" s="13"/>
      <c r="Z132" s="13"/>
      <c r="AA132" s="13"/>
      <c r="AB132" s="13"/>
      <c r="AC132" s="13"/>
      <c r="AD132" s="13"/>
      <c r="AE132" s="13"/>
      <c r="AT132" s="204" t="s">
        <v>141</v>
      </c>
      <c r="AU132" s="204" t="s">
        <v>82</v>
      </c>
      <c r="AV132" s="13" t="s">
        <v>82</v>
      </c>
      <c r="AW132" s="13" t="s">
        <v>33</v>
      </c>
      <c r="AX132" s="13" t="s">
        <v>72</v>
      </c>
      <c r="AY132" s="204" t="s">
        <v>121</v>
      </c>
    </row>
    <row r="133" spans="1:51" s="14" customFormat="1" ht="12">
      <c r="A133" s="14"/>
      <c r="B133" s="216"/>
      <c r="C133" s="14"/>
      <c r="D133" s="193" t="s">
        <v>141</v>
      </c>
      <c r="E133" s="217" t="s">
        <v>3</v>
      </c>
      <c r="F133" s="218" t="s">
        <v>208</v>
      </c>
      <c r="G133" s="14"/>
      <c r="H133" s="219">
        <v>94</v>
      </c>
      <c r="I133" s="220"/>
      <c r="J133" s="14"/>
      <c r="K133" s="14"/>
      <c r="L133" s="216"/>
      <c r="M133" s="221"/>
      <c r="N133" s="222"/>
      <c r="O133" s="222"/>
      <c r="P133" s="222"/>
      <c r="Q133" s="222"/>
      <c r="R133" s="222"/>
      <c r="S133" s="222"/>
      <c r="T133" s="223"/>
      <c r="U133" s="14"/>
      <c r="V133" s="14"/>
      <c r="W133" s="14"/>
      <c r="X133" s="14"/>
      <c r="Y133" s="14"/>
      <c r="Z133" s="14"/>
      <c r="AA133" s="14"/>
      <c r="AB133" s="14"/>
      <c r="AC133" s="14"/>
      <c r="AD133" s="14"/>
      <c r="AE133" s="14"/>
      <c r="AT133" s="217" t="s">
        <v>141</v>
      </c>
      <c r="AU133" s="217" t="s">
        <v>82</v>
      </c>
      <c r="AV133" s="14" t="s">
        <v>129</v>
      </c>
      <c r="AW133" s="14" t="s">
        <v>33</v>
      </c>
      <c r="AX133" s="14" t="s">
        <v>80</v>
      </c>
      <c r="AY133" s="217" t="s">
        <v>121</v>
      </c>
    </row>
    <row r="134" spans="1:65" s="2" customFormat="1" ht="16.5" customHeight="1">
      <c r="A134" s="38"/>
      <c r="B134" s="179"/>
      <c r="C134" s="180" t="s">
        <v>209</v>
      </c>
      <c r="D134" s="180" t="s">
        <v>124</v>
      </c>
      <c r="E134" s="181" t="s">
        <v>210</v>
      </c>
      <c r="F134" s="182" t="s">
        <v>211</v>
      </c>
      <c r="G134" s="183" t="s">
        <v>181</v>
      </c>
      <c r="H134" s="184">
        <v>388.9</v>
      </c>
      <c r="I134" s="185"/>
      <c r="J134" s="186">
        <f>ROUND(I134*H134,2)</f>
        <v>0</v>
      </c>
      <c r="K134" s="182" t="s">
        <v>128</v>
      </c>
      <c r="L134" s="39"/>
      <c r="M134" s="187" t="s">
        <v>3</v>
      </c>
      <c r="N134" s="188" t="s">
        <v>43</v>
      </c>
      <c r="O134" s="72"/>
      <c r="P134" s="189">
        <f>O134*H134</f>
        <v>0</v>
      </c>
      <c r="Q134" s="189">
        <v>0.0075</v>
      </c>
      <c r="R134" s="189">
        <f>Q134*H134</f>
        <v>2.9167499999999995</v>
      </c>
      <c r="S134" s="189">
        <v>0</v>
      </c>
      <c r="T134" s="190">
        <f>S134*H134</f>
        <v>0</v>
      </c>
      <c r="U134" s="38"/>
      <c r="V134" s="38"/>
      <c r="W134" s="38"/>
      <c r="X134" s="38"/>
      <c r="Y134" s="38"/>
      <c r="Z134" s="38"/>
      <c r="AA134" s="38"/>
      <c r="AB134" s="38"/>
      <c r="AC134" s="38"/>
      <c r="AD134" s="38"/>
      <c r="AE134" s="38"/>
      <c r="AR134" s="191" t="s">
        <v>155</v>
      </c>
      <c r="AT134" s="191" t="s">
        <v>124</v>
      </c>
      <c r="AU134" s="191" t="s">
        <v>82</v>
      </c>
      <c r="AY134" s="19" t="s">
        <v>121</v>
      </c>
      <c r="BE134" s="192">
        <f>IF(N134="základní",J134,0)</f>
        <v>0</v>
      </c>
      <c r="BF134" s="192">
        <f>IF(N134="snížená",J134,0)</f>
        <v>0</v>
      </c>
      <c r="BG134" s="192">
        <f>IF(N134="zákl. přenesená",J134,0)</f>
        <v>0</v>
      </c>
      <c r="BH134" s="192">
        <f>IF(N134="sníž. přenesená",J134,0)</f>
        <v>0</v>
      </c>
      <c r="BI134" s="192">
        <f>IF(N134="nulová",J134,0)</f>
        <v>0</v>
      </c>
      <c r="BJ134" s="19" t="s">
        <v>80</v>
      </c>
      <c r="BK134" s="192">
        <f>ROUND(I134*H134,2)</f>
        <v>0</v>
      </c>
      <c r="BL134" s="19" t="s">
        <v>155</v>
      </c>
      <c r="BM134" s="191" t="s">
        <v>212</v>
      </c>
    </row>
    <row r="135" spans="1:47" s="2" customFormat="1" ht="12">
      <c r="A135" s="38"/>
      <c r="B135" s="39"/>
      <c r="C135" s="38"/>
      <c r="D135" s="193" t="s">
        <v>131</v>
      </c>
      <c r="E135" s="38"/>
      <c r="F135" s="194" t="s">
        <v>183</v>
      </c>
      <c r="G135" s="38"/>
      <c r="H135" s="38"/>
      <c r="I135" s="119"/>
      <c r="J135" s="38"/>
      <c r="K135" s="38"/>
      <c r="L135" s="39"/>
      <c r="M135" s="195"/>
      <c r="N135" s="196"/>
      <c r="O135" s="72"/>
      <c r="P135" s="72"/>
      <c r="Q135" s="72"/>
      <c r="R135" s="72"/>
      <c r="S135" s="72"/>
      <c r="T135" s="73"/>
      <c r="U135" s="38"/>
      <c r="V135" s="38"/>
      <c r="W135" s="38"/>
      <c r="X135" s="38"/>
      <c r="Y135" s="38"/>
      <c r="Z135" s="38"/>
      <c r="AA135" s="38"/>
      <c r="AB135" s="38"/>
      <c r="AC135" s="38"/>
      <c r="AD135" s="38"/>
      <c r="AE135" s="38"/>
      <c r="AT135" s="19" t="s">
        <v>131</v>
      </c>
      <c r="AU135" s="19" t="s">
        <v>82</v>
      </c>
    </row>
    <row r="136" spans="1:51" s="13" customFormat="1" ht="12">
      <c r="A136" s="13"/>
      <c r="B136" s="197"/>
      <c r="C136" s="13"/>
      <c r="D136" s="193" t="s">
        <v>141</v>
      </c>
      <c r="E136" s="204" t="s">
        <v>3</v>
      </c>
      <c r="F136" s="198" t="s">
        <v>308</v>
      </c>
      <c r="G136" s="13"/>
      <c r="H136" s="199">
        <v>388.9</v>
      </c>
      <c r="I136" s="200"/>
      <c r="J136" s="13"/>
      <c r="K136" s="13"/>
      <c r="L136" s="197"/>
      <c r="M136" s="201"/>
      <c r="N136" s="202"/>
      <c r="O136" s="202"/>
      <c r="P136" s="202"/>
      <c r="Q136" s="202"/>
      <c r="R136" s="202"/>
      <c r="S136" s="202"/>
      <c r="T136" s="203"/>
      <c r="U136" s="13"/>
      <c r="V136" s="13"/>
      <c r="W136" s="13"/>
      <c r="X136" s="13"/>
      <c r="Y136" s="13"/>
      <c r="Z136" s="13"/>
      <c r="AA136" s="13"/>
      <c r="AB136" s="13"/>
      <c r="AC136" s="13"/>
      <c r="AD136" s="13"/>
      <c r="AE136" s="13"/>
      <c r="AT136" s="204" t="s">
        <v>141</v>
      </c>
      <c r="AU136" s="204" t="s">
        <v>82</v>
      </c>
      <c r="AV136" s="13" t="s">
        <v>82</v>
      </c>
      <c r="AW136" s="13" t="s">
        <v>33</v>
      </c>
      <c r="AX136" s="13" t="s">
        <v>80</v>
      </c>
      <c r="AY136" s="204" t="s">
        <v>121</v>
      </c>
    </row>
    <row r="137" spans="1:65" s="2" customFormat="1" ht="16.5" customHeight="1">
      <c r="A137" s="38"/>
      <c r="B137" s="179"/>
      <c r="C137" s="180" t="s">
        <v>213</v>
      </c>
      <c r="D137" s="180" t="s">
        <v>124</v>
      </c>
      <c r="E137" s="181" t="s">
        <v>214</v>
      </c>
      <c r="F137" s="182" t="s">
        <v>215</v>
      </c>
      <c r="G137" s="183" t="s">
        <v>181</v>
      </c>
      <c r="H137" s="184">
        <v>388.9</v>
      </c>
      <c r="I137" s="185"/>
      <c r="J137" s="186">
        <f>ROUND(I137*H137,2)</f>
        <v>0</v>
      </c>
      <c r="K137" s="182" t="s">
        <v>128</v>
      </c>
      <c r="L137" s="39"/>
      <c r="M137" s="187" t="s">
        <v>3</v>
      </c>
      <c r="N137" s="188" t="s">
        <v>43</v>
      </c>
      <c r="O137" s="72"/>
      <c r="P137" s="189">
        <f>O137*H137</f>
        <v>0</v>
      </c>
      <c r="Q137" s="189">
        <v>0</v>
      </c>
      <c r="R137" s="189">
        <f>Q137*H137</f>
        <v>0</v>
      </c>
      <c r="S137" s="189">
        <v>0.0025</v>
      </c>
      <c r="T137" s="190">
        <f>S137*H137</f>
        <v>0.97225</v>
      </c>
      <c r="U137" s="38"/>
      <c r="V137" s="38"/>
      <c r="W137" s="38"/>
      <c r="X137" s="38"/>
      <c r="Y137" s="38"/>
      <c r="Z137" s="38"/>
      <c r="AA137" s="38"/>
      <c r="AB137" s="38"/>
      <c r="AC137" s="38"/>
      <c r="AD137" s="38"/>
      <c r="AE137" s="38"/>
      <c r="AR137" s="191" t="s">
        <v>155</v>
      </c>
      <c r="AT137" s="191" t="s">
        <v>124</v>
      </c>
      <c r="AU137" s="191" t="s">
        <v>82</v>
      </c>
      <c r="AY137" s="19" t="s">
        <v>121</v>
      </c>
      <c r="BE137" s="192">
        <f>IF(N137="základní",J137,0)</f>
        <v>0</v>
      </c>
      <c r="BF137" s="192">
        <f>IF(N137="snížená",J137,0)</f>
        <v>0</v>
      </c>
      <c r="BG137" s="192">
        <f>IF(N137="zákl. přenesená",J137,0)</f>
        <v>0</v>
      </c>
      <c r="BH137" s="192">
        <f>IF(N137="sníž. přenesená",J137,0)</f>
        <v>0</v>
      </c>
      <c r="BI137" s="192">
        <f>IF(N137="nulová",J137,0)</f>
        <v>0</v>
      </c>
      <c r="BJ137" s="19" t="s">
        <v>80</v>
      </c>
      <c r="BK137" s="192">
        <f>ROUND(I137*H137,2)</f>
        <v>0</v>
      </c>
      <c r="BL137" s="19" t="s">
        <v>155</v>
      </c>
      <c r="BM137" s="191" t="s">
        <v>216</v>
      </c>
    </row>
    <row r="138" spans="1:51" s="13" customFormat="1" ht="12">
      <c r="A138" s="13"/>
      <c r="B138" s="197"/>
      <c r="C138" s="13"/>
      <c r="D138" s="193" t="s">
        <v>141</v>
      </c>
      <c r="E138" s="204" t="s">
        <v>3</v>
      </c>
      <c r="F138" s="198" t="s">
        <v>335</v>
      </c>
      <c r="G138" s="13"/>
      <c r="H138" s="199">
        <v>11</v>
      </c>
      <c r="I138" s="200"/>
      <c r="J138" s="13"/>
      <c r="K138" s="13"/>
      <c r="L138" s="197"/>
      <c r="M138" s="201"/>
      <c r="N138" s="202"/>
      <c r="O138" s="202"/>
      <c r="P138" s="202"/>
      <c r="Q138" s="202"/>
      <c r="R138" s="202"/>
      <c r="S138" s="202"/>
      <c r="T138" s="203"/>
      <c r="U138" s="13"/>
      <c r="V138" s="13"/>
      <c r="W138" s="13"/>
      <c r="X138" s="13"/>
      <c r="Y138" s="13"/>
      <c r="Z138" s="13"/>
      <c r="AA138" s="13"/>
      <c r="AB138" s="13"/>
      <c r="AC138" s="13"/>
      <c r="AD138" s="13"/>
      <c r="AE138" s="13"/>
      <c r="AT138" s="204" t="s">
        <v>141</v>
      </c>
      <c r="AU138" s="204" t="s">
        <v>82</v>
      </c>
      <c r="AV138" s="13" t="s">
        <v>82</v>
      </c>
      <c r="AW138" s="13" t="s">
        <v>33</v>
      </c>
      <c r="AX138" s="13" t="s">
        <v>72</v>
      </c>
      <c r="AY138" s="204" t="s">
        <v>121</v>
      </c>
    </row>
    <row r="139" spans="1:51" s="13" customFormat="1" ht="12">
      <c r="A139" s="13"/>
      <c r="B139" s="197"/>
      <c r="C139" s="13"/>
      <c r="D139" s="193" t="s">
        <v>141</v>
      </c>
      <c r="E139" s="204" t="s">
        <v>3</v>
      </c>
      <c r="F139" s="198" t="s">
        <v>336</v>
      </c>
      <c r="G139" s="13"/>
      <c r="H139" s="199">
        <v>17</v>
      </c>
      <c r="I139" s="200"/>
      <c r="J139" s="13"/>
      <c r="K139" s="13"/>
      <c r="L139" s="197"/>
      <c r="M139" s="201"/>
      <c r="N139" s="202"/>
      <c r="O139" s="202"/>
      <c r="P139" s="202"/>
      <c r="Q139" s="202"/>
      <c r="R139" s="202"/>
      <c r="S139" s="202"/>
      <c r="T139" s="203"/>
      <c r="U139" s="13"/>
      <c r="V139" s="13"/>
      <c r="W139" s="13"/>
      <c r="X139" s="13"/>
      <c r="Y139" s="13"/>
      <c r="Z139" s="13"/>
      <c r="AA139" s="13"/>
      <c r="AB139" s="13"/>
      <c r="AC139" s="13"/>
      <c r="AD139" s="13"/>
      <c r="AE139" s="13"/>
      <c r="AT139" s="204" t="s">
        <v>141</v>
      </c>
      <c r="AU139" s="204" t="s">
        <v>82</v>
      </c>
      <c r="AV139" s="13" t="s">
        <v>82</v>
      </c>
      <c r="AW139" s="13" t="s">
        <v>33</v>
      </c>
      <c r="AX139" s="13" t="s">
        <v>72</v>
      </c>
      <c r="AY139" s="204" t="s">
        <v>121</v>
      </c>
    </row>
    <row r="140" spans="1:51" s="13" customFormat="1" ht="12">
      <c r="A140" s="13"/>
      <c r="B140" s="197"/>
      <c r="C140" s="13"/>
      <c r="D140" s="193" t="s">
        <v>141</v>
      </c>
      <c r="E140" s="204" t="s">
        <v>3</v>
      </c>
      <c r="F140" s="198" t="s">
        <v>337</v>
      </c>
      <c r="G140" s="13"/>
      <c r="H140" s="199">
        <v>13.7</v>
      </c>
      <c r="I140" s="200"/>
      <c r="J140" s="13"/>
      <c r="K140" s="13"/>
      <c r="L140" s="197"/>
      <c r="M140" s="201"/>
      <c r="N140" s="202"/>
      <c r="O140" s="202"/>
      <c r="P140" s="202"/>
      <c r="Q140" s="202"/>
      <c r="R140" s="202"/>
      <c r="S140" s="202"/>
      <c r="T140" s="203"/>
      <c r="U140" s="13"/>
      <c r="V140" s="13"/>
      <c r="W140" s="13"/>
      <c r="X140" s="13"/>
      <c r="Y140" s="13"/>
      <c r="Z140" s="13"/>
      <c r="AA140" s="13"/>
      <c r="AB140" s="13"/>
      <c r="AC140" s="13"/>
      <c r="AD140" s="13"/>
      <c r="AE140" s="13"/>
      <c r="AT140" s="204" t="s">
        <v>141</v>
      </c>
      <c r="AU140" s="204" t="s">
        <v>82</v>
      </c>
      <c r="AV140" s="13" t="s">
        <v>82</v>
      </c>
      <c r="AW140" s="13" t="s">
        <v>33</v>
      </c>
      <c r="AX140" s="13" t="s">
        <v>72</v>
      </c>
      <c r="AY140" s="204" t="s">
        <v>121</v>
      </c>
    </row>
    <row r="141" spans="1:51" s="13" customFormat="1" ht="12">
      <c r="A141" s="13"/>
      <c r="B141" s="197"/>
      <c r="C141" s="13"/>
      <c r="D141" s="193" t="s">
        <v>141</v>
      </c>
      <c r="E141" s="204" t="s">
        <v>3</v>
      </c>
      <c r="F141" s="198" t="s">
        <v>338</v>
      </c>
      <c r="G141" s="13"/>
      <c r="H141" s="199">
        <v>4.2</v>
      </c>
      <c r="I141" s="200"/>
      <c r="J141" s="13"/>
      <c r="K141" s="13"/>
      <c r="L141" s="197"/>
      <c r="M141" s="201"/>
      <c r="N141" s="202"/>
      <c r="O141" s="202"/>
      <c r="P141" s="202"/>
      <c r="Q141" s="202"/>
      <c r="R141" s="202"/>
      <c r="S141" s="202"/>
      <c r="T141" s="203"/>
      <c r="U141" s="13"/>
      <c r="V141" s="13"/>
      <c r="W141" s="13"/>
      <c r="X141" s="13"/>
      <c r="Y141" s="13"/>
      <c r="Z141" s="13"/>
      <c r="AA141" s="13"/>
      <c r="AB141" s="13"/>
      <c r="AC141" s="13"/>
      <c r="AD141" s="13"/>
      <c r="AE141" s="13"/>
      <c r="AT141" s="204" t="s">
        <v>141</v>
      </c>
      <c r="AU141" s="204" t="s">
        <v>82</v>
      </c>
      <c r="AV141" s="13" t="s">
        <v>82</v>
      </c>
      <c r="AW141" s="13" t="s">
        <v>33</v>
      </c>
      <c r="AX141" s="13" t="s">
        <v>72</v>
      </c>
      <c r="AY141" s="204" t="s">
        <v>121</v>
      </c>
    </row>
    <row r="142" spans="1:51" s="13" customFormat="1" ht="12">
      <c r="A142" s="13"/>
      <c r="B142" s="197"/>
      <c r="C142" s="13"/>
      <c r="D142" s="193" t="s">
        <v>141</v>
      </c>
      <c r="E142" s="204" t="s">
        <v>3</v>
      </c>
      <c r="F142" s="198" t="s">
        <v>339</v>
      </c>
      <c r="G142" s="13"/>
      <c r="H142" s="199">
        <v>99.9</v>
      </c>
      <c r="I142" s="200"/>
      <c r="J142" s="13"/>
      <c r="K142" s="13"/>
      <c r="L142" s="197"/>
      <c r="M142" s="201"/>
      <c r="N142" s="202"/>
      <c r="O142" s="202"/>
      <c r="P142" s="202"/>
      <c r="Q142" s="202"/>
      <c r="R142" s="202"/>
      <c r="S142" s="202"/>
      <c r="T142" s="203"/>
      <c r="U142" s="13"/>
      <c r="V142" s="13"/>
      <c r="W142" s="13"/>
      <c r="X142" s="13"/>
      <c r="Y142" s="13"/>
      <c r="Z142" s="13"/>
      <c r="AA142" s="13"/>
      <c r="AB142" s="13"/>
      <c r="AC142" s="13"/>
      <c r="AD142" s="13"/>
      <c r="AE142" s="13"/>
      <c r="AT142" s="204" t="s">
        <v>141</v>
      </c>
      <c r="AU142" s="204" t="s">
        <v>82</v>
      </c>
      <c r="AV142" s="13" t="s">
        <v>82</v>
      </c>
      <c r="AW142" s="13" t="s">
        <v>33</v>
      </c>
      <c r="AX142" s="13" t="s">
        <v>72</v>
      </c>
      <c r="AY142" s="204" t="s">
        <v>121</v>
      </c>
    </row>
    <row r="143" spans="1:51" s="13" customFormat="1" ht="12">
      <c r="A143" s="13"/>
      <c r="B143" s="197"/>
      <c r="C143" s="13"/>
      <c r="D143" s="193" t="s">
        <v>141</v>
      </c>
      <c r="E143" s="204" t="s">
        <v>3</v>
      </c>
      <c r="F143" s="198" t="s">
        <v>340</v>
      </c>
      <c r="G143" s="13"/>
      <c r="H143" s="199">
        <v>6.6</v>
      </c>
      <c r="I143" s="200"/>
      <c r="J143" s="13"/>
      <c r="K143" s="13"/>
      <c r="L143" s="197"/>
      <c r="M143" s="201"/>
      <c r="N143" s="202"/>
      <c r="O143" s="202"/>
      <c r="P143" s="202"/>
      <c r="Q143" s="202"/>
      <c r="R143" s="202"/>
      <c r="S143" s="202"/>
      <c r="T143" s="203"/>
      <c r="U143" s="13"/>
      <c r="V143" s="13"/>
      <c r="W143" s="13"/>
      <c r="X143" s="13"/>
      <c r="Y143" s="13"/>
      <c r="Z143" s="13"/>
      <c r="AA143" s="13"/>
      <c r="AB143" s="13"/>
      <c r="AC143" s="13"/>
      <c r="AD143" s="13"/>
      <c r="AE143" s="13"/>
      <c r="AT143" s="204" t="s">
        <v>141</v>
      </c>
      <c r="AU143" s="204" t="s">
        <v>82</v>
      </c>
      <c r="AV143" s="13" t="s">
        <v>82</v>
      </c>
      <c r="AW143" s="13" t="s">
        <v>33</v>
      </c>
      <c r="AX143" s="13" t="s">
        <v>72</v>
      </c>
      <c r="AY143" s="204" t="s">
        <v>121</v>
      </c>
    </row>
    <row r="144" spans="1:51" s="13" customFormat="1" ht="12">
      <c r="A144" s="13"/>
      <c r="B144" s="197"/>
      <c r="C144" s="13"/>
      <c r="D144" s="193" t="s">
        <v>141</v>
      </c>
      <c r="E144" s="204" t="s">
        <v>3</v>
      </c>
      <c r="F144" s="198" t="s">
        <v>341</v>
      </c>
      <c r="G144" s="13"/>
      <c r="H144" s="199">
        <v>28</v>
      </c>
      <c r="I144" s="200"/>
      <c r="J144" s="13"/>
      <c r="K144" s="13"/>
      <c r="L144" s="197"/>
      <c r="M144" s="201"/>
      <c r="N144" s="202"/>
      <c r="O144" s="202"/>
      <c r="P144" s="202"/>
      <c r="Q144" s="202"/>
      <c r="R144" s="202"/>
      <c r="S144" s="202"/>
      <c r="T144" s="203"/>
      <c r="U144" s="13"/>
      <c r="V144" s="13"/>
      <c r="W144" s="13"/>
      <c r="X144" s="13"/>
      <c r="Y144" s="13"/>
      <c r="Z144" s="13"/>
      <c r="AA144" s="13"/>
      <c r="AB144" s="13"/>
      <c r="AC144" s="13"/>
      <c r="AD144" s="13"/>
      <c r="AE144" s="13"/>
      <c r="AT144" s="204" t="s">
        <v>141</v>
      </c>
      <c r="AU144" s="204" t="s">
        <v>82</v>
      </c>
      <c r="AV144" s="13" t="s">
        <v>82</v>
      </c>
      <c r="AW144" s="13" t="s">
        <v>33</v>
      </c>
      <c r="AX144" s="13" t="s">
        <v>72</v>
      </c>
      <c r="AY144" s="204" t="s">
        <v>121</v>
      </c>
    </row>
    <row r="145" spans="1:51" s="13" customFormat="1" ht="12">
      <c r="A145" s="13"/>
      <c r="B145" s="197"/>
      <c r="C145" s="13"/>
      <c r="D145" s="193" t="s">
        <v>141</v>
      </c>
      <c r="E145" s="204" t="s">
        <v>3</v>
      </c>
      <c r="F145" s="198" t="s">
        <v>342</v>
      </c>
      <c r="G145" s="13"/>
      <c r="H145" s="199">
        <v>17.6</v>
      </c>
      <c r="I145" s="200"/>
      <c r="J145" s="13"/>
      <c r="K145" s="13"/>
      <c r="L145" s="197"/>
      <c r="M145" s="201"/>
      <c r="N145" s="202"/>
      <c r="O145" s="202"/>
      <c r="P145" s="202"/>
      <c r="Q145" s="202"/>
      <c r="R145" s="202"/>
      <c r="S145" s="202"/>
      <c r="T145" s="203"/>
      <c r="U145" s="13"/>
      <c r="V145" s="13"/>
      <c r="W145" s="13"/>
      <c r="X145" s="13"/>
      <c r="Y145" s="13"/>
      <c r="Z145" s="13"/>
      <c r="AA145" s="13"/>
      <c r="AB145" s="13"/>
      <c r="AC145" s="13"/>
      <c r="AD145" s="13"/>
      <c r="AE145" s="13"/>
      <c r="AT145" s="204" t="s">
        <v>141</v>
      </c>
      <c r="AU145" s="204" t="s">
        <v>82</v>
      </c>
      <c r="AV145" s="13" t="s">
        <v>82</v>
      </c>
      <c r="AW145" s="13" t="s">
        <v>33</v>
      </c>
      <c r="AX145" s="13" t="s">
        <v>72</v>
      </c>
      <c r="AY145" s="204" t="s">
        <v>121</v>
      </c>
    </row>
    <row r="146" spans="1:51" s="13" customFormat="1" ht="12">
      <c r="A146" s="13"/>
      <c r="B146" s="197"/>
      <c r="C146" s="13"/>
      <c r="D146" s="193" t="s">
        <v>141</v>
      </c>
      <c r="E146" s="204" t="s">
        <v>3</v>
      </c>
      <c r="F146" s="198" t="s">
        <v>343</v>
      </c>
      <c r="G146" s="13"/>
      <c r="H146" s="199">
        <v>21.6</v>
      </c>
      <c r="I146" s="200"/>
      <c r="J146" s="13"/>
      <c r="K146" s="13"/>
      <c r="L146" s="197"/>
      <c r="M146" s="201"/>
      <c r="N146" s="202"/>
      <c r="O146" s="202"/>
      <c r="P146" s="202"/>
      <c r="Q146" s="202"/>
      <c r="R146" s="202"/>
      <c r="S146" s="202"/>
      <c r="T146" s="203"/>
      <c r="U146" s="13"/>
      <c r="V146" s="13"/>
      <c r="W146" s="13"/>
      <c r="X146" s="13"/>
      <c r="Y146" s="13"/>
      <c r="Z146" s="13"/>
      <c r="AA146" s="13"/>
      <c r="AB146" s="13"/>
      <c r="AC146" s="13"/>
      <c r="AD146" s="13"/>
      <c r="AE146" s="13"/>
      <c r="AT146" s="204" t="s">
        <v>141</v>
      </c>
      <c r="AU146" s="204" t="s">
        <v>82</v>
      </c>
      <c r="AV146" s="13" t="s">
        <v>82</v>
      </c>
      <c r="AW146" s="13" t="s">
        <v>33</v>
      </c>
      <c r="AX146" s="13" t="s">
        <v>72</v>
      </c>
      <c r="AY146" s="204" t="s">
        <v>121</v>
      </c>
    </row>
    <row r="147" spans="1:51" s="13" customFormat="1" ht="12">
      <c r="A147" s="13"/>
      <c r="B147" s="197"/>
      <c r="C147" s="13"/>
      <c r="D147" s="193" t="s">
        <v>141</v>
      </c>
      <c r="E147" s="204" t="s">
        <v>3</v>
      </c>
      <c r="F147" s="198" t="s">
        <v>344</v>
      </c>
      <c r="G147" s="13"/>
      <c r="H147" s="199">
        <v>17</v>
      </c>
      <c r="I147" s="200"/>
      <c r="J147" s="13"/>
      <c r="K147" s="13"/>
      <c r="L147" s="197"/>
      <c r="M147" s="201"/>
      <c r="N147" s="202"/>
      <c r="O147" s="202"/>
      <c r="P147" s="202"/>
      <c r="Q147" s="202"/>
      <c r="R147" s="202"/>
      <c r="S147" s="202"/>
      <c r="T147" s="203"/>
      <c r="U147" s="13"/>
      <c r="V147" s="13"/>
      <c r="W147" s="13"/>
      <c r="X147" s="13"/>
      <c r="Y147" s="13"/>
      <c r="Z147" s="13"/>
      <c r="AA147" s="13"/>
      <c r="AB147" s="13"/>
      <c r="AC147" s="13"/>
      <c r="AD147" s="13"/>
      <c r="AE147" s="13"/>
      <c r="AT147" s="204" t="s">
        <v>141</v>
      </c>
      <c r="AU147" s="204" t="s">
        <v>82</v>
      </c>
      <c r="AV147" s="13" t="s">
        <v>82</v>
      </c>
      <c r="AW147" s="13" t="s">
        <v>33</v>
      </c>
      <c r="AX147" s="13" t="s">
        <v>72</v>
      </c>
      <c r="AY147" s="204" t="s">
        <v>121</v>
      </c>
    </row>
    <row r="148" spans="1:51" s="13" customFormat="1" ht="12">
      <c r="A148" s="13"/>
      <c r="B148" s="197"/>
      <c r="C148" s="13"/>
      <c r="D148" s="193" t="s">
        <v>141</v>
      </c>
      <c r="E148" s="204" t="s">
        <v>3</v>
      </c>
      <c r="F148" s="198" t="s">
        <v>345</v>
      </c>
      <c r="G148" s="13"/>
      <c r="H148" s="199">
        <v>39.8</v>
      </c>
      <c r="I148" s="200"/>
      <c r="J148" s="13"/>
      <c r="K148" s="13"/>
      <c r="L148" s="197"/>
      <c r="M148" s="201"/>
      <c r="N148" s="202"/>
      <c r="O148" s="202"/>
      <c r="P148" s="202"/>
      <c r="Q148" s="202"/>
      <c r="R148" s="202"/>
      <c r="S148" s="202"/>
      <c r="T148" s="203"/>
      <c r="U148" s="13"/>
      <c r="V148" s="13"/>
      <c r="W148" s="13"/>
      <c r="X148" s="13"/>
      <c r="Y148" s="13"/>
      <c r="Z148" s="13"/>
      <c r="AA148" s="13"/>
      <c r="AB148" s="13"/>
      <c r="AC148" s="13"/>
      <c r="AD148" s="13"/>
      <c r="AE148" s="13"/>
      <c r="AT148" s="204" t="s">
        <v>141</v>
      </c>
      <c r="AU148" s="204" t="s">
        <v>82</v>
      </c>
      <c r="AV148" s="13" t="s">
        <v>82</v>
      </c>
      <c r="AW148" s="13" t="s">
        <v>33</v>
      </c>
      <c r="AX148" s="13" t="s">
        <v>72</v>
      </c>
      <c r="AY148" s="204" t="s">
        <v>121</v>
      </c>
    </row>
    <row r="149" spans="1:51" s="13" customFormat="1" ht="12">
      <c r="A149" s="13"/>
      <c r="B149" s="197"/>
      <c r="C149" s="13"/>
      <c r="D149" s="193" t="s">
        <v>141</v>
      </c>
      <c r="E149" s="204" t="s">
        <v>3</v>
      </c>
      <c r="F149" s="198" t="s">
        <v>346</v>
      </c>
      <c r="G149" s="13"/>
      <c r="H149" s="199">
        <v>39.8</v>
      </c>
      <c r="I149" s="200"/>
      <c r="J149" s="13"/>
      <c r="K149" s="13"/>
      <c r="L149" s="197"/>
      <c r="M149" s="201"/>
      <c r="N149" s="202"/>
      <c r="O149" s="202"/>
      <c r="P149" s="202"/>
      <c r="Q149" s="202"/>
      <c r="R149" s="202"/>
      <c r="S149" s="202"/>
      <c r="T149" s="203"/>
      <c r="U149" s="13"/>
      <c r="V149" s="13"/>
      <c r="W149" s="13"/>
      <c r="X149" s="13"/>
      <c r="Y149" s="13"/>
      <c r="Z149" s="13"/>
      <c r="AA149" s="13"/>
      <c r="AB149" s="13"/>
      <c r="AC149" s="13"/>
      <c r="AD149" s="13"/>
      <c r="AE149" s="13"/>
      <c r="AT149" s="204" t="s">
        <v>141</v>
      </c>
      <c r="AU149" s="204" t="s">
        <v>82</v>
      </c>
      <c r="AV149" s="13" t="s">
        <v>82</v>
      </c>
      <c r="AW149" s="13" t="s">
        <v>33</v>
      </c>
      <c r="AX149" s="13" t="s">
        <v>72</v>
      </c>
      <c r="AY149" s="204" t="s">
        <v>121</v>
      </c>
    </row>
    <row r="150" spans="1:51" s="13" customFormat="1" ht="12">
      <c r="A150" s="13"/>
      <c r="B150" s="197"/>
      <c r="C150" s="13"/>
      <c r="D150" s="193" t="s">
        <v>141</v>
      </c>
      <c r="E150" s="204" t="s">
        <v>3</v>
      </c>
      <c r="F150" s="198" t="s">
        <v>347</v>
      </c>
      <c r="G150" s="13"/>
      <c r="H150" s="199">
        <v>45</v>
      </c>
      <c r="I150" s="200"/>
      <c r="J150" s="13"/>
      <c r="K150" s="13"/>
      <c r="L150" s="197"/>
      <c r="M150" s="201"/>
      <c r="N150" s="202"/>
      <c r="O150" s="202"/>
      <c r="P150" s="202"/>
      <c r="Q150" s="202"/>
      <c r="R150" s="202"/>
      <c r="S150" s="202"/>
      <c r="T150" s="203"/>
      <c r="U150" s="13"/>
      <c r="V150" s="13"/>
      <c r="W150" s="13"/>
      <c r="X150" s="13"/>
      <c r="Y150" s="13"/>
      <c r="Z150" s="13"/>
      <c r="AA150" s="13"/>
      <c r="AB150" s="13"/>
      <c r="AC150" s="13"/>
      <c r="AD150" s="13"/>
      <c r="AE150" s="13"/>
      <c r="AT150" s="204" t="s">
        <v>141</v>
      </c>
      <c r="AU150" s="204" t="s">
        <v>82</v>
      </c>
      <c r="AV150" s="13" t="s">
        <v>82</v>
      </c>
      <c r="AW150" s="13" t="s">
        <v>33</v>
      </c>
      <c r="AX150" s="13" t="s">
        <v>72</v>
      </c>
      <c r="AY150" s="204" t="s">
        <v>121</v>
      </c>
    </row>
    <row r="151" spans="1:51" s="13" customFormat="1" ht="12">
      <c r="A151" s="13"/>
      <c r="B151" s="197"/>
      <c r="C151" s="13"/>
      <c r="D151" s="193" t="s">
        <v>141</v>
      </c>
      <c r="E151" s="204" t="s">
        <v>3</v>
      </c>
      <c r="F151" s="198" t="s">
        <v>348</v>
      </c>
      <c r="G151" s="13"/>
      <c r="H151" s="199">
        <v>27.7</v>
      </c>
      <c r="I151" s="200"/>
      <c r="J151" s="13"/>
      <c r="K151" s="13"/>
      <c r="L151" s="197"/>
      <c r="M151" s="201"/>
      <c r="N151" s="202"/>
      <c r="O151" s="202"/>
      <c r="P151" s="202"/>
      <c r="Q151" s="202"/>
      <c r="R151" s="202"/>
      <c r="S151" s="202"/>
      <c r="T151" s="203"/>
      <c r="U151" s="13"/>
      <c r="V151" s="13"/>
      <c r="W151" s="13"/>
      <c r="X151" s="13"/>
      <c r="Y151" s="13"/>
      <c r="Z151" s="13"/>
      <c r="AA151" s="13"/>
      <c r="AB151" s="13"/>
      <c r="AC151" s="13"/>
      <c r="AD151" s="13"/>
      <c r="AE151" s="13"/>
      <c r="AT151" s="204" t="s">
        <v>141</v>
      </c>
      <c r="AU151" s="204" t="s">
        <v>82</v>
      </c>
      <c r="AV151" s="13" t="s">
        <v>82</v>
      </c>
      <c r="AW151" s="13" t="s">
        <v>33</v>
      </c>
      <c r="AX151" s="13" t="s">
        <v>72</v>
      </c>
      <c r="AY151" s="204" t="s">
        <v>121</v>
      </c>
    </row>
    <row r="152" spans="1:51" s="14" customFormat="1" ht="12">
      <c r="A152" s="14"/>
      <c r="B152" s="216"/>
      <c r="C152" s="14"/>
      <c r="D152" s="193" t="s">
        <v>141</v>
      </c>
      <c r="E152" s="217" t="s">
        <v>308</v>
      </c>
      <c r="F152" s="218" t="s">
        <v>208</v>
      </c>
      <c r="G152" s="14"/>
      <c r="H152" s="219">
        <v>388.9</v>
      </c>
      <c r="I152" s="220"/>
      <c r="J152" s="14"/>
      <c r="K152" s="14"/>
      <c r="L152" s="216"/>
      <c r="M152" s="221"/>
      <c r="N152" s="222"/>
      <c r="O152" s="222"/>
      <c r="P152" s="222"/>
      <c r="Q152" s="222"/>
      <c r="R152" s="222"/>
      <c r="S152" s="222"/>
      <c r="T152" s="223"/>
      <c r="U152" s="14"/>
      <c r="V152" s="14"/>
      <c r="W152" s="14"/>
      <c r="X152" s="14"/>
      <c r="Y152" s="14"/>
      <c r="Z152" s="14"/>
      <c r="AA152" s="14"/>
      <c r="AB152" s="14"/>
      <c r="AC152" s="14"/>
      <c r="AD152" s="14"/>
      <c r="AE152" s="14"/>
      <c r="AT152" s="217" t="s">
        <v>141</v>
      </c>
      <c r="AU152" s="217" t="s">
        <v>82</v>
      </c>
      <c r="AV152" s="14" t="s">
        <v>129</v>
      </c>
      <c r="AW152" s="14" t="s">
        <v>33</v>
      </c>
      <c r="AX152" s="14" t="s">
        <v>80</v>
      </c>
      <c r="AY152" s="217" t="s">
        <v>121</v>
      </c>
    </row>
    <row r="153" spans="1:65" s="2" customFormat="1" ht="16.5" customHeight="1">
      <c r="A153" s="38"/>
      <c r="B153" s="179"/>
      <c r="C153" s="180" t="s">
        <v>9</v>
      </c>
      <c r="D153" s="180" t="s">
        <v>124</v>
      </c>
      <c r="E153" s="181" t="s">
        <v>226</v>
      </c>
      <c r="F153" s="182" t="s">
        <v>227</v>
      </c>
      <c r="G153" s="183" t="s">
        <v>181</v>
      </c>
      <c r="H153" s="184">
        <v>219.3</v>
      </c>
      <c r="I153" s="185"/>
      <c r="J153" s="186">
        <f>ROUND(I153*H153,2)</f>
        <v>0</v>
      </c>
      <c r="K153" s="182" t="s">
        <v>128</v>
      </c>
      <c r="L153" s="39"/>
      <c r="M153" s="187" t="s">
        <v>3</v>
      </c>
      <c r="N153" s="188" t="s">
        <v>43</v>
      </c>
      <c r="O153" s="72"/>
      <c r="P153" s="189">
        <f>O153*H153</f>
        <v>0</v>
      </c>
      <c r="Q153" s="189">
        <v>0.0003</v>
      </c>
      <c r="R153" s="189">
        <f>Q153*H153</f>
        <v>0.06579</v>
      </c>
      <c r="S153" s="189">
        <v>0</v>
      </c>
      <c r="T153" s="190">
        <f>S153*H153</f>
        <v>0</v>
      </c>
      <c r="U153" s="38"/>
      <c r="V153" s="38"/>
      <c r="W153" s="38"/>
      <c r="X153" s="38"/>
      <c r="Y153" s="38"/>
      <c r="Z153" s="38"/>
      <c r="AA153" s="38"/>
      <c r="AB153" s="38"/>
      <c r="AC153" s="38"/>
      <c r="AD153" s="38"/>
      <c r="AE153" s="38"/>
      <c r="AR153" s="191" t="s">
        <v>155</v>
      </c>
      <c r="AT153" s="191" t="s">
        <v>124</v>
      </c>
      <c r="AU153" s="191" t="s">
        <v>82</v>
      </c>
      <c r="AY153" s="19" t="s">
        <v>121</v>
      </c>
      <c r="BE153" s="192">
        <f>IF(N153="základní",J153,0)</f>
        <v>0</v>
      </c>
      <c r="BF153" s="192">
        <f>IF(N153="snížená",J153,0)</f>
        <v>0</v>
      </c>
      <c r="BG153" s="192">
        <f>IF(N153="zákl. přenesená",J153,0)</f>
        <v>0</v>
      </c>
      <c r="BH153" s="192">
        <f>IF(N153="sníž. přenesená",J153,0)</f>
        <v>0</v>
      </c>
      <c r="BI153" s="192">
        <f>IF(N153="nulová",J153,0)</f>
        <v>0</v>
      </c>
      <c r="BJ153" s="19" t="s">
        <v>80</v>
      </c>
      <c r="BK153" s="192">
        <f>ROUND(I153*H153,2)</f>
        <v>0</v>
      </c>
      <c r="BL153" s="19" t="s">
        <v>155</v>
      </c>
      <c r="BM153" s="191" t="s">
        <v>228</v>
      </c>
    </row>
    <row r="154" spans="1:51" s="13" customFormat="1" ht="12">
      <c r="A154" s="13"/>
      <c r="B154" s="197"/>
      <c r="C154" s="13"/>
      <c r="D154" s="193" t="s">
        <v>141</v>
      </c>
      <c r="E154" s="204" t="s">
        <v>3</v>
      </c>
      <c r="F154" s="198" t="s">
        <v>335</v>
      </c>
      <c r="G154" s="13"/>
      <c r="H154" s="199">
        <v>11</v>
      </c>
      <c r="I154" s="200"/>
      <c r="J154" s="13"/>
      <c r="K154" s="13"/>
      <c r="L154" s="197"/>
      <c r="M154" s="201"/>
      <c r="N154" s="202"/>
      <c r="O154" s="202"/>
      <c r="P154" s="202"/>
      <c r="Q154" s="202"/>
      <c r="R154" s="202"/>
      <c r="S154" s="202"/>
      <c r="T154" s="203"/>
      <c r="U154" s="13"/>
      <c r="V154" s="13"/>
      <c r="W154" s="13"/>
      <c r="X154" s="13"/>
      <c r="Y154" s="13"/>
      <c r="Z154" s="13"/>
      <c r="AA154" s="13"/>
      <c r="AB154" s="13"/>
      <c r="AC154" s="13"/>
      <c r="AD154" s="13"/>
      <c r="AE154" s="13"/>
      <c r="AT154" s="204" t="s">
        <v>141</v>
      </c>
      <c r="AU154" s="204" t="s">
        <v>82</v>
      </c>
      <c r="AV154" s="13" t="s">
        <v>82</v>
      </c>
      <c r="AW154" s="13" t="s">
        <v>33</v>
      </c>
      <c r="AX154" s="13" t="s">
        <v>72</v>
      </c>
      <c r="AY154" s="204" t="s">
        <v>121</v>
      </c>
    </row>
    <row r="155" spans="1:51" s="13" customFormat="1" ht="12">
      <c r="A155" s="13"/>
      <c r="B155" s="197"/>
      <c r="C155" s="13"/>
      <c r="D155" s="193" t="s">
        <v>141</v>
      </c>
      <c r="E155" s="204" t="s">
        <v>3</v>
      </c>
      <c r="F155" s="198" t="s">
        <v>349</v>
      </c>
      <c r="G155" s="13"/>
      <c r="H155" s="199">
        <v>17</v>
      </c>
      <c r="I155" s="200"/>
      <c r="J155" s="13"/>
      <c r="K155" s="13"/>
      <c r="L155" s="197"/>
      <c r="M155" s="201"/>
      <c r="N155" s="202"/>
      <c r="O155" s="202"/>
      <c r="P155" s="202"/>
      <c r="Q155" s="202"/>
      <c r="R155" s="202"/>
      <c r="S155" s="202"/>
      <c r="T155" s="203"/>
      <c r="U155" s="13"/>
      <c r="V155" s="13"/>
      <c r="W155" s="13"/>
      <c r="X155" s="13"/>
      <c r="Y155" s="13"/>
      <c r="Z155" s="13"/>
      <c r="AA155" s="13"/>
      <c r="AB155" s="13"/>
      <c r="AC155" s="13"/>
      <c r="AD155" s="13"/>
      <c r="AE155" s="13"/>
      <c r="AT155" s="204" t="s">
        <v>141</v>
      </c>
      <c r="AU155" s="204" t="s">
        <v>82</v>
      </c>
      <c r="AV155" s="13" t="s">
        <v>82</v>
      </c>
      <c r="AW155" s="13" t="s">
        <v>33</v>
      </c>
      <c r="AX155" s="13" t="s">
        <v>72</v>
      </c>
      <c r="AY155" s="204" t="s">
        <v>121</v>
      </c>
    </row>
    <row r="156" spans="1:51" s="13" customFormat="1" ht="12">
      <c r="A156" s="13"/>
      <c r="B156" s="197"/>
      <c r="C156" s="13"/>
      <c r="D156" s="193" t="s">
        <v>141</v>
      </c>
      <c r="E156" s="204" t="s">
        <v>3</v>
      </c>
      <c r="F156" s="198" t="s">
        <v>350</v>
      </c>
      <c r="G156" s="13"/>
      <c r="H156" s="199">
        <v>13.7</v>
      </c>
      <c r="I156" s="200"/>
      <c r="J156" s="13"/>
      <c r="K156" s="13"/>
      <c r="L156" s="197"/>
      <c r="M156" s="201"/>
      <c r="N156" s="202"/>
      <c r="O156" s="202"/>
      <c r="P156" s="202"/>
      <c r="Q156" s="202"/>
      <c r="R156" s="202"/>
      <c r="S156" s="202"/>
      <c r="T156" s="203"/>
      <c r="U156" s="13"/>
      <c r="V156" s="13"/>
      <c r="W156" s="13"/>
      <c r="X156" s="13"/>
      <c r="Y156" s="13"/>
      <c r="Z156" s="13"/>
      <c r="AA156" s="13"/>
      <c r="AB156" s="13"/>
      <c r="AC156" s="13"/>
      <c r="AD156" s="13"/>
      <c r="AE156" s="13"/>
      <c r="AT156" s="204" t="s">
        <v>141</v>
      </c>
      <c r="AU156" s="204" t="s">
        <v>82</v>
      </c>
      <c r="AV156" s="13" t="s">
        <v>82</v>
      </c>
      <c r="AW156" s="13" t="s">
        <v>33</v>
      </c>
      <c r="AX156" s="13" t="s">
        <v>72</v>
      </c>
      <c r="AY156" s="204" t="s">
        <v>121</v>
      </c>
    </row>
    <row r="157" spans="1:51" s="13" customFormat="1" ht="12">
      <c r="A157" s="13"/>
      <c r="B157" s="197"/>
      <c r="C157" s="13"/>
      <c r="D157" s="193" t="s">
        <v>141</v>
      </c>
      <c r="E157" s="204" t="s">
        <v>3</v>
      </c>
      <c r="F157" s="198" t="s">
        <v>338</v>
      </c>
      <c r="G157" s="13"/>
      <c r="H157" s="199">
        <v>4.2</v>
      </c>
      <c r="I157" s="200"/>
      <c r="J157" s="13"/>
      <c r="K157" s="13"/>
      <c r="L157" s="197"/>
      <c r="M157" s="201"/>
      <c r="N157" s="202"/>
      <c r="O157" s="202"/>
      <c r="P157" s="202"/>
      <c r="Q157" s="202"/>
      <c r="R157" s="202"/>
      <c r="S157" s="202"/>
      <c r="T157" s="203"/>
      <c r="U157" s="13"/>
      <c r="V157" s="13"/>
      <c r="W157" s="13"/>
      <c r="X157" s="13"/>
      <c r="Y157" s="13"/>
      <c r="Z157" s="13"/>
      <c r="AA157" s="13"/>
      <c r="AB157" s="13"/>
      <c r="AC157" s="13"/>
      <c r="AD157" s="13"/>
      <c r="AE157" s="13"/>
      <c r="AT157" s="204" t="s">
        <v>141</v>
      </c>
      <c r="AU157" s="204" t="s">
        <v>82</v>
      </c>
      <c r="AV157" s="13" t="s">
        <v>82</v>
      </c>
      <c r="AW157" s="13" t="s">
        <v>33</v>
      </c>
      <c r="AX157" s="13" t="s">
        <v>72</v>
      </c>
      <c r="AY157" s="204" t="s">
        <v>121</v>
      </c>
    </row>
    <row r="158" spans="1:51" s="13" customFormat="1" ht="12">
      <c r="A158" s="13"/>
      <c r="B158" s="197"/>
      <c r="C158" s="13"/>
      <c r="D158" s="193" t="s">
        <v>141</v>
      </c>
      <c r="E158" s="204" t="s">
        <v>3</v>
      </c>
      <c r="F158" s="198" t="s">
        <v>339</v>
      </c>
      <c r="G158" s="13"/>
      <c r="H158" s="199">
        <v>99.9</v>
      </c>
      <c r="I158" s="200"/>
      <c r="J158" s="13"/>
      <c r="K158" s="13"/>
      <c r="L158" s="197"/>
      <c r="M158" s="201"/>
      <c r="N158" s="202"/>
      <c r="O158" s="202"/>
      <c r="P158" s="202"/>
      <c r="Q158" s="202"/>
      <c r="R158" s="202"/>
      <c r="S158" s="202"/>
      <c r="T158" s="203"/>
      <c r="U158" s="13"/>
      <c r="V158" s="13"/>
      <c r="W158" s="13"/>
      <c r="X158" s="13"/>
      <c r="Y158" s="13"/>
      <c r="Z158" s="13"/>
      <c r="AA158" s="13"/>
      <c r="AB158" s="13"/>
      <c r="AC158" s="13"/>
      <c r="AD158" s="13"/>
      <c r="AE158" s="13"/>
      <c r="AT158" s="204" t="s">
        <v>141</v>
      </c>
      <c r="AU158" s="204" t="s">
        <v>82</v>
      </c>
      <c r="AV158" s="13" t="s">
        <v>82</v>
      </c>
      <c r="AW158" s="13" t="s">
        <v>33</v>
      </c>
      <c r="AX158" s="13" t="s">
        <v>72</v>
      </c>
      <c r="AY158" s="204" t="s">
        <v>121</v>
      </c>
    </row>
    <row r="159" spans="1:51" s="13" customFormat="1" ht="12">
      <c r="A159" s="13"/>
      <c r="B159" s="197"/>
      <c r="C159" s="13"/>
      <c r="D159" s="193" t="s">
        <v>141</v>
      </c>
      <c r="E159" s="204" t="s">
        <v>3</v>
      </c>
      <c r="F159" s="198" t="s">
        <v>340</v>
      </c>
      <c r="G159" s="13"/>
      <c r="H159" s="199">
        <v>6.6</v>
      </c>
      <c r="I159" s="200"/>
      <c r="J159" s="13"/>
      <c r="K159" s="13"/>
      <c r="L159" s="197"/>
      <c r="M159" s="201"/>
      <c r="N159" s="202"/>
      <c r="O159" s="202"/>
      <c r="P159" s="202"/>
      <c r="Q159" s="202"/>
      <c r="R159" s="202"/>
      <c r="S159" s="202"/>
      <c r="T159" s="203"/>
      <c r="U159" s="13"/>
      <c r="V159" s="13"/>
      <c r="W159" s="13"/>
      <c r="X159" s="13"/>
      <c r="Y159" s="13"/>
      <c r="Z159" s="13"/>
      <c r="AA159" s="13"/>
      <c r="AB159" s="13"/>
      <c r="AC159" s="13"/>
      <c r="AD159" s="13"/>
      <c r="AE159" s="13"/>
      <c r="AT159" s="204" t="s">
        <v>141</v>
      </c>
      <c r="AU159" s="204" t="s">
        <v>82</v>
      </c>
      <c r="AV159" s="13" t="s">
        <v>82</v>
      </c>
      <c r="AW159" s="13" t="s">
        <v>33</v>
      </c>
      <c r="AX159" s="13" t="s">
        <v>72</v>
      </c>
      <c r="AY159" s="204" t="s">
        <v>121</v>
      </c>
    </row>
    <row r="160" spans="1:51" s="13" customFormat="1" ht="12">
      <c r="A160" s="13"/>
      <c r="B160" s="197"/>
      <c r="C160" s="13"/>
      <c r="D160" s="193" t="s">
        <v>141</v>
      </c>
      <c r="E160" s="204" t="s">
        <v>3</v>
      </c>
      <c r="F160" s="198" t="s">
        <v>342</v>
      </c>
      <c r="G160" s="13"/>
      <c r="H160" s="199">
        <v>17.6</v>
      </c>
      <c r="I160" s="200"/>
      <c r="J160" s="13"/>
      <c r="K160" s="13"/>
      <c r="L160" s="197"/>
      <c r="M160" s="201"/>
      <c r="N160" s="202"/>
      <c r="O160" s="202"/>
      <c r="P160" s="202"/>
      <c r="Q160" s="202"/>
      <c r="R160" s="202"/>
      <c r="S160" s="202"/>
      <c r="T160" s="203"/>
      <c r="U160" s="13"/>
      <c r="V160" s="13"/>
      <c r="W160" s="13"/>
      <c r="X160" s="13"/>
      <c r="Y160" s="13"/>
      <c r="Z160" s="13"/>
      <c r="AA160" s="13"/>
      <c r="AB160" s="13"/>
      <c r="AC160" s="13"/>
      <c r="AD160" s="13"/>
      <c r="AE160" s="13"/>
      <c r="AT160" s="204" t="s">
        <v>141</v>
      </c>
      <c r="AU160" s="204" t="s">
        <v>82</v>
      </c>
      <c r="AV160" s="13" t="s">
        <v>82</v>
      </c>
      <c r="AW160" s="13" t="s">
        <v>33</v>
      </c>
      <c r="AX160" s="13" t="s">
        <v>72</v>
      </c>
      <c r="AY160" s="204" t="s">
        <v>121</v>
      </c>
    </row>
    <row r="161" spans="1:51" s="13" customFormat="1" ht="12">
      <c r="A161" s="13"/>
      <c r="B161" s="197"/>
      <c r="C161" s="13"/>
      <c r="D161" s="193" t="s">
        <v>141</v>
      </c>
      <c r="E161" s="204" t="s">
        <v>3</v>
      </c>
      <c r="F161" s="198" t="s">
        <v>343</v>
      </c>
      <c r="G161" s="13"/>
      <c r="H161" s="199">
        <v>21.6</v>
      </c>
      <c r="I161" s="200"/>
      <c r="J161" s="13"/>
      <c r="K161" s="13"/>
      <c r="L161" s="197"/>
      <c r="M161" s="201"/>
      <c r="N161" s="202"/>
      <c r="O161" s="202"/>
      <c r="P161" s="202"/>
      <c r="Q161" s="202"/>
      <c r="R161" s="202"/>
      <c r="S161" s="202"/>
      <c r="T161" s="203"/>
      <c r="U161" s="13"/>
      <c r="V161" s="13"/>
      <c r="W161" s="13"/>
      <c r="X161" s="13"/>
      <c r="Y161" s="13"/>
      <c r="Z161" s="13"/>
      <c r="AA161" s="13"/>
      <c r="AB161" s="13"/>
      <c r="AC161" s="13"/>
      <c r="AD161" s="13"/>
      <c r="AE161" s="13"/>
      <c r="AT161" s="204" t="s">
        <v>141</v>
      </c>
      <c r="AU161" s="204" t="s">
        <v>82</v>
      </c>
      <c r="AV161" s="13" t="s">
        <v>82</v>
      </c>
      <c r="AW161" s="13" t="s">
        <v>33</v>
      </c>
      <c r="AX161" s="13" t="s">
        <v>72</v>
      </c>
      <c r="AY161" s="204" t="s">
        <v>121</v>
      </c>
    </row>
    <row r="162" spans="1:51" s="13" customFormat="1" ht="12">
      <c r="A162" s="13"/>
      <c r="B162" s="197"/>
      <c r="C162" s="13"/>
      <c r="D162" s="193" t="s">
        <v>141</v>
      </c>
      <c r="E162" s="204" t="s">
        <v>3</v>
      </c>
      <c r="F162" s="198" t="s">
        <v>348</v>
      </c>
      <c r="G162" s="13"/>
      <c r="H162" s="199">
        <v>27.7</v>
      </c>
      <c r="I162" s="200"/>
      <c r="J162" s="13"/>
      <c r="K162" s="13"/>
      <c r="L162" s="197"/>
      <c r="M162" s="201"/>
      <c r="N162" s="202"/>
      <c r="O162" s="202"/>
      <c r="P162" s="202"/>
      <c r="Q162" s="202"/>
      <c r="R162" s="202"/>
      <c r="S162" s="202"/>
      <c r="T162" s="203"/>
      <c r="U162" s="13"/>
      <c r="V162" s="13"/>
      <c r="W162" s="13"/>
      <c r="X162" s="13"/>
      <c r="Y162" s="13"/>
      <c r="Z162" s="13"/>
      <c r="AA162" s="13"/>
      <c r="AB162" s="13"/>
      <c r="AC162" s="13"/>
      <c r="AD162" s="13"/>
      <c r="AE162" s="13"/>
      <c r="AT162" s="204" t="s">
        <v>141</v>
      </c>
      <c r="AU162" s="204" t="s">
        <v>82</v>
      </c>
      <c r="AV162" s="13" t="s">
        <v>82</v>
      </c>
      <c r="AW162" s="13" t="s">
        <v>33</v>
      </c>
      <c r="AX162" s="13" t="s">
        <v>72</v>
      </c>
      <c r="AY162" s="204" t="s">
        <v>121</v>
      </c>
    </row>
    <row r="163" spans="1:51" s="14" customFormat="1" ht="12">
      <c r="A163" s="14"/>
      <c r="B163" s="216"/>
      <c r="C163" s="14"/>
      <c r="D163" s="193" t="s">
        <v>141</v>
      </c>
      <c r="E163" s="217" t="s">
        <v>3</v>
      </c>
      <c r="F163" s="218" t="s">
        <v>208</v>
      </c>
      <c r="G163" s="14"/>
      <c r="H163" s="219">
        <v>219.3</v>
      </c>
      <c r="I163" s="220"/>
      <c r="J163" s="14"/>
      <c r="K163" s="14"/>
      <c r="L163" s="216"/>
      <c r="M163" s="221"/>
      <c r="N163" s="222"/>
      <c r="O163" s="222"/>
      <c r="P163" s="222"/>
      <c r="Q163" s="222"/>
      <c r="R163" s="222"/>
      <c r="S163" s="222"/>
      <c r="T163" s="223"/>
      <c r="U163" s="14"/>
      <c r="V163" s="14"/>
      <c r="W163" s="14"/>
      <c r="X163" s="14"/>
      <c r="Y163" s="14"/>
      <c r="Z163" s="14"/>
      <c r="AA163" s="14"/>
      <c r="AB163" s="14"/>
      <c r="AC163" s="14"/>
      <c r="AD163" s="14"/>
      <c r="AE163" s="14"/>
      <c r="AT163" s="217" t="s">
        <v>141</v>
      </c>
      <c r="AU163" s="217" t="s">
        <v>82</v>
      </c>
      <c r="AV163" s="14" t="s">
        <v>129</v>
      </c>
      <c r="AW163" s="14" t="s">
        <v>33</v>
      </c>
      <c r="AX163" s="14" t="s">
        <v>80</v>
      </c>
      <c r="AY163" s="217" t="s">
        <v>121</v>
      </c>
    </row>
    <row r="164" spans="1:65" s="2" customFormat="1" ht="21.75" customHeight="1">
      <c r="A164" s="38"/>
      <c r="B164" s="179"/>
      <c r="C164" s="206" t="s">
        <v>155</v>
      </c>
      <c r="D164" s="206" t="s">
        <v>173</v>
      </c>
      <c r="E164" s="207" t="s">
        <v>229</v>
      </c>
      <c r="F164" s="208" t="s">
        <v>230</v>
      </c>
      <c r="G164" s="209" t="s">
        <v>181</v>
      </c>
      <c r="H164" s="210">
        <v>293.27</v>
      </c>
      <c r="I164" s="211"/>
      <c r="J164" s="212">
        <f>ROUND(I164*H164,2)</f>
        <v>0</v>
      </c>
      <c r="K164" s="208" t="s">
        <v>128</v>
      </c>
      <c r="L164" s="213"/>
      <c r="M164" s="214" t="s">
        <v>3</v>
      </c>
      <c r="N164" s="215" t="s">
        <v>43</v>
      </c>
      <c r="O164" s="72"/>
      <c r="P164" s="189">
        <f>O164*H164</f>
        <v>0</v>
      </c>
      <c r="Q164" s="189">
        <v>0.00287</v>
      </c>
      <c r="R164" s="189">
        <f>Q164*H164</f>
        <v>0.8416849</v>
      </c>
      <c r="S164" s="189">
        <v>0</v>
      </c>
      <c r="T164" s="190">
        <f>S164*H164</f>
        <v>0</v>
      </c>
      <c r="U164" s="38"/>
      <c r="V164" s="38"/>
      <c r="W164" s="38"/>
      <c r="X164" s="38"/>
      <c r="Y164" s="38"/>
      <c r="Z164" s="38"/>
      <c r="AA164" s="38"/>
      <c r="AB164" s="38"/>
      <c r="AC164" s="38"/>
      <c r="AD164" s="38"/>
      <c r="AE164" s="38"/>
      <c r="AR164" s="191" t="s">
        <v>176</v>
      </c>
      <c r="AT164" s="191" t="s">
        <v>173</v>
      </c>
      <c r="AU164" s="191" t="s">
        <v>82</v>
      </c>
      <c r="AY164" s="19" t="s">
        <v>121</v>
      </c>
      <c r="BE164" s="192">
        <f>IF(N164="základní",J164,0)</f>
        <v>0</v>
      </c>
      <c r="BF164" s="192">
        <f>IF(N164="snížená",J164,0)</f>
        <v>0</v>
      </c>
      <c r="BG164" s="192">
        <f>IF(N164="zákl. přenesená",J164,0)</f>
        <v>0</v>
      </c>
      <c r="BH164" s="192">
        <f>IF(N164="sníž. přenesená",J164,0)</f>
        <v>0</v>
      </c>
      <c r="BI164" s="192">
        <f>IF(N164="nulová",J164,0)</f>
        <v>0</v>
      </c>
      <c r="BJ164" s="19" t="s">
        <v>80</v>
      </c>
      <c r="BK164" s="192">
        <f>ROUND(I164*H164,2)</f>
        <v>0</v>
      </c>
      <c r="BL164" s="19" t="s">
        <v>155</v>
      </c>
      <c r="BM164" s="191" t="s">
        <v>231</v>
      </c>
    </row>
    <row r="165" spans="1:51" s="13" customFormat="1" ht="12">
      <c r="A165" s="13"/>
      <c r="B165" s="197"/>
      <c r="C165" s="13"/>
      <c r="D165" s="193" t="s">
        <v>141</v>
      </c>
      <c r="E165" s="204" t="s">
        <v>3</v>
      </c>
      <c r="F165" s="198" t="s">
        <v>351</v>
      </c>
      <c r="G165" s="13"/>
      <c r="H165" s="199">
        <v>241.23</v>
      </c>
      <c r="I165" s="200"/>
      <c r="J165" s="13"/>
      <c r="K165" s="13"/>
      <c r="L165" s="197"/>
      <c r="M165" s="201"/>
      <c r="N165" s="202"/>
      <c r="O165" s="202"/>
      <c r="P165" s="202"/>
      <c r="Q165" s="202"/>
      <c r="R165" s="202"/>
      <c r="S165" s="202"/>
      <c r="T165" s="203"/>
      <c r="U165" s="13"/>
      <c r="V165" s="13"/>
      <c r="W165" s="13"/>
      <c r="X165" s="13"/>
      <c r="Y165" s="13"/>
      <c r="Z165" s="13"/>
      <c r="AA165" s="13"/>
      <c r="AB165" s="13"/>
      <c r="AC165" s="13"/>
      <c r="AD165" s="13"/>
      <c r="AE165" s="13"/>
      <c r="AT165" s="204" t="s">
        <v>141</v>
      </c>
      <c r="AU165" s="204" t="s">
        <v>82</v>
      </c>
      <c r="AV165" s="13" t="s">
        <v>82</v>
      </c>
      <c r="AW165" s="13" t="s">
        <v>33</v>
      </c>
      <c r="AX165" s="13" t="s">
        <v>72</v>
      </c>
      <c r="AY165" s="204" t="s">
        <v>121</v>
      </c>
    </row>
    <row r="166" spans="1:51" s="15" customFormat="1" ht="12">
      <c r="A166" s="15"/>
      <c r="B166" s="224"/>
      <c r="C166" s="15"/>
      <c r="D166" s="193" t="s">
        <v>141</v>
      </c>
      <c r="E166" s="225" t="s">
        <v>3</v>
      </c>
      <c r="F166" s="226" t="s">
        <v>352</v>
      </c>
      <c r="G166" s="15"/>
      <c r="H166" s="225" t="s">
        <v>3</v>
      </c>
      <c r="I166" s="227"/>
      <c r="J166" s="15"/>
      <c r="K166" s="15"/>
      <c r="L166" s="224"/>
      <c r="M166" s="228"/>
      <c r="N166" s="229"/>
      <c r="O166" s="229"/>
      <c r="P166" s="229"/>
      <c r="Q166" s="229"/>
      <c r="R166" s="229"/>
      <c r="S166" s="229"/>
      <c r="T166" s="230"/>
      <c r="U166" s="15"/>
      <c r="V166" s="15"/>
      <c r="W166" s="15"/>
      <c r="X166" s="15"/>
      <c r="Y166" s="15"/>
      <c r="Z166" s="15"/>
      <c r="AA166" s="15"/>
      <c r="AB166" s="15"/>
      <c r="AC166" s="15"/>
      <c r="AD166" s="15"/>
      <c r="AE166" s="15"/>
      <c r="AT166" s="225" t="s">
        <v>141</v>
      </c>
      <c r="AU166" s="225" t="s">
        <v>82</v>
      </c>
      <c r="AV166" s="15" t="s">
        <v>80</v>
      </c>
      <c r="AW166" s="15" t="s">
        <v>33</v>
      </c>
      <c r="AX166" s="15" t="s">
        <v>72</v>
      </c>
      <c r="AY166" s="225" t="s">
        <v>121</v>
      </c>
    </row>
    <row r="167" spans="1:51" s="13" customFormat="1" ht="12">
      <c r="A167" s="13"/>
      <c r="B167" s="197"/>
      <c r="C167" s="13"/>
      <c r="D167" s="193" t="s">
        <v>141</v>
      </c>
      <c r="E167" s="204" t="s">
        <v>3</v>
      </c>
      <c r="F167" s="198" t="s">
        <v>353</v>
      </c>
      <c r="G167" s="13"/>
      <c r="H167" s="199">
        <v>1.947</v>
      </c>
      <c r="I167" s="200"/>
      <c r="J167" s="13"/>
      <c r="K167" s="13"/>
      <c r="L167" s="197"/>
      <c r="M167" s="201"/>
      <c r="N167" s="202"/>
      <c r="O167" s="202"/>
      <c r="P167" s="202"/>
      <c r="Q167" s="202"/>
      <c r="R167" s="202"/>
      <c r="S167" s="202"/>
      <c r="T167" s="203"/>
      <c r="U167" s="13"/>
      <c r="V167" s="13"/>
      <c r="W167" s="13"/>
      <c r="X167" s="13"/>
      <c r="Y167" s="13"/>
      <c r="Z167" s="13"/>
      <c r="AA167" s="13"/>
      <c r="AB167" s="13"/>
      <c r="AC167" s="13"/>
      <c r="AD167" s="13"/>
      <c r="AE167" s="13"/>
      <c r="AT167" s="204" t="s">
        <v>141</v>
      </c>
      <c r="AU167" s="204" t="s">
        <v>82</v>
      </c>
      <c r="AV167" s="13" t="s">
        <v>82</v>
      </c>
      <c r="AW167" s="13" t="s">
        <v>33</v>
      </c>
      <c r="AX167" s="13" t="s">
        <v>72</v>
      </c>
      <c r="AY167" s="204" t="s">
        <v>121</v>
      </c>
    </row>
    <row r="168" spans="1:51" s="13" customFormat="1" ht="12">
      <c r="A168" s="13"/>
      <c r="B168" s="197"/>
      <c r="C168" s="13"/>
      <c r="D168" s="193" t="s">
        <v>141</v>
      </c>
      <c r="E168" s="204" t="s">
        <v>3</v>
      </c>
      <c r="F168" s="198" t="s">
        <v>354</v>
      </c>
      <c r="G168" s="13"/>
      <c r="H168" s="199">
        <v>2.261</v>
      </c>
      <c r="I168" s="200"/>
      <c r="J168" s="13"/>
      <c r="K168" s="13"/>
      <c r="L168" s="197"/>
      <c r="M168" s="201"/>
      <c r="N168" s="202"/>
      <c r="O168" s="202"/>
      <c r="P168" s="202"/>
      <c r="Q168" s="202"/>
      <c r="R168" s="202"/>
      <c r="S168" s="202"/>
      <c r="T168" s="203"/>
      <c r="U168" s="13"/>
      <c r="V168" s="13"/>
      <c r="W168" s="13"/>
      <c r="X168" s="13"/>
      <c r="Y168" s="13"/>
      <c r="Z168" s="13"/>
      <c r="AA168" s="13"/>
      <c r="AB168" s="13"/>
      <c r="AC168" s="13"/>
      <c r="AD168" s="13"/>
      <c r="AE168" s="13"/>
      <c r="AT168" s="204" t="s">
        <v>141</v>
      </c>
      <c r="AU168" s="204" t="s">
        <v>82</v>
      </c>
      <c r="AV168" s="13" t="s">
        <v>82</v>
      </c>
      <c r="AW168" s="13" t="s">
        <v>33</v>
      </c>
      <c r="AX168" s="13" t="s">
        <v>72</v>
      </c>
      <c r="AY168" s="204" t="s">
        <v>121</v>
      </c>
    </row>
    <row r="169" spans="1:51" s="13" customFormat="1" ht="12">
      <c r="A169" s="13"/>
      <c r="B169" s="197"/>
      <c r="C169" s="13"/>
      <c r="D169" s="193" t="s">
        <v>141</v>
      </c>
      <c r="E169" s="204" t="s">
        <v>3</v>
      </c>
      <c r="F169" s="198" t="s">
        <v>355</v>
      </c>
      <c r="G169" s="13"/>
      <c r="H169" s="199">
        <v>2.129</v>
      </c>
      <c r="I169" s="200"/>
      <c r="J169" s="13"/>
      <c r="K169" s="13"/>
      <c r="L169" s="197"/>
      <c r="M169" s="201"/>
      <c r="N169" s="202"/>
      <c r="O169" s="202"/>
      <c r="P169" s="202"/>
      <c r="Q169" s="202"/>
      <c r="R169" s="202"/>
      <c r="S169" s="202"/>
      <c r="T169" s="203"/>
      <c r="U169" s="13"/>
      <c r="V169" s="13"/>
      <c r="W169" s="13"/>
      <c r="X169" s="13"/>
      <c r="Y169" s="13"/>
      <c r="Z169" s="13"/>
      <c r="AA169" s="13"/>
      <c r="AB169" s="13"/>
      <c r="AC169" s="13"/>
      <c r="AD169" s="13"/>
      <c r="AE169" s="13"/>
      <c r="AT169" s="204" t="s">
        <v>141</v>
      </c>
      <c r="AU169" s="204" t="s">
        <v>82</v>
      </c>
      <c r="AV169" s="13" t="s">
        <v>82</v>
      </c>
      <c r="AW169" s="13" t="s">
        <v>33</v>
      </c>
      <c r="AX169" s="13" t="s">
        <v>72</v>
      </c>
      <c r="AY169" s="204" t="s">
        <v>121</v>
      </c>
    </row>
    <row r="170" spans="1:51" s="13" customFormat="1" ht="12">
      <c r="A170" s="13"/>
      <c r="B170" s="197"/>
      <c r="C170" s="13"/>
      <c r="D170" s="193" t="s">
        <v>141</v>
      </c>
      <c r="E170" s="204" t="s">
        <v>3</v>
      </c>
      <c r="F170" s="198" t="s">
        <v>356</v>
      </c>
      <c r="G170" s="13"/>
      <c r="H170" s="199">
        <v>1.271</v>
      </c>
      <c r="I170" s="200"/>
      <c r="J170" s="13"/>
      <c r="K170" s="13"/>
      <c r="L170" s="197"/>
      <c r="M170" s="201"/>
      <c r="N170" s="202"/>
      <c r="O170" s="202"/>
      <c r="P170" s="202"/>
      <c r="Q170" s="202"/>
      <c r="R170" s="202"/>
      <c r="S170" s="202"/>
      <c r="T170" s="203"/>
      <c r="U170" s="13"/>
      <c r="V170" s="13"/>
      <c r="W170" s="13"/>
      <c r="X170" s="13"/>
      <c r="Y170" s="13"/>
      <c r="Z170" s="13"/>
      <c r="AA170" s="13"/>
      <c r="AB170" s="13"/>
      <c r="AC170" s="13"/>
      <c r="AD170" s="13"/>
      <c r="AE170" s="13"/>
      <c r="AT170" s="204" t="s">
        <v>141</v>
      </c>
      <c r="AU170" s="204" t="s">
        <v>82</v>
      </c>
      <c r="AV170" s="13" t="s">
        <v>82</v>
      </c>
      <c r="AW170" s="13" t="s">
        <v>33</v>
      </c>
      <c r="AX170" s="13" t="s">
        <v>72</v>
      </c>
      <c r="AY170" s="204" t="s">
        <v>121</v>
      </c>
    </row>
    <row r="171" spans="1:51" s="13" customFormat="1" ht="12">
      <c r="A171" s="13"/>
      <c r="B171" s="197"/>
      <c r="C171" s="13"/>
      <c r="D171" s="193" t="s">
        <v>141</v>
      </c>
      <c r="E171" s="204" t="s">
        <v>3</v>
      </c>
      <c r="F171" s="198" t="s">
        <v>357</v>
      </c>
      <c r="G171" s="13"/>
      <c r="H171" s="199">
        <v>7.92</v>
      </c>
      <c r="I171" s="200"/>
      <c r="J171" s="13"/>
      <c r="K171" s="13"/>
      <c r="L171" s="197"/>
      <c r="M171" s="201"/>
      <c r="N171" s="202"/>
      <c r="O171" s="202"/>
      <c r="P171" s="202"/>
      <c r="Q171" s="202"/>
      <c r="R171" s="202"/>
      <c r="S171" s="202"/>
      <c r="T171" s="203"/>
      <c r="U171" s="13"/>
      <c r="V171" s="13"/>
      <c r="W171" s="13"/>
      <c r="X171" s="13"/>
      <c r="Y171" s="13"/>
      <c r="Z171" s="13"/>
      <c r="AA171" s="13"/>
      <c r="AB171" s="13"/>
      <c r="AC171" s="13"/>
      <c r="AD171" s="13"/>
      <c r="AE171" s="13"/>
      <c r="AT171" s="204" t="s">
        <v>141</v>
      </c>
      <c r="AU171" s="204" t="s">
        <v>82</v>
      </c>
      <c r="AV171" s="13" t="s">
        <v>82</v>
      </c>
      <c r="AW171" s="13" t="s">
        <v>33</v>
      </c>
      <c r="AX171" s="13" t="s">
        <v>72</v>
      </c>
      <c r="AY171" s="204" t="s">
        <v>121</v>
      </c>
    </row>
    <row r="172" spans="1:51" s="13" customFormat="1" ht="12">
      <c r="A172" s="13"/>
      <c r="B172" s="197"/>
      <c r="C172" s="13"/>
      <c r="D172" s="193" t="s">
        <v>141</v>
      </c>
      <c r="E172" s="204" t="s">
        <v>3</v>
      </c>
      <c r="F172" s="198" t="s">
        <v>358</v>
      </c>
      <c r="G172" s="13"/>
      <c r="H172" s="199">
        <v>1.007</v>
      </c>
      <c r="I172" s="200"/>
      <c r="J172" s="13"/>
      <c r="K172" s="13"/>
      <c r="L172" s="197"/>
      <c r="M172" s="201"/>
      <c r="N172" s="202"/>
      <c r="O172" s="202"/>
      <c r="P172" s="202"/>
      <c r="Q172" s="202"/>
      <c r="R172" s="202"/>
      <c r="S172" s="202"/>
      <c r="T172" s="203"/>
      <c r="U172" s="13"/>
      <c r="V172" s="13"/>
      <c r="W172" s="13"/>
      <c r="X172" s="13"/>
      <c r="Y172" s="13"/>
      <c r="Z172" s="13"/>
      <c r="AA172" s="13"/>
      <c r="AB172" s="13"/>
      <c r="AC172" s="13"/>
      <c r="AD172" s="13"/>
      <c r="AE172" s="13"/>
      <c r="AT172" s="204" t="s">
        <v>141</v>
      </c>
      <c r="AU172" s="204" t="s">
        <v>82</v>
      </c>
      <c r="AV172" s="13" t="s">
        <v>82</v>
      </c>
      <c r="AW172" s="13" t="s">
        <v>33</v>
      </c>
      <c r="AX172" s="13" t="s">
        <v>72</v>
      </c>
      <c r="AY172" s="204" t="s">
        <v>121</v>
      </c>
    </row>
    <row r="173" spans="1:51" s="13" customFormat="1" ht="12">
      <c r="A173" s="13"/>
      <c r="B173" s="197"/>
      <c r="C173" s="13"/>
      <c r="D173" s="193" t="s">
        <v>141</v>
      </c>
      <c r="E173" s="204" t="s">
        <v>3</v>
      </c>
      <c r="F173" s="198" t="s">
        <v>359</v>
      </c>
      <c r="G173" s="13"/>
      <c r="H173" s="199">
        <v>2.607</v>
      </c>
      <c r="I173" s="200"/>
      <c r="J173" s="13"/>
      <c r="K173" s="13"/>
      <c r="L173" s="197"/>
      <c r="M173" s="201"/>
      <c r="N173" s="202"/>
      <c r="O173" s="202"/>
      <c r="P173" s="202"/>
      <c r="Q173" s="202"/>
      <c r="R173" s="202"/>
      <c r="S173" s="202"/>
      <c r="T173" s="203"/>
      <c r="U173" s="13"/>
      <c r="V173" s="13"/>
      <c r="W173" s="13"/>
      <c r="X173" s="13"/>
      <c r="Y173" s="13"/>
      <c r="Z173" s="13"/>
      <c r="AA173" s="13"/>
      <c r="AB173" s="13"/>
      <c r="AC173" s="13"/>
      <c r="AD173" s="13"/>
      <c r="AE173" s="13"/>
      <c r="AT173" s="204" t="s">
        <v>141</v>
      </c>
      <c r="AU173" s="204" t="s">
        <v>82</v>
      </c>
      <c r="AV173" s="13" t="s">
        <v>82</v>
      </c>
      <c r="AW173" s="13" t="s">
        <v>33</v>
      </c>
      <c r="AX173" s="13" t="s">
        <v>72</v>
      </c>
      <c r="AY173" s="204" t="s">
        <v>121</v>
      </c>
    </row>
    <row r="174" spans="1:51" s="13" customFormat="1" ht="12">
      <c r="A174" s="13"/>
      <c r="B174" s="197"/>
      <c r="C174" s="13"/>
      <c r="D174" s="193" t="s">
        <v>141</v>
      </c>
      <c r="E174" s="204" t="s">
        <v>3</v>
      </c>
      <c r="F174" s="198" t="s">
        <v>360</v>
      </c>
      <c r="G174" s="13"/>
      <c r="H174" s="199">
        <v>6.237</v>
      </c>
      <c r="I174" s="200"/>
      <c r="J174" s="13"/>
      <c r="K174" s="13"/>
      <c r="L174" s="197"/>
      <c r="M174" s="201"/>
      <c r="N174" s="202"/>
      <c r="O174" s="202"/>
      <c r="P174" s="202"/>
      <c r="Q174" s="202"/>
      <c r="R174" s="202"/>
      <c r="S174" s="202"/>
      <c r="T174" s="203"/>
      <c r="U174" s="13"/>
      <c r="V174" s="13"/>
      <c r="W174" s="13"/>
      <c r="X174" s="13"/>
      <c r="Y174" s="13"/>
      <c r="Z174" s="13"/>
      <c r="AA174" s="13"/>
      <c r="AB174" s="13"/>
      <c r="AC174" s="13"/>
      <c r="AD174" s="13"/>
      <c r="AE174" s="13"/>
      <c r="AT174" s="204" t="s">
        <v>141</v>
      </c>
      <c r="AU174" s="204" t="s">
        <v>82</v>
      </c>
      <c r="AV174" s="13" t="s">
        <v>82</v>
      </c>
      <c r="AW174" s="13" t="s">
        <v>33</v>
      </c>
      <c r="AX174" s="13" t="s">
        <v>72</v>
      </c>
      <c r="AY174" s="204" t="s">
        <v>121</v>
      </c>
    </row>
    <row r="175" spans="1:51" s="14" customFormat="1" ht="12">
      <c r="A175" s="14"/>
      <c r="B175" s="216"/>
      <c r="C175" s="14"/>
      <c r="D175" s="193" t="s">
        <v>141</v>
      </c>
      <c r="E175" s="217" t="s">
        <v>3</v>
      </c>
      <c r="F175" s="218" t="s">
        <v>208</v>
      </c>
      <c r="G175" s="14"/>
      <c r="H175" s="219">
        <v>266.609</v>
      </c>
      <c r="I175" s="220"/>
      <c r="J175" s="14"/>
      <c r="K175" s="14"/>
      <c r="L175" s="216"/>
      <c r="M175" s="221"/>
      <c r="N175" s="222"/>
      <c r="O175" s="222"/>
      <c r="P175" s="222"/>
      <c r="Q175" s="222"/>
      <c r="R175" s="222"/>
      <c r="S175" s="222"/>
      <c r="T175" s="223"/>
      <c r="U175" s="14"/>
      <c r="V175" s="14"/>
      <c r="W175" s="14"/>
      <c r="X175" s="14"/>
      <c r="Y175" s="14"/>
      <c r="Z175" s="14"/>
      <c r="AA175" s="14"/>
      <c r="AB175" s="14"/>
      <c r="AC175" s="14"/>
      <c r="AD175" s="14"/>
      <c r="AE175" s="14"/>
      <c r="AT175" s="217" t="s">
        <v>141</v>
      </c>
      <c r="AU175" s="217" t="s">
        <v>82</v>
      </c>
      <c r="AV175" s="14" t="s">
        <v>129</v>
      </c>
      <c r="AW175" s="14" t="s">
        <v>33</v>
      </c>
      <c r="AX175" s="14" t="s">
        <v>80</v>
      </c>
      <c r="AY175" s="217" t="s">
        <v>121</v>
      </c>
    </row>
    <row r="176" spans="1:51" s="13" customFormat="1" ht="12">
      <c r="A176" s="13"/>
      <c r="B176" s="197"/>
      <c r="C176" s="13"/>
      <c r="D176" s="193" t="s">
        <v>141</v>
      </c>
      <c r="E176" s="13"/>
      <c r="F176" s="198" t="s">
        <v>361</v>
      </c>
      <c r="G176" s="13"/>
      <c r="H176" s="199">
        <v>293.27</v>
      </c>
      <c r="I176" s="200"/>
      <c r="J176" s="13"/>
      <c r="K176" s="13"/>
      <c r="L176" s="197"/>
      <c r="M176" s="201"/>
      <c r="N176" s="202"/>
      <c r="O176" s="202"/>
      <c r="P176" s="202"/>
      <c r="Q176" s="202"/>
      <c r="R176" s="202"/>
      <c r="S176" s="202"/>
      <c r="T176" s="203"/>
      <c r="U176" s="13"/>
      <c r="V176" s="13"/>
      <c r="W176" s="13"/>
      <c r="X176" s="13"/>
      <c r="Y176" s="13"/>
      <c r="Z176" s="13"/>
      <c r="AA176" s="13"/>
      <c r="AB176" s="13"/>
      <c r="AC176" s="13"/>
      <c r="AD176" s="13"/>
      <c r="AE176" s="13"/>
      <c r="AT176" s="204" t="s">
        <v>141</v>
      </c>
      <c r="AU176" s="204" t="s">
        <v>82</v>
      </c>
      <c r="AV176" s="13" t="s">
        <v>82</v>
      </c>
      <c r="AW176" s="13" t="s">
        <v>4</v>
      </c>
      <c r="AX176" s="13" t="s">
        <v>80</v>
      </c>
      <c r="AY176" s="204" t="s">
        <v>121</v>
      </c>
    </row>
    <row r="177" spans="1:65" s="2" customFormat="1" ht="16.5" customHeight="1">
      <c r="A177" s="38"/>
      <c r="B177" s="179"/>
      <c r="C177" s="180" t="s">
        <v>239</v>
      </c>
      <c r="D177" s="180" t="s">
        <v>124</v>
      </c>
      <c r="E177" s="181" t="s">
        <v>240</v>
      </c>
      <c r="F177" s="182" t="s">
        <v>241</v>
      </c>
      <c r="G177" s="183" t="s">
        <v>181</v>
      </c>
      <c r="H177" s="184">
        <v>191.8</v>
      </c>
      <c r="I177" s="185"/>
      <c r="J177" s="186">
        <f>ROUND(I177*H177,2)</f>
        <v>0</v>
      </c>
      <c r="K177" s="182" t="s">
        <v>128</v>
      </c>
      <c r="L177" s="39"/>
      <c r="M177" s="187" t="s">
        <v>3</v>
      </c>
      <c r="N177" s="188" t="s">
        <v>43</v>
      </c>
      <c r="O177" s="72"/>
      <c r="P177" s="189">
        <f>O177*H177</f>
        <v>0</v>
      </c>
      <c r="Q177" s="189">
        <v>0.0004</v>
      </c>
      <c r="R177" s="189">
        <f>Q177*H177</f>
        <v>0.07672000000000001</v>
      </c>
      <c r="S177" s="189">
        <v>0</v>
      </c>
      <c r="T177" s="190">
        <f>S177*H177</f>
        <v>0</v>
      </c>
      <c r="U177" s="38"/>
      <c r="V177" s="38"/>
      <c r="W177" s="38"/>
      <c r="X177" s="38"/>
      <c r="Y177" s="38"/>
      <c r="Z177" s="38"/>
      <c r="AA177" s="38"/>
      <c r="AB177" s="38"/>
      <c r="AC177" s="38"/>
      <c r="AD177" s="38"/>
      <c r="AE177" s="38"/>
      <c r="AR177" s="191" t="s">
        <v>155</v>
      </c>
      <c r="AT177" s="191" t="s">
        <v>124</v>
      </c>
      <c r="AU177" s="191" t="s">
        <v>82</v>
      </c>
      <c r="AY177" s="19" t="s">
        <v>121</v>
      </c>
      <c r="BE177" s="192">
        <f>IF(N177="základní",J177,0)</f>
        <v>0</v>
      </c>
      <c r="BF177" s="192">
        <f>IF(N177="snížená",J177,0)</f>
        <v>0</v>
      </c>
      <c r="BG177" s="192">
        <f>IF(N177="zákl. přenesená",J177,0)</f>
        <v>0</v>
      </c>
      <c r="BH177" s="192">
        <f>IF(N177="sníž. přenesená",J177,0)</f>
        <v>0</v>
      </c>
      <c r="BI177" s="192">
        <f>IF(N177="nulová",J177,0)</f>
        <v>0</v>
      </c>
      <c r="BJ177" s="19" t="s">
        <v>80</v>
      </c>
      <c r="BK177" s="192">
        <f>ROUND(I177*H177,2)</f>
        <v>0</v>
      </c>
      <c r="BL177" s="19" t="s">
        <v>155</v>
      </c>
      <c r="BM177" s="191" t="s">
        <v>242</v>
      </c>
    </row>
    <row r="178" spans="1:51" s="13" customFormat="1" ht="12">
      <c r="A178" s="13"/>
      <c r="B178" s="197"/>
      <c r="C178" s="13"/>
      <c r="D178" s="193" t="s">
        <v>141</v>
      </c>
      <c r="E178" s="204" t="s">
        <v>3</v>
      </c>
      <c r="F178" s="198" t="s">
        <v>341</v>
      </c>
      <c r="G178" s="13"/>
      <c r="H178" s="199">
        <v>28</v>
      </c>
      <c r="I178" s="200"/>
      <c r="J178" s="13"/>
      <c r="K178" s="13"/>
      <c r="L178" s="197"/>
      <c r="M178" s="201"/>
      <c r="N178" s="202"/>
      <c r="O178" s="202"/>
      <c r="P178" s="202"/>
      <c r="Q178" s="202"/>
      <c r="R178" s="202"/>
      <c r="S178" s="202"/>
      <c r="T178" s="203"/>
      <c r="U178" s="13"/>
      <c r="V178" s="13"/>
      <c r="W178" s="13"/>
      <c r="X178" s="13"/>
      <c r="Y178" s="13"/>
      <c r="Z178" s="13"/>
      <c r="AA178" s="13"/>
      <c r="AB178" s="13"/>
      <c r="AC178" s="13"/>
      <c r="AD178" s="13"/>
      <c r="AE178" s="13"/>
      <c r="AT178" s="204" t="s">
        <v>141</v>
      </c>
      <c r="AU178" s="204" t="s">
        <v>82</v>
      </c>
      <c r="AV178" s="13" t="s">
        <v>82</v>
      </c>
      <c r="AW178" s="13" t="s">
        <v>33</v>
      </c>
      <c r="AX178" s="13" t="s">
        <v>72</v>
      </c>
      <c r="AY178" s="204" t="s">
        <v>121</v>
      </c>
    </row>
    <row r="179" spans="1:51" s="13" customFormat="1" ht="12">
      <c r="A179" s="13"/>
      <c r="B179" s="197"/>
      <c r="C179" s="13"/>
      <c r="D179" s="193" t="s">
        <v>141</v>
      </c>
      <c r="E179" s="204" t="s">
        <v>3</v>
      </c>
      <c r="F179" s="198" t="s">
        <v>342</v>
      </c>
      <c r="G179" s="13"/>
      <c r="H179" s="199">
        <v>17.6</v>
      </c>
      <c r="I179" s="200"/>
      <c r="J179" s="13"/>
      <c r="K179" s="13"/>
      <c r="L179" s="197"/>
      <c r="M179" s="201"/>
      <c r="N179" s="202"/>
      <c r="O179" s="202"/>
      <c r="P179" s="202"/>
      <c r="Q179" s="202"/>
      <c r="R179" s="202"/>
      <c r="S179" s="202"/>
      <c r="T179" s="203"/>
      <c r="U179" s="13"/>
      <c r="V179" s="13"/>
      <c r="W179" s="13"/>
      <c r="X179" s="13"/>
      <c r="Y179" s="13"/>
      <c r="Z179" s="13"/>
      <c r="AA179" s="13"/>
      <c r="AB179" s="13"/>
      <c r="AC179" s="13"/>
      <c r="AD179" s="13"/>
      <c r="AE179" s="13"/>
      <c r="AT179" s="204" t="s">
        <v>141</v>
      </c>
      <c r="AU179" s="204" t="s">
        <v>82</v>
      </c>
      <c r="AV179" s="13" t="s">
        <v>82</v>
      </c>
      <c r="AW179" s="13" t="s">
        <v>33</v>
      </c>
      <c r="AX179" s="13" t="s">
        <v>72</v>
      </c>
      <c r="AY179" s="204" t="s">
        <v>121</v>
      </c>
    </row>
    <row r="180" spans="1:51" s="13" customFormat="1" ht="12">
      <c r="A180" s="13"/>
      <c r="B180" s="197"/>
      <c r="C180" s="13"/>
      <c r="D180" s="193" t="s">
        <v>141</v>
      </c>
      <c r="E180" s="204" t="s">
        <v>3</v>
      </c>
      <c r="F180" s="198" t="s">
        <v>343</v>
      </c>
      <c r="G180" s="13"/>
      <c r="H180" s="199">
        <v>21.6</v>
      </c>
      <c r="I180" s="200"/>
      <c r="J180" s="13"/>
      <c r="K180" s="13"/>
      <c r="L180" s="197"/>
      <c r="M180" s="201"/>
      <c r="N180" s="202"/>
      <c r="O180" s="202"/>
      <c r="P180" s="202"/>
      <c r="Q180" s="202"/>
      <c r="R180" s="202"/>
      <c r="S180" s="202"/>
      <c r="T180" s="203"/>
      <c r="U180" s="13"/>
      <c r="V180" s="13"/>
      <c r="W180" s="13"/>
      <c r="X180" s="13"/>
      <c r="Y180" s="13"/>
      <c r="Z180" s="13"/>
      <c r="AA180" s="13"/>
      <c r="AB180" s="13"/>
      <c r="AC180" s="13"/>
      <c r="AD180" s="13"/>
      <c r="AE180" s="13"/>
      <c r="AT180" s="204" t="s">
        <v>141</v>
      </c>
      <c r="AU180" s="204" t="s">
        <v>82</v>
      </c>
      <c r="AV180" s="13" t="s">
        <v>82</v>
      </c>
      <c r="AW180" s="13" t="s">
        <v>33</v>
      </c>
      <c r="AX180" s="13" t="s">
        <v>72</v>
      </c>
      <c r="AY180" s="204" t="s">
        <v>121</v>
      </c>
    </row>
    <row r="181" spans="1:51" s="13" customFormat="1" ht="12">
      <c r="A181" s="13"/>
      <c r="B181" s="197"/>
      <c r="C181" s="13"/>
      <c r="D181" s="193" t="s">
        <v>141</v>
      </c>
      <c r="E181" s="204" t="s">
        <v>3</v>
      </c>
      <c r="F181" s="198" t="s">
        <v>345</v>
      </c>
      <c r="G181" s="13"/>
      <c r="H181" s="199">
        <v>39.8</v>
      </c>
      <c r="I181" s="200"/>
      <c r="J181" s="13"/>
      <c r="K181" s="13"/>
      <c r="L181" s="197"/>
      <c r="M181" s="201"/>
      <c r="N181" s="202"/>
      <c r="O181" s="202"/>
      <c r="P181" s="202"/>
      <c r="Q181" s="202"/>
      <c r="R181" s="202"/>
      <c r="S181" s="202"/>
      <c r="T181" s="203"/>
      <c r="U181" s="13"/>
      <c r="V181" s="13"/>
      <c r="W181" s="13"/>
      <c r="X181" s="13"/>
      <c r="Y181" s="13"/>
      <c r="Z181" s="13"/>
      <c r="AA181" s="13"/>
      <c r="AB181" s="13"/>
      <c r="AC181" s="13"/>
      <c r="AD181" s="13"/>
      <c r="AE181" s="13"/>
      <c r="AT181" s="204" t="s">
        <v>141</v>
      </c>
      <c r="AU181" s="204" t="s">
        <v>82</v>
      </c>
      <c r="AV181" s="13" t="s">
        <v>82</v>
      </c>
      <c r="AW181" s="13" t="s">
        <v>33</v>
      </c>
      <c r="AX181" s="13" t="s">
        <v>72</v>
      </c>
      <c r="AY181" s="204" t="s">
        <v>121</v>
      </c>
    </row>
    <row r="182" spans="1:51" s="13" customFormat="1" ht="12">
      <c r="A182" s="13"/>
      <c r="B182" s="197"/>
      <c r="C182" s="13"/>
      <c r="D182" s="193" t="s">
        <v>141</v>
      </c>
      <c r="E182" s="204" t="s">
        <v>3</v>
      </c>
      <c r="F182" s="198" t="s">
        <v>346</v>
      </c>
      <c r="G182" s="13"/>
      <c r="H182" s="199">
        <v>39.8</v>
      </c>
      <c r="I182" s="200"/>
      <c r="J182" s="13"/>
      <c r="K182" s="13"/>
      <c r="L182" s="197"/>
      <c r="M182" s="201"/>
      <c r="N182" s="202"/>
      <c r="O182" s="202"/>
      <c r="P182" s="202"/>
      <c r="Q182" s="202"/>
      <c r="R182" s="202"/>
      <c r="S182" s="202"/>
      <c r="T182" s="203"/>
      <c r="U182" s="13"/>
      <c r="V182" s="13"/>
      <c r="W182" s="13"/>
      <c r="X182" s="13"/>
      <c r="Y182" s="13"/>
      <c r="Z182" s="13"/>
      <c r="AA182" s="13"/>
      <c r="AB182" s="13"/>
      <c r="AC182" s="13"/>
      <c r="AD182" s="13"/>
      <c r="AE182" s="13"/>
      <c r="AT182" s="204" t="s">
        <v>141</v>
      </c>
      <c r="AU182" s="204" t="s">
        <v>82</v>
      </c>
      <c r="AV182" s="13" t="s">
        <v>82</v>
      </c>
      <c r="AW182" s="13" t="s">
        <v>33</v>
      </c>
      <c r="AX182" s="13" t="s">
        <v>72</v>
      </c>
      <c r="AY182" s="204" t="s">
        <v>121</v>
      </c>
    </row>
    <row r="183" spans="1:51" s="13" customFormat="1" ht="12">
      <c r="A183" s="13"/>
      <c r="B183" s="197"/>
      <c r="C183" s="13"/>
      <c r="D183" s="193" t="s">
        <v>141</v>
      </c>
      <c r="E183" s="204" t="s">
        <v>3</v>
      </c>
      <c r="F183" s="198" t="s">
        <v>347</v>
      </c>
      <c r="G183" s="13"/>
      <c r="H183" s="199">
        <v>45</v>
      </c>
      <c r="I183" s="200"/>
      <c r="J183" s="13"/>
      <c r="K183" s="13"/>
      <c r="L183" s="197"/>
      <c r="M183" s="201"/>
      <c r="N183" s="202"/>
      <c r="O183" s="202"/>
      <c r="P183" s="202"/>
      <c r="Q183" s="202"/>
      <c r="R183" s="202"/>
      <c r="S183" s="202"/>
      <c r="T183" s="203"/>
      <c r="U183" s="13"/>
      <c r="V183" s="13"/>
      <c r="W183" s="13"/>
      <c r="X183" s="13"/>
      <c r="Y183" s="13"/>
      <c r="Z183" s="13"/>
      <c r="AA183" s="13"/>
      <c r="AB183" s="13"/>
      <c r="AC183" s="13"/>
      <c r="AD183" s="13"/>
      <c r="AE183" s="13"/>
      <c r="AT183" s="204" t="s">
        <v>141</v>
      </c>
      <c r="AU183" s="204" t="s">
        <v>82</v>
      </c>
      <c r="AV183" s="13" t="s">
        <v>82</v>
      </c>
      <c r="AW183" s="13" t="s">
        <v>33</v>
      </c>
      <c r="AX183" s="13" t="s">
        <v>72</v>
      </c>
      <c r="AY183" s="204" t="s">
        <v>121</v>
      </c>
    </row>
    <row r="184" spans="1:51" s="14" customFormat="1" ht="12">
      <c r="A184" s="14"/>
      <c r="B184" s="216"/>
      <c r="C184" s="14"/>
      <c r="D184" s="193" t="s">
        <v>141</v>
      </c>
      <c r="E184" s="217" t="s">
        <v>3</v>
      </c>
      <c r="F184" s="218" t="s">
        <v>208</v>
      </c>
      <c r="G184" s="14"/>
      <c r="H184" s="219">
        <v>191.8</v>
      </c>
      <c r="I184" s="220"/>
      <c r="J184" s="14"/>
      <c r="K184" s="14"/>
      <c r="L184" s="216"/>
      <c r="M184" s="221"/>
      <c r="N184" s="222"/>
      <c r="O184" s="222"/>
      <c r="P184" s="222"/>
      <c r="Q184" s="222"/>
      <c r="R184" s="222"/>
      <c r="S184" s="222"/>
      <c r="T184" s="223"/>
      <c r="U184" s="14"/>
      <c r="V184" s="14"/>
      <c r="W184" s="14"/>
      <c r="X184" s="14"/>
      <c r="Y184" s="14"/>
      <c r="Z184" s="14"/>
      <c r="AA184" s="14"/>
      <c r="AB184" s="14"/>
      <c r="AC184" s="14"/>
      <c r="AD184" s="14"/>
      <c r="AE184" s="14"/>
      <c r="AT184" s="217" t="s">
        <v>141</v>
      </c>
      <c r="AU184" s="217" t="s">
        <v>82</v>
      </c>
      <c r="AV184" s="14" t="s">
        <v>129</v>
      </c>
      <c r="AW184" s="14" t="s">
        <v>33</v>
      </c>
      <c r="AX184" s="14" t="s">
        <v>80</v>
      </c>
      <c r="AY184" s="217" t="s">
        <v>121</v>
      </c>
    </row>
    <row r="185" spans="1:65" s="2" customFormat="1" ht="21.75" customHeight="1">
      <c r="A185" s="38"/>
      <c r="B185" s="179"/>
      <c r="C185" s="206" t="s">
        <v>243</v>
      </c>
      <c r="D185" s="206" t="s">
        <v>173</v>
      </c>
      <c r="E185" s="207" t="s">
        <v>244</v>
      </c>
      <c r="F185" s="208" t="s">
        <v>245</v>
      </c>
      <c r="G185" s="209" t="s">
        <v>181</v>
      </c>
      <c r="H185" s="210">
        <v>253.732</v>
      </c>
      <c r="I185" s="211"/>
      <c r="J185" s="212">
        <f>ROUND(I185*H185,2)</f>
        <v>0</v>
      </c>
      <c r="K185" s="208" t="s">
        <v>128</v>
      </c>
      <c r="L185" s="213"/>
      <c r="M185" s="214" t="s">
        <v>3</v>
      </c>
      <c r="N185" s="215" t="s">
        <v>43</v>
      </c>
      <c r="O185" s="72"/>
      <c r="P185" s="189">
        <f>O185*H185</f>
        <v>0</v>
      </c>
      <c r="Q185" s="189">
        <v>0.0029</v>
      </c>
      <c r="R185" s="189">
        <f>Q185*H185</f>
        <v>0.7358228</v>
      </c>
      <c r="S185" s="189">
        <v>0</v>
      </c>
      <c r="T185" s="190">
        <f>S185*H185</f>
        <v>0</v>
      </c>
      <c r="U185" s="38"/>
      <c r="V185" s="38"/>
      <c r="W185" s="38"/>
      <c r="X185" s="38"/>
      <c r="Y185" s="38"/>
      <c r="Z185" s="38"/>
      <c r="AA185" s="38"/>
      <c r="AB185" s="38"/>
      <c r="AC185" s="38"/>
      <c r="AD185" s="38"/>
      <c r="AE185" s="38"/>
      <c r="AR185" s="191" t="s">
        <v>176</v>
      </c>
      <c r="AT185" s="191" t="s">
        <v>173</v>
      </c>
      <c r="AU185" s="191" t="s">
        <v>82</v>
      </c>
      <c r="AY185" s="19" t="s">
        <v>121</v>
      </c>
      <c r="BE185" s="192">
        <f>IF(N185="základní",J185,0)</f>
        <v>0</v>
      </c>
      <c r="BF185" s="192">
        <f>IF(N185="snížená",J185,0)</f>
        <v>0</v>
      </c>
      <c r="BG185" s="192">
        <f>IF(N185="zákl. přenesená",J185,0)</f>
        <v>0</v>
      </c>
      <c r="BH185" s="192">
        <f>IF(N185="sníž. přenesená",J185,0)</f>
        <v>0</v>
      </c>
      <c r="BI185" s="192">
        <f>IF(N185="nulová",J185,0)</f>
        <v>0</v>
      </c>
      <c r="BJ185" s="19" t="s">
        <v>80</v>
      </c>
      <c r="BK185" s="192">
        <f>ROUND(I185*H185,2)</f>
        <v>0</v>
      </c>
      <c r="BL185" s="19" t="s">
        <v>155</v>
      </c>
      <c r="BM185" s="191" t="s">
        <v>246</v>
      </c>
    </row>
    <row r="186" spans="1:51" s="13" customFormat="1" ht="12">
      <c r="A186" s="13"/>
      <c r="B186" s="197"/>
      <c r="C186" s="13"/>
      <c r="D186" s="193" t="s">
        <v>141</v>
      </c>
      <c r="E186" s="204" t="s">
        <v>3</v>
      </c>
      <c r="F186" s="198" t="s">
        <v>362</v>
      </c>
      <c r="G186" s="13"/>
      <c r="H186" s="199">
        <v>210.98</v>
      </c>
      <c r="I186" s="200"/>
      <c r="J186" s="13"/>
      <c r="K186" s="13"/>
      <c r="L186" s="197"/>
      <c r="M186" s="201"/>
      <c r="N186" s="202"/>
      <c r="O186" s="202"/>
      <c r="P186" s="202"/>
      <c r="Q186" s="202"/>
      <c r="R186" s="202"/>
      <c r="S186" s="202"/>
      <c r="T186" s="203"/>
      <c r="U186" s="13"/>
      <c r="V186" s="13"/>
      <c r="W186" s="13"/>
      <c r="X186" s="13"/>
      <c r="Y186" s="13"/>
      <c r="Z186" s="13"/>
      <c r="AA186" s="13"/>
      <c r="AB186" s="13"/>
      <c r="AC186" s="13"/>
      <c r="AD186" s="13"/>
      <c r="AE186" s="13"/>
      <c r="AT186" s="204" t="s">
        <v>141</v>
      </c>
      <c r="AU186" s="204" t="s">
        <v>82</v>
      </c>
      <c r="AV186" s="13" t="s">
        <v>82</v>
      </c>
      <c r="AW186" s="13" t="s">
        <v>33</v>
      </c>
      <c r="AX186" s="13" t="s">
        <v>72</v>
      </c>
      <c r="AY186" s="204" t="s">
        <v>121</v>
      </c>
    </row>
    <row r="187" spans="1:51" s="15" customFormat="1" ht="12">
      <c r="A187" s="15"/>
      <c r="B187" s="224"/>
      <c r="C187" s="15"/>
      <c r="D187" s="193" t="s">
        <v>141</v>
      </c>
      <c r="E187" s="225" t="s">
        <v>3</v>
      </c>
      <c r="F187" s="226" t="s">
        <v>352</v>
      </c>
      <c r="G187" s="15"/>
      <c r="H187" s="225" t="s">
        <v>3</v>
      </c>
      <c r="I187" s="227"/>
      <c r="J187" s="15"/>
      <c r="K187" s="15"/>
      <c r="L187" s="224"/>
      <c r="M187" s="228"/>
      <c r="N187" s="229"/>
      <c r="O187" s="229"/>
      <c r="P187" s="229"/>
      <c r="Q187" s="229"/>
      <c r="R187" s="229"/>
      <c r="S187" s="229"/>
      <c r="T187" s="230"/>
      <c r="U187" s="15"/>
      <c r="V187" s="15"/>
      <c r="W187" s="15"/>
      <c r="X187" s="15"/>
      <c r="Y187" s="15"/>
      <c r="Z187" s="15"/>
      <c r="AA187" s="15"/>
      <c r="AB187" s="15"/>
      <c r="AC187" s="15"/>
      <c r="AD187" s="15"/>
      <c r="AE187" s="15"/>
      <c r="AT187" s="225" t="s">
        <v>141</v>
      </c>
      <c r="AU187" s="225" t="s">
        <v>82</v>
      </c>
      <c r="AV187" s="15" t="s">
        <v>80</v>
      </c>
      <c r="AW187" s="15" t="s">
        <v>33</v>
      </c>
      <c r="AX187" s="15" t="s">
        <v>72</v>
      </c>
      <c r="AY187" s="225" t="s">
        <v>121</v>
      </c>
    </row>
    <row r="188" spans="1:51" s="13" customFormat="1" ht="12">
      <c r="A188" s="13"/>
      <c r="B188" s="197"/>
      <c r="C188" s="13"/>
      <c r="D188" s="193" t="s">
        <v>141</v>
      </c>
      <c r="E188" s="204" t="s">
        <v>3</v>
      </c>
      <c r="F188" s="198" t="s">
        <v>363</v>
      </c>
      <c r="G188" s="13"/>
      <c r="H188" s="199">
        <v>3.152</v>
      </c>
      <c r="I188" s="200"/>
      <c r="J188" s="13"/>
      <c r="K188" s="13"/>
      <c r="L188" s="197"/>
      <c r="M188" s="201"/>
      <c r="N188" s="202"/>
      <c r="O188" s="202"/>
      <c r="P188" s="202"/>
      <c r="Q188" s="202"/>
      <c r="R188" s="202"/>
      <c r="S188" s="202"/>
      <c r="T188" s="203"/>
      <c r="U188" s="13"/>
      <c r="V188" s="13"/>
      <c r="W188" s="13"/>
      <c r="X188" s="13"/>
      <c r="Y188" s="13"/>
      <c r="Z188" s="13"/>
      <c r="AA188" s="13"/>
      <c r="AB188" s="13"/>
      <c r="AC188" s="13"/>
      <c r="AD188" s="13"/>
      <c r="AE188" s="13"/>
      <c r="AT188" s="204" t="s">
        <v>141</v>
      </c>
      <c r="AU188" s="204" t="s">
        <v>82</v>
      </c>
      <c r="AV188" s="13" t="s">
        <v>82</v>
      </c>
      <c r="AW188" s="13" t="s">
        <v>33</v>
      </c>
      <c r="AX188" s="13" t="s">
        <v>72</v>
      </c>
      <c r="AY188" s="204" t="s">
        <v>121</v>
      </c>
    </row>
    <row r="189" spans="1:51" s="13" customFormat="1" ht="12">
      <c r="A189" s="13"/>
      <c r="B189" s="197"/>
      <c r="C189" s="13"/>
      <c r="D189" s="193" t="s">
        <v>141</v>
      </c>
      <c r="E189" s="204" t="s">
        <v>3</v>
      </c>
      <c r="F189" s="198" t="s">
        <v>364</v>
      </c>
      <c r="G189" s="13"/>
      <c r="H189" s="199">
        <v>2.31</v>
      </c>
      <c r="I189" s="200"/>
      <c r="J189" s="13"/>
      <c r="K189" s="13"/>
      <c r="L189" s="197"/>
      <c r="M189" s="201"/>
      <c r="N189" s="202"/>
      <c r="O189" s="202"/>
      <c r="P189" s="202"/>
      <c r="Q189" s="202"/>
      <c r="R189" s="202"/>
      <c r="S189" s="202"/>
      <c r="T189" s="203"/>
      <c r="U189" s="13"/>
      <c r="V189" s="13"/>
      <c r="W189" s="13"/>
      <c r="X189" s="13"/>
      <c r="Y189" s="13"/>
      <c r="Z189" s="13"/>
      <c r="AA189" s="13"/>
      <c r="AB189" s="13"/>
      <c r="AC189" s="13"/>
      <c r="AD189" s="13"/>
      <c r="AE189" s="13"/>
      <c r="AT189" s="204" t="s">
        <v>141</v>
      </c>
      <c r="AU189" s="204" t="s">
        <v>82</v>
      </c>
      <c r="AV189" s="13" t="s">
        <v>82</v>
      </c>
      <c r="AW189" s="13" t="s">
        <v>33</v>
      </c>
      <c r="AX189" s="13" t="s">
        <v>72</v>
      </c>
      <c r="AY189" s="204" t="s">
        <v>121</v>
      </c>
    </row>
    <row r="190" spans="1:51" s="13" customFormat="1" ht="12">
      <c r="A190" s="13"/>
      <c r="B190" s="197"/>
      <c r="C190" s="13"/>
      <c r="D190" s="193" t="s">
        <v>141</v>
      </c>
      <c r="E190" s="204" t="s">
        <v>3</v>
      </c>
      <c r="F190" s="198" t="s">
        <v>365</v>
      </c>
      <c r="G190" s="13"/>
      <c r="H190" s="199">
        <v>2.541</v>
      </c>
      <c r="I190" s="200"/>
      <c r="J190" s="13"/>
      <c r="K190" s="13"/>
      <c r="L190" s="197"/>
      <c r="M190" s="201"/>
      <c r="N190" s="202"/>
      <c r="O190" s="202"/>
      <c r="P190" s="202"/>
      <c r="Q190" s="202"/>
      <c r="R190" s="202"/>
      <c r="S190" s="202"/>
      <c r="T190" s="203"/>
      <c r="U190" s="13"/>
      <c r="V190" s="13"/>
      <c r="W190" s="13"/>
      <c r="X190" s="13"/>
      <c r="Y190" s="13"/>
      <c r="Z190" s="13"/>
      <c r="AA190" s="13"/>
      <c r="AB190" s="13"/>
      <c r="AC190" s="13"/>
      <c r="AD190" s="13"/>
      <c r="AE190" s="13"/>
      <c r="AT190" s="204" t="s">
        <v>141</v>
      </c>
      <c r="AU190" s="204" t="s">
        <v>82</v>
      </c>
      <c r="AV190" s="13" t="s">
        <v>82</v>
      </c>
      <c r="AW190" s="13" t="s">
        <v>33</v>
      </c>
      <c r="AX190" s="13" t="s">
        <v>72</v>
      </c>
      <c r="AY190" s="204" t="s">
        <v>121</v>
      </c>
    </row>
    <row r="191" spans="1:51" s="13" customFormat="1" ht="12">
      <c r="A191" s="13"/>
      <c r="B191" s="197"/>
      <c r="C191" s="13"/>
      <c r="D191" s="193" t="s">
        <v>141</v>
      </c>
      <c r="E191" s="204" t="s">
        <v>3</v>
      </c>
      <c r="F191" s="198" t="s">
        <v>366</v>
      </c>
      <c r="G191" s="13"/>
      <c r="H191" s="199">
        <v>3.762</v>
      </c>
      <c r="I191" s="200"/>
      <c r="J191" s="13"/>
      <c r="K191" s="13"/>
      <c r="L191" s="197"/>
      <c r="M191" s="201"/>
      <c r="N191" s="202"/>
      <c r="O191" s="202"/>
      <c r="P191" s="202"/>
      <c r="Q191" s="202"/>
      <c r="R191" s="202"/>
      <c r="S191" s="202"/>
      <c r="T191" s="203"/>
      <c r="U191" s="13"/>
      <c r="V191" s="13"/>
      <c r="W191" s="13"/>
      <c r="X191" s="13"/>
      <c r="Y191" s="13"/>
      <c r="Z191" s="13"/>
      <c r="AA191" s="13"/>
      <c r="AB191" s="13"/>
      <c r="AC191" s="13"/>
      <c r="AD191" s="13"/>
      <c r="AE191" s="13"/>
      <c r="AT191" s="204" t="s">
        <v>141</v>
      </c>
      <c r="AU191" s="204" t="s">
        <v>82</v>
      </c>
      <c r="AV191" s="13" t="s">
        <v>82</v>
      </c>
      <c r="AW191" s="13" t="s">
        <v>33</v>
      </c>
      <c r="AX191" s="13" t="s">
        <v>72</v>
      </c>
      <c r="AY191" s="204" t="s">
        <v>121</v>
      </c>
    </row>
    <row r="192" spans="1:51" s="13" customFormat="1" ht="12">
      <c r="A192" s="13"/>
      <c r="B192" s="197"/>
      <c r="C192" s="13"/>
      <c r="D192" s="193" t="s">
        <v>141</v>
      </c>
      <c r="E192" s="204" t="s">
        <v>3</v>
      </c>
      <c r="F192" s="198" t="s">
        <v>367</v>
      </c>
      <c r="G192" s="13"/>
      <c r="H192" s="199">
        <v>3.762</v>
      </c>
      <c r="I192" s="200"/>
      <c r="J192" s="13"/>
      <c r="K192" s="13"/>
      <c r="L192" s="197"/>
      <c r="M192" s="201"/>
      <c r="N192" s="202"/>
      <c r="O192" s="202"/>
      <c r="P192" s="202"/>
      <c r="Q192" s="202"/>
      <c r="R192" s="202"/>
      <c r="S192" s="202"/>
      <c r="T192" s="203"/>
      <c r="U192" s="13"/>
      <c r="V192" s="13"/>
      <c r="W192" s="13"/>
      <c r="X192" s="13"/>
      <c r="Y192" s="13"/>
      <c r="Z192" s="13"/>
      <c r="AA192" s="13"/>
      <c r="AB192" s="13"/>
      <c r="AC192" s="13"/>
      <c r="AD192" s="13"/>
      <c r="AE192" s="13"/>
      <c r="AT192" s="204" t="s">
        <v>141</v>
      </c>
      <c r="AU192" s="204" t="s">
        <v>82</v>
      </c>
      <c r="AV192" s="13" t="s">
        <v>82</v>
      </c>
      <c r="AW192" s="13" t="s">
        <v>33</v>
      </c>
      <c r="AX192" s="13" t="s">
        <v>72</v>
      </c>
      <c r="AY192" s="204" t="s">
        <v>121</v>
      </c>
    </row>
    <row r="193" spans="1:51" s="13" customFormat="1" ht="12">
      <c r="A193" s="13"/>
      <c r="B193" s="197"/>
      <c r="C193" s="13"/>
      <c r="D193" s="193" t="s">
        <v>141</v>
      </c>
      <c r="E193" s="204" t="s">
        <v>3</v>
      </c>
      <c r="F193" s="198" t="s">
        <v>368</v>
      </c>
      <c r="G193" s="13"/>
      <c r="H193" s="199">
        <v>4.158</v>
      </c>
      <c r="I193" s="200"/>
      <c r="J193" s="13"/>
      <c r="K193" s="13"/>
      <c r="L193" s="197"/>
      <c r="M193" s="201"/>
      <c r="N193" s="202"/>
      <c r="O193" s="202"/>
      <c r="P193" s="202"/>
      <c r="Q193" s="202"/>
      <c r="R193" s="202"/>
      <c r="S193" s="202"/>
      <c r="T193" s="203"/>
      <c r="U193" s="13"/>
      <c r="V193" s="13"/>
      <c r="W193" s="13"/>
      <c r="X193" s="13"/>
      <c r="Y193" s="13"/>
      <c r="Z193" s="13"/>
      <c r="AA193" s="13"/>
      <c r="AB193" s="13"/>
      <c r="AC193" s="13"/>
      <c r="AD193" s="13"/>
      <c r="AE193" s="13"/>
      <c r="AT193" s="204" t="s">
        <v>141</v>
      </c>
      <c r="AU193" s="204" t="s">
        <v>82</v>
      </c>
      <c r="AV193" s="13" t="s">
        <v>82</v>
      </c>
      <c r="AW193" s="13" t="s">
        <v>33</v>
      </c>
      <c r="AX193" s="13" t="s">
        <v>72</v>
      </c>
      <c r="AY193" s="204" t="s">
        <v>121</v>
      </c>
    </row>
    <row r="194" spans="1:51" s="14" customFormat="1" ht="12">
      <c r="A194" s="14"/>
      <c r="B194" s="216"/>
      <c r="C194" s="14"/>
      <c r="D194" s="193" t="s">
        <v>141</v>
      </c>
      <c r="E194" s="217" t="s">
        <v>3</v>
      </c>
      <c r="F194" s="218" t="s">
        <v>208</v>
      </c>
      <c r="G194" s="14"/>
      <c r="H194" s="219">
        <v>230.665</v>
      </c>
      <c r="I194" s="220"/>
      <c r="J194" s="14"/>
      <c r="K194" s="14"/>
      <c r="L194" s="216"/>
      <c r="M194" s="221"/>
      <c r="N194" s="222"/>
      <c r="O194" s="222"/>
      <c r="P194" s="222"/>
      <c r="Q194" s="222"/>
      <c r="R194" s="222"/>
      <c r="S194" s="222"/>
      <c r="T194" s="223"/>
      <c r="U194" s="14"/>
      <c r="V194" s="14"/>
      <c r="W194" s="14"/>
      <c r="X194" s="14"/>
      <c r="Y194" s="14"/>
      <c r="Z194" s="14"/>
      <c r="AA194" s="14"/>
      <c r="AB194" s="14"/>
      <c r="AC194" s="14"/>
      <c r="AD194" s="14"/>
      <c r="AE194" s="14"/>
      <c r="AT194" s="217" t="s">
        <v>141</v>
      </c>
      <c r="AU194" s="217" t="s">
        <v>82</v>
      </c>
      <c r="AV194" s="14" t="s">
        <v>129</v>
      </c>
      <c r="AW194" s="14" t="s">
        <v>33</v>
      </c>
      <c r="AX194" s="14" t="s">
        <v>80</v>
      </c>
      <c r="AY194" s="217" t="s">
        <v>121</v>
      </c>
    </row>
    <row r="195" spans="1:51" s="13" customFormat="1" ht="12">
      <c r="A195" s="13"/>
      <c r="B195" s="197"/>
      <c r="C195" s="13"/>
      <c r="D195" s="193" t="s">
        <v>141</v>
      </c>
      <c r="E195" s="13"/>
      <c r="F195" s="198" t="s">
        <v>369</v>
      </c>
      <c r="G195" s="13"/>
      <c r="H195" s="199">
        <v>253.732</v>
      </c>
      <c r="I195" s="200"/>
      <c r="J195" s="13"/>
      <c r="K195" s="13"/>
      <c r="L195" s="197"/>
      <c r="M195" s="201"/>
      <c r="N195" s="202"/>
      <c r="O195" s="202"/>
      <c r="P195" s="202"/>
      <c r="Q195" s="202"/>
      <c r="R195" s="202"/>
      <c r="S195" s="202"/>
      <c r="T195" s="203"/>
      <c r="U195" s="13"/>
      <c r="V195" s="13"/>
      <c r="W195" s="13"/>
      <c r="X195" s="13"/>
      <c r="Y195" s="13"/>
      <c r="Z195" s="13"/>
      <c r="AA195" s="13"/>
      <c r="AB195" s="13"/>
      <c r="AC195" s="13"/>
      <c r="AD195" s="13"/>
      <c r="AE195" s="13"/>
      <c r="AT195" s="204" t="s">
        <v>141</v>
      </c>
      <c r="AU195" s="204" t="s">
        <v>82</v>
      </c>
      <c r="AV195" s="13" t="s">
        <v>82</v>
      </c>
      <c r="AW195" s="13" t="s">
        <v>4</v>
      </c>
      <c r="AX195" s="13" t="s">
        <v>80</v>
      </c>
      <c r="AY195" s="204" t="s">
        <v>121</v>
      </c>
    </row>
    <row r="196" spans="1:65" s="2" customFormat="1" ht="16.5" customHeight="1">
      <c r="A196" s="38"/>
      <c r="B196" s="179"/>
      <c r="C196" s="180" t="s">
        <v>255</v>
      </c>
      <c r="D196" s="180" t="s">
        <v>124</v>
      </c>
      <c r="E196" s="181" t="s">
        <v>256</v>
      </c>
      <c r="F196" s="182" t="s">
        <v>257</v>
      </c>
      <c r="G196" s="183" t="s">
        <v>188</v>
      </c>
      <c r="H196" s="184">
        <v>972.25</v>
      </c>
      <c r="I196" s="185"/>
      <c r="J196" s="186">
        <f>ROUND(I196*H196,2)</f>
        <v>0</v>
      </c>
      <c r="K196" s="182" t="s">
        <v>128</v>
      </c>
      <c r="L196" s="39"/>
      <c r="M196" s="187" t="s">
        <v>3</v>
      </c>
      <c r="N196" s="188" t="s">
        <v>43</v>
      </c>
      <c r="O196" s="72"/>
      <c r="P196" s="189">
        <f>O196*H196</f>
        <v>0</v>
      </c>
      <c r="Q196" s="189">
        <v>2E-05</v>
      </c>
      <c r="R196" s="189">
        <f>Q196*H196</f>
        <v>0.019445</v>
      </c>
      <c r="S196" s="189">
        <v>0</v>
      </c>
      <c r="T196" s="190">
        <f>S196*H196</f>
        <v>0</v>
      </c>
      <c r="U196" s="38"/>
      <c r="V196" s="38"/>
      <c r="W196" s="38"/>
      <c r="X196" s="38"/>
      <c r="Y196" s="38"/>
      <c r="Z196" s="38"/>
      <c r="AA196" s="38"/>
      <c r="AB196" s="38"/>
      <c r="AC196" s="38"/>
      <c r="AD196" s="38"/>
      <c r="AE196" s="38"/>
      <c r="AR196" s="191" t="s">
        <v>155</v>
      </c>
      <c r="AT196" s="191" t="s">
        <v>124</v>
      </c>
      <c r="AU196" s="191" t="s">
        <v>82</v>
      </c>
      <c r="AY196" s="19" t="s">
        <v>121</v>
      </c>
      <c r="BE196" s="192">
        <f>IF(N196="základní",J196,0)</f>
        <v>0</v>
      </c>
      <c r="BF196" s="192">
        <f>IF(N196="snížená",J196,0)</f>
        <v>0</v>
      </c>
      <c r="BG196" s="192">
        <f>IF(N196="zákl. přenesená",J196,0)</f>
        <v>0</v>
      </c>
      <c r="BH196" s="192">
        <f>IF(N196="sníž. přenesená",J196,0)</f>
        <v>0</v>
      </c>
      <c r="BI196" s="192">
        <f>IF(N196="nulová",J196,0)</f>
        <v>0</v>
      </c>
      <c r="BJ196" s="19" t="s">
        <v>80</v>
      </c>
      <c r="BK196" s="192">
        <f>ROUND(I196*H196,2)</f>
        <v>0</v>
      </c>
      <c r="BL196" s="19" t="s">
        <v>155</v>
      </c>
      <c r="BM196" s="191" t="s">
        <v>258</v>
      </c>
    </row>
    <row r="197" spans="1:51" s="13" customFormat="1" ht="12">
      <c r="A197" s="13"/>
      <c r="B197" s="197"/>
      <c r="C197" s="13"/>
      <c r="D197" s="193" t="s">
        <v>141</v>
      </c>
      <c r="E197" s="204" t="s">
        <v>3</v>
      </c>
      <c r="F197" s="198" t="s">
        <v>370</v>
      </c>
      <c r="G197" s="13"/>
      <c r="H197" s="199">
        <v>972.25</v>
      </c>
      <c r="I197" s="200"/>
      <c r="J197" s="13"/>
      <c r="K197" s="13"/>
      <c r="L197" s="197"/>
      <c r="M197" s="201"/>
      <c r="N197" s="202"/>
      <c r="O197" s="202"/>
      <c r="P197" s="202"/>
      <c r="Q197" s="202"/>
      <c r="R197" s="202"/>
      <c r="S197" s="202"/>
      <c r="T197" s="203"/>
      <c r="U197" s="13"/>
      <c r="V197" s="13"/>
      <c r="W197" s="13"/>
      <c r="X197" s="13"/>
      <c r="Y197" s="13"/>
      <c r="Z197" s="13"/>
      <c r="AA197" s="13"/>
      <c r="AB197" s="13"/>
      <c r="AC197" s="13"/>
      <c r="AD197" s="13"/>
      <c r="AE197" s="13"/>
      <c r="AT197" s="204" t="s">
        <v>141</v>
      </c>
      <c r="AU197" s="204" t="s">
        <v>82</v>
      </c>
      <c r="AV197" s="13" t="s">
        <v>82</v>
      </c>
      <c r="AW197" s="13" t="s">
        <v>33</v>
      </c>
      <c r="AX197" s="13" t="s">
        <v>80</v>
      </c>
      <c r="AY197" s="204" t="s">
        <v>121</v>
      </c>
    </row>
    <row r="198" spans="1:65" s="2" customFormat="1" ht="16.5" customHeight="1">
      <c r="A198" s="38"/>
      <c r="B198" s="179"/>
      <c r="C198" s="180" t="s">
        <v>260</v>
      </c>
      <c r="D198" s="180" t="s">
        <v>124</v>
      </c>
      <c r="E198" s="181" t="s">
        <v>261</v>
      </c>
      <c r="F198" s="182" t="s">
        <v>262</v>
      </c>
      <c r="G198" s="183" t="s">
        <v>188</v>
      </c>
      <c r="H198" s="184">
        <v>273.1</v>
      </c>
      <c r="I198" s="185"/>
      <c r="J198" s="186">
        <f>ROUND(I198*H198,2)</f>
        <v>0</v>
      </c>
      <c r="K198" s="182" t="s">
        <v>128</v>
      </c>
      <c r="L198" s="39"/>
      <c r="M198" s="187" t="s">
        <v>3</v>
      </c>
      <c r="N198" s="188" t="s">
        <v>43</v>
      </c>
      <c r="O198" s="72"/>
      <c r="P198" s="189">
        <f>O198*H198</f>
        <v>0</v>
      </c>
      <c r="Q198" s="189">
        <v>0</v>
      </c>
      <c r="R198" s="189">
        <f>Q198*H198</f>
        <v>0</v>
      </c>
      <c r="S198" s="189">
        <v>0.0003</v>
      </c>
      <c r="T198" s="190">
        <f>S198*H198</f>
        <v>0.08193</v>
      </c>
      <c r="U198" s="38"/>
      <c r="V198" s="38"/>
      <c r="W198" s="38"/>
      <c r="X198" s="38"/>
      <c r="Y198" s="38"/>
      <c r="Z198" s="38"/>
      <c r="AA198" s="38"/>
      <c r="AB198" s="38"/>
      <c r="AC198" s="38"/>
      <c r="AD198" s="38"/>
      <c r="AE198" s="38"/>
      <c r="AR198" s="191" t="s">
        <v>155</v>
      </c>
      <c r="AT198" s="191" t="s">
        <v>124</v>
      </c>
      <c r="AU198" s="191" t="s">
        <v>82</v>
      </c>
      <c r="AY198" s="19" t="s">
        <v>121</v>
      </c>
      <c r="BE198" s="192">
        <f>IF(N198="základní",J198,0)</f>
        <v>0</v>
      </c>
      <c r="BF198" s="192">
        <f>IF(N198="snížená",J198,0)</f>
        <v>0</v>
      </c>
      <c r="BG198" s="192">
        <f>IF(N198="zákl. přenesená",J198,0)</f>
        <v>0</v>
      </c>
      <c r="BH198" s="192">
        <f>IF(N198="sníž. přenesená",J198,0)</f>
        <v>0</v>
      </c>
      <c r="BI198" s="192">
        <f>IF(N198="nulová",J198,0)</f>
        <v>0</v>
      </c>
      <c r="BJ198" s="19" t="s">
        <v>80</v>
      </c>
      <c r="BK198" s="192">
        <f>ROUND(I198*H198,2)</f>
        <v>0</v>
      </c>
      <c r="BL198" s="19" t="s">
        <v>155</v>
      </c>
      <c r="BM198" s="191" t="s">
        <v>263</v>
      </c>
    </row>
    <row r="199" spans="1:51" s="13" customFormat="1" ht="12">
      <c r="A199" s="13"/>
      <c r="B199" s="197"/>
      <c r="C199" s="13"/>
      <c r="D199" s="193" t="s">
        <v>141</v>
      </c>
      <c r="E199" s="204" t="s">
        <v>3</v>
      </c>
      <c r="F199" s="198" t="s">
        <v>371</v>
      </c>
      <c r="G199" s="13"/>
      <c r="H199" s="199">
        <v>11.8</v>
      </c>
      <c r="I199" s="200"/>
      <c r="J199" s="13"/>
      <c r="K199" s="13"/>
      <c r="L199" s="197"/>
      <c r="M199" s="201"/>
      <c r="N199" s="202"/>
      <c r="O199" s="202"/>
      <c r="P199" s="202"/>
      <c r="Q199" s="202"/>
      <c r="R199" s="202"/>
      <c r="S199" s="202"/>
      <c r="T199" s="203"/>
      <c r="U199" s="13"/>
      <c r="V199" s="13"/>
      <c r="W199" s="13"/>
      <c r="X199" s="13"/>
      <c r="Y199" s="13"/>
      <c r="Z199" s="13"/>
      <c r="AA199" s="13"/>
      <c r="AB199" s="13"/>
      <c r="AC199" s="13"/>
      <c r="AD199" s="13"/>
      <c r="AE199" s="13"/>
      <c r="AT199" s="204" t="s">
        <v>141</v>
      </c>
      <c r="AU199" s="204" t="s">
        <v>82</v>
      </c>
      <c r="AV199" s="13" t="s">
        <v>82</v>
      </c>
      <c r="AW199" s="13" t="s">
        <v>33</v>
      </c>
      <c r="AX199" s="13" t="s">
        <v>72</v>
      </c>
      <c r="AY199" s="204" t="s">
        <v>121</v>
      </c>
    </row>
    <row r="200" spans="1:51" s="13" customFormat="1" ht="12">
      <c r="A200" s="13"/>
      <c r="B200" s="197"/>
      <c r="C200" s="13"/>
      <c r="D200" s="193" t="s">
        <v>141</v>
      </c>
      <c r="E200" s="204" t="s">
        <v>3</v>
      </c>
      <c r="F200" s="198" t="s">
        <v>372</v>
      </c>
      <c r="G200" s="13"/>
      <c r="H200" s="199">
        <v>13.7</v>
      </c>
      <c r="I200" s="200"/>
      <c r="J200" s="13"/>
      <c r="K200" s="13"/>
      <c r="L200" s="197"/>
      <c r="M200" s="201"/>
      <c r="N200" s="202"/>
      <c r="O200" s="202"/>
      <c r="P200" s="202"/>
      <c r="Q200" s="202"/>
      <c r="R200" s="202"/>
      <c r="S200" s="202"/>
      <c r="T200" s="203"/>
      <c r="U200" s="13"/>
      <c r="V200" s="13"/>
      <c r="W200" s="13"/>
      <c r="X200" s="13"/>
      <c r="Y200" s="13"/>
      <c r="Z200" s="13"/>
      <c r="AA200" s="13"/>
      <c r="AB200" s="13"/>
      <c r="AC200" s="13"/>
      <c r="AD200" s="13"/>
      <c r="AE200" s="13"/>
      <c r="AT200" s="204" t="s">
        <v>141</v>
      </c>
      <c r="AU200" s="204" t="s">
        <v>82</v>
      </c>
      <c r="AV200" s="13" t="s">
        <v>82</v>
      </c>
      <c r="AW200" s="13" t="s">
        <v>33</v>
      </c>
      <c r="AX200" s="13" t="s">
        <v>72</v>
      </c>
      <c r="AY200" s="204" t="s">
        <v>121</v>
      </c>
    </row>
    <row r="201" spans="1:51" s="13" customFormat="1" ht="12">
      <c r="A201" s="13"/>
      <c r="B201" s="197"/>
      <c r="C201" s="13"/>
      <c r="D201" s="193" t="s">
        <v>141</v>
      </c>
      <c r="E201" s="204" t="s">
        <v>3</v>
      </c>
      <c r="F201" s="198" t="s">
        <v>373</v>
      </c>
      <c r="G201" s="13"/>
      <c r="H201" s="199">
        <v>12.9</v>
      </c>
      <c r="I201" s="200"/>
      <c r="J201" s="13"/>
      <c r="K201" s="13"/>
      <c r="L201" s="197"/>
      <c r="M201" s="201"/>
      <c r="N201" s="202"/>
      <c r="O201" s="202"/>
      <c r="P201" s="202"/>
      <c r="Q201" s="202"/>
      <c r="R201" s="202"/>
      <c r="S201" s="202"/>
      <c r="T201" s="203"/>
      <c r="U201" s="13"/>
      <c r="V201" s="13"/>
      <c r="W201" s="13"/>
      <c r="X201" s="13"/>
      <c r="Y201" s="13"/>
      <c r="Z201" s="13"/>
      <c r="AA201" s="13"/>
      <c r="AB201" s="13"/>
      <c r="AC201" s="13"/>
      <c r="AD201" s="13"/>
      <c r="AE201" s="13"/>
      <c r="AT201" s="204" t="s">
        <v>141</v>
      </c>
      <c r="AU201" s="204" t="s">
        <v>82</v>
      </c>
      <c r="AV201" s="13" t="s">
        <v>82</v>
      </c>
      <c r="AW201" s="13" t="s">
        <v>33</v>
      </c>
      <c r="AX201" s="13" t="s">
        <v>72</v>
      </c>
      <c r="AY201" s="204" t="s">
        <v>121</v>
      </c>
    </row>
    <row r="202" spans="1:51" s="13" customFormat="1" ht="12">
      <c r="A202" s="13"/>
      <c r="B202" s="197"/>
      <c r="C202" s="13"/>
      <c r="D202" s="193" t="s">
        <v>141</v>
      </c>
      <c r="E202" s="204" t="s">
        <v>3</v>
      </c>
      <c r="F202" s="198" t="s">
        <v>374</v>
      </c>
      <c r="G202" s="13"/>
      <c r="H202" s="199">
        <v>7.7</v>
      </c>
      <c r="I202" s="200"/>
      <c r="J202" s="13"/>
      <c r="K202" s="13"/>
      <c r="L202" s="197"/>
      <c r="M202" s="201"/>
      <c r="N202" s="202"/>
      <c r="O202" s="202"/>
      <c r="P202" s="202"/>
      <c r="Q202" s="202"/>
      <c r="R202" s="202"/>
      <c r="S202" s="202"/>
      <c r="T202" s="203"/>
      <c r="U202" s="13"/>
      <c r="V202" s="13"/>
      <c r="W202" s="13"/>
      <c r="X202" s="13"/>
      <c r="Y202" s="13"/>
      <c r="Z202" s="13"/>
      <c r="AA202" s="13"/>
      <c r="AB202" s="13"/>
      <c r="AC202" s="13"/>
      <c r="AD202" s="13"/>
      <c r="AE202" s="13"/>
      <c r="AT202" s="204" t="s">
        <v>141</v>
      </c>
      <c r="AU202" s="204" t="s">
        <v>82</v>
      </c>
      <c r="AV202" s="13" t="s">
        <v>82</v>
      </c>
      <c r="AW202" s="13" t="s">
        <v>33</v>
      </c>
      <c r="AX202" s="13" t="s">
        <v>72</v>
      </c>
      <c r="AY202" s="204" t="s">
        <v>121</v>
      </c>
    </row>
    <row r="203" spans="1:51" s="13" customFormat="1" ht="12">
      <c r="A203" s="13"/>
      <c r="B203" s="197"/>
      <c r="C203" s="13"/>
      <c r="D203" s="193" t="s">
        <v>141</v>
      </c>
      <c r="E203" s="204" t="s">
        <v>3</v>
      </c>
      <c r="F203" s="198" t="s">
        <v>375</v>
      </c>
      <c r="G203" s="13"/>
      <c r="H203" s="199">
        <v>48</v>
      </c>
      <c r="I203" s="200"/>
      <c r="J203" s="13"/>
      <c r="K203" s="13"/>
      <c r="L203" s="197"/>
      <c r="M203" s="201"/>
      <c r="N203" s="202"/>
      <c r="O203" s="202"/>
      <c r="P203" s="202"/>
      <c r="Q203" s="202"/>
      <c r="R203" s="202"/>
      <c r="S203" s="202"/>
      <c r="T203" s="203"/>
      <c r="U203" s="13"/>
      <c r="V203" s="13"/>
      <c r="W203" s="13"/>
      <c r="X203" s="13"/>
      <c r="Y203" s="13"/>
      <c r="Z203" s="13"/>
      <c r="AA203" s="13"/>
      <c r="AB203" s="13"/>
      <c r="AC203" s="13"/>
      <c r="AD203" s="13"/>
      <c r="AE203" s="13"/>
      <c r="AT203" s="204" t="s">
        <v>141</v>
      </c>
      <c r="AU203" s="204" t="s">
        <v>82</v>
      </c>
      <c r="AV203" s="13" t="s">
        <v>82</v>
      </c>
      <c r="AW203" s="13" t="s">
        <v>33</v>
      </c>
      <c r="AX203" s="13" t="s">
        <v>72</v>
      </c>
      <c r="AY203" s="204" t="s">
        <v>121</v>
      </c>
    </row>
    <row r="204" spans="1:51" s="13" customFormat="1" ht="12">
      <c r="A204" s="13"/>
      <c r="B204" s="197"/>
      <c r="C204" s="13"/>
      <c r="D204" s="193" t="s">
        <v>141</v>
      </c>
      <c r="E204" s="204" t="s">
        <v>3</v>
      </c>
      <c r="F204" s="198" t="s">
        <v>376</v>
      </c>
      <c r="G204" s="13"/>
      <c r="H204" s="199">
        <v>6.1</v>
      </c>
      <c r="I204" s="200"/>
      <c r="J204" s="13"/>
      <c r="K204" s="13"/>
      <c r="L204" s="197"/>
      <c r="M204" s="201"/>
      <c r="N204" s="202"/>
      <c r="O204" s="202"/>
      <c r="P204" s="202"/>
      <c r="Q204" s="202"/>
      <c r="R204" s="202"/>
      <c r="S204" s="202"/>
      <c r="T204" s="203"/>
      <c r="U204" s="13"/>
      <c r="V204" s="13"/>
      <c r="W204" s="13"/>
      <c r="X204" s="13"/>
      <c r="Y204" s="13"/>
      <c r="Z204" s="13"/>
      <c r="AA204" s="13"/>
      <c r="AB204" s="13"/>
      <c r="AC204" s="13"/>
      <c r="AD204" s="13"/>
      <c r="AE204" s="13"/>
      <c r="AT204" s="204" t="s">
        <v>141</v>
      </c>
      <c r="AU204" s="204" t="s">
        <v>82</v>
      </c>
      <c r="AV204" s="13" t="s">
        <v>82</v>
      </c>
      <c r="AW204" s="13" t="s">
        <v>33</v>
      </c>
      <c r="AX204" s="13" t="s">
        <v>72</v>
      </c>
      <c r="AY204" s="204" t="s">
        <v>121</v>
      </c>
    </row>
    <row r="205" spans="1:51" s="13" customFormat="1" ht="12">
      <c r="A205" s="13"/>
      <c r="B205" s="197"/>
      <c r="C205" s="13"/>
      <c r="D205" s="193" t="s">
        <v>141</v>
      </c>
      <c r="E205" s="204" t="s">
        <v>3</v>
      </c>
      <c r="F205" s="198" t="s">
        <v>377</v>
      </c>
      <c r="G205" s="13"/>
      <c r="H205" s="199">
        <v>19.1</v>
      </c>
      <c r="I205" s="200"/>
      <c r="J205" s="13"/>
      <c r="K205" s="13"/>
      <c r="L205" s="197"/>
      <c r="M205" s="201"/>
      <c r="N205" s="202"/>
      <c r="O205" s="202"/>
      <c r="P205" s="202"/>
      <c r="Q205" s="202"/>
      <c r="R205" s="202"/>
      <c r="S205" s="202"/>
      <c r="T205" s="203"/>
      <c r="U205" s="13"/>
      <c r="V205" s="13"/>
      <c r="W205" s="13"/>
      <c r="X205" s="13"/>
      <c r="Y205" s="13"/>
      <c r="Z205" s="13"/>
      <c r="AA205" s="13"/>
      <c r="AB205" s="13"/>
      <c r="AC205" s="13"/>
      <c r="AD205" s="13"/>
      <c r="AE205" s="13"/>
      <c r="AT205" s="204" t="s">
        <v>141</v>
      </c>
      <c r="AU205" s="204" t="s">
        <v>82</v>
      </c>
      <c r="AV205" s="13" t="s">
        <v>82</v>
      </c>
      <c r="AW205" s="13" t="s">
        <v>33</v>
      </c>
      <c r="AX205" s="13" t="s">
        <v>72</v>
      </c>
      <c r="AY205" s="204" t="s">
        <v>121</v>
      </c>
    </row>
    <row r="206" spans="1:51" s="13" customFormat="1" ht="12">
      <c r="A206" s="13"/>
      <c r="B206" s="197"/>
      <c r="C206" s="13"/>
      <c r="D206" s="193" t="s">
        <v>141</v>
      </c>
      <c r="E206" s="204" t="s">
        <v>3</v>
      </c>
      <c r="F206" s="198" t="s">
        <v>378</v>
      </c>
      <c r="G206" s="13"/>
      <c r="H206" s="199">
        <v>14</v>
      </c>
      <c r="I206" s="200"/>
      <c r="J206" s="13"/>
      <c r="K206" s="13"/>
      <c r="L206" s="197"/>
      <c r="M206" s="201"/>
      <c r="N206" s="202"/>
      <c r="O206" s="202"/>
      <c r="P206" s="202"/>
      <c r="Q206" s="202"/>
      <c r="R206" s="202"/>
      <c r="S206" s="202"/>
      <c r="T206" s="203"/>
      <c r="U206" s="13"/>
      <c r="V206" s="13"/>
      <c r="W206" s="13"/>
      <c r="X206" s="13"/>
      <c r="Y206" s="13"/>
      <c r="Z206" s="13"/>
      <c r="AA206" s="13"/>
      <c r="AB206" s="13"/>
      <c r="AC206" s="13"/>
      <c r="AD206" s="13"/>
      <c r="AE206" s="13"/>
      <c r="AT206" s="204" t="s">
        <v>141</v>
      </c>
      <c r="AU206" s="204" t="s">
        <v>82</v>
      </c>
      <c r="AV206" s="13" t="s">
        <v>82</v>
      </c>
      <c r="AW206" s="13" t="s">
        <v>33</v>
      </c>
      <c r="AX206" s="13" t="s">
        <v>72</v>
      </c>
      <c r="AY206" s="204" t="s">
        <v>121</v>
      </c>
    </row>
    <row r="207" spans="1:51" s="13" customFormat="1" ht="12">
      <c r="A207" s="13"/>
      <c r="B207" s="197"/>
      <c r="C207" s="13"/>
      <c r="D207" s="193" t="s">
        <v>141</v>
      </c>
      <c r="E207" s="204" t="s">
        <v>3</v>
      </c>
      <c r="F207" s="198" t="s">
        <v>379</v>
      </c>
      <c r="G207" s="13"/>
      <c r="H207" s="199">
        <v>15.4</v>
      </c>
      <c r="I207" s="200"/>
      <c r="J207" s="13"/>
      <c r="K207" s="13"/>
      <c r="L207" s="197"/>
      <c r="M207" s="201"/>
      <c r="N207" s="202"/>
      <c r="O207" s="202"/>
      <c r="P207" s="202"/>
      <c r="Q207" s="202"/>
      <c r="R207" s="202"/>
      <c r="S207" s="202"/>
      <c r="T207" s="203"/>
      <c r="U207" s="13"/>
      <c r="V207" s="13"/>
      <c r="W207" s="13"/>
      <c r="X207" s="13"/>
      <c r="Y207" s="13"/>
      <c r="Z207" s="13"/>
      <c r="AA207" s="13"/>
      <c r="AB207" s="13"/>
      <c r="AC207" s="13"/>
      <c r="AD207" s="13"/>
      <c r="AE207" s="13"/>
      <c r="AT207" s="204" t="s">
        <v>141</v>
      </c>
      <c r="AU207" s="204" t="s">
        <v>82</v>
      </c>
      <c r="AV207" s="13" t="s">
        <v>82</v>
      </c>
      <c r="AW207" s="13" t="s">
        <v>33</v>
      </c>
      <c r="AX207" s="13" t="s">
        <v>72</v>
      </c>
      <c r="AY207" s="204" t="s">
        <v>121</v>
      </c>
    </row>
    <row r="208" spans="1:51" s="13" customFormat="1" ht="12">
      <c r="A208" s="13"/>
      <c r="B208" s="197"/>
      <c r="C208" s="13"/>
      <c r="D208" s="193" t="s">
        <v>141</v>
      </c>
      <c r="E208" s="204" t="s">
        <v>3</v>
      </c>
      <c r="F208" s="198" t="s">
        <v>380</v>
      </c>
      <c r="G208" s="13"/>
      <c r="H208" s="199">
        <v>15.8</v>
      </c>
      <c r="I208" s="200"/>
      <c r="J208" s="13"/>
      <c r="K208" s="13"/>
      <c r="L208" s="197"/>
      <c r="M208" s="201"/>
      <c r="N208" s="202"/>
      <c r="O208" s="202"/>
      <c r="P208" s="202"/>
      <c r="Q208" s="202"/>
      <c r="R208" s="202"/>
      <c r="S208" s="202"/>
      <c r="T208" s="203"/>
      <c r="U208" s="13"/>
      <c r="V208" s="13"/>
      <c r="W208" s="13"/>
      <c r="X208" s="13"/>
      <c r="Y208" s="13"/>
      <c r="Z208" s="13"/>
      <c r="AA208" s="13"/>
      <c r="AB208" s="13"/>
      <c r="AC208" s="13"/>
      <c r="AD208" s="13"/>
      <c r="AE208" s="13"/>
      <c r="AT208" s="204" t="s">
        <v>141</v>
      </c>
      <c r="AU208" s="204" t="s">
        <v>82</v>
      </c>
      <c r="AV208" s="13" t="s">
        <v>82</v>
      </c>
      <c r="AW208" s="13" t="s">
        <v>33</v>
      </c>
      <c r="AX208" s="13" t="s">
        <v>72</v>
      </c>
      <c r="AY208" s="204" t="s">
        <v>121</v>
      </c>
    </row>
    <row r="209" spans="1:51" s="13" customFormat="1" ht="12">
      <c r="A209" s="13"/>
      <c r="B209" s="197"/>
      <c r="C209" s="13"/>
      <c r="D209" s="193" t="s">
        <v>141</v>
      </c>
      <c r="E209" s="204" t="s">
        <v>3</v>
      </c>
      <c r="F209" s="198" t="s">
        <v>381</v>
      </c>
      <c r="G209" s="13"/>
      <c r="H209" s="199">
        <v>22.8</v>
      </c>
      <c r="I209" s="200"/>
      <c r="J209" s="13"/>
      <c r="K209" s="13"/>
      <c r="L209" s="197"/>
      <c r="M209" s="201"/>
      <c r="N209" s="202"/>
      <c r="O209" s="202"/>
      <c r="P209" s="202"/>
      <c r="Q209" s="202"/>
      <c r="R209" s="202"/>
      <c r="S209" s="202"/>
      <c r="T209" s="203"/>
      <c r="U209" s="13"/>
      <c r="V209" s="13"/>
      <c r="W209" s="13"/>
      <c r="X209" s="13"/>
      <c r="Y209" s="13"/>
      <c r="Z209" s="13"/>
      <c r="AA209" s="13"/>
      <c r="AB209" s="13"/>
      <c r="AC209" s="13"/>
      <c r="AD209" s="13"/>
      <c r="AE209" s="13"/>
      <c r="AT209" s="204" t="s">
        <v>141</v>
      </c>
      <c r="AU209" s="204" t="s">
        <v>82</v>
      </c>
      <c r="AV209" s="13" t="s">
        <v>82</v>
      </c>
      <c r="AW209" s="13" t="s">
        <v>33</v>
      </c>
      <c r="AX209" s="13" t="s">
        <v>72</v>
      </c>
      <c r="AY209" s="204" t="s">
        <v>121</v>
      </c>
    </row>
    <row r="210" spans="1:51" s="13" customFormat="1" ht="12">
      <c r="A210" s="13"/>
      <c r="B210" s="197"/>
      <c r="C210" s="13"/>
      <c r="D210" s="193" t="s">
        <v>141</v>
      </c>
      <c r="E210" s="204" t="s">
        <v>3</v>
      </c>
      <c r="F210" s="198" t="s">
        <v>382</v>
      </c>
      <c r="G210" s="13"/>
      <c r="H210" s="199">
        <v>22.8</v>
      </c>
      <c r="I210" s="200"/>
      <c r="J210" s="13"/>
      <c r="K210" s="13"/>
      <c r="L210" s="197"/>
      <c r="M210" s="201"/>
      <c r="N210" s="202"/>
      <c r="O210" s="202"/>
      <c r="P210" s="202"/>
      <c r="Q210" s="202"/>
      <c r="R210" s="202"/>
      <c r="S210" s="202"/>
      <c r="T210" s="203"/>
      <c r="U210" s="13"/>
      <c r="V210" s="13"/>
      <c r="W210" s="13"/>
      <c r="X210" s="13"/>
      <c r="Y210" s="13"/>
      <c r="Z210" s="13"/>
      <c r="AA210" s="13"/>
      <c r="AB210" s="13"/>
      <c r="AC210" s="13"/>
      <c r="AD210" s="13"/>
      <c r="AE210" s="13"/>
      <c r="AT210" s="204" t="s">
        <v>141</v>
      </c>
      <c r="AU210" s="204" t="s">
        <v>82</v>
      </c>
      <c r="AV210" s="13" t="s">
        <v>82</v>
      </c>
      <c r="AW210" s="13" t="s">
        <v>33</v>
      </c>
      <c r="AX210" s="13" t="s">
        <v>72</v>
      </c>
      <c r="AY210" s="204" t="s">
        <v>121</v>
      </c>
    </row>
    <row r="211" spans="1:51" s="13" customFormat="1" ht="12">
      <c r="A211" s="13"/>
      <c r="B211" s="197"/>
      <c r="C211" s="13"/>
      <c r="D211" s="193" t="s">
        <v>141</v>
      </c>
      <c r="E211" s="204" t="s">
        <v>3</v>
      </c>
      <c r="F211" s="198" t="s">
        <v>383</v>
      </c>
      <c r="G211" s="13"/>
      <c r="H211" s="199">
        <v>25.2</v>
      </c>
      <c r="I211" s="200"/>
      <c r="J211" s="13"/>
      <c r="K211" s="13"/>
      <c r="L211" s="197"/>
      <c r="M211" s="201"/>
      <c r="N211" s="202"/>
      <c r="O211" s="202"/>
      <c r="P211" s="202"/>
      <c r="Q211" s="202"/>
      <c r="R211" s="202"/>
      <c r="S211" s="202"/>
      <c r="T211" s="203"/>
      <c r="U211" s="13"/>
      <c r="V211" s="13"/>
      <c r="W211" s="13"/>
      <c r="X211" s="13"/>
      <c r="Y211" s="13"/>
      <c r="Z211" s="13"/>
      <c r="AA211" s="13"/>
      <c r="AB211" s="13"/>
      <c r="AC211" s="13"/>
      <c r="AD211" s="13"/>
      <c r="AE211" s="13"/>
      <c r="AT211" s="204" t="s">
        <v>141</v>
      </c>
      <c r="AU211" s="204" t="s">
        <v>82</v>
      </c>
      <c r="AV211" s="13" t="s">
        <v>82</v>
      </c>
      <c r="AW211" s="13" t="s">
        <v>33</v>
      </c>
      <c r="AX211" s="13" t="s">
        <v>72</v>
      </c>
      <c r="AY211" s="204" t="s">
        <v>121</v>
      </c>
    </row>
    <row r="212" spans="1:51" s="13" customFormat="1" ht="12">
      <c r="A212" s="13"/>
      <c r="B212" s="197"/>
      <c r="C212" s="13"/>
      <c r="D212" s="193" t="s">
        <v>141</v>
      </c>
      <c r="E212" s="204" t="s">
        <v>3</v>
      </c>
      <c r="F212" s="198" t="s">
        <v>384</v>
      </c>
      <c r="G212" s="13"/>
      <c r="H212" s="199">
        <v>37.8</v>
      </c>
      <c r="I212" s="200"/>
      <c r="J212" s="13"/>
      <c r="K212" s="13"/>
      <c r="L212" s="197"/>
      <c r="M212" s="201"/>
      <c r="N212" s="202"/>
      <c r="O212" s="202"/>
      <c r="P212" s="202"/>
      <c r="Q212" s="202"/>
      <c r="R212" s="202"/>
      <c r="S212" s="202"/>
      <c r="T212" s="203"/>
      <c r="U212" s="13"/>
      <c r="V212" s="13"/>
      <c r="W212" s="13"/>
      <c r="X212" s="13"/>
      <c r="Y212" s="13"/>
      <c r="Z212" s="13"/>
      <c r="AA212" s="13"/>
      <c r="AB212" s="13"/>
      <c r="AC212" s="13"/>
      <c r="AD212" s="13"/>
      <c r="AE212" s="13"/>
      <c r="AT212" s="204" t="s">
        <v>141</v>
      </c>
      <c r="AU212" s="204" t="s">
        <v>82</v>
      </c>
      <c r="AV212" s="13" t="s">
        <v>82</v>
      </c>
      <c r="AW212" s="13" t="s">
        <v>33</v>
      </c>
      <c r="AX212" s="13" t="s">
        <v>72</v>
      </c>
      <c r="AY212" s="204" t="s">
        <v>121</v>
      </c>
    </row>
    <row r="213" spans="1:51" s="14" customFormat="1" ht="12">
      <c r="A213" s="14"/>
      <c r="B213" s="216"/>
      <c r="C213" s="14"/>
      <c r="D213" s="193" t="s">
        <v>141</v>
      </c>
      <c r="E213" s="217" t="s">
        <v>310</v>
      </c>
      <c r="F213" s="218" t="s">
        <v>208</v>
      </c>
      <c r="G213" s="14"/>
      <c r="H213" s="219">
        <v>273.1</v>
      </c>
      <c r="I213" s="220"/>
      <c r="J213" s="14"/>
      <c r="K213" s="14"/>
      <c r="L213" s="216"/>
      <c r="M213" s="221"/>
      <c r="N213" s="222"/>
      <c r="O213" s="222"/>
      <c r="P213" s="222"/>
      <c r="Q213" s="222"/>
      <c r="R213" s="222"/>
      <c r="S213" s="222"/>
      <c r="T213" s="223"/>
      <c r="U213" s="14"/>
      <c r="V213" s="14"/>
      <c r="W213" s="14"/>
      <c r="X213" s="14"/>
      <c r="Y213" s="14"/>
      <c r="Z213" s="14"/>
      <c r="AA213" s="14"/>
      <c r="AB213" s="14"/>
      <c r="AC213" s="14"/>
      <c r="AD213" s="14"/>
      <c r="AE213" s="14"/>
      <c r="AT213" s="217" t="s">
        <v>141</v>
      </c>
      <c r="AU213" s="217" t="s">
        <v>82</v>
      </c>
      <c r="AV213" s="14" t="s">
        <v>129</v>
      </c>
      <c r="AW213" s="14" t="s">
        <v>33</v>
      </c>
      <c r="AX213" s="14" t="s">
        <v>80</v>
      </c>
      <c r="AY213" s="217" t="s">
        <v>121</v>
      </c>
    </row>
    <row r="214" spans="1:65" s="2" customFormat="1" ht="16.5" customHeight="1">
      <c r="A214" s="38"/>
      <c r="B214" s="179"/>
      <c r="C214" s="180" t="s">
        <v>8</v>
      </c>
      <c r="D214" s="180" t="s">
        <v>124</v>
      </c>
      <c r="E214" s="181" t="s">
        <v>273</v>
      </c>
      <c r="F214" s="182" t="s">
        <v>274</v>
      </c>
      <c r="G214" s="183" t="s">
        <v>188</v>
      </c>
      <c r="H214" s="184">
        <v>273.1</v>
      </c>
      <c r="I214" s="185"/>
      <c r="J214" s="186">
        <f>ROUND(I214*H214,2)</f>
        <v>0</v>
      </c>
      <c r="K214" s="182" t="s">
        <v>128</v>
      </c>
      <c r="L214" s="39"/>
      <c r="M214" s="187" t="s">
        <v>3</v>
      </c>
      <c r="N214" s="188" t="s">
        <v>43</v>
      </c>
      <c r="O214" s="72"/>
      <c r="P214" s="189">
        <f>O214*H214</f>
        <v>0</v>
      </c>
      <c r="Q214" s="189">
        <v>3E-05</v>
      </c>
      <c r="R214" s="189">
        <f>Q214*H214</f>
        <v>0.008193</v>
      </c>
      <c r="S214" s="189">
        <v>0</v>
      </c>
      <c r="T214" s="190">
        <f>S214*H214</f>
        <v>0</v>
      </c>
      <c r="U214" s="38"/>
      <c r="V214" s="38"/>
      <c r="W214" s="38"/>
      <c r="X214" s="38"/>
      <c r="Y214" s="38"/>
      <c r="Z214" s="38"/>
      <c r="AA214" s="38"/>
      <c r="AB214" s="38"/>
      <c r="AC214" s="38"/>
      <c r="AD214" s="38"/>
      <c r="AE214" s="38"/>
      <c r="AR214" s="191" t="s">
        <v>155</v>
      </c>
      <c r="AT214" s="191" t="s">
        <v>124</v>
      </c>
      <c r="AU214" s="191" t="s">
        <v>82</v>
      </c>
      <c r="AY214" s="19" t="s">
        <v>121</v>
      </c>
      <c r="BE214" s="192">
        <f>IF(N214="základní",J214,0)</f>
        <v>0</v>
      </c>
      <c r="BF214" s="192">
        <f>IF(N214="snížená",J214,0)</f>
        <v>0</v>
      </c>
      <c r="BG214" s="192">
        <f>IF(N214="zákl. přenesená",J214,0)</f>
        <v>0</v>
      </c>
      <c r="BH214" s="192">
        <f>IF(N214="sníž. přenesená",J214,0)</f>
        <v>0</v>
      </c>
      <c r="BI214" s="192">
        <f>IF(N214="nulová",J214,0)</f>
        <v>0</v>
      </c>
      <c r="BJ214" s="19" t="s">
        <v>80</v>
      </c>
      <c r="BK214" s="192">
        <f>ROUND(I214*H214,2)</f>
        <v>0</v>
      </c>
      <c r="BL214" s="19" t="s">
        <v>155</v>
      </c>
      <c r="BM214" s="191" t="s">
        <v>275</v>
      </c>
    </row>
    <row r="215" spans="1:51" s="13" customFormat="1" ht="12">
      <c r="A215" s="13"/>
      <c r="B215" s="197"/>
      <c r="C215" s="13"/>
      <c r="D215" s="193" t="s">
        <v>141</v>
      </c>
      <c r="E215" s="204" t="s">
        <v>3</v>
      </c>
      <c r="F215" s="198" t="s">
        <v>310</v>
      </c>
      <c r="G215" s="13"/>
      <c r="H215" s="199">
        <v>273.1</v>
      </c>
      <c r="I215" s="200"/>
      <c r="J215" s="13"/>
      <c r="K215" s="13"/>
      <c r="L215" s="197"/>
      <c r="M215" s="201"/>
      <c r="N215" s="202"/>
      <c r="O215" s="202"/>
      <c r="P215" s="202"/>
      <c r="Q215" s="202"/>
      <c r="R215" s="202"/>
      <c r="S215" s="202"/>
      <c r="T215" s="203"/>
      <c r="U215" s="13"/>
      <c r="V215" s="13"/>
      <c r="W215" s="13"/>
      <c r="X215" s="13"/>
      <c r="Y215" s="13"/>
      <c r="Z215" s="13"/>
      <c r="AA215" s="13"/>
      <c r="AB215" s="13"/>
      <c r="AC215" s="13"/>
      <c r="AD215" s="13"/>
      <c r="AE215" s="13"/>
      <c r="AT215" s="204" t="s">
        <v>141</v>
      </c>
      <c r="AU215" s="204" t="s">
        <v>82</v>
      </c>
      <c r="AV215" s="13" t="s">
        <v>82</v>
      </c>
      <c r="AW215" s="13" t="s">
        <v>33</v>
      </c>
      <c r="AX215" s="13" t="s">
        <v>80</v>
      </c>
      <c r="AY215" s="204" t="s">
        <v>121</v>
      </c>
    </row>
    <row r="216" spans="1:65" s="2" customFormat="1" ht="16.5" customHeight="1">
      <c r="A216" s="38"/>
      <c r="B216" s="179"/>
      <c r="C216" s="180" t="s">
        <v>276</v>
      </c>
      <c r="D216" s="180" t="s">
        <v>124</v>
      </c>
      <c r="E216" s="181" t="s">
        <v>277</v>
      </c>
      <c r="F216" s="182" t="s">
        <v>278</v>
      </c>
      <c r="G216" s="183" t="s">
        <v>188</v>
      </c>
      <c r="H216" s="184">
        <v>20.5</v>
      </c>
      <c r="I216" s="185"/>
      <c r="J216" s="186">
        <f>ROUND(I216*H216,2)</f>
        <v>0</v>
      </c>
      <c r="K216" s="182" t="s">
        <v>128</v>
      </c>
      <c r="L216" s="39"/>
      <c r="M216" s="187" t="s">
        <v>3</v>
      </c>
      <c r="N216" s="188" t="s">
        <v>43</v>
      </c>
      <c r="O216" s="72"/>
      <c r="P216" s="189">
        <f>O216*H216</f>
        <v>0</v>
      </c>
      <c r="Q216" s="189">
        <v>0</v>
      </c>
      <c r="R216" s="189">
        <f>Q216*H216</f>
        <v>0</v>
      </c>
      <c r="S216" s="189">
        <v>0</v>
      </c>
      <c r="T216" s="190">
        <f>S216*H216</f>
        <v>0</v>
      </c>
      <c r="U216" s="38"/>
      <c r="V216" s="38"/>
      <c r="W216" s="38"/>
      <c r="X216" s="38"/>
      <c r="Y216" s="38"/>
      <c r="Z216" s="38"/>
      <c r="AA216" s="38"/>
      <c r="AB216" s="38"/>
      <c r="AC216" s="38"/>
      <c r="AD216" s="38"/>
      <c r="AE216" s="38"/>
      <c r="AR216" s="191" t="s">
        <v>155</v>
      </c>
      <c r="AT216" s="191" t="s">
        <v>124</v>
      </c>
      <c r="AU216" s="191" t="s">
        <v>82</v>
      </c>
      <c r="AY216" s="19" t="s">
        <v>121</v>
      </c>
      <c r="BE216" s="192">
        <f>IF(N216="základní",J216,0)</f>
        <v>0</v>
      </c>
      <c r="BF216" s="192">
        <f>IF(N216="snížená",J216,0)</f>
        <v>0</v>
      </c>
      <c r="BG216" s="192">
        <f>IF(N216="zákl. přenesená",J216,0)</f>
        <v>0</v>
      </c>
      <c r="BH216" s="192">
        <f>IF(N216="sníž. přenesená",J216,0)</f>
        <v>0</v>
      </c>
      <c r="BI216" s="192">
        <f>IF(N216="nulová",J216,0)</f>
        <v>0</v>
      </c>
      <c r="BJ216" s="19" t="s">
        <v>80</v>
      </c>
      <c r="BK216" s="192">
        <f>ROUND(I216*H216,2)</f>
        <v>0</v>
      </c>
      <c r="BL216" s="19" t="s">
        <v>155</v>
      </c>
      <c r="BM216" s="191" t="s">
        <v>279</v>
      </c>
    </row>
    <row r="217" spans="1:51" s="13" customFormat="1" ht="12">
      <c r="A217" s="13"/>
      <c r="B217" s="197"/>
      <c r="C217" s="13"/>
      <c r="D217" s="193" t="s">
        <v>141</v>
      </c>
      <c r="E217" s="204" t="s">
        <v>3</v>
      </c>
      <c r="F217" s="198" t="s">
        <v>385</v>
      </c>
      <c r="G217" s="13"/>
      <c r="H217" s="199">
        <v>2.2</v>
      </c>
      <c r="I217" s="200"/>
      <c r="J217" s="13"/>
      <c r="K217" s="13"/>
      <c r="L217" s="197"/>
      <c r="M217" s="201"/>
      <c r="N217" s="202"/>
      <c r="O217" s="202"/>
      <c r="P217" s="202"/>
      <c r="Q217" s="202"/>
      <c r="R217" s="202"/>
      <c r="S217" s="202"/>
      <c r="T217" s="203"/>
      <c r="U217" s="13"/>
      <c r="V217" s="13"/>
      <c r="W217" s="13"/>
      <c r="X217" s="13"/>
      <c r="Y217" s="13"/>
      <c r="Z217" s="13"/>
      <c r="AA217" s="13"/>
      <c r="AB217" s="13"/>
      <c r="AC217" s="13"/>
      <c r="AD217" s="13"/>
      <c r="AE217" s="13"/>
      <c r="AT217" s="204" t="s">
        <v>141</v>
      </c>
      <c r="AU217" s="204" t="s">
        <v>82</v>
      </c>
      <c r="AV217" s="13" t="s">
        <v>82</v>
      </c>
      <c r="AW217" s="13" t="s">
        <v>33</v>
      </c>
      <c r="AX217" s="13" t="s">
        <v>72</v>
      </c>
      <c r="AY217" s="204" t="s">
        <v>121</v>
      </c>
    </row>
    <row r="218" spans="1:51" s="13" customFormat="1" ht="12">
      <c r="A218" s="13"/>
      <c r="B218" s="197"/>
      <c r="C218" s="13"/>
      <c r="D218" s="193" t="s">
        <v>141</v>
      </c>
      <c r="E218" s="204" t="s">
        <v>3</v>
      </c>
      <c r="F218" s="198" t="s">
        <v>386</v>
      </c>
      <c r="G218" s="13"/>
      <c r="H218" s="199">
        <v>1.6</v>
      </c>
      <c r="I218" s="200"/>
      <c r="J218" s="13"/>
      <c r="K218" s="13"/>
      <c r="L218" s="197"/>
      <c r="M218" s="201"/>
      <c r="N218" s="202"/>
      <c r="O218" s="202"/>
      <c r="P218" s="202"/>
      <c r="Q218" s="202"/>
      <c r="R218" s="202"/>
      <c r="S218" s="202"/>
      <c r="T218" s="203"/>
      <c r="U218" s="13"/>
      <c r="V218" s="13"/>
      <c r="W218" s="13"/>
      <c r="X218" s="13"/>
      <c r="Y218" s="13"/>
      <c r="Z218" s="13"/>
      <c r="AA218" s="13"/>
      <c r="AB218" s="13"/>
      <c r="AC218" s="13"/>
      <c r="AD218" s="13"/>
      <c r="AE218" s="13"/>
      <c r="AT218" s="204" t="s">
        <v>141</v>
      </c>
      <c r="AU218" s="204" t="s">
        <v>82</v>
      </c>
      <c r="AV218" s="13" t="s">
        <v>82</v>
      </c>
      <c r="AW218" s="13" t="s">
        <v>33</v>
      </c>
      <c r="AX218" s="13" t="s">
        <v>72</v>
      </c>
      <c r="AY218" s="204" t="s">
        <v>121</v>
      </c>
    </row>
    <row r="219" spans="1:51" s="13" customFormat="1" ht="12">
      <c r="A219" s="13"/>
      <c r="B219" s="197"/>
      <c r="C219" s="13"/>
      <c r="D219" s="193" t="s">
        <v>141</v>
      </c>
      <c r="E219" s="204" t="s">
        <v>3</v>
      </c>
      <c r="F219" s="198" t="s">
        <v>387</v>
      </c>
      <c r="G219" s="13"/>
      <c r="H219" s="199">
        <v>3.1</v>
      </c>
      <c r="I219" s="200"/>
      <c r="J219" s="13"/>
      <c r="K219" s="13"/>
      <c r="L219" s="197"/>
      <c r="M219" s="201"/>
      <c r="N219" s="202"/>
      <c r="O219" s="202"/>
      <c r="P219" s="202"/>
      <c r="Q219" s="202"/>
      <c r="R219" s="202"/>
      <c r="S219" s="202"/>
      <c r="T219" s="203"/>
      <c r="U219" s="13"/>
      <c r="V219" s="13"/>
      <c r="W219" s="13"/>
      <c r="X219" s="13"/>
      <c r="Y219" s="13"/>
      <c r="Z219" s="13"/>
      <c r="AA219" s="13"/>
      <c r="AB219" s="13"/>
      <c r="AC219" s="13"/>
      <c r="AD219" s="13"/>
      <c r="AE219" s="13"/>
      <c r="AT219" s="204" t="s">
        <v>141</v>
      </c>
      <c r="AU219" s="204" t="s">
        <v>82</v>
      </c>
      <c r="AV219" s="13" t="s">
        <v>82</v>
      </c>
      <c r="AW219" s="13" t="s">
        <v>33</v>
      </c>
      <c r="AX219" s="13" t="s">
        <v>72</v>
      </c>
      <c r="AY219" s="204" t="s">
        <v>121</v>
      </c>
    </row>
    <row r="220" spans="1:51" s="13" customFormat="1" ht="12">
      <c r="A220" s="13"/>
      <c r="B220" s="197"/>
      <c r="C220" s="13"/>
      <c r="D220" s="193" t="s">
        <v>141</v>
      </c>
      <c r="E220" s="204" t="s">
        <v>3</v>
      </c>
      <c r="F220" s="198" t="s">
        <v>388</v>
      </c>
      <c r="G220" s="13"/>
      <c r="H220" s="199">
        <v>1.1</v>
      </c>
      <c r="I220" s="200"/>
      <c r="J220" s="13"/>
      <c r="K220" s="13"/>
      <c r="L220" s="197"/>
      <c r="M220" s="201"/>
      <c r="N220" s="202"/>
      <c r="O220" s="202"/>
      <c r="P220" s="202"/>
      <c r="Q220" s="202"/>
      <c r="R220" s="202"/>
      <c r="S220" s="202"/>
      <c r="T220" s="203"/>
      <c r="U220" s="13"/>
      <c r="V220" s="13"/>
      <c r="W220" s="13"/>
      <c r="X220" s="13"/>
      <c r="Y220" s="13"/>
      <c r="Z220" s="13"/>
      <c r="AA220" s="13"/>
      <c r="AB220" s="13"/>
      <c r="AC220" s="13"/>
      <c r="AD220" s="13"/>
      <c r="AE220" s="13"/>
      <c r="AT220" s="204" t="s">
        <v>141</v>
      </c>
      <c r="AU220" s="204" t="s">
        <v>82</v>
      </c>
      <c r="AV220" s="13" t="s">
        <v>82</v>
      </c>
      <c r="AW220" s="13" t="s">
        <v>33</v>
      </c>
      <c r="AX220" s="13" t="s">
        <v>72</v>
      </c>
      <c r="AY220" s="204" t="s">
        <v>121</v>
      </c>
    </row>
    <row r="221" spans="1:51" s="13" customFormat="1" ht="12">
      <c r="A221" s="13"/>
      <c r="B221" s="197"/>
      <c r="C221" s="13"/>
      <c r="D221" s="193" t="s">
        <v>141</v>
      </c>
      <c r="E221" s="204" t="s">
        <v>3</v>
      </c>
      <c r="F221" s="198" t="s">
        <v>389</v>
      </c>
      <c r="G221" s="13"/>
      <c r="H221" s="199">
        <v>10</v>
      </c>
      <c r="I221" s="200"/>
      <c r="J221" s="13"/>
      <c r="K221" s="13"/>
      <c r="L221" s="197"/>
      <c r="M221" s="201"/>
      <c r="N221" s="202"/>
      <c r="O221" s="202"/>
      <c r="P221" s="202"/>
      <c r="Q221" s="202"/>
      <c r="R221" s="202"/>
      <c r="S221" s="202"/>
      <c r="T221" s="203"/>
      <c r="U221" s="13"/>
      <c r="V221" s="13"/>
      <c r="W221" s="13"/>
      <c r="X221" s="13"/>
      <c r="Y221" s="13"/>
      <c r="Z221" s="13"/>
      <c r="AA221" s="13"/>
      <c r="AB221" s="13"/>
      <c r="AC221" s="13"/>
      <c r="AD221" s="13"/>
      <c r="AE221" s="13"/>
      <c r="AT221" s="204" t="s">
        <v>141</v>
      </c>
      <c r="AU221" s="204" t="s">
        <v>82</v>
      </c>
      <c r="AV221" s="13" t="s">
        <v>82</v>
      </c>
      <c r="AW221" s="13" t="s">
        <v>33</v>
      </c>
      <c r="AX221" s="13" t="s">
        <v>72</v>
      </c>
      <c r="AY221" s="204" t="s">
        <v>121</v>
      </c>
    </row>
    <row r="222" spans="1:51" s="13" customFormat="1" ht="12">
      <c r="A222" s="13"/>
      <c r="B222" s="197"/>
      <c r="C222" s="13"/>
      <c r="D222" s="193" t="s">
        <v>141</v>
      </c>
      <c r="E222" s="204" t="s">
        <v>3</v>
      </c>
      <c r="F222" s="198" t="s">
        <v>390</v>
      </c>
      <c r="G222" s="13"/>
      <c r="H222" s="199">
        <v>2.5</v>
      </c>
      <c r="I222" s="200"/>
      <c r="J222" s="13"/>
      <c r="K222" s="13"/>
      <c r="L222" s="197"/>
      <c r="M222" s="201"/>
      <c r="N222" s="202"/>
      <c r="O222" s="202"/>
      <c r="P222" s="202"/>
      <c r="Q222" s="202"/>
      <c r="R222" s="202"/>
      <c r="S222" s="202"/>
      <c r="T222" s="203"/>
      <c r="U222" s="13"/>
      <c r="V222" s="13"/>
      <c r="W222" s="13"/>
      <c r="X222" s="13"/>
      <c r="Y222" s="13"/>
      <c r="Z222" s="13"/>
      <c r="AA222" s="13"/>
      <c r="AB222" s="13"/>
      <c r="AC222" s="13"/>
      <c r="AD222" s="13"/>
      <c r="AE222" s="13"/>
      <c r="AT222" s="204" t="s">
        <v>141</v>
      </c>
      <c r="AU222" s="204" t="s">
        <v>82</v>
      </c>
      <c r="AV222" s="13" t="s">
        <v>82</v>
      </c>
      <c r="AW222" s="13" t="s">
        <v>33</v>
      </c>
      <c r="AX222" s="13" t="s">
        <v>72</v>
      </c>
      <c r="AY222" s="204" t="s">
        <v>121</v>
      </c>
    </row>
    <row r="223" spans="1:51" s="14" customFormat="1" ht="12">
      <c r="A223" s="14"/>
      <c r="B223" s="216"/>
      <c r="C223" s="14"/>
      <c r="D223" s="193" t="s">
        <v>141</v>
      </c>
      <c r="E223" s="217" t="s">
        <v>3</v>
      </c>
      <c r="F223" s="218" t="s">
        <v>208</v>
      </c>
      <c r="G223" s="14"/>
      <c r="H223" s="219">
        <v>20.5</v>
      </c>
      <c r="I223" s="220"/>
      <c r="J223" s="14"/>
      <c r="K223" s="14"/>
      <c r="L223" s="216"/>
      <c r="M223" s="221"/>
      <c r="N223" s="222"/>
      <c r="O223" s="222"/>
      <c r="P223" s="222"/>
      <c r="Q223" s="222"/>
      <c r="R223" s="222"/>
      <c r="S223" s="222"/>
      <c r="T223" s="223"/>
      <c r="U223" s="14"/>
      <c r="V223" s="14"/>
      <c r="W223" s="14"/>
      <c r="X223" s="14"/>
      <c r="Y223" s="14"/>
      <c r="Z223" s="14"/>
      <c r="AA223" s="14"/>
      <c r="AB223" s="14"/>
      <c r="AC223" s="14"/>
      <c r="AD223" s="14"/>
      <c r="AE223" s="14"/>
      <c r="AT223" s="217" t="s">
        <v>141</v>
      </c>
      <c r="AU223" s="217" t="s">
        <v>82</v>
      </c>
      <c r="AV223" s="14" t="s">
        <v>129</v>
      </c>
      <c r="AW223" s="14" t="s">
        <v>33</v>
      </c>
      <c r="AX223" s="14" t="s">
        <v>80</v>
      </c>
      <c r="AY223" s="217" t="s">
        <v>121</v>
      </c>
    </row>
    <row r="224" spans="1:65" s="2" customFormat="1" ht="16.5" customHeight="1">
      <c r="A224" s="38"/>
      <c r="B224" s="179"/>
      <c r="C224" s="206" t="s">
        <v>283</v>
      </c>
      <c r="D224" s="206" t="s">
        <v>173</v>
      </c>
      <c r="E224" s="207" t="s">
        <v>284</v>
      </c>
      <c r="F224" s="208" t="s">
        <v>285</v>
      </c>
      <c r="G224" s="209" t="s">
        <v>188</v>
      </c>
      <c r="H224" s="210">
        <v>22.55</v>
      </c>
      <c r="I224" s="211"/>
      <c r="J224" s="212">
        <f>ROUND(I224*H224,2)</f>
        <v>0</v>
      </c>
      <c r="K224" s="208" t="s">
        <v>3</v>
      </c>
      <c r="L224" s="213"/>
      <c r="M224" s="214" t="s">
        <v>3</v>
      </c>
      <c r="N224" s="215" t="s">
        <v>43</v>
      </c>
      <c r="O224" s="72"/>
      <c r="P224" s="189">
        <f>O224*H224</f>
        <v>0</v>
      </c>
      <c r="Q224" s="189">
        <v>0</v>
      </c>
      <c r="R224" s="189">
        <f>Q224*H224</f>
        <v>0</v>
      </c>
      <c r="S224" s="189">
        <v>0</v>
      </c>
      <c r="T224" s="190">
        <f>S224*H224</f>
        <v>0</v>
      </c>
      <c r="U224" s="38"/>
      <c r="V224" s="38"/>
      <c r="W224" s="38"/>
      <c r="X224" s="38"/>
      <c r="Y224" s="38"/>
      <c r="Z224" s="38"/>
      <c r="AA224" s="38"/>
      <c r="AB224" s="38"/>
      <c r="AC224" s="38"/>
      <c r="AD224" s="38"/>
      <c r="AE224" s="38"/>
      <c r="AR224" s="191" t="s">
        <v>176</v>
      </c>
      <c r="AT224" s="191" t="s">
        <v>173</v>
      </c>
      <c r="AU224" s="191" t="s">
        <v>82</v>
      </c>
      <c r="AY224" s="19" t="s">
        <v>121</v>
      </c>
      <c r="BE224" s="192">
        <f>IF(N224="základní",J224,0)</f>
        <v>0</v>
      </c>
      <c r="BF224" s="192">
        <f>IF(N224="snížená",J224,0)</f>
        <v>0</v>
      </c>
      <c r="BG224" s="192">
        <f>IF(N224="zákl. přenesená",J224,0)</f>
        <v>0</v>
      </c>
      <c r="BH224" s="192">
        <f>IF(N224="sníž. přenesená",J224,0)</f>
        <v>0</v>
      </c>
      <c r="BI224" s="192">
        <f>IF(N224="nulová",J224,0)</f>
        <v>0</v>
      </c>
      <c r="BJ224" s="19" t="s">
        <v>80</v>
      </c>
      <c r="BK224" s="192">
        <f>ROUND(I224*H224,2)</f>
        <v>0</v>
      </c>
      <c r="BL224" s="19" t="s">
        <v>155</v>
      </c>
      <c r="BM224" s="191" t="s">
        <v>286</v>
      </c>
    </row>
    <row r="225" spans="1:51" s="13" customFormat="1" ht="12">
      <c r="A225" s="13"/>
      <c r="B225" s="197"/>
      <c r="C225" s="13"/>
      <c r="D225" s="193" t="s">
        <v>141</v>
      </c>
      <c r="E225" s="204" t="s">
        <v>3</v>
      </c>
      <c r="F225" s="198" t="s">
        <v>391</v>
      </c>
      <c r="G225" s="13"/>
      <c r="H225" s="199">
        <v>22.55</v>
      </c>
      <c r="I225" s="200"/>
      <c r="J225" s="13"/>
      <c r="K225" s="13"/>
      <c r="L225" s="197"/>
      <c r="M225" s="201"/>
      <c r="N225" s="202"/>
      <c r="O225" s="202"/>
      <c r="P225" s="202"/>
      <c r="Q225" s="202"/>
      <c r="R225" s="202"/>
      <c r="S225" s="202"/>
      <c r="T225" s="203"/>
      <c r="U225" s="13"/>
      <c r="V225" s="13"/>
      <c r="W225" s="13"/>
      <c r="X225" s="13"/>
      <c r="Y225" s="13"/>
      <c r="Z225" s="13"/>
      <c r="AA225" s="13"/>
      <c r="AB225" s="13"/>
      <c r="AC225" s="13"/>
      <c r="AD225" s="13"/>
      <c r="AE225" s="13"/>
      <c r="AT225" s="204" t="s">
        <v>141</v>
      </c>
      <c r="AU225" s="204" t="s">
        <v>82</v>
      </c>
      <c r="AV225" s="13" t="s">
        <v>82</v>
      </c>
      <c r="AW225" s="13" t="s">
        <v>33</v>
      </c>
      <c r="AX225" s="13" t="s">
        <v>80</v>
      </c>
      <c r="AY225" s="204" t="s">
        <v>121</v>
      </c>
    </row>
    <row r="226" spans="1:65" s="2" customFormat="1" ht="16.5" customHeight="1">
      <c r="A226" s="38"/>
      <c r="B226" s="179"/>
      <c r="C226" s="180" t="s">
        <v>287</v>
      </c>
      <c r="D226" s="180" t="s">
        <v>124</v>
      </c>
      <c r="E226" s="181" t="s">
        <v>288</v>
      </c>
      <c r="F226" s="182" t="s">
        <v>289</v>
      </c>
      <c r="G226" s="183" t="s">
        <v>181</v>
      </c>
      <c r="H226" s="184">
        <v>388.9</v>
      </c>
      <c r="I226" s="185"/>
      <c r="J226" s="186">
        <f>ROUND(I226*H226,2)</f>
        <v>0</v>
      </c>
      <c r="K226" s="182" t="s">
        <v>128</v>
      </c>
      <c r="L226" s="39"/>
      <c r="M226" s="187" t="s">
        <v>3</v>
      </c>
      <c r="N226" s="188" t="s">
        <v>43</v>
      </c>
      <c r="O226" s="72"/>
      <c r="P226" s="189">
        <f>O226*H226</f>
        <v>0</v>
      </c>
      <c r="Q226" s="189">
        <v>0</v>
      </c>
      <c r="R226" s="189">
        <f>Q226*H226</f>
        <v>0</v>
      </c>
      <c r="S226" s="189">
        <v>0</v>
      </c>
      <c r="T226" s="190">
        <f>S226*H226</f>
        <v>0</v>
      </c>
      <c r="U226" s="38"/>
      <c r="V226" s="38"/>
      <c r="W226" s="38"/>
      <c r="X226" s="38"/>
      <c r="Y226" s="38"/>
      <c r="Z226" s="38"/>
      <c r="AA226" s="38"/>
      <c r="AB226" s="38"/>
      <c r="AC226" s="38"/>
      <c r="AD226" s="38"/>
      <c r="AE226" s="38"/>
      <c r="AR226" s="191" t="s">
        <v>155</v>
      </c>
      <c r="AT226" s="191" t="s">
        <v>124</v>
      </c>
      <c r="AU226" s="191" t="s">
        <v>82</v>
      </c>
      <c r="AY226" s="19" t="s">
        <v>121</v>
      </c>
      <c r="BE226" s="192">
        <f>IF(N226="základní",J226,0)</f>
        <v>0</v>
      </c>
      <c r="BF226" s="192">
        <f>IF(N226="snížená",J226,0)</f>
        <v>0</v>
      </c>
      <c r="BG226" s="192">
        <f>IF(N226="zákl. přenesená",J226,0)</f>
        <v>0</v>
      </c>
      <c r="BH226" s="192">
        <f>IF(N226="sníž. přenesená",J226,0)</f>
        <v>0</v>
      </c>
      <c r="BI226" s="192">
        <f>IF(N226="nulová",J226,0)</f>
        <v>0</v>
      </c>
      <c r="BJ226" s="19" t="s">
        <v>80</v>
      </c>
      <c r="BK226" s="192">
        <f>ROUND(I226*H226,2)</f>
        <v>0</v>
      </c>
      <c r="BL226" s="19" t="s">
        <v>155</v>
      </c>
      <c r="BM226" s="191" t="s">
        <v>290</v>
      </c>
    </row>
    <row r="227" spans="1:47" s="2" customFormat="1" ht="12">
      <c r="A227" s="38"/>
      <c r="B227" s="39"/>
      <c r="C227" s="38"/>
      <c r="D227" s="193" t="s">
        <v>131</v>
      </c>
      <c r="E227" s="38"/>
      <c r="F227" s="194" t="s">
        <v>291</v>
      </c>
      <c r="G227" s="38"/>
      <c r="H227" s="38"/>
      <c r="I227" s="119"/>
      <c r="J227" s="38"/>
      <c r="K227" s="38"/>
      <c r="L227" s="39"/>
      <c r="M227" s="195"/>
      <c r="N227" s="196"/>
      <c r="O227" s="72"/>
      <c r="P227" s="72"/>
      <c r="Q227" s="72"/>
      <c r="R227" s="72"/>
      <c r="S227" s="72"/>
      <c r="T227" s="73"/>
      <c r="U227" s="38"/>
      <c r="V227" s="38"/>
      <c r="W227" s="38"/>
      <c r="X227" s="38"/>
      <c r="Y227" s="38"/>
      <c r="Z227" s="38"/>
      <c r="AA227" s="38"/>
      <c r="AB227" s="38"/>
      <c r="AC227" s="38"/>
      <c r="AD227" s="38"/>
      <c r="AE227" s="38"/>
      <c r="AT227" s="19" t="s">
        <v>131</v>
      </c>
      <c r="AU227" s="19" t="s">
        <v>82</v>
      </c>
    </row>
    <row r="228" spans="1:51" s="13" customFormat="1" ht="12">
      <c r="A228" s="13"/>
      <c r="B228" s="197"/>
      <c r="C228" s="13"/>
      <c r="D228" s="193" t="s">
        <v>141</v>
      </c>
      <c r="E228" s="204" t="s">
        <v>3</v>
      </c>
      <c r="F228" s="198" t="s">
        <v>308</v>
      </c>
      <c r="G228" s="13"/>
      <c r="H228" s="199">
        <v>388.9</v>
      </c>
      <c r="I228" s="200"/>
      <c r="J228" s="13"/>
      <c r="K228" s="13"/>
      <c r="L228" s="197"/>
      <c r="M228" s="201"/>
      <c r="N228" s="202"/>
      <c r="O228" s="202"/>
      <c r="P228" s="202"/>
      <c r="Q228" s="202"/>
      <c r="R228" s="202"/>
      <c r="S228" s="202"/>
      <c r="T228" s="203"/>
      <c r="U228" s="13"/>
      <c r="V228" s="13"/>
      <c r="W228" s="13"/>
      <c r="X228" s="13"/>
      <c r="Y228" s="13"/>
      <c r="Z228" s="13"/>
      <c r="AA228" s="13"/>
      <c r="AB228" s="13"/>
      <c r="AC228" s="13"/>
      <c r="AD228" s="13"/>
      <c r="AE228" s="13"/>
      <c r="AT228" s="204" t="s">
        <v>141</v>
      </c>
      <c r="AU228" s="204" t="s">
        <v>82</v>
      </c>
      <c r="AV228" s="13" t="s">
        <v>82</v>
      </c>
      <c r="AW228" s="13" t="s">
        <v>33</v>
      </c>
      <c r="AX228" s="13" t="s">
        <v>80</v>
      </c>
      <c r="AY228" s="204" t="s">
        <v>121</v>
      </c>
    </row>
    <row r="229" spans="1:65" s="2" customFormat="1" ht="21.75" customHeight="1">
      <c r="A229" s="38"/>
      <c r="B229" s="179"/>
      <c r="C229" s="180" t="s">
        <v>292</v>
      </c>
      <c r="D229" s="180" t="s">
        <v>124</v>
      </c>
      <c r="E229" s="181" t="s">
        <v>293</v>
      </c>
      <c r="F229" s="182" t="s">
        <v>294</v>
      </c>
      <c r="G229" s="183" t="s">
        <v>167</v>
      </c>
      <c r="H229" s="205"/>
      <c r="I229" s="185"/>
      <c r="J229" s="186">
        <f>ROUND(I229*H229,2)</f>
        <v>0</v>
      </c>
      <c r="K229" s="182" t="s">
        <v>128</v>
      </c>
      <c r="L229" s="39"/>
      <c r="M229" s="187" t="s">
        <v>3</v>
      </c>
      <c r="N229" s="188" t="s">
        <v>43</v>
      </c>
      <c r="O229" s="72"/>
      <c r="P229" s="189">
        <f>O229*H229</f>
        <v>0</v>
      </c>
      <c r="Q229" s="189">
        <v>0</v>
      </c>
      <c r="R229" s="189">
        <f>Q229*H229</f>
        <v>0</v>
      </c>
      <c r="S229" s="189">
        <v>0</v>
      </c>
      <c r="T229" s="190">
        <f>S229*H229</f>
        <v>0</v>
      </c>
      <c r="U229" s="38"/>
      <c r="V229" s="38"/>
      <c r="W229" s="38"/>
      <c r="X229" s="38"/>
      <c r="Y229" s="38"/>
      <c r="Z229" s="38"/>
      <c r="AA229" s="38"/>
      <c r="AB229" s="38"/>
      <c r="AC229" s="38"/>
      <c r="AD229" s="38"/>
      <c r="AE229" s="38"/>
      <c r="AR229" s="191" t="s">
        <v>155</v>
      </c>
      <c r="AT229" s="191" t="s">
        <v>124</v>
      </c>
      <c r="AU229" s="191" t="s">
        <v>82</v>
      </c>
      <c r="AY229" s="19" t="s">
        <v>121</v>
      </c>
      <c r="BE229" s="192">
        <f>IF(N229="základní",J229,0)</f>
        <v>0</v>
      </c>
      <c r="BF229" s="192">
        <f>IF(N229="snížená",J229,0)</f>
        <v>0</v>
      </c>
      <c r="BG229" s="192">
        <f>IF(N229="zákl. přenesená",J229,0)</f>
        <v>0</v>
      </c>
      <c r="BH229" s="192">
        <f>IF(N229="sníž. přenesená",J229,0)</f>
        <v>0</v>
      </c>
      <c r="BI229" s="192">
        <f>IF(N229="nulová",J229,0)</f>
        <v>0</v>
      </c>
      <c r="BJ229" s="19" t="s">
        <v>80</v>
      </c>
      <c r="BK229" s="192">
        <f>ROUND(I229*H229,2)</f>
        <v>0</v>
      </c>
      <c r="BL229" s="19" t="s">
        <v>155</v>
      </c>
      <c r="BM229" s="191" t="s">
        <v>295</v>
      </c>
    </row>
    <row r="230" spans="1:47" s="2" customFormat="1" ht="12">
      <c r="A230" s="38"/>
      <c r="B230" s="39"/>
      <c r="C230" s="38"/>
      <c r="D230" s="193" t="s">
        <v>131</v>
      </c>
      <c r="E230" s="38"/>
      <c r="F230" s="194" t="s">
        <v>169</v>
      </c>
      <c r="G230" s="38"/>
      <c r="H230" s="38"/>
      <c r="I230" s="119"/>
      <c r="J230" s="38"/>
      <c r="K230" s="38"/>
      <c r="L230" s="39"/>
      <c r="M230" s="195"/>
      <c r="N230" s="196"/>
      <c r="O230" s="72"/>
      <c r="P230" s="72"/>
      <c r="Q230" s="72"/>
      <c r="R230" s="72"/>
      <c r="S230" s="72"/>
      <c r="T230" s="73"/>
      <c r="U230" s="38"/>
      <c r="V230" s="38"/>
      <c r="W230" s="38"/>
      <c r="X230" s="38"/>
      <c r="Y230" s="38"/>
      <c r="Z230" s="38"/>
      <c r="AA230" s="38"/>
      <c r="AB230" s="38"/>
      <c r="AC230" s="38"/>
      <c r="AD230" s="38"/>
      <c r="AE230" s="38"/>
      <c r="AT230" s="19" t="s">
        <v>131</v>
      </c>
      <c r="AU230" s="19" t="s">
        <v>82</v>
      </c>
    </row>
    <row r="231" spans="1:63" s="12" customFormat="1" ht="22.8" customHeight="1">
      <c r="A231" s="12"/>
      <c r="B231" s="166"/>
      <c r="C231" s="12"/>
      <c r="D231" s="167" t="s">
        <v>71</v>
      </c>
      <c r="E231" s="177" t="s">
        <v>296</v>
      </c>
      <c r="F231" s="177" t="s">
        <v>297</v>
      </c>
      <c r="G231" s="12"/>
      <c r="H231" s="12"/>
      <c r="I231" s="169"/>
      <c r="J231" s="178">
        <f>BK231</f>
        <v>0</v>
      </c>
      <c r="K231" s="12"/>
      <c r="L231" s="166"/>
      <c r="M231" s="171"/>
      <c r="N231" s="172"/>
      <c r="O231" s="172"/>
      <c r="P231" s="173">
        <f>SUM(P232:P235)</f>
        <v>0</v>
      </c>
      <c r="Q231" s="172"/>
      <c r="R231" s="173">
        <f>SUM(R232:R235)</f>
        <v>0.015556</v>
      </c>
      <c r="S231" s="172"/>
      <c r="T231" s="174">
        <f>SUM(T232:T235)</f>
        <v>0</v>
      </c>
      <c r="U231" s="12"/>
      <c r="V231" s="12"/>
      <c r="W231" s="12"/>
      <c r="X231" s="12"/>
      <c r="Y231" s="12"/>
      <c r="Z231" s="12"/>
      <c r="AA231" s="12"/>
      <c r="AB231" s="12"/>
      <c r="AC231" s="12"/>
      <c r="AD231" s="12"/>
      <c r="AE231" s="12"/>
      <c r="AR231" s="167" t="s">
        <v>82</v>
      </c>
      <c r="AT231" s="175" t="s">
        <v>71</v>
      </c>
      <c r="AU231" s="175" t="s">
        <v>80</v>
      </c>
      <c r="AY231" s="167" t="s">
        <v>121</v>
      </c>
      <c r="BK231" s="176">
        <f>SUM(BK232:BK235)</f>
        <v>0</v>
      </c>
    </row>
    <row r="232" spans="1:65" s="2" customFormat="1" ht="16.5" customHeight="1">
      <c r="A232" s="38"/>
      <c r="B232" s="179"/>
      <c r="C232" s="180" t="s">
        <v>298</v>
      </c>
      <c r="D232" s="180" t="s">
        <v>124</v>
      </c>
      <c r="E232" s="181" t="s">
        <v>299</v>
      </c>
      <c r="F232" s="182" t="s">
        <v>300</v>
      </c>
      <c r="G232" s="183" t="s">
        <v>181</v>
      </c>
      <c r="H232" s="184">
        <v>388.9</v>
      </c>
      <c r="I232" s="185"/>
      <c r="J232" s="186">
        <f>ROUND(I232*H232,2)</f>
        <v>0</v>
      </c>
      <c r="K232" s="182" t="s">
        <v>128</v>
      </c>
      <c r="L232" s="39"/>
      <c r="M232" s="187" t="s">
        <v>3</v>
      </c>
      <c r="N232" s="188" t="s">
        <v>43</v>
      </c>
      <c r="O232" s="72"/>
      <c r="P232" s="189">
        <f>O232*H232</f>
        <v>0</v>
      </c>
      <c r="Q232" s="189">
        <v>4E-05</v>
      </c>
      <c r="R232" s="189">
        <f>Q232*H232</f>
        <v>0.015556</v>
      </c>
      <c r="S232" s="189">
        <v>0</v>
      </c>
      <c r="T232" s="190">
        <f>S232*H232</f>
        <v>0</v>
      </c>
      <c r="U232" s="38"/>
      <c r="V232" s="38"/>
      <c r="W232" s="38"/>
      <c r="X232" s="38"/>
      <c r="Y232" s="38"/>
      <c r="Z232" s="38"/>
      <c r="AA232" s="38"/>
      <c r="AB232" s="38"/>
      <c r="AC232" s="38"/>
      <c r="AD232" s="38"/>
      <c r="AE232" s="38"/>
      <c r="AR232" s="191" t="s">
        <v>155</v>
      </c>
      <c r="AT232" s="191" t="s">
        <v>124</v>
      </c>
      <c r="AU232" s="191" t="s">
        <v>82</v>
      </c>
      <c r="AY232" s="19" t="s">
        <v>121</v>
      </c>
      <c r="BE232" s="192">
        <f>IF(N232="základní",J232,0)</f>
        <v>0</v>
      </c>
      <c r="BF232" s="192">
        <f>IF(N232="snížená",J232,0)</f>
        <v>0</v>
      </c>
      <c r="BG232" s="192">
        <f>IF(N232="zákl. přenesená",J232,0)</f>
        <v>0</v>
      </c>
      <c r="BH232" s="192">
        <f>IF(N232="sníž. přenesená",J232,0)</f>
        <v>0</v>
      </c>
      <c r="BI232" s="192">
        <f>IF(N232="nulová",J232,0)</f>
        <v>0</v>
      </c>
      <c r="BJ232" s="19" t="s">
        <v>80</v>
      </c>
      <c r="BK232" s="192">
        <f>ROUND(I232*H232,2)</f>
        <v>0</v>
      </c>
      <c r="BL232" s="19" t="s">
        <v>155</v>
      </c>
      <c r="BM232" s="191" t="s">
        <v>301</v>
      </c>
    </row>
    <row r="233" spans="1:51" s="13" customFormat="1" ht="12">
      <c r="A233" s="13"/>
      <c r="B233" s="197"/>
      <c r="C233" s="13"/>
      <c r="D233" s="193" t="s">
        <v>141</v>
      </c>
      <c r="E233" s="204" t="s">
        <v>3</v>
      </c>
      <c r="F233" s="198" t="s">
        <v>392</v>
      </c>
      <c r="G233" s="13"/>
      <c r="H233" s="199">
        <v>388.9</v>
      </c>
      <c r="I233" s="200"/>
      <c r="J233" s="13"/>
      <c r="K233" s="13"/>
      <c r="L233" s="197"/>
      <c r="M233" s="201"/>
      <c r="N233" s="202"/>
      <c r="O233" s="202"/>
      <c r="P233" s="202"/>
      <c r="Q233" s="202"/>
      <c r="R233" s="202"/>
      <c r="S233" s="202"/>
      <c r="T233" s="203"/>
      <c r="U233" s="13"/>
      <c r="V233" s="13"/>
      <c r="W233" s="13"/>
      <c r="X233" s="13"/>
      <c r="Y233" s="13"/>
      <c r="Z233" s="13"/>
      <c r="AA233" s="13"/>
      <c r="AB233" s="13"/>
      <c r="AC233" s="13"/>
      <c r="AD233" s="13"/>
      <c r="AE233" s="13"/>
      <c r="AT233" s="204" t="s">
        <v>141</v>
      </c>
      <c r="AU233" s="204" t="s">
        <v>82</v>
      </c>
      <c r="AV233" s="13" t="s">
        <v>82</v>
      </c>
      <c r="AW233" s="13" t="s">
        <v>33</v>
      </c>
      <c r="AX233" s="13" t="s">
        <v>80</v>
      </c>
      <c r="AY233" s="204" t="s">
        <v>121</v>
      </c>
    </row>
    <row r="234" spans="1:65" s="2" customFormat="1" ht="21.75" customHeight="1">
      <c r="A234" s="38"/>
      <c r="B234" s="179"/>
      <c r="C234" s="180" t="s">
        <v>303</v>
      </c>
      <c r="D234" s="180" t="s">
        <v>124</v>
      </c>
      <c r="E234" s="181" t="s">
        <v>304</v>
      </c>
      <c r="F234" s="182" t="s">
        <v>305</v>
      </c>
      <c r="G234" s="183" t="s">
        <v>167</v>
      </c>
      <c r="H234" s="205"/>
      <c r="I234" s="185"/>
      <c r="J234" s="186">
        <f>ROUND(I234*H234,2)</f>
        <v>0</v>
      </c>
      <c r="K234" s="182" t="s">
        <v>128</v>
      </c>
      <c r="L234" s="39"/>
      <c r="M234" s="187" t="s">
        <v>3</v>
      </c>
      <c r="N234" s="188" t="s">
        <v>43</v>
      </c>
      <c r="O234" s="72"/>
      <c r="P234" s="189">
        <f>O234*H234</f>
        <v>0</v>
      </c>
      <c r="Q234" s="189">
        <v>0</v>
      </c>
      <c r="R234" s="189">
        <f>Q234*H234</f>
        <v>0</v>
      </c>
      <c r="S234" s="189">
        <v>0</v>
      </c>
      <c r="T234" s="190">
        <f>S234*H234</f>
        <v>0</v>
      </c>
      <c r="U234" s="38"/>
      <c r="V234" s="38"/>
      <c r="W234" s="38"/>
      <c r="X234" s="38"/>
      <c r="Y234" s="38"/>
      <c r="Z234" s="38"/>
      <c r="AA234" s="38"/>
      <c r="AB234" s="38"/>
      <c r="AC234" s="38"/>
      <c r="AD234" s="38"/>
      <c r="AE234" s="38"/>
      <c r="AR234" s="191" t="s">
        <v>155</v>
      </c>
      <c r="AT234" s="191" t="s">
        <v>124</v>
      </c>
      <c r="AU234" s="191" t="s">
        <v>82</v>
      </c>
      <c r="AY234" s="19" t="s">
        <v>121</v>
      </c>
      <c r="BE234" s="192">
        <f>IF(N234="základní",J234,0)</f>
        <v>0</v>
      </c>
      <c r="BF234" s="192">
        <f>IF(N234="snížená",J234,0)</f>
        <v>0</v>
      </c>
      <c r="BG234" s="192">
        <f>IF(N234="zákl. přenesená",J234,0)</f>
        <v>0</v>
      </c>
      <c r="BH234" s="192">
        <f>IF(N234="sníž. přenesená",J234,0)</f>
        <v>0</v>
      </c>
      <c r="BI234" s="192">
        <f>IF(N234="nulová",J234,0)</f>
        <v>0</v>
      </c>
      <c r="BJ234" s="19" t="s">
        <v>80</v>
      </c>
      <c r="BK234" s="192">
        <f>ROUND(I234*H234,2)</f>
        <v>0</v>
      </c>
      <c r="BL234" s="19" t="s">
        <v>155</v>
      </c>
      <c r="BM234" s="191" t="s">
        <v>306</v>
      </c>
    </row>
    <row r="235" spans="1:47" s="2" customFormat="1" ht="12">
      <c r="A235" s="38"/>
      <c r="B235" s="39"/>
      <c r="C235" s="38"/>
      <c r="D235" s="193" t="s">
        <v>131</v>
      </c>
      <c r="E235" s="38"/>
      <c r="F235" s="194" t="s">
        <v>307</v>
      </c>
      <c r="G235" s="38"/>
      <c r="H235" s="38"/>
      <c r="I235" s="119"/>
      <c r="J235" s="38"/>
      <c r="K235" s="38"/>
      <c r="L235" s="39"/>
      <c r="M235" s="231"/>
      <c r="N235" s="232"/>
      <c r="O235" s="233"/>
      <c r="P235" s="233"/>
      <c r="Q235" s="233"/>
      <c r="R235" s="233"/>
      <c r="S235" s="233"/>
      <c r="T235" s="234"/>
      <c r="U235" s="38"/>
      <c r="V235" s="38"/>
      <c r="W235" s="38"/>
      <c r="X235" s="38"/>
      <c r="Y235" s="38"/>
      <c r="Z235" s="38"/>
      <c r="AA235" s="38"/>
      <c r="AB235" s="38"/>
      <c r="AC235" s="38"/>
      <c r="AD235" s="38"/>
      <c r="AE235" s="38"/>
      <c r="AT235" s="19" t="s">
        <v>131</v>
      </c>
      <c r="AU235" s="19" t="s">
        <v>82</v>
      </c>
    </row>
    <row r="236" spans="1:31" s="2" customFormat="1" ht="6.95" customHeight="1">
      <c r="A236" s="38"/>
      <c r="B236" s="55"/>
      <c r="C236" s="56"/>
      <c r="D236" s="56"/>
      <c r="E236" s="56"/>
      <c r="F236" s="56"/>
      <c r="G236" s="56"/>
      <c r="H236" s="56"/>
      <c r="I236" s="139"/>
      <c r="J236" s="56"/>
      <c r="K236" s="56"/>
      <c r="L236" s="39"/>
      <c r="M236" s="38"/>
      <c r="O236" s="38"/>
      <c r="P236" s="38"/>
      <c r="Q236" s="38"/>
      <c r="R236" s="38"/>
      <c r="S236" s="38"/>
      <c r="T236" s="38"/>
      <c r="U236" s="38"/>
      <c r="V236" s="38"/>
      <c r="W236" s="38"/>
      <c r="X236" s="38"/>
      <c r="Y236" s="38"/>
      <c r="Z236" s="38"/>
      <c r="AA236" s="38"/>
      <c r="AB236" s="38"/>
      <c r="AC236" s="38"/>
      <c r="AD236" s="38"/>
      <c r="AE236" s="38"/>
    </row>
  </sheetData>
  <autoFilter ref="C84:K235"/>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2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14"/>
      <c r="L2" s="18" t="s">
        <v>6</v>
      </c>
      <c r="M2" s="1"/>
      <c r="N2" s="1"/>
      <c r="O2" s="1"/>
      <c r="P2" s="1"/>
      <c r="Q2" s="1"/>
      <c r="R2" s="1"/>
      <c r="S2" s="1"/>
      <c r="T2" s="1"/>
      <c r="U2" s="1"/>
      <c r="V2" s="1"/>
      <c r="AT2" s="19" t="s">
        <v>88</v>
      </c>
      <c r="AZ2" s="115" t="s">
        <v>393</v>
      </c>
      <c r="BA2" s="115" t="s">
        <v>393</v>
      </c>
      <c r="BB2" s="115" t="s">
        <v>3</v>
      </c>
      <c r="BC2" s="115" t="s">
        <v>394</v>
      </c>
      <c r="BD2" s="115" t="s">
        <v>82</v>
      </c>
    </row>
    <row r="3" spans="2:56" s="1" customFormat="1" ht="6.95" customHeight="1">
      <c r="B3" s="20"/>
      <c r="C3" s="21"/>
      <c r="D3" s="21"/>
      <c r="E3" s="21"/>
      <c r="F3" s="21"/>
      <c r="G3" s="21"/>
      <c r="H3" s="21"/>
      <c r="I3" s="116"/>
      <c r="J3" s="21"/>
      <c r="K3" s="21"/>
      <c r="L3" s="22"/>
      <c r="AT3" s="19" t="s">
        <v>82</v>
      </c>
      <c r="AZ3" s="115" t="s">
        <v>395</v>
      </c>
      <c r="BA3" s="115" t="s">
        <v>395</v>
      </c>
      <c r="BB3" s="115" t="s">
        <v>3</v>
      </c>
      <c r="BC3" s="115" t="s">
        <v>396</v>
      </c>
      <c r="BD3" s="115" t="s">
        <v>82</v>
      </c>
    </row>
    <row r="4" spans="2:46" s="1" customFormat="1" ht="24.95" customHeight="1">
      <c r="B4" s="22"/>
      <c r="D4" s="23" t="s">
        <v>93</v>
      </c>
      <c r="I4" s="114"/>
      <c r="L4" s="22"/>
      <c r="M4" s="117" t="s">
        <v>11</v>
      </c>
      <c r="AT4" s="19" t="s">
        <v>4</v>
      </c>
    </row>
    <row r="5" spans="2:12" s="1" customFormat="1" ht="6.95" customHeight="1">
      <c r="B5" s="22"/>
      <c r="I5" s="114"/>
      <c r="L5" s="22"/>
    </row>
    <row r="6" spans="2:12" s="1" customFormat="1" ht="12" customHeight="1">
      <c r="B6" s="22"/>
      <c r="D6" s="32" t="s">
        <v>17</v>
      </c>
      <c r="I6" s="114"/>
      <c r="L6" s="22"/>
    </row>
    <row r="7" spans="2:12" s="1" customFormat="1" ht="16.5" customHeight="1">
      <c r="B7" s="22"/>
      <c r="E7" s="118" t="str">
        <f>'Rekapitulace stavby'!K6</f>
        <v>ON JIČÍN - VÝMĚNA PODLAHOVÝCH KRYTIN</v>
      </c>
      <c r="F7" s="32"/>
      <c r="G7" s="32"/>
      <c r="H7" s="32"/>
      <c r="I7" s="114"/>
      <c r="L7" s="22"/>
    </row>
    <row r="8" spans="1:31" s="2" customFormat="1" ht="12" customHeight="1">
      <c r="A8" s="38"/>
      <c r="B8" s="39"/>
      <c r="C8" s="38"/>
      <c r="D8" s="32" t="s">
        <v>94</v>
      </c>
      <c r="E8" s="38"/>
      <c r="F8" s="38"/>
      <c r="G8" s="38"/>
      <c r="H8" s="38"/>
      <c r="I8" s="119"/>
      <c r="J8" s="38"/>
      <c r="K8" s="38"/>
      <c r="L8" s="120"/>
      <c r="S8" s="38"/>
      <c r="T8" s="38"/>
      <c r="U8" s="38"/>
      <c r="V8" s="38"/>
      <c r="W8" s="38"/>
      <c r="X8" s="38"/>
      <c r="Y8" s="38"/>
      <c r="Z8" s="38"/>
      <c r="AA8" s="38"/>
      <c r="AB8" s="38"/>
      <c r="AC8" s="38"/>
      <c r="AD8" s="38"/>
      <c r="AE8" s="38"/>
    </row>
    <row r="9" spans="1:31" s="2" customFormat="1" ht="16.5" customHeight="1">
      <c r="A9" s="38"/>
      <c r="B9" s="39"/>
      <c r="C9" s="38"/>
      <c r="D9" s="38"/>
      <c r="E9" s="62" t="s">
        <v>397</v>
      </c>
      <c r="F9" s="38"/>
      <c r="G9" s="38"/>
      <c r="H9" s="38"/>
      <c r="I9" s="119"/>
      <c r="J9" s="38"/>
      <c r="K9" s="38"/>
      <c r="L9" s="120"/>
      <c r="S9" s="38"/>
      <c r="T9" s="38"/>
      <c r="U9" s="38"/>
      <c r="V9" s="38"/>
      <c r="W9" s="38"/>
      <c r="X9" s="38"/>
      <c r="Y9" s="38"/>
      <c r="Z9" s="38"/>
      <c r="AA9" s="38"/>
      <c r="AB9" s="38"/>
      <c r="AC9" s="38"/>
      <c r="AD9" s="38"/>
      <c r="AE9" s="38"/>
    </row>
    <row r="10" spans="1:31" s="2" customFormat="1" ht="12">
      <c r="A10" s="38"/>
      <c r="B10" s="39"/>
      <c r="C10" s="38"/>
      <c r="D10" s="38"/>
      <c r="E10" s="38"/>
      <c r="F10" s="38"/>
      <c r="G10" s="38"/>
      <c r="H10" s="38"/>
      <c r="I10" s="119"/>
      <c r="J10" s="38"/>
      <c r="K10" s="38"/>
      <c r="L10" s="120"/>
      <c r="S10" s="38"/>
      <c r="T10" s="38"/>
      <c r="U10" s="38"/>
      <c r="V10" s="38"/>
      <c r="W10" s="38"/>
      <c r="X10" s="38"/>
      <c r="Y10" s="38"/>
      <c r="Z10" s="38"/>
      <c r="AA10" s="38"/>
      <c r="AB10" s="38"/>
      <c r="AC10" s="38"/>
      <c r="AD10" s="38"/>
      <c r="AE10" s="38"/>
    </row>
    <row r="11" spans="1:31" s="2" customFormat="1" ht="12" customHeight="1">
      <c r="A11" s="38"/>
      <c r="B11" s="39"/>
      <c r="C11" s="38"/>
      <c r="D11" s="32" t="s">
        <v>19</v>
      </c>
      <c r="E11" s="38"/>
      <c r="F11" s="27" t="s">
        <v>3</v>
      </c>
      <c r="G11" s="38"/>
      <c r="H11" s="38"/>
      <c r="I11" s="121" t="s">
        <v>20</v>
      </c>
      <c r="J11" s="27" t="s">
        <v>3</v>
      </c>
      <c r="K11" s="38"/>
      <c r="L11" s="120"/>
      <c r="S11" s="38"/>
      <c r="T11" s="38"/>
      <c r="U11" s="38"/>
      <c r="V11" s="38"/>
      <c r="W11" s="38"/>
      <c r="X11" s="38"/>
      <c r="Y11" s="38"/>
      <c r="Z11" s="38"/>
      <c r="AA11" s="38"/>
      <c r="AB11" s="38"/>
      <c r="AC11" s="38"/>
      <c r="AD11" s="38"/>
      <c r="AE11" s="38"/>
    </row>
    <row r="12" spans="1:31" s="2" customFormat="1" ht="12" customHeight="1">
      <c r="A12" s="38"/>
      <c r="B12" s="39"/>
      <c r="C12" s="38"/>
      <c r="D12" s="32" t="s">
        <v>21</v>
      </c>
      <c r="E12" s="38"/>
      <c r="F12" s="27" t="s">
        <v>22</v>
      </c>
      <c r="G12" s="38"/>
      <c r="H12" s="38"/>
      <c r="I12" s="121" t="s">
        <v>23</v>
      </c>
      <c r="J12" s="64" t="str">
        <f>'Rekapitulace stavby'!AN8</f>
        <v>29. 3. 2020</v>
      </c>
      <c r="K12" s="38"/>
      <c r="L12" s="120"/>
      <c r="S12" s="38"/>
      <c r="T12" s="38"/>
      <c r="U12" s="38"/>
      <c r="V12" s="38"/>
      <c r="W12" s="38"/>
      <c r="X12" s="38"/>
      <c r="Y12" s="38"/>
      <c r="Z12" s="38"/>
      <c r="AA12" s="38"/>
      <c r="AB12" s="38"/>
      <c r="AC12" s="38"/>
      <c r="AD12" s="38"/>
      <c r="AE12" s="38"/>
    </row>
    <row r="13" spans="1:31" s="2" customFormat="1" ht="10.8" customHeight="1">
      <c r="A13" s="38"/>
      <c r="B13" s="39"/>
      <c r="C13" s="38"/>
      <c r="D13" s="38"/>
      <c r="E13" s="38"/>
      <c r="F13" s="38"/>
      <c r="G13" s="38"/>
      <c r="H13" s="38"/>
      <c r="I13" s="119"/>
      <c r="J13" s="38"/>
      <c r="K13" s="38"/>
      <c r="L13" s="120"/>
      <c r="S13" s="38"/>
      <c r="T13" s="38"/>
      <c r="U13" s="38"/>
      <c r="V13" s="38"/>
      <c r="W13" s="38"/>
      <c r="X13" s="38"/>
      <c r="Y13" s="38"/>
      <c r="Z13" s="38"/>
      <c r="AA13" s="38"/>
      <c r="AB13" s="38"/>
      <c r="AC13" s="38"/>
      <c r="AD13" s="38"/>
      <c r="AE13" s="38"/>
    </row>
    <row r="14" spans="1:31" s="2" customFormat="1" ht="12" customHeight="1">
      <c r="A14" s="38"/>
      <c r="B14" s="39"/>
      <c r="C14" s="38"/>
      <c r="D14" s="32" t="s">
        <v>25</v>
      </c>
      <c r="E14" s="38"/>
      <c r="F14" s="38"/>
      <c r="G14" s="38"/>
      <c r="H14" s="38"/>
      <c r="I14" s="121" t="s">
        <v>26</v>
      </c>
      <c r="J14" s="27" t="s">
        <v>3</v>
      </c>
      <c r="K14" s="38"/>
      <c r="L14" s="120"/>
      <c r="S14" s="38"/>
      <c r="T14" s="38"/>
      <c r="U14" s="38"/>
      <c r="V14" s="38"/>
      <c r="W14" s="38"/>
      <c r="X14" s="38"/>
      <c r="Y14" s="38"/>
      <c r="Z14" s="38"/>
      <c r="AA14" s="38"/>
      <c r="AB14" s="38"/>
      <c r="AC14" s="38"/>
      <c r="AD14" s="38"/>
      <c r="AE14" s="38"/>
    </row>
    <row r="15" spans="1:31" s="2" customFormat="1" ht="18" customHeight="1">
      <c r="A15" s="38"/>
      <c r="B15" s="39"/>
      <c r="C15" s="38"/>
      <c r="D15" s="38"/>
      <c r="E15" s="27" t="s">
        <v>27</v>
      </c>
      <c r="F15" s="38"/>
      <c r="G15" s="38"/>
      <c r="H15" s="38"/>
      <c r="I15" s="121" t="s">
        <v>28</v>
      </c>
      <c r="J15" s="27" t="s">
        <v>3</v>
      </c>
      <c r="K15" s="38"/>
      <c r="L15" s="120"/>
      <c r="S15" s="38"/>
      <c r="T15" s="38"/>
      <c r="U15" s="38"/>
      <c r="V15" s="38"/>
      <c r="W15" s="38"/>
      <c r="X15" s="38"/>
      <c r="Y15" s="38"/>
      <c r="Z15" s="38"/>
      <c r="AA15" s="38"/>
      <c r="AB15" s="38"/>
      <c r="AC15" s="38"/>
      <c r="AD15" s="38"/>
      <c r="AE15" s="38"/>
    </row>
    <row r="16" spans="1:31" s="2" customFormat="1" ht="6.95" customHeight="1">
      <c r="A16" s="38"/>
      <c r="B16" s="39"/>
      <c r="C16" s="38"/>
      <c r="D16" s="38"/>
      <c r="E16" s="38"/>
      <c r="F16" s="38"/>
      <c r="G16" s="38"/>
      <c r="H16" s="38"/>
      <c r="I16" s="119"/>
      <c r="J16" s="38"/>
      <c r="K16" s="38"/>
      <c r="L16" s="120"/>
      <c r="S16" s="38"/>
      <c r="T16" s="38"/>
      <c r="U16" s="38"/>
      <c r="V16" s="38"/>
      <c r="W16" s="38"/>
      <c r="X16" s="38"/>
      <c r="Y16" s="38"/>
      <c r="Z16" s="38"/>
      <c r="AA16" s="38"/>
      <c r="AB16" s="38"/>
      <c r="AC16" s="38"/>
      <c r="AD16" s="38"/>
      <c r="AE16" s="38"/>
    </row>
    <row r="17" spans="1:31" s="2" customFormat="1" ht="12" customHeight="1">
      <c r="A17" s="38"/>
      <c r="B17" s="39"/>
      <c r="C17" s="38"/>
      <c r="D17" s="32" t="s">
        <v>29</v>
      </c>
      <c r="E17" s="38"/>
      <c r="F17" s="38"/>
      <c r="G17" s="38"/>
      <c r="H17" s="38"/>
      <c r="I17" s="121" t="s">
        <v>26</v>
      </c>
      <c r="J17" s="33" t="str">
        <f>'Rekapitulace stavby'!AN13</f>
        <v>Vyplň údaj</v>
      </c>
      <c r="K17" s="38"/>
      <c r="L17" s="120"/>
      <c r="S17" s="38"/>
      <c r="T17" s="38"/>
      <c r="U17" s="38"/>
      <c r="V17" s="38"/>
      <c r="W17" s="38"/>
      <c r="X17" s="38"/>
      <c r="Y17" s="38"/>
      <c r="Z17" s="38"/>
      <c r="AA17" s="38"/>
      <c r="AB17" s="38"/>
      <c r="AC17" s="38"/>
      <c r="AD17" s="38"/>
      <c r="AE17" s="38"/>
    </row>
    <row r="18" spans="1:31" s="2" customFormat="1" ht="18" customHeight="1">
      <c r="A18" s="38"/>
      <c r="B18" s="39"/>
      <c r="C18" s="38"/>
      <c r="D18" s="38"/>
      <c r="E18" s="33" t="str">
        <f>'Rekapitulace stavby'!E14</f>
        <v>Vyplň údaj</v>
      </c>
      <c r="F18" s="27"/>
      <c r="G18" s="27"/>
      <c r="H18" s="27"/>
      <c r="I18" s="121" t="s">
        <v>28</v>
      </c>
      <c r="J18" s="33" t="str">
        <f>'Rekapitulace stavby'!AN14</f>
        <v>Vyplň údaj</v>
      </c>
      <c r="K18" s="38"/>
      <c r="L18" s="120"/>
      <c r="S18" s="38"/>
      <c r="T18" s="38"/>
      <c r="U18" s="38"/>
      <c r="V18" s="38"/>
      <c r="W18" s="38"/>
      <c r="X18" s="38"/>
      <c r="Y18" s="38"/>
      <c r="Z18" s="38"/>
      <c r="AA18" s="38"/>
      <c r="AB18" s="38"/>
      <c r="AC18" s="38"/>
      <c r="AD18" s="38"/>
      <c r="AE18" s="38"/>
    </row>
    <row r="19" spans="1:31" s="2" customFormat="1" ht="6.95" customHeight="1">
      <c r="A19" s="38"/>
      <c r="B19" s="39"/>
      <c r="C19" s="38"/>
      <c r="D19" s="38"/>
      <c r="E19" s="38"/>
      <c r="F19" s="38"/>
      <c r="G19" s="38"/>
      <c r="H19" s="38"/>
      <c r="I19" s="119"/>
      <c r="J19" s="38"/>
      <c r="K19" s="38"/>
      <c r="L19" s="120"/>
      <c r="S19" s="38"/>
      <c r="T19" s="38"/>
      <c r="U19" s="38"/>
      <c r="V19" s="38"/>
      <c r="W19" s="38"/>
      <c r="X19" s="38"/>
      <c r="Y19" s="38"/>
      <c r="Z19" s="38"/>
      <c r="AA19" s="38"/>
      <c r="AB19" s="38"/>
      <c r="AC19" s="38"/>
      <c r="AD19" s="38"/>
      <c r="AE19" s="38"/>
    </row>
    <row r="20" spans="1:31" s="2" customFormat="1" ht="12" customHeight="1">
      <c r="A20" s="38"/>
      <c r="B20" s="39"/>
      <c r="C20" s="38"/>
      <c r="D20" s="32" t="s">
        <v>31</v>
      </c>
      <c r="E20" s="38"/>
      <c r="F20" s="38"/>
      <c r="G20" s="38"/>
      <c r="H20" s="38"/>
      <c r="I20" s="121" t="s">
        <v>26</v>
      </c>
      <c r="J20" s="27" t="s">
        <v>3</v>
      </c>
      <c r="K20" s="38"/>
      <c r="L20" s="120"/>
      <c r="S20" s="38"/>
      <c r="T20" s="38"/>
      <c r="U20" s="38"/>
      <c r="V20" s="38"/>
      <c r="W20" s="38"/>
      <c r="X20" s="38"/>
      <c r="Y20" s="38"/>
      <c r="Z20" s="38"/>
      <c r="AA20" s="38"/>
      <c r="AB20" s="38"/>
      <c r="AC20" s="38"/>
      <c r="AD20" s="38"/>
      <c r="AE20" s="38"/>
    </row>
    <row r="21" spans="1:31" s="2" customFormat="1" ht="18" customHeight="1">
      <c r="A21" s="38"/>
      <c r="B21" s="39"/>
      <c r="C21" s="38"/>
      <c r="D21" s="38"/>
      <c r="E21" s="27" t="s">
        <v>32</v>
      </c>
      <c r="F21" s="38"/>
      <c r="G21" s="38"/>
      <c r="H21" s="38"/>
      <c r="I21" s="121" t="s">
        <v>28</v>
      </c>
      <c r="J21" s="27" t="s">
        <v>3</v>
      </c>
      <c r="K21" s="38"/>
      <c r="L21" s="120"/>
      <c r="S21" s="38"/>
      <c r="T21" s="38"/>
      <c r="U21" s="38"/>
      <c r="V21" s="38"/>
      <c r="W21" s="38"/>
      <c r="X21" s="38"/>
      <c r="Y21" s="38"/>
      <c r="Z21" s="38"/>
      <c r="AA21" s="38"/>
      <c r="AB21" s="38"/>
      <c r="AC21" s="38"/>
      <c r="AD21" s="38"/>
      <c r="AE21" s="38"/>
    </row>
    <row r="22" spans="1:31" s="2" customFormat="1" ht="6.95" customHeight="1">
      <c r="A22" s="38"/>
      <c r="B22" s="39"/>
      <c r="C22" s="38"/>
      <c r="D22" s="38"/>
      <c r="E22" s="38"/>
      <c r="F22" s="38"/>
      <c r="G22" s="38"/>
      <c r="H22" s="38"/>
      <c r="I22" s="119"/>
      <c r="J22" s="38"/>
      <c r="K22" s="38"/>
      <c r="L22" s="120"/>
      <c r="S22" s="38"/>
      <c r="T22" s="38"/>
      <c r="U22" s="38"/>
      <c r="V22" s="38"/>
      <c r="W22" s="38"/>
      <c r="X22" s="38"/>
      <c r="Y22" s="38"/>
      <c r="Z22" s="38"/>
      <c r="AA22" s="38"/>
      <c r="AB22" s="38"/>
      <c r="AC22" s="38"/>
      <c r="AD22" s="38"/>
      <c r="AE22" s="38"/>
    </row>
    <row r="23" spans="1:31" s="2" customFormat="1" ht="12" customHeight="1">
      <c r="A23" s="38"/>
      <c r="B23" s="39"/>
      <c r="C23" s="38"/>
      <c r="D23" s="32" t="s">
        <v>34</v>
      </c>
      <c r="E23" s="38"/>
      <c r="F23" s="38"/>
      <c r="G23" s="38"/>
      <c r="H23" s="38"/>
      <c r="I23" s="121" t="s">
        <v>26</v>
      </c>
      <c r="J23" s="27" t="s">
        <v>3</v>
      </c>
      <c r="K23" s="38"/>
      <c r="L23" s="120"/>
      <c r="S23" s="38"/>
      <c r="T23" s="38"/>
      <c r="U23" s="38"/>
      <c r="V23" s="38"/>
      <c r="W23" s="38"/>
      <c r="X23" s="38"/>
      <c r="Y23" s="38"/>
      <c r="Z23" s="38"/>
      <c r="AA23" s="38"/>
      <c r="AB23" s="38"/>
      <c r="AC23" s="38"/>
      <c r="AD23" s="38"/>
      <c r="AE23" s="38"/>
    </row>
    <row r="24" spans="1:31" s="2" customFormat="1" ht="18" customHeight="1">
      <c r="A24" s="38"/>
      <c r="B24" s="39"/>
      <c r="C24" s="38"/>
      <c r="D24" s="38"/>
      <c r="E24" s="27" t="s">
        <v>35</v>
      </c>
      <c r="F24" s="38"/>
      <c r="G24" s="38"/>
      <c r="H24" s="38"/>
      <c r="I24" s="121" t="s">
        <v>28</v>
      </c>
      <c r="J24" s="27" t="s">
        <v>3</v>
      </c>
      <c r="K24" s="38"/>
      <c r="L24" s="120"/>
      <c r="S24" s="38"/>
      <c r="T24" s="38"/>
      <c r="U24" s="38"/>
      <c r="V24" s="38"/>
      <c r="W24" s="38"/>
      <c r="X24" s="38"/>
      <c r="Y24" s="38"/>
      <c r="Z24" s="38"/>
      <c r="AA24" s="38"/>
      <c r="AB24" s="38"/>
      <c r="AC24" s="38"/>
      <c r="AD24" s="38"/>
      <c r="AE24" s="38"/>
    </row>
    <row r="25" spans="1:31" s="2" customFormat="1" ht="6.95" customHeight="1">
      <c r="A25" s="38"/>
      <c r="B25" s="39"/>
      <c r="C25" s="38"/>
      <c r="D25" s="38"/>
      <c r="E25" s="38"/>
      <c r="F25" s="38"/>
      <c r="G25" s="38"/>
      <c r="H25" s="38"/>
      <c r="I25" s="119"/>
      <c r="J25" s="38"/>
      <c r="K25" s="38"/>
      <c r="L25" s="120"/>
      <c r="S25" s="38"/>
      <c r="T25" s="38"/>
      <c r="U25" s="38"/>
      <c r="V25" s="38"/>
      <c r="W25" s="38"/>
      <c r="X25" s="38"/>
      <c r="Y25" s="38"/>
      <c r="Z25" s="38"/>
      <c r="AA25" s="38"/>
      <c r="AB25" s="38"/>
      <c r="AC25" s="38"/>
      <c r="AD25" s="38"/>
      <c r="AE25" s="38"/>
    </row>
    <row r="26" spans="1:31" s="2" customFormat="1" ht="12" customHeight="1">
      <c r="A26" s="38"/>
      <c r="B26" s="39"/>
      <c r="C26" s="38"/>
      <c r="D26" s="32" t="s">
        <v>36</v>
      </c>
      <c r="E26" s="38"/>
      <c r="F26" s="38"/>
      <c r="G26" s="38"/>
      <c r="H26" s="38"/>
      <c r="I26" s="119"/>
      <c r="J26" s="38"/>
      <c r="K26" s="38"/>
      <c r="L26" s="120"/>
      <c r="S26" s="38"/>
      <c r="T26" s="38"/>
      <c r="U26" s="38"/>
      <c r="V26" s="38"/>
      <c r="W26" s="38"/>
      <c r="X26" s="38"/>
      <c r="Y26" s="38"/>
      <c r="Z26" s="38"/>
      <c r="AA26" s="38"/>
      <c r="AB26" s="38"/>
      <c r="AC26" s="38"/>
      <c r="AD26" s="38"/>
      <c r="AE26" s="38"/>
    </row>
    <row r="27" spans="1:31" s="8" customFormat="1" ht="16.5" customHeight="1">
      <c r="A27" s="122"/>
      <c r="B27" s="123"/>
      <c r="C27" s="122"/>
      <c r="D27" s="122"/>
      <c r="E27" s="36" t="s">
        <v>3</v>
      </c>
      <c r="F27" s="36"/>
      <c r="G27" s="36"/>
      <c r="H27" s="36"/>
      <c r="I27" s="124"/>
      <c r="J27" s="122"/>
      <c r="K27" s="122"/>
      <c r="L27" s="125"/>
      <c r="S27" s="122"/>
      <c r="T27" s="122"/>
      <c r="U27" s="122"/>
      <c r="V27" s="122"/>
      <c r="W27" s="122"/>
      <c r="X27" s="122"/>
      <c r="Y27" s="122"/>
      <c r="Z27" s="122"/>
      <c r="AA27" s="122"/>
      <c r="AB27" s="122"/>
      <c r="AC27" s="122"/>
      <c r="AD27" s="122"/>
      <c r="AE27" s="122"/>
    </row>
    <row r="28" spans="1:31" s="2" customFormat="1" ht="6.95" customHeight="1">
      <c r="A28" s="38"/>
      <c r="B28" s="39"/>
      <c r="C28" s="38"/>
      <c r="D28" s="38"/>
      <c r="E28" s="38"/>
      <c r="F28" s="38"/>
      <c r="G28" s="38"/>
      <c r="H28" s="38"/>
      <c r="I28" s="119"/>
      <c r="J28" s="38"/>
      <c r="K28" s="38"/>
      <c r="L28" s="120"/>
      <c r="S28" s="38"/>
      <c r="T28" s="38"/>
      <c r="U28" s="38"/>
      <c r="V28" s="38"/>
      <c r="W28" s="38"/>
      <c r="X28" s="38"/>
      <c r="Y28" s="38"/>
      <c r="Z28" s="38"/>
      <c r="AA28" s="38"/>
      <c r="AB28" s="38"/>
      <c r="AC28" s="38"/>
      <c r="AD28" s="38"/>
      <c r="AE28" s="38"/>
    </row>
    <row r="29" spans="1:31" s="2" customFormat="1" ht="6.95" customHeight="1">
      <c r="A29" s="38"/>
      <c r="B29" s="39"/>
      <c r="C29" s="38"/>
      <c r="D29" s="84"/>
      <c r="E29" s="84"/>
      <c r="F29" s="84"/>
      <c r="G29" s="84"/>
      <c r="H29" s="84"/>
      <c r="I29" s="126"/>
      <c r="J29" s="84"/>
      <c r="K29" s="84"/>
      <c r="L29" s="120"/>
      <c r="S29" s="38"/>
      <c r="T29" s="38"/>
      <c r="U29" s="38"/>
      <c r="V29" s="38"/>
      <c r="W29" s="38"/>
      <c r="X29" s="38"/>
      <c r="Y29" s="38"/>
      <c r="Z29" s="38"/>
      <c r="AA29" s="38"/>
      <c r="AB29" s="38"/>
      <c r="AC29" s="38"/>
      <c r="AD29" s="38"/>
      <c r="AE29" s="38"/>
    </row>
    <row r="30" spans="1:31" s="2" customFormat="1" ht="25.4" customHeight="1">
      <c r="A30" s="38"/>
      <c r="B30" s="39"/>
      <c r="C30" s="38"/>
      <c r="D30" s="127" t="s">
        <v>38</v>
      </c>
      <c r="E30" s="38"/>
      <c r="F30" s="38"/>
      <c r="G30" s="38"/>
      <c r="H30" s="38"/>
      <c r="I30" s="119"/>
      <c r="J30" s="90">
        <f>ROUND(J85,2)</f>
        <v>0</v>
      </c>
      <c r="K30" s="38"/>
      <c r="L30" s="120"/>
      <c r="S30" s="38"/>
      <c r="T30" s="38"/>
      <c r="U30" s="38"/>
      <c r="V30" s="38"/>
      <c r="W30" s="38"/>
      <c r="X30" s="38"/>
      <c r="Y30" s="38"/>
      <c r="Z30" s="38"/>
      <c r="AA30" s="38"/>
      <c r="AB30" s="38"/>
      <c r="AC30" s="38"/>
      <c r="AD30" s="38"/>
      <c r="AE30" s="38"/>
    </row>
    <row r="31" spans="1:31" s="2" customFormat="1" ht="6.95" customHeight="1">
      <c r="A31" s="38"/>
      <c r="B31" s="39"/>
      <c r="C31" s="38"/>
      <c r="D31" s="84"/>
      <c r="E31" s="84"/>
      <c r="F31" s="84"/>
      <c r="G31" s="84"/>
      <c r="H31" s="84"/>
      <c r="I31" s="126"/>
      <c r="J31" s="84"/>
      <c r="K31" s="84"/>
      <c r="L31" s="120"/>
      <c r="S31" s="38"/>
      <c r="T31" s="38"/>
      <c r="U31" s="38"/>
      <c r="V31" s="38"/>
      <c r="W31" s="38"/>
      <c r="X31" s="38"/>
      <c r="Y31" s="38"/>
      <c r="Z31" s="38"/>
      <c r="AA31" s="38"/>
      <c r="AB31" s="38"/>
      <c r="AC31" s="38"/>
      <c r="AD31" s="38"/>
      <c r="AE31" s="38"/>
    </row>
    <row r="32" spans="1:31" s="2" customFormat="1" ht="14.4" customHeight="1">
      <c r="A32" s="38"/>
      <c r="B32" s="39"/>
      <c r="C32" s="38"/>
      <c r="D32" s="38"/>
      <c r="E32" s="38"/>
      <c r="F32" s="43" t="s">
        <v>40</v>
      </c>
      <c r="G32" s="38"/>
      <c r="H32" s="38"/>
      <c r="I32" s="128" t="s">
        <v>39</v>
      </c>
      <c r="J32" s="43" t="s">
        <v>41</v>
      </c>
      <c r="K32" s="38"/>
      <c r="L32" s="120"/>
      <c r="S32" s="38"/>
      <c r="T32" s="38"/>
      <c r="U32" s="38"/>
      <c r="V32" s="38"/>
      <c r="W32" s="38"/>
      <c r="X32" s="38"/>
      <c r="Y32" s="38"/>
      <c r="Z32" s="38"/>
      <c r="AA32" s="38"/>
      <c r="AB32" s="38"/>
      <c r="AC32" s="38"/>
      <c r="AD32" s="38"/>
      <c r="AE32" s="38"/>
    </row>
    <row r="33" spans="1:31" s="2" customFormat="1" ht="14.4" customHeight="1">
      <c r="A33" s="38"/>
      <c r="B33" s="39"/>
      <c r="C33" s="38"/>
      <c r="D33" s="129" t="s">
        <v>42</v>
      </c>
      <c r="E33" s="32" t="s">
        <v>43</v>
      </c>
      <c r="F33" s="130">
        <f>ROUND((SUM(BE85:BE226)),2)</f>
        <v>0</v>
      </c>
      <c r="G33" s="38"/>
      <c r="H33" s="38"/>
      <c r="I33" s="131">
        <v>0.21</v>
      </c>
      <c r="J33" s="130">
        <f>ROUND(((SUM(BE85:BE226))*I33),2)</f>
        <v>0</v>
      </c>
      <c r="K33" s="38"/>
      <c r="L33" s="120"/>
      <c r="S33" s="38"/>
      <c r="T33" s="38"/>
      <c r="U33" s="38"/>
      <c r="V33" s="38"/>
      <c r="W33" s="38"/>
      <c r="X33" s="38"/>
      <c r="Y33" s="38"/>
      <c r="Z33" s="38"/>
      <c r="AA33" s="38"/>
      <c r="AB33" s="38"/>
      <c r="AC33" s="38"/>
      <c r="AD33" s="38"/>
      <c r="AE33" s="38"/>
    </row>
    <row r="34" spans="1:31" s="2" customFormat="1" ht="14.4" customHeight="1">
      <c r="A34" s="38"/>
      <c r="B34" s="39"/>
      <c r="C34" s="38"/>
      <c r="D34" s="38"/>
      <c r="E34" s="32" t="s">
        <v>44</v>
      </c>
      <c r="F34" s="130">
        <f>ROUND((SUM(BF85:BF226)),2)</f>
        <v>0</v>
      </c>
      <c r="G34" s="38"/>
      <c r="H34" s="38"/>
      <c r="I34" s="131">
        <v>0.15</v>
      </c>
      <c r="J34" s="130">
        <f>ROUND(((SUM(BF85:BF226))*I34),2)</f>
        <v>0</v>
      </c>
      <c r="K34" s="38"/>
      <c r="L34" s="120"/>
      <c r="S34" s="38"/>
      <c r="T34" s="38"/>
      <c r="U34" s="38"/>
      <c r="V34" s="38"/>
      <c r="W34" s="38"/>
      <c r="X34" s="38"/>
      <c r="Y34" s="38"/>
      <c r="Z34" s="38"/>
      <c r="AA34" s="38"/>
      <c r="AB34" s="38"/>
      <c r="AC34" s="38"/>
      <c r="AD34" s="38"/>
      <c r="AE34" s="38"/>
    </row>
    <row r="35" spans="1:31" s="2" customFormat="1" ht="14.4" customHeight="1" hidden="1">
      <c r="A35" s="38"/>
      <c r="B35" s="39"/>
      <c r="C35" s="38"/>
      <c r="D35" s="38"/>
      <c r="E35" s="32" t="s">
        <v>45</v>
      </c>
      <c r="F35" s="130">
        <f>ROUND((SUM(BG85:BG226)),2)</f>
        <v>0</v>
      </c>
      <c r="G35" s="38"/>
      <c r="H35" s="38"/>
      <c r="I35" s="131">
        <v>0.21</v>
      </c>
      <c r="J35" s="130">
        <f>0</f>
        <v>0</v>
      </c>
      <c r="K35" s="38"/>
      <c r="L35" s="120"/>
      <c r="S35" s="38"/>
      <c r="T35" s="38"/>
      <c r="U35" s="38"/>
      <c r="V35" s="38"/>
      <c r="W35" s="38"/>
      <c r="X35" s="38"/>
      <c r="Y35" s="38"/>
      <c r="Z35" s="38"/>
      <c r="AA35" s="38"/>
      <c r="AB35" s="38"/>
      <c r="AC35" s="38"/>
      <c r="AD35" s="38"/>
      <c r="AE35" s="38"/>
    </row>
    <row r="36" spans="1:31" s="2" customFormat="1" ht="14.4" customHeight="1" hidden="1">
      <c r="A36" s="38"/>
      <c r="B36" s="39"/>
      <c r="C36" s="38"/>
      <c r="D36" s="38"/>
      <c r="E36" s="32" t="s">
        <v>46</v>
      </c>
      <c r="F36" s="130">
        <f>ROUND((SUM(BH85:BH226)),2)</f>
        <v>0</v>
      </c>
      <c r="G36" s="38"/>
      <c r="H36" s="38"/>
      <c r="I36" s="131">
        <v>0.15</v>
      </c>
      <c r="J36" s="130">
        <f>0</f>
        <v>0</v>
      </c>
      <c r="K36" s="38"/>
      <c r="L36" s="120"/>
      <c r="S36" s="38"/>
      <c r="T36" s="38"/>
      <c r="U36" s="38"/>
      <c r="V36" s="38"/>
      <c r="W36" s="38"/>
      <c r="X36" s="38"/>
      <c r="Y36" s="38"/>
      <c r="Z36" s="38"/>
      <c r="AA36" s="38"/>
      <c r="AB36" s="38"/>
      <c r="AC36" s="38"/>
      <c r="AD36" s="38"/>
      <c r="AE36" s="38"/>
    </row>
    <row r="37" spans="1:31" s="2" customFormat="1" ht="14.4" customHeight="1" hidden="1">
      <c r="A37" s="38"/>
      <c r="B37" s="39"/>
      <c r="C37" s="38"/>
      <c r="D37" s="38"/>
      <c r="E37" s="32" t="s">
        <v>47</v>
      </c>
      <c r="F37" s="130">
        <f>ROUND((SUM(BI85:BI226)),2)</f>
        <v>0</v>
      </c>
      <c r="G37" s="38"/>
      <c r="H37" s="38"/>
      <c r="I37" s="131">
        <v>0</v>
      </c>
      <c r="J37" s="130">
        <f>0</f>
        <v>0</v>
      </c>
      <c r="K37" s="38"/>
      <c r="L37" s="120"/>
      <c r="S37" s="38"/>
      <c r="T37" s="38"/>
      <c r="U37" s="38"/>
      <c r="V37" s="38"/>
      <c r="W37" s="38"/>
      <c r="X37" s="38"/>
      <c r="Y37" s="38"/>
      <c r="Z37" s="38"/>
      <c r="AA37" s="38"/>
      <c r="AB37" s="38"/>
      <c r="AC37" s="38"/>
      <c r="AD37" s="38"/>
      <c r="AE37" s="38"/>
    </row>
    <row r="38" spans="1:31" s="2" customFormat="1" ht="6.95" customHeight="1">
      <c r="A38" s="38"/>
      <c r="B38" s="39"/>
      <c r="C38" s="38"/>
      <c r="D38" s="38"/>
      <c r="E38" s="38"/>
      <c r="F38" s="38"/>
      <c r="G38" s="38"/>
      <c r="H38" s="38"/>
      <c r="I38" s="119"/>
      <c r="J38" s="38"/>
      <c r="K38" s="38"/>
      <c r="L38" s="120"/>
      <c r="S38" s="38"/>
      <c r="T38" s="38"/>
      <c r="U38" s="38"/>
      <c r="V38" s="38"/>
      <c r="W38" s="38"/>
      <c r="X38" s="38"/>
      <c r="Y38" s="38"/>
      <c r="Z38" s="38"/>
      <c r="AA38" s="38"/>
      <c r="AB38" s="38"/>
      <c r="AC38" s="38"/>
      <c r="AD38" s="38"/>
      <c r="AE38" s="38"/>
    </row>
    <row r="39" spans="1:31" s="2" customFormat="1" ht="25.4" customHeight="1">
      <c r="A39" s="38"/>
      <c r="B39" s="39"/>
      <c r="C39" s="132"/>
      <c r="D39" s="133" t="s">
        <v>48</v>
      </c>
      <c r="E39" s="76"/>
      <c r="F39" s="76"/>
      <c r="G39" s="134" t="s">
        <v>49</v>
      </c>
      <c r="H39" s="135" t="s">
        <v>50</v>
      </c>
      <c r="I39" s="136"/>
      <c r="J39" s="137">
        <f>SUM(J30:J37)</f>
        <v>0</v>
      </c>
      <c r="K39" s="138"/>
      <c r="L39" s="120"/>
      <c r="S39" s="38"/>
      <c r="T39" s="38"/>
      <c r="U39" s="38"/>
      <c r="V39" s="38"/>
      <c r="W39" s="38"/>
      <c r="X39" s="38"/>
      <c r="Y39" s="38"/>
      <c r="Z39" s="38"/>
      <c r="AA39" s="38"/>
      <c r="AB39" s="38"/>
      <c r="AC39" s="38"/>
      <c r="AD39" s="38"/>
      <c r="AE39" s="38"/>
    </row>
    <row r="40" spans="1:31" s="2" customFormat="1" ht="14.4" customHeight="1">
      <c r="A40" s="38"/>
      <c r="B40" s="55"/>
      <c r="C40" s="56"/>
      <c r="D40" s="56"/>
      <c r="E40" s="56"/>
      <c r="F40" s="56"/>
      <c r="G40" s="56"/>
      <c r="H40" s="56"/>
      <c r="I40" s="139"/>
      <c r="J40" s="56"/>
      <c r="K40" s="56"/>
      <c r="L40" s="120"/>
      <c r="S40" s="38"/>
      <c r="T40" s="38"/>
      <c r="U40" s="38"/>
      <c r="V40" s="38"/>
      <c r="W40" s="38"/>
      <c r="X40" s="38"/>
      <c r="Y40" s="38"/>
      <c r="Z40" s="38"/>
      <c r="AA40" s="38"/>
      <c r="AB40" s="38"/>
      <c r="AC40" s="38"/>
      <c r="AD40" s="38"/>
      <c r="AE40" s="38"/>
    </row>
    <row r="44" spans="1:31" s="2" customFormat="1" ht="6.95" customHeight="1">
      <c r="A44" s="38"/>
      <c r="B44" s="57"/>
      <c r="C44" s="58"/>
      <c r="D44" s="58"/>
      <c r="E44" s="58"/>
      <c r="F44" s="58"/>
      <c r="G44" s="58"/>
      <c r="H44" s="58"/>
      <c r="I44" s="140"/>
      <c r="J44" s="58"/>
      <c r="K44" s="58"/>
      <c r="L44" s="120"/>
      <c r="S44" s="38"/>
      <c r="T44" s="38"/>
      <c r="U44" s="38"/>
      <c r="V44" s="38"/>
      <c r="W44" s="38"/>
      <c r="X44" s="38"/>
      <c r="Y44" s="38"/>
      <c r="Z44" s="38"/>
      <c r="AA44" s="38"/>
      <c r="AB44" s="38"/>
      <c r="AC44" s="38"/>
      <c r="AD44" s="38"/>
      <c r="AE44" s="38"/>
    </row>
    <row r="45" spans="1:31" s="2" customFormat="1" ht="24.95" customHeight="1">
      <c r="A45" s="38"/>
      <c r="B45" s="39"/>
      <c r="C45" s="23" t="s">
        <v>96</v>
      </c>
      <c r="D45" s="38"/>
      <c r="E45" s="38"/>
      <c r="F45" s="38"/>
      <c r="G45" s="38"/>
      <c r="H45" s="38"/>
      <c r="I45" s="119"/>
      <c r="J45" s="38"/>
      <c r="K45" s="38"/>
      <c r="L45" s="120"/>
      <c r="S45" s="38"/>
      <c r="T45" s="38"/>
      <c r="U45" s="38"/>
      <c r="V45" s="38"/>
      <c r="W45" s="38"/>
      <c r="X45" s="38"/>
      <c r="Y45" s="38"/>
      <c r="Z45" s="38"/>
      <c r="AA45" s="38"/>
      <c r="AB45" s="38"/>
      <c r="AC45" s="38"/>
      <c r="AD45" s="38"/>
      <c r="AE45" s="38"/>
    </row>
    <row r="46" spans="1:31" s="2" customFormat="1" ht="6.95" customHeight="1">
      <c r="A46" s="38"/>
      <c r="B46" s="39"/>
      <c r="C46" s="38"/>
      <c r="D46" s="38"/>
      <c r="E46" s="38"/>
      <c r="F46" s="38"/>
      <c r="G46" s="38"/>
      <c r="H46" s="38"/>
      <c r="I46" s="119"/>
      <c r="J46" s="38"/>
      <c r="K46" s="38"/>
      <c r="L46" s="120"/>
      <c r="S46" s="38"/>
      <c r="T46" s="38"/>
      <c r="U46" s="38"/>
      <c r="V46" s="38"/>
      <c r="W46" s="38"/>
      <c r="X46" s="38"/>
      <c r="Y46" s="38"/>
      <c r="Z46" s="38"/>
      <c r="AA46" s="38"/>
      <c r="AB46" s="38"/>
      <c r="AC46" s="38"/>
      <c r="AD46" s="38"/>
      <c r="AE46" s="38"/>
    </row>
    <row r="47" spans="1:31" s="2" customFormat="1" ht="12" customHeight="1">
      <c r="A47" s="38"/>
      <c r="B47" s="39"/>
      <c r="C47" s="32" t="s">
        <v>17</v>
      </c>
      <c r="D47" s="38"/>
      <c r="E47" s="38"/>
      <c r="F47" s="38"/>
      <c r="G47" s="38"/>
      <c r="H47" s="38"/>
      <c r="I47" s="119"/>
      <c r="J47" s="38"/>
      <c r="K47" s="38"/>
      <c r="L47" s="120"/>
      <c r="S47" s="38"/>
      <c r="T47" s="38"/>
      <c r="U47" s="38"/>
      <c r="V47" s="38"/>
      <c r="W47" s="38"/>
      <c r="X47" s="38"/>
      <c r="Y47" s="38"/>
      <c r="Z47" s="38"/>
      <c r="AA47" s="38"/>
      <c r="AB47" s="38"/>
      <c r="AC47" s="38"/>
      <c r="AD47" s="38"/>
      <c r="AE47" s="38"/>
    </row>
    <row r="48" spans="1:31" s="2" customFormat="1" ht="16.5" customHeight="1">
      <c r="A48" s="38"/>
      <c r="B48" s="39"/>
      <c r="C48" s="38"/>
      <c r="D48" s="38"/>
      <c r="E48" s="118" t="str">
        <f>E7</f>
        <v>ON JIČÍN - VÝMĚNA PODLAHOVÝCH KRYTIN</v>
      </c>
      <c r="F48" s="32"/>
      <c r="G48" s="32"/>
      <c r="H48" s="32"/>
      <c r="I48" s="119"/>
      <c r="J48" s="38"/>
      <c r="K48" s="38"/>
      <c r="L48" s="120"/>
      <c r="S48" s="38"/>
      <c r="T48" s="38"/>
      <c r="U48" s="38"/>
      <c r="V48" s="38"/>
      <c r="W48" s="38"/>
      <c r="X48" s="38"/>
      <c r="Y48" s="38"/>
      <c r="Z48" s="38"/>
      <c r="AA48" s="38"/>
      <c r="AB48" s="38"/>
      <c r="AC48" s="38"/>
      <c r="AD48" s="38"/>
      <c r="AE48" s="38"/>
    </row>
    <row r="49" spans="1:31" s="2" customFormat="1" ht="12" customHeight="1">
      <c r="A49" s="38"/>
      <c r="B49" s="39"/>
      <c r="C49" s="32" t="s">
        <v>94</v>
      </c>
      <c r="D49" s="38"/>
      <c r="E49" s="38"/>
      <c r="F49" s="38"/>
      <c r="G49" s="38"/>
      <c r="H49" s="38"/>
      <c r="I49" s="119"/>
      <c r="J49" s="38"/>
      <c r="K49" s="38"/>
      <c r="L49" s="120"/>
      <c r="S49" s="38"/>
      <c r="T49" s="38"/>
      <c r="U49" s="38"/>
      <c r="V49" s="38"/>
      <c r="W49" s="38"/>
      <c r="X49" s="38"/>
      <c r="Y49" s="38"/>
      <c r="Z49" s="38"/>
      <c r="AA49" s="38"/>
      <c r="AB49" s="38"/>
      <c r="AC49" s="38"/>
      <c r="AD49" s="38"/>
      <c r="AE49" s="38"/>
    </row>
    <row r="50" spans="1:31" s="2" customFormat="1" ht="16.5" customHeight="1">
      <c r="A50" s="38"/>
      <c r="B50" s="39"/>
      <c r="C50" s="38"/>
      <c r="D50" s="38"/>
      <c r="E50" s="62" t="str">
        <f>E9</f>
        <v>03 - VÝMĚNA PDLAHOVÝCH KRYTIN - CHIRURGIE-STANICE B - 3..NP- POO B</v>
      </c>
      <c r="F50" s="38"/>
      <c r="G50" s="38"/>
      <c r="H50" s="38"/>
      <c r="I50" s="119"/>
      <c r="J50" s="38"/>
      <c r="K50" s="38"/>
      <c r="L50" s="120"/>
      <c r="S50" s="38"/>
      <c r="T50" s="38"/>
      <c r="U50" s="38"/>
      <c r="V50" s="38"/>
      <c r="W50" s="38"/>
      <c r="X50" s="38"/>
      <c r="Y50" s="38"/>
      <c r="Z50" s="38"/>
      <c r="AA50" s="38"/>
      <c r="AB50" s="38"/>
      <c r="AC50" s="38"/>
      <c r="AD50" s="38"/>
      <c r="AE50" s="38"/>
    </row>
    <row r="51" spans="1:31" s="2" customFormat="1" ht="6.95" customHeight="1">
      <c r="A51" s="38"/>
      <c r="B51" s="39"/>
      <c r="C51" s="38"/>
      <c r="D51" s="38"/>
      <c r="E51" s="38"/>
      <c r="F51" s="38"/>
      <c r="G51" s="38"/>
      <c r="H51" s="38"/>
      <c r="I51" s="119"/>
      <c r="J51" s="38"/>
      <c r="K51" s="38"/>
      <c r="L51" s="120"/>
      <c r="S51" s="38"/>
      <c r="T51" s="38"/>
      <c r="U51" s="38"/>
      <c r="V51" s="38"/>
      <c r="W51" s="38"/>
      <c r="X51" s="38"/>
      <c r="Y51" s="38"/>
      <c r="Z51" s="38"/>
      <c r="AA51" s="38"/>
      <c r="AB51" s="38"/>
      <c r="AC51" s="38"/>
      <c r="AD51" s="38"/>
      <c r="AE51" s="38"/>
    </row>
    <row r="52" spans="1:31" s="2" customFormat="1" ht="12" customHeight="1">
      <c r="A52" s="38"/>
      <c r="B52" s="39"/>
      <c r="C52" s="32" t="s">
        <v>21</v>
      </c>
      <c r="D52" s="38"/>
      <c r="E52" s="38"/>
      <c r="F52" s="27" t="str">
        <f>F12</f>
        <v>JIČÍN</v>
      </c>
      <c r="G52" s="38"/>
      <c r="H52" s="38"/>
      <c r="I52" s="121" t="s">
        <v>23</v>
      </c>
      <c r="J52" s="64" t="str">
        <f>IF(J12="","",J12)</f>
        <v>29. 3. 2020</v>
      </c>
      <c r="K52" s="38"/>
      <c r="L52" s="120"/>
      <c r="S52" s="38"/>
      <c r="T52" s="38"/>
      <c r="U52" s="38"/>
      <c r="V52" s="38"/>
      <c r="W52" s="38"/>
      <c r="X52" s="38"/>
      <c r="Y52" s="38"/>
      <c r="Z52" s="38"/>
      <c r="AA52" s="38"/>
      <c r="AB52" s="38"/>
      <c r="AC52" s="38"/>
      <c r="AD52" s="38"/>
      <c r="AE52" s="38"/>
    </row>
    <row r="53" spans="1:31" s="2" customFormat="1" ht="6.95" customHeight="1">
      <c r="A53" s="38"/>
      <c r="B53" s="39"/>
      <c r="C53" s="38"/>
      <c r="D53" s="38"/>
      <c r="E53" s="38"/>
      <c r="F53" s="38"/>
      <c r="G53" s="38"/>
      <c r="H53" s="38"/>
      <c r="I53" s="119"/>
      <c r="J53" s="38"/>
      <c r="K53" s="38"/>
      <c r="L53" s="120"/>
      <c r="S53" s="38"/>
      <c r="T53" s="38"/>
      <c r="U53" s="38"/>
      <c r="V53" s="38"/>
      <c r="W53" s="38"/>
      <c r="X53" s="38"/>
      <c r="Y53" s="38"/>
      <c r="Z53" s="38"/>
      <c r="AA53" s="38"/>
      <c r="AB53" s="38"/>
      <c r="AC53" s="38"/>
      <c r="AD53" s="38"/>
      <c r="AE53" s="38"/>
    </row>
    <row r="54" spans="1:31" s="2" customFormat="1" ht="15.15" customHeight="1">
      <c r="A54" s="38"/>
      <c r="B54" s="39"/>
      <c r="C54" s="32" t="s">
        <v>25</v>
      </c>
      <c r="D54" s="38"/>
      <c r="E54" s="38"/>
      <c r="F54" s="27" t="str">
        <f>E15</f>
        <v>KRÁLOVÉHRADECKÝ KRAJ</v>
      </c>
      <c r="G54" s="38"/>
      <c r="H54" s="38"/>
      <c r="I54" s="121" t="s">
        <v>31</v>
      </c>
      <c r="J54" s="36" t="str">
        <f>E21</f>
        <v>-----</v>
      </c>
      <c r="K54" s="38"/>
      <c r="L54" s="120"/>
      <c r="S54" s="38"/>
      <c r="T54" s="38"/>
      <c r="U54" s="38"/>
      <c r="V54" s="38"/>
      <c r="W54" s="38"/>
      <c r="X54" s="38"/>
      <c r="Y54" s="38"/>
      <c r="Z54" s="38"/>
      <c r="AA54" s="38"/>
      <c r="AB54" s="38"/>
      <c r="AC54" s="38"/>
      <c r="AD54" s="38"/>
      <c r="AE54" s="38"/>
    </row>
    <row r="55" spans="1:31" s="2" customFormat="1" ht="25.65" customHeight="1">
      <c r="A55" s="38"/>
      <c r="B55" s="39"/>
      <c r="C55" s="32" t="s">
        <v>29</v>
      </c>
      <c r="D55" s="38"/>
      <c r="E55" s="38"/>
      <c r="F55" s="27" t="str">
        <f>IF(E18="","",E18)</f>
        <v>Vyplň údaj</v>
      </c>
      <c r="G55" s="38"/>
      <c r="H55" s="38"/>
      <c r="I55" s="121" t="s">
        <v>34</v>
      </c>
      <c r="J55" s="36" t="str">
        <f>E24</f>
        <v>ING. LUBOŠ KASPER</v>
      </c>
      <c r="K55" s="38"/>
      <c r="L55" s="120"/>
      <c r="S55" s="38"/>
      <c r="T55" s="38"/>
      <c r="U55" s="38"/>
      <c r="V55" s="38"/>
      <c r="W55" s="38"/>
      <c r="X55" s="38"/>
      <c r="Y55" s="38"/>
      <c r="Z55" s="38"/>
      <c r="AA55" s="38"/>
      <c r="AB55" s="38"/>
      <c r="AC55" s="38"/>
      <c r="AD55" s="38"/>
      <c r="AE55" s="38"/>
    </row>
    <row r="56" spans="1:31" s="2" customFormat="1" ht="10.3" customHeight="1">
      <c r="A56" s="38"/>
      <c r="B56" s="39"/>
      <c r="C56" s="38"/>
      <c r="D56" s="38"/>
      <c r="E56" s="38"/>
      <c r="F56" s="38"/>
      <c r="G56" s="38"/>
      <c r="H56" s="38"/>
      <c r="I56" s="119"/>
      <c r="J56" s="38"/>
      <c r="K56" s="38"/>
      <c r="L56" s="120"/>
      <c r="S56" s="38"/>
      <c r="T56" s="38"/>
      <c r="U56" s="38"/>
      <c r="V56" s="38"/>
      <c r="W56" s="38"/>
      <c r="X56" s="38"/>
      <c r="Y56" s="38"/>
      <c r="Z56" s="38"/>
      <c r="AA56" s="38"/>
      <c r="AB56" s="38"/>
      <c r="AC56" s="38"/>
      <c r="AD56" s="38"/>
      <c r="AE56" s="38"/>
    </row>
    <row r="57" spans="1:31" s="2" customFormat="1" ht="29.25" customHeight="1">
      <c r="A57" s="38"/>
      <c r="B57" s="39"/>
      <c r="C57" s="141" t="s">
        <v>97</v>
      </c>
      <c r="D57" s="132"/>
      <c r="E57" s="132"/>
      <c r="F57" s="132"/>
      <c r="G57" s="132"/>
      <c r="H57" s="132"/>
      <c r="I57" s="142"/>
      <c r="J57" s="143" t="s">
        <v>98</v>
      </c>
      <c r="K57" s="132"/>
      <c r="L57" s="120"/>
      <c r="S57" s="38"/>
      <c r="T57" s="38"/>
      <c r="U57" s="38"/>
      <c r="V57" s="38"/>
      <c r="W57" s="38"/>
      <c r="X57" s="38"/>
      <c r="Y57" s="38"/>
      <c r="Z57" s="38"/>
      <c r="AA57" s="38"/>
      <c r="AB57" s="38"/>
      <c r="AC57" s="38"/>
      <c r="AD57" s="38"/>
      <c r="AE57" s="38"/>
    </row>
    <row r="58" spans="1:31" s="2" customFormat="1" ht="10.3" customHeight="1">
      <c r="A58" s="38"/>
      <c r="B58" s="39"/>
      <c r="C58" s="38"/>
      <c r="D58" s="38"/>
      <c r="E58" s="38"/>
      <c r="F58" s="38"/>
      <c r="G58" s="38"/>
      <c r="H58" s="38"/>
      <c r="I58" s="119"/>
      <c r="J58" s="38"/>
      <c r="K58" s="38"/>
      <c r="L58" s="120"/>
      <c r="S58" s="38"/>
      <c r="T58" s="38"/>
      <c r="U58" s="38"/>
      <c r="V58" s="38"/>
      <c r="W58" s="38"/>
      <c r="X58" s="38"/>
      <c r="Y58" s="38"/>
      <c r="Z58" s="38"/>
      <c r="AA58" s="38"/>
      <c r="AB58" s="38"/>
      <c r="AC58" s="38"/>
      <c r="AD58" s="38"/>
      <c r="AE58" s="38"/>
    </row>
    <row r="59" spans="1:47" s="2" customFormat="1" ht="22.8" customHeight="1">
      <c r="A59" s="38"/>
      <c r="B59" s="39"/>
      <c r="C59" s="144" t="s">
        <v>70</v>
      </c>
      <c r="D59" s="38"/>
      <c r="E59" s="38"/>
      <c r="F59" s="38"/>
      <c r="G59" s="38"/>
      <c r="H59" s="38"/>
      <c r="I59" s="119"/>
      <c r="J59" s="90">
        <f>J85</f>
        <v>0</v>
      </c>
      <c r="K59" s="38"/>
      <c r="L59" s="120"/>
      <c r="S59" s="38"/>
      <c r="T59" s="38"/>
      <c r="U59" s="38"/>
      <c r="V59" s="38"/>
      <c r="W59" s="38"/>
      <c r="X59" s="38"/>
      <c r="Y59" s="38"/>
      <c r="Z59" s="38"/>
      <c r="AA59" s="38"/>
      <c r="AB59" s="38"/>
      <c r="AC59" s="38"/>
      <c r="AD59" s="38"/>
      <c r="AE59" s="38"/>
      <c r="AU59" s="19" t="s">
        <v>99</v>
      </c>
    </row>
    <row r="60" spans="1:31" s="9" customFormat="1" ht="24.95" customHeight="1">
      <c r="A60" s="9"/>
      <c r="B60" s="145"/>
      <c r="C60" s="9"/>
      <c r="D60" s="146" t="s">
        <v>100</v>
      </c>
      <c r="E60" s="147"/>
      <c r="F60" s="147"/>
      <c r="G60" s="147"/>
      <c r="H60" s="147"/>
      <c r="I60" s="148"/>
      <c r="J60" s="149">
        <f>J86</f>
        <v>0</v>
      </c>
      <c r="K60" s="9"/>
      <c r="L60" s="145"/>
      <c r="S60" s="9"/>
      <c r="T60" s="9"/>
      <c r="U60" s="9"/>
      <c r="V60" s="9"/>
      <c r="W60" s="9"/>
      <c r="X60" s="9"/>
      <c r="Y60" s="9"/>
      <c r="Z60" s="9"/>
      <c r="AA60" s="9"/>
      <c r="AB60" s="9"/>
      <c r="AC60" s="9"/>
      <c r="AD60" s="9"/>
      <c r="AE60" s="9"/>
    </row>
    <row r="61" spans="1:31" s="10" customFormat="1" ht="19.9" customHeight="1">
      <c r="A61" s="10"/>
      <c r="B61" s="150"/>
      <c r="C61" s="10"/>
      <c r="D61" s="151" t="s">
        <v>101</v>
      </c>
      <c r="E61" s="152"/>
      <c r="F61" s="152"/>
      <c r="G61" s="152"/>
      <c r="H61" s="152"/>
      <c r="I61" s="153"/>
      <c r="J61" s="154">
        <f>J87</f>
        <v>0</v>
      </c>
      <c r="K61" s="10"/>
      <c r="L61" s="150"/>
      <c r="S61" s="10"/>
      <c r="T61" s="10"/>
      <c r="U61" s="10"/>
      <c r="V61" s="10"/>
      <c r="W61" s="10"/>
      <c r="X61" s="10"/>
      <c r="Y61" s="10"/>
      <c r="Z61" s="10"/>
      <c r="AA61" s="10"/>
      <c r="AB61" s="10"/>
      <c r="AC61" s="10"/>
      <c r="AD61" s="10"/>
      <c r="AE61" s="10"/>
    </row>
    <row r="62" spans="1:31" s="9" customFormat="1" ht="24.95" customHeight="1">
      <c r="A62" s="9"/>
      <c r="B62" s="145"/>
      <c r="C62" s="9"/>
      <c r="D62" s="146" t="s">
        <v>102</v>
      </c>
      <c r="E62" s="147"/>
      <c r="F62" s="147"/>
      <c r="G62" s="147"/>
      <c r="H62" s="147"/>
      <c r="I62" s="148"/>
      <c r="J62" s="149">
        <f>J97</f>
        <v>0</v>
      </c>
      <c r="K62" s="9"/>
      <c r="L62" s="145"/>
      <c r="S62" s="9"/>
      <c r="T62" s="9"/>
      <c r="U62" s="9"/>
      <c r="V62" s="9"/>
      <c r="W62" s="9"/>
      <c r="X62" s="9"/>
      <c r="Y62" s="9"/>
      <c r="Z62" s="9"/>
      <c r="AA62" s="9"/>
      <c r="AB62" s="9"/>
      <c r="AC62" s="9"/>
      <c r="AD62" s="9"/>
      <c r="AE62" s="9"/>
    </row>
    <row r="63" spans="1:31" s="10" customFormat="1" ht="19.9" customHeight="1">
      <c r="A63" s="10"/>
      <c r="B63" s="150"/>
      <c r="C63" s="10"/>
      <c r="D63" s="151" t="s">
        <v>103</v>
      </c>
      <c r="E63" s="152"/>
      <c r="F63" s="152"/>
      <c r="G63" s="152"/>
      <c r="H63" s="152"/>
      <c r="I63" s="153"/>
      <c r="J63" s="154">
        <f>J98</f>
        <v>0</v>
      </c>
      <c r="K63" s="10"/>
      <c r="L63" s="150"/>
      <c r="S63" s="10"/>
      <c r="T63" s="10"/>
      <c r="U63" s="10"/>
      <c r="V63" s="10"/>
      <c r="W63" s="10"/>
      <c r="X63" s="10"/>
      <c r="Y63" s="10"/>
      <c r="Z63" s="10"/>
      <c r="AA63" s="10"/>
      <c r="AB63" s="10"/>
      <c r="AC63" s="10"/>
      <c r="AD63" s="10"/>
      <c r="AE63" s="10"/>
    </row>
    <row r="64" spans="1:31" s="10" customFormat="1" ht="19.9" customHeight="1">
      <c r="A64" s="10"/>
      <c r="B64" s="150"/>
      <c r="C64" s="10"/>
      <c r="D64" s="151" t="s">
        <v>104</v>
      </c>
      <c r="E64" s="152"/>
      <c r="F64" s="152"/>
      <c r="G64" s="152"/>
      <c r="H64" s="152"/>
      <c r="I64" s="153"/>
      <c r="J64" s="154">
        <f>J107</f>
        <v>0</v>
      </c>
      <c r="K64" s="10"/>
      <c r="L64" s="150"/>
      <c r="S64" s="10"/>
      <c r="T64" s="10"/>
      <c r="U64" s="10"/>
      <c r="V64" s="10"/>
      <c r="W64" s="10"/>
      <c r="X64" s="10"/>
      <c r="Y64" s="10"/>
      <c r="Z64" s="10"/>
      <c r="AA64" s="10"/>
      <c r="AB64" s="10"/>
      <c r="AC64" s="10"/>
      <c r="AD64" s="10"/>
      <c r="AE64" s="10"/>
    </row>
    <row r="65" spans="1:31" s="10" customFormat="1" ht="19.9" customHeight="1">
      <c r="A65" s="10"/>
      <c r="B65" s="150"/>
      <c r="C65" s="10"/>
      <c r="D65" s="151" t="s">
        <v>105</v>
      </c>
      <c r="E65" s="152"/>
      <c r="F65" s="152"/>
      <c r="G65" s="152"/>
      <c r="H65" s="152"/>
      <c r="I65" s="153"/>
      <c r="J65" s="154">
        <f>J222</f>
        <v>0</v>
      </c>
      <c r="K65" s="10"/>
      <c r="L65" s="150"/>
      <c r="S65" s="10"/>
      <c r="T65" s="10"/>
      <c r="U65" s="10"/>
      <c r="V65" s="10"/>
      <c r="W65" s="10"/>
      <c r="X65" s="10"/>
      <c r="Y65" s="10"/>
      <c r="Z65" s="10"/>
      <c r="AA65" s="10"/>
      <c r="AB65" s="10"/>
      <c r="AC65" s="10"/>
      <c r="AD65" s="10"/>
      <c r="AE65" s="10"/>
    </row>
    <row r="66" spans="1:31" s="2" customFormat="1" ht="21.8" customHeight="1">
      <c r="A66" s="38"/>
      <c r="B66" s="39"/>
      <c r="C66" s="38"/>
      <c r="D66" s="38"/>
      <c r="E66" s="38"/>
      <c r="F66" s="38"/>
      <c r="G66" s="38"/>
      <c r="H66" s="38"/>
      <c r="I66" s="119"/>
      <c r="J66" s="38"/>
      <c r="K66" s="38"/>
      <c r="L66" s="120"/>
      <c r="S66" s="38"/>
      <c r="T66" s="38"/>
      <c r="U66" s="38"/>
      <c r="V66" s="38"/>
      <c r="W66" s="38"/>
      <c r="X66" s="38"/>
      <c r="Y66" s="38"/>
      <c r="Z66" s="38"/>
      <c r="AA66" s="38"/>
      <c r="AB66" s="38"/>
      <c r="AC66" s="38"/>
      <c r="AD66" s="38"/>
      <c r="AE66" s="38"/>
    </row>
    <row r="67" spans="1:31" s="2" customFormat="1" ht="6.95" customHeight="1">
      <c r="A67" s="38"/>
      <c r="B67" s="55"/>
      <c r="C67" s="56"/>
      <c r="D67" s="56"/>
      <c r="E67" s="56"/>
      <c r="F67" s="56"/>
      <c r="G67" s="56"/>
      <c r="H67" s="56"/>
      <c r="I67" s="139"/>
      <c r="J67" s="56"/>
      <c r="K67" s="56"/>
      <c r="L67" s="120"/>
      <c r="S67" s="38"/>
      <c r="T67" s="38"/>
      <c r="U67" s="38"/>
      <c r="V67" s="38"/>
      <c r="W67" s="38"/>
      <c r="X67" s="38"/>
      <c r="Y67" s="38"/>
      <c r="Z67" s="38"/>
      <c r="AA67" s="38"/>
      <c r="AB67" s="38"/>
      <c r="AC67" s="38"/>
      <c r="AD67" s="38"/>
      <c r="AE67" s="38"/>
    </row>
    <row r="71" spans="1:31" s="2" customFormat="1" ht="6.95" customHeight="1">
      <c r="A71" s="38"/>
      <c r="B71" s="57"/>
      <c r="C71" s="58"/>
      <c r="D71" s="58"/>
      <c r="E71" s="58"/>
      <c r="F71" s="58"/>
      <c r="G71" s="58"/>
      <c r="H71" s="58"/>
      <c r="I71" s="140"/>
      <c r="J71" s="58"/>
      <c r="K71" s="58"/>
      <c r="L71" s="120"/>
      <c r="S71" s="38"/>
      <c r="T71" s="38"/>
      <c r="U71" s="38"/>
      <c r="V71" s="38"/>
      <c r="W71" s="38"/>
      <c r="X71" s="38"/>
      <c r="Y71" s="38"/>
      <c r="Z71" s="38"/>
      <c r="AA71" s="38"/>
      <c r="AB71" s="38"/>
      <c r="AC71" s="38"/>
      <c r="AD71" s="38"/>
      <c r="AE71" s="38"/>
    </row>
    <row r="72" spans="1:31" s="2" customFormat="1" ht="24.95" customHeight="1">
      <c r="A72" s="38"/>
      <c r="B72" s="39"/>
      <c r="C72" s="23" t="s">
        <v>106</v>
      </c>
      <c r="D72" s="38"/>
      <c r="E72" s="38"/>
      <c r="F72" s="38"/>
      <c r="G72" s="38"/>
      <c r="H72" s="38"/>
      <c r="I72" s="119"/>
      <c r="J72" s="38"/>
      <c r="K72" s="38"/>
      <c r="L72" s="120"/>
      <c r="S72" s="38"/>
      <c r="T72" s="38"/>
      <c r="U72" s="38"/>
      <c r="V72" s="38"/>
      <c r="W72" s="38"/>
      <c r="X72" s="38"/>
      <c r="Y72" s="38"/>
      <c r="Z72" s="38"/>
      <c r="AA72" s="38"/>
      <c r="AB72" s="38"/>
      <c r="AC72" s="38"/>
      <c r="AD72" s="38"/>
      <c r="AE72" s="38"/>
    </row>
    <row r="73" spans="1:31" s="2" customFormat="1" ht="6.95" customHeight="1">
      <c r="A73" s="38"/>
      <c r="B73" s="39"/>
      <c r="C73" s="38"/>
      <c r="D73" s="38"/>
      <c r="E73" s="38"/>
      <c r="F73" s="38"/>
      <c r="G73" s="38"/>
      <c r="H73" s="38"/>
      <c r="I73" s="119"/>
      <c r="J73" s="38"/>
      <c r="K73" s="38"/>
      <c r="L73" s="120"/>
      <c r="S73" s="38"/>
      <c r="T73" s="38"/>
      <c r="U73" s="38"/>
      <c r="V73" s="38"/>
      <c r="W73" s="38"/>
      <c r="X73" s="38"/>
      <c r="Y73" s="38"/>
      <c r="Z73" s="38"/>
      <c r="AA73" s="38"/>
      <c r="AB73" s="38"/>
      <c r="AC73" s="38"/>
      <c r="AD73" s="38"/>
      <c r="AE73" s="38"/>
    </row>
    <row r="74" spans="1:31" s="2" customFormat="1" ht="12" customHeight="1">
      <c r="A74" s="38"/>
      <c r="B74" s="39"/>
      <c r="C74" s="32" t="s">
        <v>17</v>
      </c>
      <c r="D74" s="38"/>
      <c r="E74" s="38"/>
      <c r="F74" s="38"/>
      <c r="G74" s="38"/>
      <c r="H74" s="38"/>
      <c r="I74" s="119"/>
      <c r="J74" s="38"/>
      <c r="K74" s="38"/>
      <c r="L74" s="120"/>
      <c r="S74" s="38"/>
      <c r="T74" s="38"/>
      <c r="U74" s="38"/>
      <c r="V74" s="38"/>
      <c r="W74" s="38"/>
      <c r="X74" s="38"/>
      <c r="Y74" s="38"/>
      <c r="Z74" s="38"/>
      <c r="AA74" s="38"/>
      <c r="AB74" s="38"/>
      <c r="AC74" s="38"/>
      <c r="AD74" s="38"/>
      <c r="AE74" s="38"/>
    </row>
    <row r="75" spans="1:31" s="2" customFormat="1" ht="16.5" customHeight="1">
      <c r="A75" s="38"/>
      <c r="B75" s="39"/>
      <c r="C75" s="38"/>
      <c r="D75" s="38"/>
      <c r="E75" s="118" t="str">
        <f>E7</f>
        <v>ON JIČÍN - VÝMĚNA PODLAHOVÝCH KRYTIN</v>
      </c>
      <c r="F75" s="32"/>
      <c r="G75" s="32"/>
      <c r="H75" s="32"/>
      <c r="I75" s="119"/>
      <c r="J75" s="38"/>
      <c r="K75" s="38"/>
      <c r="L75" s="120"/>
      <c r="S75" s="38"/>
      <c r="T75" s="38"/>
      <c r="U75" s="38"/>
      <c r="V75" s="38"/>
      <c r="W75" s="38"/>
      <c r="X75" s="38"/>
      <c r="Y75" s="38"/>
      <c r="Z75" s="38"/>
      <c r="AA75" s="38"/>
      <c r="AB75" s="38"/>
      <c r="AC75" s="38"/>
      <c r="AD75" s="38"/>
      <c r="AE75" s="38"/>
    </row>
    <row r="76" spans="1:31" s="2" customFormat="1" ht="12" customHeight="1">
      <c r="A76" s="38"/>
      <c r="B76" s="39"/>
      <c r="C76" s="32" t="s">
        <v>94</v>
      </c>
      <c r="D76" s="38"/>
      <c r="E76" s="38"/>
      <c r="F76" s="38"/>
      <c r="G76" s="38"/>
      <c r="H76" s="38"/>
      <c r="I76" s="119"/>
      <c r="J76" s="38"/>
      <c r="K76" s="38"/>
      <c r="L76" s="120"/>
      <c r="S76" s="38"/>
      <c r="T76" s="38"/>
      <c r="U76" s="38"/>
      <c r="V76" s="38"/>
      <c r="W76" s="38"/>
      <c r="X76" s="38"/>
      <c r="Y76" s="38"/>
      <c r="Z76" s="38"/>
      <c r="AA76" s="38"/>
      <c r="AB76" s="38"/>
      <c r="AC76" s="38"/>
      <c r="AD76" s="38"/>
      <c r="AE76" s="38"/>
    </row>
    <row r="77" spans="1:31" s="2" customFormat="1" ht="16.5" customHeight="1">
      <c r="A77" s="38"/>
      <c r="B77" s="39"/>
      <c r="C77" s="38"/>
      <c r="D77" s="38"/>
      <c r="E77" s="62" t="str">
        <f>E9</f>
        <v>03 - VÝMĚNA PDLAHOVÝCH KRYTIN - CHIRURGIE-STANICE B - 3..NP- POO B</v>
      </c>
      <c r="F77" s="38"/>
      <c r="G77" s="38"/>
      <c r="H77" s="38"/>
      <c r="I77" s="119"/>
      <c r="J77" s="38"/>
      <c r="K77" s="38"/>
      <c r="L77" s="120"/>
      <c r="S77" s="38"/>
      <c r="T77" s="38"/>
      <c r="U77" s="38"/>
      <c r="V77" s="38"/>
      <c r="W77" s="38"/>
      <c r="X77" s="38"/>
      <c r="Y77" s="38"/>
      <c r="Z77" s="38"/>
      <c r="AA77" s="38"/>
      <c r="AB77" s="38"/>
      <c r="AC77" s="38"/>
      <c r="AD77" s="38"/>
      <c r="AE77" s="38"/>
    </row>
    <row r="78" spans="1:31" s="2" customFormat="1" ht="6.95" customHeight="1">
      <c r="A78" s="38"/>
      <c r="B78" s="39"/>
      <c r="C78" s="38"/>
      <c r="D78" s="38"/>
      <c r="E78" s="38"/>
      <c r="F78" s="38"/>
      <c r="G78" s="38"/>
      <c r="H78" s="38"/>
      <c r="I78" s="119"/>
      <c r="J78" s="38"/>
      <c r="K78" s="38"/>
      <c r="L78" s="120"/>
      <c r="S78" s="38"/>
      <c r="T78" s="38"/>
      <c r="U78" s="38"/>
      <c r="V78" s="38"/>
      <c r="W78" s="38"/>
      <c r="X78" s="38"/>
      <c r="Y78" s="38"/>
      <c r="Z78" s="38"/>
      <c r="AA78" s="38"/>
      <c r="AB78" s="38"/>
      <c r="AC78" s="38"/>
      <c r="AD78" s="38"/>
      <c r="AE78" s="38"/>
    </row>
    <row r="79" spans="1:31" s="2" customFormat="1" ht="12" customHeight="1">
      <c r="A79" s="38"/>
      <c r="B79" s="39"/>
      <c r="C79" s="32" t="s">
        <v>21</v>
      </c>
      <c r="D79" s="38"/>
      <c r="E79" s="38"/>
      <c r="F79" s="27" t="str">
        <f>F12</f>
        <v>JIČÍN</v>
      </c>
      <c r="G79" s="38"/>
      <c r="H79" s="38"/>
      <c r="I79" s="121" t="s">
        <v>23</v>
      </c>
      <c r="J79" s="64" t="str">
        <f>IF(J12="","",J12)</f>
        <v>29. 3. 2020</v>
      </c>
      <c r="K79" s="38"/>
      <c r="L79" s="120"/>
      <c r="S79" s="38"/>
      <c r="T79" s="38"/>
      <c r="U79" s="38"/>
      <c r="V79" s="38"/>
      <c r="W79" s="38"/>
      <c r="X79" s="38"/>
      <c r="Y79" s="38"/>
      <c r="Z79" s="38"/>
      <c r="AA79" s="38"/>
      <c r="AB79" s="38"/>
      <c r="AC79" s="38"/>
      <c r="AD79" s="38"/>
      <c r="AE79" s="38"/>
    </row>
    <row r="80" spans="1:31" s="2" customFormat="1" ht="6.95" customHeight="1">
      <c r="A80" s="38"/>
      <c r="B80" s="39"/>
      <c r="C80" s="38"/>
      <c r="D80" s="38"/>
      <c r="E80" s="38"/>
      <c r="F80" s="38"/>
      <c r="G80" s="38"/>
      <c r="H80" s="38"/>
      <c r="I80" s="119"/>
      <c r="J80" s="38"/>
      <c r="K80" s="38"/>
      <c r="L80" s="120"/>
      <c r="S80" s="38"/>
      <c r="T80" s="38"/>
      <c r="U80" s="38"/>
      <c r="V80" s="38"/>
      <c r="W80" s="38"/>
      <c r="X80" s="38"/>
      <c r="Y80" s="38"/>
      <c r="Z80" s="38"/>
      <c r="AA80" s="38"/>
      <c r="AB80" s="38"/>
      <c r="AC80" s="38"/>
      <c r="AD80" s="38"/>
      <c r="AE80" s="38"/>
    </row>
    <row r="81" spans="1:31" s="2" customFormat="1" ht="15.15" customHeight="1">
      <c r="A81" s="38"/>
      <c r="B81" s="39"/>
      <c r="C81" s="32" t="s">
        <v>25</v>
      </c>
      <c r="D81" s="38"/>
      <c r="E81" s="38"/>
      <c r="F81" s="27" t="str">
        <f>E15</f>
        <v>KRÁLOVÉHRADECKÝ KRAJ</v>
      </c>
      <c r="G81" s="38"/>
      <c r="H81" s="38"/>
      <c r="I81" s="121" t="s">
        <v>31</v>
      </c>
      <c r="J81" s="36" t="str">
        <f>E21</f>
        <v>-----</v>
      </c>
      <c r="K81" s="38"/>
      <c r="L81" s="120"/>
      <c r="S81" s="38"/>
      <c r="T81" s="38"/>
      <c r="U81" s="38"/>
      <c r="V81" s="38"/>
      <c r="W81" s="38"/>
      <c r="X81" s="38"/>
      <c r="Y81" s="38"/>
      <c r="Z81" s="38"/>
      <c r="AA81" s="38"/>
      <c r="AB81" s="38"/>
      <c r="AC81" s="38"/>
      <c r="AD81" s="38"/>
      <c r="AE81" s="38"/>
    </row>
    <row r="82" spans="1:31" s="2" customFormat="1" ht="25.65" customHeight="1">
      <c r="A82" s="38"/>
      <c r="B82" s="39"/>
      <c r="C82" s="32" t="s">
        <v>29</v>
      </c>
      <c r="D82" s="38"/>
      <c r="E82" s="38"/>
      <c r="F82" s="27" t="str">
        <f>IF(E18="","",E18)</f>
        <v>Vyplň údaj</v>
      </c>
      <c r="G82" s="38"/>
      <c r="H82" s="38"/>
      <c r="I82" s="121" t="s">
        <v>34</v>
      </c>
      <c r="J82" s="36" t="str">
        <f>E24</f>
        <v>ING. LUBOŠ KASPER</v>
      </c>
      <c r="K82" s="38"/>
      <c r="L82" s="120"/>
      <c r="S82" s="38"/>
      <c r="T82" s="38"/>
      <c r="U82" s="38"/>
      <c r="V82" s="38"/>
      <c r="W82" s="38"/>
      <c r="X82" s="38"/>
      <c r="Y82" s="38"/>
      <c r="Z82" s="38"/>
      <c r="AA82" s="38"/>
      <c r="AB82" s="38"/>
      <c r="AC82" s="38"/>
      <c r="AD82" s="38"/>
      <c r="AE82" s="38"/>
    </row>
    <row r="83" spans="1:31" s="2" customFormat="1" ht="10.3" customHeight="1">
      <c r="A83" s="38"/>
      <c r="B83" s="39"/>
      <c r="C83" s="38"/>
      <c r="D83" s="38"/>
      <c r="E83" s="38"/>
      <c r="F83" s="38"/>
      <c r="G83" s="38"/>
      <c r="H83" s="38"/>
      <c r="I83" s="119"/>
      <c r="J83" s="38"/>
      <c r="K83" s="38"/>
      <c r="L83" s="120"/>
      <c r="S83" s="38"/>
      <c r="T83" s="38"/>
      <c r="U83" s="38"/>
      <c r="V83" s="38"/>
      <c r="W83" s="38"/>
      <c r="X83" s="38"/>
      <c r="Y83" s="38"/>
      <c r="Z83" s="38"/>
      <c r="AA83" s="38"/>
      <c r="AB83" s="38"/>
      <c r="AC83" s="38"/>
      <c r="AD83" s="38"/>
      <c r="AE83" s="38"/>
    </row>
    <row r="84" spans="1:31" s="11" customFormat="1" ht="29.25" customHeight="1">
      <c r="A84" s="155"/>
      <c r="B84" s="156"/>
      <c r="C84" s="157" t="s">
        <v>107</v>
      </c>
      <c r="D84" s="158" t="s">
        <v>57</v>
      </c>
      <c r="E84" s="158" t="s">
        <v>53</v>
      </c>
      <c r="F84" s="158" t="s">
        <v>54</v>
      </c>
      <c r="G84" s="158" t="s">
        <v>108</v>
      </c>
      <c r="H84" s="158" t="s">
        <v>109</v>
      </c>
      <c r="I84" s="159" t="s">
        <v>110</v>
      </c>
      <c r="J84" s="158" t="s">
        <v>98</v>
      </c>
      <c r="K84" s="160" t="s">
        <v>111</v>
      </c>
      <c r="L84" s="161"/>
      <c r="M84" s="80" t="s">
        <v>3</v>
      </c>
      <c r="N84" s="81" t="s">
        <v>42</v>
      </c>
      <c r="O84" s="81" t="s">
        <v>112</v>
      </c>
      <c r="P84" s="81" t="s">
        <v>113</v>
      </c>
      <c r="Q84" s="81" t="s">
        <v>114</v>
      </c>
      <c r="R84" s="81" t="s">
        <v>115</v>
      </c>
      <c r="S84" s="81" t="s">
        <v>116</v>
      </c>
      <c r="T84" s="82" t="s">
        <v>117</v>
      </c>
      <c r="U84" s="155"/>
      <c r="V84" s="155"/>
      <c r="W84" s="155"/>
      <c r="X84" s="155"/>
      <c r="Y84" s="155"/>
      <c r="Z84" s="155"/>
      <c r="AA84" s="155"/>
      <c r="AB84" s="155"/>
      <c r="AC84" s="155"/>
      <c r="AD84" s="155"/>
      <c r="AE84" s="155"/>
    </row>
    <row r="85" spans="1:63" s="2" customFormat="1" ht="22.8" customHeight="1">
      <c r="A85" s="38"/>
      <c r="B85" s="39"/>
      <c r="C85" s="87" t="s">
        <v>118</v>
      </c>
      <c r="D85" s="38"/>
      <c r="E85" s="38"/>
      <c r="F85" s="38"/>
      <c r="G85" s="38"/>
      <c r="H85" s="38"/>
      <c r="I85" s="119"/>
      <c r="J85" s="162">
        <f>BK85</f>
        <v>0</v>
      </c>
      <c r="K85" s="38"/>
      <c r="L85" s="39"/>
      <c r="M85" s="83"/>
      <c r="N85" s="68"/>
      <c r="O85" s="84"/>
      <c r="P85" s="163">
        <f>P86+P97</f>
        <v>0</v>
      </c>
      <c r="Q85" s="84"/>
      <c r="R85" s="163">
        <f>R86+R97</f>
        <v>8.91826166</v>
      </c>
      <c r="S85" s="84"/>
      <c r="T85" s="164">
        <f>T86+T97</f>
        <v>2.523021</v>
      </c>
      <c r="U85" s="38"/>
      <c r="V85" s="38"/>
      <c r="W85" s="38"/>
      <c r="X85" s="38"/>
      <c r="Y85" s="38"/>
      <c r="Z85" s="38"/>
      <c r="AA85" s="38"/>
      <c r="AB85" s="38"/>
      <c r="AC85" s="38"/>
      <c r="AD85" s="38"/>
      <c r="AE85" s="38"/>
      <c r="AT85" s="19" t="s">
        <v>71</v>
      </c>
      <c r="AU85" s="19" t="s">
        <v>99</v>
      </c>
      <c r="BK85" s="165">
        <f>BK86+BK97</f>
        <v>0</v>
      </c>
    </row>
    <row r="86" spans="1:63" s="12" customFormat="1" ht="25.9" customHeight="1">
      <c r="A86" s="12"/>
      <c r="B86" s="166"/>
      <c r="C86" s="12"/>
      <c r="D86" s="167" t="s">
        <v>71</v>
      </c>
      <c r="E86" s="168" t="s">
        <v>119</v>
      </c>
      <c r="F86" s="168" t="s">
        <v>120</v>
      </c>
      <c r="G86" s="12"/>
      <c r="H86" s="12"/>
      <c r="I86" s="169"/>
      <c r="J86" s="170">
        <f>BK86</f>
        <v>0</v>
      </c>
      <c r="K86" s="12"/>
      <c r="L86" s="166"/>
      <c r="M86" s="171"/>
      <c r="N86" s="172"/>
      <c r="O86" s="172"/>
      <c r="P86" s="173">
        <f>P87</f>
        <v>0</v>
      </c>
      <c r="Q86" s="172"/>
      <c r="R86" s="173">
        <f>R87</f>
        <v>0</v>
      </c>
      <c r="S86" s="172"/>
      <c r="T86" s="174">
        <f>T87</f>
        <v>0</v>
      </c>
      <c r="U86" s="12"/>
      <c r="V86" s="12"/>
      <c r="W86" s="12"/>
      <c r="X86" s="12"/>
      <c r="Y86" s="12"/>
      <c r="Z86" s="12"/>
      <c r="AA86" s="12"/>
      <c r="AB86" s="12"/>
      <c r="AC86" s="12"/>
      <c r="AD86" s="12"/>
      <c r="AE86" s="12"/>
      <c r="AR86" s="167" t="s">
        <v>80</v>
      </c>
      <c r="AT86" s="175" t="s">
        <v>71</v>
      </c>
      <c r="AU86" s="175" t="s">
        <v>72</v>
      </c>
      <c r="AY86" s="167" t="s">
        <v>121</v>
      </c>
      <c r="BK86" s="176">
        <f>BK87</f>
        <v>0</v>
      </c>
    </row>
    <row r="87" spans="1:63" s="12" customFormat="1" ht="22.8" customHeight="1">
      <c r="A87" s="12"/>
      <c r="B87" s="166"/>
      <c r="C87" s="12"/>
      <c r="D87" s="167" t="s">
        <v>71</v>
      </c>
      <c r="E87" s="177" t="s">
        <v>122</v>
      </c>
      <c r="F87" s="177" t="s">
        <v>123</v>
      </c>
      <c r="G87" s="12"/>
      <c r="H87" s="12"/>
      <c r="I87" s="169"/>
      <c r="J87" s="178">
        <f>BK87</f>
        <v>0</v>
      </c>
      <c r="K87" s="12"/>
      <c r="L87" s="166"/>
      <c r="M87" s="171"/>
      <c r="N87" s="172"/>
      <c r="O87" s="172"/>
      <c r="P87" s="173">
        <f>SUM(P88:P96)</f>
        <v>0</v>
      </c>
      <c r="Q87" s="172"/>
      <c r="R87" s="173">
        <f>SUM(R88:R96)</f>
        <v>0</v>
      </c>
      <c r="S87" s="172"/>
      <c r="T87" s="174">
        <f>SUM(T88:T96)</f>
        <v>0</v>
      </c>
      <c r="U87" s="12"/>
      <c r="V87" s="12"/>
      <c r="W87" s="12"/>
      <c r="X87" s="12"/>
      <c r="Y87" s="12"/>
      <c r="Z87" s="12"/>
      <c r="AA87" s="12"/>
      <c r="AB87" s="12"/>
      <c r="AC87" s="12"/>
      <c r="AD87" s="12"/>
      <c r="AE87" s="12"/>
      <c r="AR87" s="167" t="s">
        <v>80</v>
      </c>
      <c r="AT87" s="175" t="s">
        <v>71</v>
      </c>
      <c r="AU87" s="175" t="s">
        <v>80</v>
      </c>
      <c r="AY87" s="167" t="s">
        <v>121</v>
      </c>
      <c r="BK87" s="176">
        <f>SUM(BK88:BK96)</f>
        <v>0</v>
      </c>
    </row>
    <row r="88" spans="1:65" s="2" customFormat="1" ht="21.75" customHeight="1">
      <c r="A88" s="38"/>
      <c r="B88" s="179"/>
      <c r="C88" s="180" t="s">
        <v>80</v>
      </c>
      <c r="D88" s="180" t="s">
        <v>124</v>
      </c>
      <c r="E88" s="181" t="s">
        <v>398</v>
      </c>
      <c r="F88" s="182" t="s">
        <v>399</v>
      </c>
      <c r="G88" s="183" t="s">
        <v>127</v>
      </c>
      <c r="H88" s="184">
        <v>2.523</v>
      </c>
      <c r="I88" s="185"/>
      <c r="J88" s="186">
        <f>ROUND(I88*H88,2)</f>
        <v>0</v>
      </c>
      <c r="K88" s="182" t="s">
        <v>128</v>
      </c>
      <c r="L88" s="39"/>
      <c r="M88" s="187" t="s">
        <v>3</v>
      </c>
      <c r="N88" s="188" t="s">
        <v>43</v>
      </c>
      <c r="O88" s="72"/>
      <c r="P88" s="189">
        <f>O88*H88</f>
        <v>0</v>
      </c>
      <c r="Q88" s="189">
        <v>0</v>
      </c>
      <c r="R88" s="189">
        <f>Q88*H88</f>
        <v>0</v>
      </c>
      <c r="S88" s="189">
        <v>0</v>
      </c>
      <c r="T88" s="190">
        <f>S88*H88</f>
        <v>0</v>
      </c>
      <c r="U88" s="38"/>
      <c r="V88" s="38"/>
      <c r="W88" s="38"/>
      <c r="X88" s="38"/>
      <c r="Y88" s="38"/>
      <c r="Z88" s="38"/>
      <c r="AA88" s="38"/>
      <c r="AB88" s="38"/>
      <c r="AC88" s="38"/>
      <c r="AD88" s="38"/>
      <c r="AE88" s="38"/>
      <c r="AR88" s="191" t="s">
        <v>129</v>
      </c>
      <c r="AT88" s="191" t="s">
        <v>124</v>
      </c>
      <c r="AU88" s="191" t="s">
        <v>82</v>
      </c>
      <c r="AY88" s="19" t="s">
        <v>121</v>
      </c>
      <c r="BE88" s="192">
        <f>IF(N88="základní",J88,0)</f>
        <v>0</v>
      </c>
      <c r="BF88" s="192">
        <f>IF(N88="snížená",J88,0)</f>
        <v>0</v>
      </c>
      <c r="BG88" s="192">
        <f>IF(N88="zákl. přenesená",J88,0)</f>
        <v>0</v>
      </c>
      <c r="BH88" s="192">
        <f>IF(N88="sníž. přenesená",J88,0)</f>
        <v>0</v>
      </c>
      <c r="BI88" s="192">
        <f>IF(N88="nulová",J88,0)</f>
        <v>0</v>
      </c>
      <c r="BJ88" s="19" t="s">
        <v>80</v>
      </c>
      <c r="BK88" s="192">
        <f>ROUND(I88*H88,2)</f>
        <v>0</v>
      </c>
      <c r="BL88" s="19" t="s">
        <v>129</v>
      </c>
      <c r="BM88" s="191" t="s">
        <v>400</v>
      </c>
    </row>
    <row r="89" spans="1:47" s="2" customFormat="1" ht="12">
      <c r="A89" s="38"/>
      <c r="B89" s="39"/>
      <c r="C89" s="38"/>
      <c r="D89" s="193" t="s">
        <v>131</v>
      </c>
      <c r="E89" s="38"/>
      <c r="F89" s="194" t="s">
        <v>132</v>
      </c>
      <c r="G89" s="38"/>
      <c r="H89" s="38"/>
      <c r="I89" s="119"/>
      <c r="J89" s="38"/>
      <c r="K89" s="38"/>
      <c r="L89" s="39"/>
      <c r="M89" s="195"/>
      <c r="N89" s="196"/>
      <c r="O89" s="72"/>
      <c r="P89" s="72"/>
      <c r="Q89" s="72"/>
      <c r="R89" s="72"/>
      <c r="S89" s="72"/>
      <c r="T89" s="73"/>
      <c r="U89" s="38"/>
      <c r="V89" s="38"/>
      <c r="W89" s="38"/>
      <c r="X89" s="38"/>
      <c r="Y89" s="38"/>
      <c r="Z89" s="38"/>
      <c r="AA89" s="38"/>
      <c r="AB89" s="38"/>
      <c r="AC89" s="38"/>
      <c r="AD89" s="38"/>
      <c r="AE89" s="38"/>
      <c r="AT89" s="19" t="s">
        <v>131</v>
      </c>
      <c r="AU89" s="19" t="s">
        <v>82</v>
      </c>
    </row>
    <row r="90" spans="1:65" s="2" customFormat="1" ht="16.5" customHeight="1">
      <c r="A90" s="38"/>
      <c r="B90" s="179"/>
      <c r="C90" s="180" t="s">
        <v>82</v>
      </c>
      <c r="D90" s="180" t="s">
        <v>124</v>
      </c>
      <c r="E90" s="181" t="s">
        <v>133</v>
      </c>
      <c r="F90" s="182" t="s">
        <v>134</v>
      </c>
      <c r="G90" s="183" t="s">
        <v>127</v>
      </c>
      <c r="H90" s="184">
        <v>2.523</v>
      </c>
      <c r="I90" s="185"/>
      <c r="J90" s="186">
        <f>ROUND(I90*H90,2)</f>
        <v>0</v>
      </c>
      <c r="K90" s="182" t="s">
        <v>128</v>
      </c>
      <c r="L90" s="39"/>
      <c r="M90" s="187" t="s">
        <v>3</v>
      </c>
      <c r="N90" s="188" t="s">
        <v>43</v>
      </c>
      <c r="O90" s="72"/>
      <c r="P90" s="189">
        <f>O90*H90</f>
        <v>0</v>
      </c>
      <c r="Q90" s="189">
        <v>0</v>
      </c>
      <c r="R90" s="189">
        <f>Q90*H90</f>
        <v>0</v>
      </c>
      <c r="S90" s="189">
        <v>0</v>
      </c>
      <c r="T90" s="190">
        <f>S90*H90</f>
        <v>0</v>
      </c>
      <c r="U90" s="38"/>
      <c r="V90" s="38"/>
      <c r="W90" s="38"/>
      <c r="X90" s="38"/>
      <c r="Y90" s="38"/>
      <c r="Z90" s="38"/>
      <c r="AA90" s="38"/>
      <c r="AB90" s="38"/>
      <c r="AC90" s="38"/>
      <c r="AD90" s="38"/>
      <c r="AE90" s="38"/>
      <c r="AR90" s="191" t="s">
        <v>129</v>
      </c>
      <c r="AT90" s="191" t="s">
        <v>124</v>
      </c>
      <c r="AU90" s="191" t="s">
        <v>82</v>
      </c>
      <c r="AY90" s="19" t="s">
        <v>121</v>
      </c>
      <c r="BE90" s="192">
        <f>IF(N90="základní",J90,0)</f>
        <v>0</v>
      </c>
      <c r="BF90" s="192">
        <f>IF(N90="snížená",J90,0)</f>
        <v>0</v>
      </c>
      <c r="BG90" s="192">
        <f>IF(N90="zákl. přenesená",J90,0)</f>
        <v>0</v>
      </c>
      <c r="BH90" s="192">
        <f>IF(N90="sníž. přenesená",J90,0)</f>
        <v>0</v>
      </c>
      <c r="BI90" s="192">
        <f>IF(N90="nulová",J90,0)</f>
        <v>0</v>
      </c>
      <c r="BJ90" s="19" t="s">
        <v>80</v>
      </c>
      <c r="BK90" s="192">
        <f>ROUND(I90*H90,2)</f>
        <v>0</v>
      </c>
      <c r="BL90" s="19" t="s">
        <v>129</v>
      </c>
      <c r="BM90" s="191" t="s">
        <v>135</v>
      </c>
    </row>
    <row r="91" spans="1:47" s="2" customFormat="1" ht="12">
      <c r="A91" s="38"/>
      <c r="B91" s="39"/>
      <c r="C91" s="38"/>
      <c r="D91" s="193" t="s">
        <v>131</v>
      </c>
      <c r="E91" s="38"/>
      <c r="F91" s="194" t="s">
        <v>136</v>
      </c>
      <c r="G91" s="38"/>
      <c r="H91" s="38"/>
      <c r="I91" s="119"/>
      <c r="J91" s="38"/>
      <c r="K91" s="38"/>
      <c r="L91" s="39"/>
      <c r="M91" s="195"/>
      <c r="N91" s="196"/>
      <c r="O91" s="72"/>
      <c r="P91" s="72"/>
      <c r="Q91" s="72"/>
      <c r="R91" s="72"/>
      <c r="S91" s="72"/>
      <c r="T91" s="73"/>
      <c r="U91" s="38"/>
      <c r="V91" s="38"/>
      <c r="W91" s="38"/>
      <c r="X91" s="38"/>
      <c r="Y91" s="38"/>
      <c r="Z91" s="38"/>
      <c r="AA91" s="38"/>
      <c r="AB91" s="38"/>
      <c r="AC91" s="38"/>
      <c r="AD91" s="38"/>
      <c r="AE91" s="38"/>
      <c r="AT91" s="19" t="s">
        <v>131</v>
      </c>
      <c r="AU91" s="19" t="s">
        <v>82</v>
      </c>
    </row>
    <row r="92" spans="1:65" s="2" customFormat="1" ht="21.75" customHeight="1">
      <c r="A92" s="38"/>
      <c r="B92" s="179"/>
      <c r="C92" s="180" t="s">
        <v>137</v>
      </c>
      <c r="D92" s="180" t="s">
        <v>124</v>
      </c>
      <c r="E92" s="181" t="s">
        <v>138</v>
      </c>
      <c r="F92" s="182" t="s">
        <v>139</v>
      </c>
      <c r="G92" s="183" t="s">
        <v>127</v>
      </c>
      <c r="H92" s="184">
        <v>12.615</v>
      </c>
      <c r="I92" s="185"/>
      <c r="J92" s="186">
        <f>ROUND(I92*H92,2)</f>
        <v>0</v>
      </c>
      <c r="K92" s="182" t="s">
        <v>128</v>
      </c>
      <c r="L92" s="39"/>
      <c r="M92" s="187" t="s">
        <v>3</v>
      </c>
      <c r="N92" s="188" t="s">
        <v>43</v>
      </c>
      <c r="O92" s="72"/>
      <c r="P92" s="189">
        <f>O92*H92</f>
        <v>0</v>
      </c>
      <c r="Q92" s="189">
        <v>0</v>
      </c>
      <c r="R92" s="189">
        <f>Q92*H92</f>
        <v>0</v>
      </c>
      <c r="S92" s="189">
        <v>0</v>
      </c>
      <c r="T92" s="190">
        <f>S92*H92</f>
        <v>0</v>
      </c>
      <c r="U92" s="38"/>
      <c r="V92" s="38"/>
      <c r="W92" s="38"/>
      <c r="X92" s="38"/>
      <c r="Y92" s="38"/>
      <c r="Z92" s="38"/>
      <c r="AA92" s="38"/>
      <c r="AB92" s="38"/>
      <c r="AC92" s="38"/>
      <c r="AD92" s="38"/>
      <c r="AE92" s="38"/>
      <c r="AR92" s="191" t="s">
        <v>129</v>
      </c>
      <c r="AT92" s="191" t="s">
        <v>124</v>
      </c>
      <c r="AU92" s="191" t="s">
        <v>82</v>
      </c>
      <c r="AY92" s="19" t="s">
        <v>121</v>
      </c>
      <c r="BE92" s="192">
        <f>IF(N92="základní",J92,0)</f>
        <v>0</v>
      </c>
      <c r="BF92" s="192">
        <f>IF(N92="snížená",J92,0)</f>
        <v>0</v>
      </c>
      <c r="BG92" s="192">
        <f>IF(N92="zákl. přenesená",J92,0)</f>
        <v>0</v>
      </c>
      <c r="BH92" s="192">
        <f>IF(N92="sníž. přenesená",J92,0)</f>
        <v>0</v>
      </c>
      <c r="BI92" s="192">
        <f>IF(N92="nulová",J92,0)</f>
        <v>0</v>
      </c>
      <c r="BJ92" s="19" t="s">
        <v>80</v>
      </c>
      <c r="BK92" s="192">
        <f>ROUND(I92*H92,2)</f>
        <v>0</v>
      </c>
      <c r="BL92" s="19" t="s">
        <v>129</v>
      </c>
      <c r="BM92" s="191" t="s">
        <v>140</v>
      </c>
    </row>
    <row r="93" spans="1:47" s="2" customFormat="1" ht="12">
      <c r="A93" s="38"/>
      <c r="B93" s="39"/>
      <c r="C93" s="38"/>
      <c r="D93" s="193" t="s">
        <v>131</v>
      </c>
      <c r="E93" s="38"/>
      <c r="F93" s="194" t="s">
        <v>136</v>
      </c>
      <c r="G93" s="38"/>
      <c r="H93" s="38"/>
      <c r="I93" s="119"/>
      <c r="J93" s="38"/>
      <c r="K93" s="38"/>
      <c r="L93" s="39"/>
      <c r="M93" s="195"/>
      <c r="N93" s="196"/>
      <c r="O93" s="72"/>
      <c r="P93" s="72"/>
      <c r="Q93" s="72"/>
      <c r="R93" s="72"/>
      <c r="S93" s="72"/>
      <c r="T93" s="73"/>
      <c r="U93" s="38"/>
      <c r="V93" s="38"/>
      <c r="W93" s="38"/>
      <c r="X93" s="38"/>
      <c r="Y93" s="38"/>
      <c r="Z93" s="38"/>
      <c r="AA93" s="38"/>
      <c r="AB93" s="38"/>
      <c r="AC93" s="38"/>
      <c r="AD93" s="38"/>
      <c r="AE93" s="38"/>
      <c r="AT93" s="19" t="s">
        <v>131</v>
      </c>
      <c r="AU93" s="19" t="s">
        <v>82</v>
      </c>
    </row>
    <row r="94" spans="1:51" s="13" customFormat="1" ht="12">
      <c r="A94" s="13"/>
      <c r="B94" s="197"/>
      <c r="C94" s="13"/>
      <c r="D94" s="193" t="s">
        <v>141</v>
      </c>
      <c r="E94" s="13"/>
      <c r="F94" s="198" t="s">
        <v>401</v>
      </c>
      <c r="G94" s="13"/>
      <c r="H94" s="199">
        <v>12.615</v>
      </c>
      <c r="I94" s="200"/>
      <c r="J94" s="13"/>
      <c r="K94" s="13"/>
      <c r="L94" s="197"/>
      <c r="M94" s="201"/>
      <c r="N94" s="202"/>
      <c r="O94" s="202"/>
      <c r="P94" s="202"/>
      <c r="Q94" s="202"/>
      <c r="R94" s="202"/>
      <c r="S94" s="202"/>
      <c r="T94" s="203"/>
      <c r="U94" s="13"/>
      <c r="V94" s="13"/>
      <c r="W94" s="13"/>
      <c r="X94" s="13"/>
      <c r="Y94" s="13"/>
      <c r="Z94" s="13"/>
      <c r="AA94" s="13"/>
      <c r="AB94" s="13"/>
      <c r="AC94" s="13"/>
      <c r="AD94" s="13"/>
      <c r="AE94" s="13"/>
      <c r="AT94" s="204" t="s">
        <v>141</v>
      </c>
      <c r="AU94" s="204" t="s">
        <v>82</v>
      </c>
      <c r="AV94" s="13" t="s">
        <v>82</v>
      </c>
      <c r="AW94" s="13" t="s">
        <v>4</v>
      </c>
      <c r="AX94" s="13" t="s">
        <v>80</v>
      </c>
      <c r="AY94" s="204" t="s">
        <v>121</v>
      </c>
    </row>
    <row r="95" spans="1:65" s="2" customFormat="1" ht="21.75" customHeight="1">
      <c r="A95" s="38"/>
      <c r="B95" s="179"/>
      <c r="C95" s="180" t="s">
        <v>129</v>
      </c>
      <c r="D95" s="180" t="s">
        <v>124</v>
      </c>
      <c r="E95" s="181" t="s">
        <v>143</v>
      </c>
      <c r="F95" s="182" t="s">
        <v>144</v>
      </c>
      <c r="G95" s="183" t="s">
        <v>127</v>
      </c>
      <c r="H95" s="184">
        <v>2.523</v>
      </c>
      <c r="I95" s="185"/>
      <c r="J95" s="186">
        <f>ROUND(I95*H95,2)</f>
        <v>0</v>
      </c>
      <c r="K95" s="182" t="s">
        <v>128</v>
      </c>
      <c r="L95" s="39"/>
      <c r="M95" s="187" t="s">
        <v>3</v>
      </c>
      <c r="N95" s="188" t="s">
        <v>43</v>
      </c>
      <c r="O95" s="72"/>
      <c r="P95" s="189">
        <f>O95*H95</f>
        <v>0</v>
      </c>
      <c r="Q95" s="189">
        <v>0</v>
      </c>
      <c r="R95" s="189">
        <f>Q95*H95</f>
        <v>0</v>
      </c>
      <c r="S95" s="189">
        <v>0</v>
      </c>
      <c r="T95" s="190">
        <f>S95*H95</f>
        <v>0</v>
      </c>
      <c r="U95" s="38"/>
      <c r="V95" s="38"/>
      <c r="W95" s="38"/>
      <c r="X95" s="38"/>
      <c r="Y95" s="38"/>
      <c r="Z95" s="38"/>
      <c r="AA95" s="38"/>
      <c r="AB95" s="38"/>
      <c r="AC95" s="38"/>
      <c r="AD95" s="38"/>
      <c r="AE95" s="38"/>
      <c r="AR95" s="191" t="s">
        <v>129</v>
      </c>
      <c r="AT95" s="191" t="s">
        <v>124</v>
      </c>
      <c r="AU95" s="191" t="s">
        <v>82</v>
      </c>
      <c r="AY95" s="19" t="s">
        <v>121</v>
      </c>
      <c r="BE95" s="192">
        <f>IF(N95="základní",J95,0)</f>
        <v>0</v>
      </c>
      <c r="BF95" s="192">
        <f>IF(N95="snížená",J95,0)</f>
        <v>0</v>
      </c>
      <c r="BG95" s="192">
        <f>IF(N95="zákl. přenesená",J95,0)</f>
        <v>0</v>
      </c>
      <c r="BH95" s="192">
        <f>IF(N95="sníž. přenesená",J95,0)</f>
        <v>0</v>
      </c>
      <c r="BI95" s="192">
        <f>IF(N95="nulová",J95,0)</f>
        <v>0</v>
      </c>
      <c r="BJ95" s="19" t="s">
        <v>80</v>
      </c>
      <c r="BK95" s="192">
        <f>ROUND(I95*H95,2)</f>
        <v>0</v>
      </c>
      <c r="BL95" s="19" t="s">
        <v>129</v>
      </c>
      <c r="BM95" s="191" t="s">
        <v>145</v>
      </c>
    </row>
    <row r="96" spans="1:47" s="2" customFormat="1" ht="12">
      <c r="A96" s="38"/>
      <c r="B96" s="39"/>
      <c r="C96" s="38"/>
      <c r="D96" s="193" t="s">
        <v>131</v>
      </c>
      <c r="E96" s="38"/>
      <c r="F96" s="194" t="s">
        <v>146</v>
      </c>
      <c r="G96" s="38"/>
      <c r="H96" s="38"/>
      <c r="I96" s="119"/>
      <c r="J96" s="38"/>
      <c r="K96" s="38"/>
      <c r="L96" s="39"/>
      <c r="M96" s="195"/>
      <c r="N96" s="196"/>
      <c r="O96" s="72"/>
      <c r="P96" s="72"/>
      <c r="Q96" s="72"/>
      <c r="R96" s="72"/>
      <c r="S96" s="72"/>
      <c r="T96" s="73"/>
      <c r="U96" s="38"/>
      <c r="V96" s="38"/>
      <c r="W96" s="38"/>
      <c r="X96" s="38"/>
      <c r="Y96" s="38"/>
      <c r="Z96" s="38"/>
      <c r="AA96" s="38"/>
      <c r="AB96" s="38"/>
      <c r="AC96" s="38"/>
      <c r="AD96" s="38"/>
      <c r="AE96" s="38"/>
      <c r="AT96" s="19" t="s">
        <v>131</v>
      </c>
      <c r="AU96" s="19" t="s">
        <v>82</v>
      </c>
    </row>
    <row r="97" spans="1:63" s="12" customFormat="1" ht="25.9" customHeight="1">
      <c r="A97" s="12"/>
      <c r="B97" s="166"/>
      <c r="C97" s="12"/>
      <c r="D97" s="167" t="s">
        <v>71</v>
      </c>
      <c r="E97" s="168" t="s">
        <v>147</v>
      </c>
      <c r="F97" s="168" t="s">
        <v>148</v>
      </c>
      <c r="G97" s="12"/>
      <c r="H97" s="12"/>
      <c r="I97" s="169"/>
      <c r="J97" s="170">
        <f>BK97</f>
        <v>0</v>
      </c>
      <c r="K97" s="12"/>
      <c r="L97" s="166"/>
      <c r="M97" s="171"/>
      <c r="N97" s="172"/>
      <c r="O97" s="172"/>
      <c r="P97" s="173">
        <f>P98+P107+P222</f>
        <v>0</v>
      </c>
      <c r="Q97" s="172"/>
      <c r="R97" s="173">
        <f>R98+R107+R222</f>
        <v>8.91826166</v>
      </c>
      <c r="S97" s="172"/>
      <c r="T97" s="174">
        <f>T98+T107+T222</f>
        <v>2.523021</v>
      </c>
      <c r="U97" s="12"/>
      <c r="V97" s="12"/>
      <c r="W97" s="12"/>
      <c r="X97" s="12"/>
      <c r="Y97" s="12"/>
      <c r="Z97" s="12"/>
      <c r="AA97" s="12"/>
      <c r="AB97" s="12"/>
      <c r="AC97" s="12"/>
      <c r="AD97" s="12"/>
      <c r="AE97" s="12"/>
      <c r="AR97" s="167" t="s">
        <v>82</v>
      </c>
      <c r="AT97" s="175" t="s">
        <v>71</v>
      </c>
      <c r="AU97" s="175" t="s">
        <v>72</v>
      </c>
      <c r="AY97" s="167" t="s">
        <v>121</v>
      </c>
      <c r="BK97" s="176">
        <f>BK98+BK107+BK222</f>
        <v>0</v>
      </c>
    </row>
    <row r="98" spans="1:63" s="12" customFormat="1" ht="22.8" customHeight="1">
      <c r="A98" s="12"/>
      <c r="B98" s="166"/>
      <c r="C98" s="12"/>
      <c r="D98" s="167" t="s">
        <v>71</v>
      </c>
      <c r="E98" s="177" t="s">
        <v>149</v>
      </c>
      <c r="F98" s="177" t="s">
        <v>150</v>
      </c>
      <c r="G98" s="12"/>
      <c r="H98" s="12"/>
      <c r="I98" s="169"/>
      <c r="J98" s="178">
        <f>BK98</f>
        <v>0</v>
      </c>
      <c r="K98" s="12"/>
      <c r="L98" s="166"/>
      <c r="M98" s="171"/>
      <c r="N98" s="172"/>
      <c r="O98" s="172"/>
      <c r="P98" s="173">
        <f>SUM(P99:P106)</f>
        <v>0</v>
      </c>
      <c r="Q98" s="172"/>
      <c r="R98" s="173">
        <f>SUM(R99:R106)</f>
        <v>0</v>
      </c>
      <c r="S98" s="172"/>
      <c r="T98" s="174">
        <f>SUM(T99:T106)</f>
        <v>0.9291</v>
      </c>
      <c r="U98" s="12"/>
      <c r="V98" s="12"/>
      <c r="W98" s="12"/>
      <c r="X98" s="12"/>
      <c r="Y98" s="12"/>
      <c r="Z98" s="12"/>
      <c r="AA98" s="12"/>
      <c r="AB98" s="12"/>
      <c r="AC98" s="12"/>
      <c r="AD98" s="12"/>
      <c r="AE98" s="12"/>
      <c r="AR98" s="167" t="s">
        <v>82</v>
      </c>
      <c r="AT98" s="175" t="s">
        <v>71</v>
      </c>
      <c r="AU98" s="175" t="s">
        <v>80</v>
      </c>
      <c r="AY98" s="167" t="s">
        <v>121</v>
      </c>
      <c r="BK98" s="176">
        <f>SUM(BK99:BK106)</f>
        <v>0</v>
      </c>
    </row>
    <row r="99" spans="1:65" s="2" customFormat="1" ht="16.5" customHeight="1">
      <c r="A99" s="38"/>
      <c r="B99" s="179"/>
      <c r="C99" s="180" t="s">
        <v>151</v>
      </c>
      <c r="D99" s="180" t="s">
        <v>124</v>
      </c>
      <c r="E99" s="181" t="s">
        <v>152</v>
      </c>
      <c r="F99" s="182" t="s">
        <v>153</v>
      </c>
      <c r="G99" s="183" t="s">
        <v>154</v>
      </c>
      <c r="H99" s="184">
        <v>38</v>
      </c>
      <c r="I99" s="185"/>
      <c r="J99" s="186">
        <f>ROUND(I99*H99,2)</f>
        <v>0</v>
      </c>
      <c r="K99" s="182" t="s">
        <v>128</v>
      </c>
      <c r="L99" s="39"/>
      <c r="M99" s="187" t="s">
        <v>3</v>
      </c>
      <c r="N99" s="188" t="s">
        <v>43</v>
      </c>
      <c r="O99" s="72"/>
      <c r="P99" s="189">
        <f>O99*H99</f>
        <v>0</v>
      </c>
      <c r="Q99" s="189">
        <v>0</v>
      </c>
      <c r="R99" s="189">
        <f>Q99*H99</f>
        <v>0</v>
      </c>
      <c r="S99" s="189">
        <v>0.00045</v>
      </c>
      <c r="T99" s="190">
        <f>S99*H99</f>
        <v>0.0171</v>
      </c>
      <c r="U99" s="38"/>
      <c r="V99" s="38"/>
      <c r="W99" s="38"/>
      <c r="X99" s="38"/>
      <c r="Y99" s="38"/>
      <c r="Z99" s="38"/>
      <c r="AA99" s="38"/>
      <c r="AB99" s="38"/>
      <c r="AC99" s="38"/>
      <c r="AD99" s="38"/>
      <c r="AE99" s="38"/>
      <c r="AR99" s="191" t="s">
        <v>155</v>
      </c>
      <c r="AT99" s="191" t="s">
        <v>124</v>
      </c>
      <c r="AU99" s="191" t="s">
        <v>82</v>
      </c>
      <c r="AY99" s="19" t="s">
        <v>121</v>
      </c>
      <c r="BE99" s="192">
        <f>IF(N99="základní",J99,0)</f>
        <v>0</v>
      </c>
      <c r="BF99" s="192">
        <f>IF(N99="snížená",J99,0)</f>
        <v>0</v>
      </c>
      <c r="BG99" s="192">
        <f>IF(N99="zákl. přenesená",J99,0)</f>
        <v>0</v>
      </c>
      <c r="BH99" s="192">
        <f>IF(N99="sníž. přenesená",J99,0)</f>
        <v>0</v>
      </c>
      <c r="BI99" s="192">
        <f>IF(N99="nulová",J99,0)</f>
        <v>0</v>
      </c>
      <c r="BJ99" s="19" t="s">
        <v>80</v>
      </c>
      <c r="BK99" s="192">
        <f>ROUND(I99*H99,2)</f>
        <v>0</v>
      </c>
      <c r="BL99" s="19" t="s">
        <v>155</v>
      </c>
      <c r="BM99" s="191" t="s">
        <v>156</v>
      </c>
    </row>
    <row r="100" spans="1:47" s="2" customFormat="1" ht="12">
      <c r="A100" s="38"/>
      <c r="B100" s="39"/>
      <c r="C100" s="38"/>
      <c r="D100" s="193" t="s">
        <v>131</v>
      </c>
      <c r="E100" s="38"/>
      <c r="F100" s="194" t="s">
        <v>157</v>
      </c>
      <c r="G100" s="38"/>
      <c r="H100" s="38"/>
      <c r="I100" s="119"/>
      <c r="J100" s="38"/>
      <c r="K100" s="38"/>
      <c r="L100" s="39"/>
      <c r="M100" s="195"/>
      <c r="N100" s="196"/>
      <c r="O100" s="72"/>
      <c r="P100" s="72"/>
      <c r="Q100" s="72"/>
      <c r="R100" s="72"/>
      <c r="S100" s="72"/>
      <c r="T100" s="73"/>
      <c r="U100" s="38"/>
      <c r="V100" s="38"/>
      <c r="W100" s="38"/>
      <c r="X100" s="38"/>
      <c r="Y100" s="38"/>
      <c r="Z100" s="38"/>
      <c r="AA100" s="38"/>
      <c r="AB100" s="38"/>
      <c r="AC100" s="38"/>
      <c r="AD100" s="38"/>
      <c r="AE100" s="38"/>
      <c r="AT100" s="19" t="s">
        <v>131</v>
      </c>
      <c r="AU100" s="19" t="s">
        <v>82</v>
      </c>
    </row>
    <row r="101" spans="1:51" s="13" customFormat="1" ht="12">
      <c r="A101" s="13"/>
      <c r="B101" s="197"/>
      <c r="C101" s="13"/>
      <c r="D101" s="193" t="s">
        <v>141</v>
      </c>
      <c r="E101" s="204" t="s">
        <v>3</v>
      </c>
      <c r="F101" s="198" t="s">
        <v>402</v>
      </c>
      <c r="G101" s="13"/>
      <c r="H101" s="199">
        <v>38</v>
      </c>
      <c r="I101" s="200"/>
      <c r="J101" s="13"/>
      <c r="K101" s="13"/>
      <c r="L101" s="197"/>
      <c r="M101" s="201"/>
      <c r="N101" s="202"/>
      <c r="O101" s="202"/>
      <c r="P101" s="202"/>
      <c r="Q101" s="202"/>
      <c r="R101" s="202"/>
      <c r="S101" s="202"/>
      <c r="T101" s="203"/>
      <c r="U101" s="13"/>
      <c r="V101" s="13"/>
      <c r="W101" s="13"/>
      <c r="X101" s="13"/>
      <c r="Y101" s="13"/>
      <c r="Z101" s="13"/>
      <c r="AA101" s="13"/>
      <c r="AB101" s="13"/>
      <c r="AC101" s="13"/>
      <c r="AD101" s="13"/>
      <c r="AE101" s="13"/>
      <c r="AT101" s="204" t="s">
        <v>141</v>
      </c>
      <c r="AU101" s="204" t="s">
        <v>82</v>
      </c>
      <c r="AV101" s="13" t="s">
        <v>82</v>
      </c>
      <c r="AW101" s="13" t="s">
        <v>33</v>
      </c>
      <c r="AX101" s="13" t="s">
        <v>80</v>
      </c>
      <c r="AY101" s="204" t="s">
        <v>121</v>
      </c>
    </row>
    <row r="102" spans="1:65" s="2" customFormat="1" ht="21.75" customHeight="1">
      <c r="A102" s="38"/>
      <c r="B102" s="179"/>
      <c r="C102" s="180" t="s">
        <v>159</v>
      </c>
      <c r="D102" s="180" t="s">
        <v>124</v>
      </c>
      <c r="E102" s="181" t="s">
        <v>160</v>
      </c>
      <c r="F102" s="182" t="s">
        <v>161</v>
      </c>
      <c r="G102" s="183" t="s">
        <v>154</v>
      </c>
      <c r="H102" s="184">
        <v>38</v>
      </c>
      <c r="I102" s="185"/>
      <c r="J102" s="186">
        <f>ROUND(I102*H102,2)</f>
        <v>0</v>
      </c>
      <c r="K102" s="182" t="s">
        <v>128</v>
      </c>
      <c r="L102" s="39"/>
      <c r="M102" s="187" t="s">
        <v>3</v>
      </c>
      <c r="N102" s="188" t="s">
        <v>43</v>
      </c>
      <c r="O102" s="72"/>
      <c r="P102" s="189">
        <f>O102*H102</f>
        <v>0</v>
      </c>
      <c r="Q102" s="189">
        <v>0</v>
      </c>
      <c r="R102" s="189">
        <f>Q102*H102</f>
        <v>0</v>
      </c>
      <c r="S102" s="189">
        <v>0.024</v>
      </c>
      <c r="T102" s="190">
        <f>S102*H102</f>
        <v>0.912</v>
      </c>
      <c r="U102" s="38"/>
      <c r="V102" s="38"/>
      <c r="W102" s="38"/>
      <c r="X102" s="38"/>
      <c r="Y102" s="38"/>
      <c r="Z102" s="38"/>
      <c r="AA102" s="38"/>
      <c r="AB102" s="38"/>
      <c r="AC102" s="38"/>
      <c r="AD102" s="38"/>
      <c r="AE102" s="38"/>
      <c r="AR102" s="191" t="s">
        <v>155</v>
      </c>
      <c r="AT102" s="191" t="s">
        <v>124</v>
      </c>
      <c r="AU102" s="191" t="s">
        <v>82</v>
      </c>
      <c r="AY102" s="19" t="s">
        <v>121</v>
      </c>
      <c r="BE102" s="192">
        <f>IF(N102="základní",J102,0)</f>
        <v>0</v>
      </c>
      <c r="BF102" s="192">
        <f>IF(N102="snížená",J102,0)</f>
        <v>0</v>
      </c>
      <c r="BG102" s="192">
        <f>IF(N102="zákl. přenesená",J102,0)</f>
        <v>0</v>
      </c>
      <c r="BH102" s="192">
        <f>IF(N102="sníž. přenesená",J102,0)</f>
        <v>0</v>
      </c>
      <c r="BI102" s="192">
        <f>IF(N102="nulová",J102,0)</f>
        <v>0</v>
      </c>
      <c r="BJ102" s="19" t="s">
        <v>80</v>
      </c>
      <c r="BK102" s="192">
        <f>ROUND(I102*H102,2)</f>
        <v>0</v>
      </c>
      <c r="BL102" s="19" t="s">
        <v>155</v>
      </c>
      <c r="BM102" s="191" t="s">
        <v>315</v>
      </c>
    </row>
    <row r="103" spans="1:47" s="2" customFormat="1" ht="12">
      <c r="A103" s="38"/>
      <c r="B103" s="39"/>
      <c r="C103" s="38"/>
      <c r="D103" s="193" t="s">
        <v>131</v>
      </c>
      <c r="E103" s="38"/>
      <c r="F103" s="194" t="s">
        <v>163</v>
      </c>
      <c r="G103" s="38"/>
      <c r="H103" s="38"/>
      <c r="I103" s="119"/>
      <c r="J103" s="38"/>
      <c r="K103" s="38"/>
      <c r="L103" s="39"/>
      <c r="M103" s="195"/>
      <c r="N103" s="196"/>
      <c r="O103" s="72"/>
      <c r="P103" s="72"/>
      <c r="Q103" s="72"/>
      <c r="R103" s="72"/>
      <c r="S103" s="72"/>
      <c r="T103" s="73"/>
      <c r="U103" s="38"/>
      <c r="V103" s="38"/>
      <c r="W103" s="38"/>
      <c r="X103" s="38"/>
      <c r="Y103" s="38"/>
      <c r="Z103" s="38"/>
      <c r="AA103" s="38"/>
      <c r="AB103" s="38"/>
      <c r="AC103" s="38"/>
      <c r="AD103" s="38"/>
      <c r="AE103" s="38"/>
      <c r="AT103" s="19" t="s">
        <v>131</v>
      </c>
      <c r="AU103" s="19" t="s">
        <v>82</v>
      </c>
    </row>
    <row r="104" spans="1:51" s="13" customFormat="1" ht="12">
      <c r="A104" s="13"/>
      <c r="B104" s="197"/>
      <c r="C104" s="13"/>
      <c r="D104" s="193" t="s">
        <v>141</v>
      </c>
      <c r="E104" s="204" t="s">
        <v>3</v>
      </c>
      <c r="F104" s="198" t="s">
        <v>402</v>
      </c>
      <c r="G104" s="13"/>
      <c r="H104" s="199">
        <v>38</v>
      </c>
      <c r="I104" s="200"/>
      <c r="J104" s="13"/>
      <c r="K104" s="13"/>
      <c r="L104" s="197"/>
      <c r="M104" s="201"/>
      <c r="N104" s="202"/>
      <c r="O104" s="202"/>
      <c r="P104" s="202"/>
      <c r="Q104" s="202"/>
      <c r="R104" s="202"/>
      <c r="S104" s="202"/>
      <c r="T104" s="203"/>
      <c r="U104" s="13"/>
      <c r="V104" s="13"/>
      <c r="W104" s="13"/>
      <c r="X104" s="13"/>
      <c r="Y104" s="13"/>
      <c r="Z104" s="13"/>
      <c r="AA104" s="13"/>
      <c r="AB104" s="13"/>
      <c r="AC104" s="13"/>
      <c r="AD104" s="13"/>
      <c r="AE104" s="13"/>
      <c r="AT104" s="204" t="s">
        <v>141</v>
      </c>
      <c r="AU104" s="204" t="s">
        <v>82</v>
      </c>
      <c r="AV104" s="13" t="s">
        <v>82</v>
      </c>
      <c r="AW104" s="13" t="s">
        <v>33</v>
      </c>
      <c r="AX104" s="13" t="s">
        <v>80</v>
      </c>
      <c r="AY104" s="204" t="s">
        <v>121</v>
      </c>
    </row>
    <row r="105" spans="1:65" s="2" customFormat="1" ht="21.75" customHeight="1">
      <c r="A105" s="38"/>
      <c r="B105" s="179"/>
      <c r="C105" s="180" t="s">
        <v>164</v>
      </c>
      <c r="D105" s="180" t="s">
        <v>124</v>
      </c>
      <c r="E105" s="181" t="s">
        <v>165</v>
      </c>
      <c r="F105" s="182" t="s">
        <v>166</v>
      </c>
      <c r="G105" s="183" t="s">
        <v>167</v>
      </c>
      <c r="H105" s="205"/>
      <c r="I105" s="185"/>
      <c r="J105" s="186">
        <f>ROUND(I105*H105,2)</f>
        <v>0</v>
      </c>
      <c r="K105" s="182" t="s">
        <v>128</v>
      </c>
      <c r="L105" s="39"/>
      <c r="M105" s="187" t="s">
        <v>3</v>
      </c>
      <c r="N105" s="188" t="s">
        <v>43</v>
      </c>
      <c r="O105" s="72"/>
      <c r="P105" s="189">
        <f>O105*H105</f>
        <v>0</v>
      </c>
      <c r="Q105" s="189">
        <v>0</v>
      </c>
      <c r="R105" s="189">
        <f>Q105*H105</f>
        <v>0</v>
      </c>
      <c r="S105" s="189">
        <v>0</v>
      </c>
      <c r="T105" s="190">
        <f>S105*H105</f>
        <v>0</v>
      </c>
      <c r="U105" s="38"/>
      <c r="V105" s="38"/>
      <c r="W105" s="38"/>
      <c r="X105" s="38"/>
      <c r="Y105" s="38"/>
      <c r="Z105" s="38"/>
      <c r="AA105" s="38"/>
      <c r="AB105" s="38"/>
      <c r="AC105" s="38"/>
      <c r="AD105" s="38"/>
      <c r="AE105" s="38"/>
      <c r="AR105" s="191" t="s">
        <v>155</v>
      </c>
      <c r="AT105" s="191" t="s">
        <v>124</v>
      </c>
      <c r="AU105" s="191" t="s">
        <v>82</v>
      </c>
      <c r="AY105" s="19" t="s">
        <v>121</v>
      </c>
      <c r="BE105" s="192">
        <f>IF(N105="základní",J105,0)</f>
        <v>0</v>
      </c>
      <c r="BF105" s="192">
        <f>IF(N105="snížená",J105,0)</f>
        <v>0</v>
      </c>
      <c r="BG105" s="192">
        <f>IF(N105="zákl. přenesená",J105,0)</f>
        <v>0</v>
      </c>
      <c r="BH105" s="192">
        <f>IF(N105="sníž. přenesená",J105,0)</f>
        <v>0</v>
      </c>
      <c r="BI105" s="192">
        <f>IF(N105="nulová",J105,0)</f>
        <v>0</v>
      </c>
      <c r="BJ105" s="19" t="s">
        <v>80</v>
      </c>
      <c r="BK105" s="192">
        <f>ROUND(I105*H105,2)</f>
        <v>0</v>
      </c>
      <c r="BL105" s="19" t="s">
        <v>155</v>
      </c>
      <c r="BM105" s="191" t="s">
        <v>316</v>
      </c>
    </row>
    <row r="106" spans="1:47" s="2" customFormat="1" ht="12">
      <c r="A106" s="38"/>
      <c r="B106" s="39"/>
      <c r="C106" s="38"/>
      <c r="D106" s="193" t="s">
        <v>131</v>
      </c>
      <c r="E106" s="38"/>
      <c r="F106" s="194" t="s">
        <v>169</v>
      </c>
      <c r="G106" s="38"/>
      <c r="H106" s="38"/>
      <c r="I106" s="119"/>
      <c r="J106" s="38"/>
      <c r="K106" s="38"/>
      <c r="L106" s="39"/>
      <c r="M106" s="195"/>
      <c r="N106" s="196"/>
      <c r="O106" s="72"/>
      <c r="P106" s="72"/>
      <c r="Q106" s="72"/>
      <c r="R106" s="72"/>
      <c r="S106" s="72"/>
      <c r="T106" s="73"/>
      <c r="U106" s="38"/>
      <c r="V106" s="38"/>
      <c r="W106" s="38"/>
      <c r="X106" s="38"/>
      <c r="Y106" s="38"/>
      <c r="Z106" s="38"/>
      <c r="AA106" s="38"/>
      <c r="AB106" s="38"/>
      <c r="AC106" s="38"/>
      <c r="AD106" s="38"/>
      <c r="AE106" s="38"/>
      <c r="AT106" s="19" t="s">
        <v>131</v>
      </c>
      <c r="AU106" s="19" t="s">
        <v>82</v>
      </c>
    </row>
    <row r="107" spans="1:63" s="12" customFormat="1" ht="22.8" customHeight="1">
      <c r="A107" s="12"/>
      <c r="B107" s="166"/>
      <c r="C107" s="12"/>
      <c r="D107" s="167" t="s">
        <v>71</v>
      </c>
      <c r="E107" s="177" t="s">
        <v>170</v>
      </c>
      <c r="F107" s="177" t="s">
        <v>171</v>
      </c>
      <c r="G107" s="12"/>
      <c r="H107" s="12"/>
      <c r="I107" s="169"/>
      <c r="J107" s="178">
        <f>BK107</f>
        <v>0</v>
      </c>
      <c r="K107" s="12"/>
      <c r="L107" s="166"/>
      <c r="M107" s="171"/>
      <c r="N107" s="172"/>
      <c r="O107" s="172"/>
      <c r="P107" s="173">
        <f>SUM(P108:P221)</f>
        <v>0</v>
      </c>
      <c r="Q107" s="172"/>
      <c r="R107" s="173">
        <f>SUM(R108:R221)</f>
        <v>8.89529006</v>
      </c>
      <c r="S107" s="172"/>
      <c r="T107" s="174">
        <f>SUM(T108:T221)</f>
        <v>1.593921</v>
      </c>
      <c r="U107" s="12"/>
      <c r="V107" s="12"/>
      <c r="W107" s="12"/>
      <c r="X107" s="12"/>
      <c r="Y107" s="12"/>
      <c r="Z107" s="12"/>
      <c r="AA107" s="12"/>
      <c r="AB107" s="12"/>
      <c r="AC107" s="12"/>
      <c r="AD107" s="12"/>
      <c r="AE107" s="12"/>
      <c r="AR107" s="167" t="s">
        <v>82</v>
      </c>
      <c r="AT107" s="175" t="s">
        <v>71</v>
      </c>
      <c r="AU107" s="175" t="s">
        <v>80</v>
      </c>
      <c r="AY107" s="167" t="s">
        <v>121</v>
      </c>
      <c r="BK107" s="176">
        <f>SUM(BK108:BK221)</f>
        <v>0</v>
      </c>
    </row>
    <row r="108" spans="1:65" s="2" customFormat="1" ht="16.5" customHeight="1">
      <c r="A108" s="38"/>
      <c r="B108" s="179"/>
      <c r="C108" s="180" t="s">
        <v>172</v>
      </c>
      <c r="D108" s="180" t="s">
        <v>124</v>
      </c>
      <c r="E108" s="181" t="s">
        <v>179</v>
      </c>
      <c r="F108" s="182" t="s">
        <v>180</v>
      </c>
      <c r="G108" s="183" t="s">
        <v>181</v>
      </c>
      <c r="H108" s="184">
        <v>574.29</v>
      </c>
      <c r="I108" s="185"/>
      <c r="J108" s="186">
        <f>ROUND(I108*H108,2)</f>
        <v>0</v>
      </c>
      <c r="K108" s="182" t="s">
        <v>128</v>
      </c>
      <c r="L108" s="39"/>
      <c r="M108" s="187" t="s">
        <v>3</v>
      </c>
      <c r="N108" s="188" t="s">
        <v>43</v>
      </c>
      <c r="O108" s="72"/>
      <c r="P108" s="189">
        <f>O108*H108</f>
        <v>0</v>
      </c>
      <c r="Q108" s="189">
        <v>0</v>
      </c>
      <c r="R108" s="189">
        <f>Q108*H108</f>
        <v>0</v>
      </c>
      <c r="S108" s="189">
        <v>0</v>
      </c>
      <c r="T108" s="190">
        <f>S108*H108</f>
        <v>0</v>
      </c>
      <c r="U108" s="38"/>
      <c r="V108" s="38"/>
      <c r="W108" s="38"/>
      <c r="X108" s="38"/>
      <c r="Y108" s="38"/>
      <c r="Z108" s="38"/>
      <c r="AA108" s="38"/>
      <c r="AB108" s="38"/>
      <c r="AC108" s="38"/>
      <c r="AD108" s="38"/>
      <c r="AE108" s="38"/>
      <c r="AR108" s="191" t="s">
        <v>155</v>
      </c>
      <c r="AT108" s="191" t="s">
        <v>124</v>
      </c>
      <c r="AU108" s="191" t="s">
        <v>82</v>
      </c>
      <c r="AY108" s="19" t="s">
        <v>121</v>
      </c>
      <c r="BE108" s="192">
        <f>IF(N108="základní",J108,0)</f>
        <v>0</v>
      </c>
      <c r="BF108" s="192">
        <f>IF(N108="snížená",J108,0)</f>
        <v>0</v>
      </c>
      <c r="BG108" s="192">
        <f>IF(N108="zákl. přenesená",J108,0)</f>
        <v>0</v>
      </c>
      <c r="BH108" s="192">
        <f>IF(N108="sníž. přenesená",J108,0)</f>
        <v>0</v>
      </c>
      <c r="BI108" s="192">
        <f>IF(N108="nulová",J108,0)</f>
        <v>0</v>
      </c>
      <c r="BJ108" s="19" t="s">
        <v>80</v>
      </c>
      <c r="BK108" s="192">
        <f>ROUND(I108*H108,2)</f>
        <v>0</v>
      </c>
      <c r="BL108" s="19" t="s">
        <v>155</v>
      </c>
      <c r="BM108" s="191" t="s">
        <v>182</v>
      </c>
    </row>
    <row r="109" spans="1:47" s="2" customFormat="1" ht="12">
      <c r="A109" s="38"/>
      <c r="B109" s="39"/>
      <c r="C109" s="38"/>
      <c r="D109" s="193" t="s">
        <v>131</v>
      </c>
      <c r="E109" s="38"/>
      <c r="F109" s="194" t="s">
        <v>183</v>
      </c>
      <c r="G109" s="38"/>
      <c r="H109" s="38"/>
      <c r="I109" s="119"/>
      <c r="J109" s="38"/>
      <c r="K109" s="38"/>
      <c r="L109" s="39"/>
      <c r="M109" s="195"/>
      <c r="N109" s="196"/>
      <c r="O109" s="72"/>
      <c r="P109" s="72"/>
      <c r="Q109" s="72"/>
      <c r="R109" s="72"/>
      <c r="S109" s="72"/>
      <c r="T109" s="73"/>
      <c r="U109" s="38"/>
      <c r="V109" s="38"/>
      <c r="W109" s="38"/>
      <c r="X109" s="38"/>
      <c r="Y109" s="38"/>
      <c r="Z109" s="38"/>
      <c r="AA109" s="38"/>
      <c r="AB109" s="38"/>
      <c r="AC109" s="38"/>
      <c r="AD109" s="38"/>
      <c r="AE109" s="38"/>
      <c r="AT109" s="19" t="s">
        <v>131</v>
      </c>
      <c r="AU109" s="19" t="s">
        <v>82</v>
      </c>
    </row>
    <row r="110" spans="1:51" s="13" customFormat="1" ht="12">
      <c r="A110" s="13"/>
      <c r="B110" s="197"/>
      <c r="C110" s="13"/>
      <c r="D110" s="193" t="s">
        <v>141</v>
      </c>
      <c r="E110" s="204" t="s">
        <v>3</v>
      </c>
      <c r="F110" s="198" t="s">
        <v>403</v>
      </c>
      <c r="G110" s="13"/>
      <c r="H110" s="199">
        <v>574.29</v>
      </c>
      <c r="I110" s="200"/>
      <c r="J110" s="13"/>
      <c r="K110" s="13"/>
      <c r="L110" s="197"/>
      <c r="M110" s="201"/>
      <c r="N110" s="202"/>
      <c r="O110" s="202"/>
      <c r="P110" s="202"/>
      <c r="Q110" s="202"/>
      <c r="R110" s="202"/>
      <c r="S110" s="202"/>
      <c r="T110" s="203"/>
      <c r="U110" s="13"/>
      <c r="V110" s="13"/>
      <c r="W110" s="13"/>
      <c r="X110" s="13"/>
      <c r="Y110" s="13"/>
      <c r="Z110" s="13"/>
      <c r="AA110" s="13"/>
      <c r="AB110" s="13"/>
      <c r="AC110" s="13"/>
      <c r="AD110" s="13"/>
      <c r="AE110" s="13"/>
      <c r="AT110" s="204" t="s">
        <v>141</v>
      </c>
      <c r="AU110" s="204" t="s">
        <v>82</v>
      </c>
      <c r="AV110" s="13" t="s">
        <v>82</v>
      </c>
      <c r="AW110" s="13" t="s">
        <v>33</v>
      </c>
      <c r="AX110" s="13" t="s">
        <v>80</v>
      </c>
      <c r="AY110" s="204" t="s">
        <v>121</v>
      </c>
    </row>
    <row r="111" spans="1:65" s="2" customFormat="1" ht="16.5" customHeight="1">
      <c r="A111" s="38"/>
      <c r="B111" s="179"/>
      <c r="C111" s="180" t="s">
        <v>178</v>
      </c>
      <c r="D111" s="180" t="s">
        <v>124</v>
      </c>
      <c r="E111" s="181" t="s">
        <v>186</v>
      </c>
      <c r="F111" s="182" t="s">
        <v>187</v>
      </c>
      <c r="G111" s="183" t="s">
        <v>188</v>
      </c>
      <c r="H111" s="184">
        <v>527.32</v>
      </c>
      <c r="I111" s="185"/>
      <c r="J111" s="186">
        <f>ROUND(I111*H111,2)</f>
        <v>0</v>
      </c>
      <c r="K111" s="182" t="s">
        <v>128</v>
      </c>
      <c r="L111" s="39"/>
      <c r="M111" s="187" t="s">
        <v>3</v>
      </c>
      <c r="N111" s="188" t="s">
        <v>43</v>
      </c>
      <c r="O111" s="72"/>
      <c r="P111" s="189">
        <f>O111*H111</f>
        <v>0</v>
      </c>
      <c r="Q111" s="189">
        <v>0</v>
      </c>
      <c r="R111" s="189">
        <f>Q111*H111</f>
        <v>0</v>
      </c>
      <c r="S111" s="189">
        <v>0</v>
      </c>
      <c r="T111" s="190">
        <f>S111*H111</f>
        <v>0</v>
      </c>
      <c r="U111" s="38"/>
      <c r="V111" s="38"/>
      <c r="W111" s="38"/>
      <c r="X111" s="38"/>
      <c r="Y111" s="38"/>
      <c r="Z111" s="38"/>
      <c r="AA111" s="38"/>
      <c r="AB111" s="38"/>
      <c r="AC111" s="38"/>
      <c r="AD111" s="38"/>
      <c r="AE111" s="38"/>
      <c r="AR111" s="191" t="s">
        <v>155</v>
      </c>
      <c r="AT111" s="191" t="s">
        <v>124</v>
      </c>
      <c r="AU111" s="191" t="s">
        <v>82</v>
      </c>
      <c r="AY111" s="19" t="s">
        <v>121</v>
      </c>
      <c r="BE111" s="192">
        <f>IF(N111="základní",J111,0)</f>
        <v>0</v>
      </c>
      <c r="BF111" s="192">
        <f>IF(N111="snížená",J111,0)</f>
        <v>0</v>
      </c>
      <c r="BG111" s="192">
        <f>IF(N111="zákl. přenesená",J111,0)</f>
        <v>0</v>
      </c>
      <c r="BH111" s="192">
        <f>IF(N111="sníž. přenesená",J111,0)</f>
        <v>0</v>
      </c>
      <c r="BI111" s="192">
        <f>IF(N111="nulová",J111,0)</f>
        <v>0</v>
      </c>
      <c r="BJ111" s="19" t="s">
        <v>80</v>
      </c>
      <c r="BK111" s="192">
        <f>ROUND(I111*H111,2)</f>
        <v>0</v>
      </c>
      <c r="BL111" s="19" t="s">
        <v>155</v>
      </c>
      <c r="BM111" s="191" t="s">
        <v>189</v>
      </c>
    </row>
    <row r="112" spans="1:47" s="2" customFormat="1" ht="12">
      <c r="A112" s="38"/>
      <c r="B112" s="39"/>
      <c r="C112" s="38"/>
      <c r="D112" s="193" t="s">
        <v>131</v>
      </c>
      <c r="E112" s="38"/>
      <c r="F112" s="194" t="s">
        <v>183</v>
      </c>
      <c r="G112" s="38"/>
      <c r="H112" s="38"/>
      <c r="I112" s="119"/>
      <c r="J112" s="38"/>
      <c r="K112" s="38"/>
      <c r="L112" s="39"/>
      <c r="M112" s="195"/>
      <c r="N112" s="196"/>
      <c r="O112" s="72"/>
      <c r="P112" s="72"/>
      <c r="Q112" s="72"/>
      <c r="R112" s="72"/>
      <c r="S112" s="72"/>
      <c r="T112" s="73"/>
      <c r="U112" s="38"/>
      <c r="V112" s="38"/>
      <c r="W112" s="38"/>
      <c r="X112" s="38"/>
      <c r="Y112" s="38"/>
      <c r="Z112" s="38"/>
      <c r="AA112" s="38"/>
      <c r="AB112" s="38"/>
      <c r="AC112" s="38"/>
      <c r="AD112" s="38"/>
      <c r="AE112" s="38"/>
      <c r="AT112" s="19" t="s">
        <v>131</v>
      </c>
      <c r="AU112" s="19" t="s">
        <v>82</v>
      </c>
    </row>
    <row r="113" spans="1:51" s="13" customFormat="1" ht="12">
      <c r="A113" s="13"/>
      <c r="B113" s="197"/>
      <c r="C113" s="13"/>
      <c r="D113" s="193" t="s">
        <v>141</v>
      </c>
      <c r="E113" s="204" t="s">
        <v>3</v>
      </c>
      <c r="F113" s="198" t="s">
        <v>395</v>
      </c>
      <c r="G113" s="13"/>
      <c r="H113" s="199">
        <v>527.32</v>
      </c>
      <c r="I113" s="200"/>
      <c r="J113" s="13"/>
      <c r="K113" s="13"/>
      <c r="L113" s="197"/>
      <c r="M113" s="201"/>
      <c r="N113" s="202"/>
      <c r="O113" s="202"/>
      <c r="P113" s="202"/>
      <c r="Q113" s="202"/>
      <c r="R113" s="202"/>
      <c r="S113" s="202"/>
      <c r="T113" s="203"/>
      <c r="U113" s="13"/>
      <c r="V113" s="13"/>
      <c r="W113" s="13"/>
      <c r="X113" s="13"/>
      <c r="Y113" s="13"/>
      <c r="Z113" s="13"/>
      <c r="AA113" s="13"/>
      <c r="AB113" s="13"/>
      <c r="AC113" s="13"/>
      <c r="AD113" s="13"/>
      <c r="AE113" s="13"/>
      <c r="AT113" s="204" t="s">
        <v>141</v>
      </c>
      <c r="AU113" s="204" t="s">
        <v>82</v>
      </c>
      <c r="AV113" s="13" t="s">
        <v>82</v>
      </c>
      <c r="AW113" s="13" t="s">
        <v>33</v>
      </c>
      <c r="AX113" s="13" t="s">
        <v>80</v>
      </c>
      <c r="AY113" s="204" t="s">
        <v>121</v>
      </c>
    </row>
    <row r="114" spans="1:65" s="2" customFormat="1" ht="16.5" customHeight="1">
      <c r="A114" s="38"/>
      <c r="B114" s="179"/>
      <c r="C114" s="206" t="s">
        <v>185</v>
      </c>
      <c r="D114" s="206" t="s">
        <v>173</v>
      </c>
      <c r="E114" s="207" t="s">
        <v>191</v>
      </c>
      <c r="F114" s="208" t="s">
        <v>192</v>
      </c>
      <c r="G114" s="209" t="s">
        <v>188</v>
      </c>
      <c r="H114" s="210">
        <v>537.866</v>
      </c>
      <c r="I114" s="211"/>
      <c r="J114" s="212">
        <f>ROUND(I114*H114,2)</f>
        <v>0</v>
      </c>
      <c r="K114" s="208" t="s">
        <v>128</v>
      </c>
      <c r="L114" s="213"/>
      <c r="M114" s="214" t="s">
        <v>3</v>
      </c>
      <c r="N114" s="215" t="s">
        <v>43</v>
      </c>
      <c r="O114" s="72"/>
      <c r="P114" s="189">
        <f>O114*H114</f>
        <v>0</v>
      </c>
      <c r="Q114" s="189">
        <v>6E-05</v>
      </c>
      <c r="R114" s="189">
        <f>Q114*H114</f>
        <v>0.03227196</v>
      </c>
      <c r="S114" s="189">
        <v>0</v>
      </c>
      <c r="T114" s="190">
        <f>S114*H114</f>
        <v>0</v>
      </c>
      <c r="U114" s="38"/>
      <c r="V114" s="38"/>
      <c r="W114" s="38"/>
      <c r="X114" s="38"/>
      <c r="Y114" s="38"/>
      <c r="Z114" s="38"/>
      <c r="AA114" s="38"/>
      <c r="AB114" s="38"/>
      <c r="AC114" s="38"/>
      <c r="AD114" s="38"/>
      <c r="AE114" s="38"/>
      <c r="AR114" s="191" t="s">
        <v>176</v>
      </c>
      <c r="AT114" s="191" t="s">
        <v>173</v>
      </c>
      <c r="AU114" s="191" t="s">
        <v>82</v>
      </c>
      <c r="AY114" s="19" t="s">
        <v>121</v>
      </c>
      <c r="BE114" s="192">
        <f>IF(N114="základní",J114,0)</f>
        <v>0</v>
      </c>
      <c r="BF114" s="192">
        <f>IF(N114="snížená",J114,0)</f>
        <v>0</v>
      </c>
      <c r="BG114" s="192">
        <f>IF(N114="zákl. přenesená",J114,0)</f>
        <v>0</v>
      </c>
      <c r="BH114" s="192">
        <f>IF(N114="sníž. přenesená",J114,0)</f>
        <v>0</v>
      </c>
      <c r="BI114" s="192">
        <f>IF(N114="nulová",J114,0)</f>
        <v>0</v>
      </c>
      <c r="BJ114" s="19" t="s">
        <v>80</v>
      </c>
      <c r="BK114" s="192">
        <f>ROUND(I114*H114,2)</f>
        <v>0</v>
      </c>
      <c r="BL114" s="19" t="s">
        <v>155</v>
      </c>
      <c r="BM114" s="191" t="s">
        <v>193</v>
      </c>
    </row>
    <row r="115" spans="1:51" s="13" customFormat="1" ht="12">
      <c r="A115" s="13"/>
      <c r="B115" s="197"/>
      <c r="C115" s="13"/>
      <c r="D115" s="193" t="s">
        <v>141</v>
      </c>
      <c r="E115" s="204" t="s">
        <v>3</v>
      </c>
      <c r="F115" s="198" t="s">
        <v>404</v>
      </c>
      <c r="G115" s="13"/>
      <c r="H115" s="199">
        <v>537.866</v>
      </c>
      <c r="I115" s="200"/>
      <c r="J115" s="13"/>
      <c r="K115" s="13"/>
      <c r="L115" s="197"/>
      <c r="M115" s="201"/>
      <c r="N115" s="202"/>
      <c r="O115" s="202"/>
      <c r="P115" s="202"/>
      <c r="Q115" s="202"/>
      <c r="R115" s="202"/>
      <c r="S115" s="202"/>
      <c r="T115" s="203"/>
      <c r="U115" s="13"/>
      <c r="V115" s="13"/>
      <c r="W115" s="13"/>
      <c r="X115" s="13"/>
      <c r="Y115" s="13"/>
      <c r="Z115" s="13"/>
      <c r="AA115" s="13"/>
      <c r="AB115" s="13"/>
      <c r="AC115" s="13"/>
      <c r="AD115" s="13"/>
      <c r="AE115" s="13"/>
      <c r="AT115" s="204" t="s">
        <v>141</v>
      </c>
      <c r="AU115" s="204" t="s">
        <v>82</v>
      </c>
      <c r="AV115" s="13" t="s">
        <v>82</v>
      </c>
      <c r="AW115" s="13" t="s">
        <v>33</v>
      </c>
      <c r="AX115" s="13" t="s">
        <v>80</v>
      </c>
      <c r="AY115" s="204" t="s">
        <v>121</v>
      </c>
    </row>
    <row r="116" spans="1:65" s="2" customFormat="1" ht="16.5" customHeight="1">
      <c r="A116" s="38"/>
      <c r="B116" s="179"/>
      <c r="C116" s="180" t="s">
        <v>190</v>
      </c>
      <c r="D116" s="180" t="s">
        <v>124</v>
      </c>
      <c r="E116" s="181" t="s">
        <v>196</v>
      </c>
      <c r="F116" s="182" t="s">
        <v>197</v>
      </c>
      <c r="G116" s="183" t="s">
        <v>181</v>
      </c>
      <c r="H116" s="184">
        <v>138</v>
      </c>
      <c r="I116" s="185"/>
      <c r="J116" s="186">
        <f>ROUND(I116*H116,2)</f>
        <v>0</v>
      </c>
      <c r="K116" s="182" t="s">
        <v>128</v>
      </c>
      <c r="L116" s="39"/>
      <c r="M116" s="187" t="s">
        <v>3</v>
      </c>
      <c r="N116" s="188" t="s">
        <v>43</v>
      </c>
      <c r="O116" s="72"/>
      <c r="P116" s="189">
        <f>O116*H116</f>
        <v>0</v>
      </c>
      <c r="Q116" s="189">
        <v>0.015</v>
      </c>
      <c r="R116" s="189">
        <f>Q116*H116</f>
        <v>2.07</v>
      </c>
      <c r="S116" s="189">
        <v>0</v>
      </c>
      <c r="T116" s="190">
        <f>S116*H116</f>
        <v>0</v>
      </c>
      <c r="U116" s="38"/>
      <c r="V116" s="38"/>
      <c r="W116" s="38"/>
      <c r="X116" s="38"/>
      <c r="Y116" s="38"/>
      <c r="Z116" s="38"/>
      <c r="AA116" s="38"/>
      <c r="AB116" s="38"/>
      <c r="AC116" s="38"/>
      <c r="AD116" s="38"/>
      <c r="AE116" s="38"/>
      <c r="AR116" s="191" t="s">
        <v>155</v>
      </c>
      <c r="AT116" s="191" t="s">
        <v>124</v>
      </c>
      <c r="AU116" s="191" t="s">
        <v>82</v>
      </c>
      <c r="AY116" s="19" t="s">
        <v>121</v>
      </c>
      <c r="BE116" s="192">
        <f>IF(N116="základní",J116,0)</f>
        <v>0</v>
      </c>
      <c r="BF116" s="192">
        <f>IF(N116="snížená",J116,0)</f>
        <v>0</v>
      </c>
      <c r="BG116" s="192">
        <f>IF(N116="zákl. přenesená",J116,0)</f>
        <v>0</v>
      </c>
      <c r="BH116" s="192">
        <f>IF(N116="sníž. přenesená",J116,0)</f>
        <v>0</v>
      </c>
      <c r="BI116" s="192">
        <f>IF(N116="nulová",J116,0)</f>
        <v>0</v>
      </c>
      <c r="BJ116" s="19" t="s">
        <v>80</v>
      </c>
      <c r="BK116" s="192">
        <f>ROUND(I116*H116,2)</f>
        <v>0</v>
      </c>
      <c r="BL116" s="19" t="s">
        <v>155</v>
      </c>
      <c r="BM116" s="191" t="s">
        <v>198</v>
      </c>
    </row>
    <row r="117" spans="1:47" s="2" customFormat="1" ht="12">
      <c r="A117" s="38"/>
      <c r="B117" s="39"/>
      <c r="C117" s="38"/>
      <c r="D117" s="193" t="s">
        <v>131</v>
      </c>
      <c r="E117" s="38"/>
      <c r="F117" s="194" t="s">
        <v>183</v>
      </c>
      <c r="G117" s="38"/>
      <c r="H117" s="38"/>
      <c r="I117" s="119"/>
      <c r="J117" s="38"/>
      <c r="K117" s="38"/>
      <c r="L117" s="39"/>
      <c r="M117" s="195"/>
      <c r="N117" s="196"/>
      <c r="O117" s="72"/>
      <c r="P117" s="72"/>
      <c r="Q117" s="72"/>
      <c r="R117" s="72"/>
      <c r="S117" s="72"/>
      <c r="T117" s="73"/>
      <c r="U117" s="38"/>
      <c r="V117" s="38"/>
      <c r="W117" s="38"/>
      <c r="X117" s="38"/>
      <c r="Y117" s="38"/>
      <c r="Z117" s="38"/>
      <c r="AA117" s="38"/>
      <c r="AB117" s="38"/>
      <c r="AC117" s="38"/>
      <c r="AD117" s="38"/>
      <c r="AE117" s="38"/>
      <c r="AT117" s="19" t="s">
        <v>131</v>
      </c>
      <c r="AU117" s="19" t="s">
        <v>82</v>
      </c>
    </row>
    <row r="118" spans="1:51" s="13" customFormat="1" ht="12">
      <c r="A118" s="13"/>
      <c r="B118" s="197"/>
      <c r="C118" s="13"/>
      <c r="D118" s="193" t="s">
        <v>141</v>
      </c>
      <c r="E118" s="204" t="s">
        <v>3</v>
      </c>
      <c r="F118" s="198" t="s">
        <v>405</v>
      </c>
      <c r="G118" s="13"/>
      <c r="H118" s="199">
        <v>33</v>
      </c>
      <c r="I118" s="200"/>
      <c r="J118" s="13"/>
      <c r="K118" s="13"/>
      <c r="L118" s="197"/>
      <c r="M118" s="201"/>
      <c r="N118" s="202"/>
      <c r="O118" s="202"/>
      <c r="P118" s="202"/>
      <c r="Q118" s="202"/>
      <c r="R118" s="202"/>
      <c r="S118" s="202"/>
      <c r="T118" s="203"/>
      <c r="U118" s="13"/>
      <c r="V118" s="13"/>
      <c r="W118" s="13"/>
      <c r="X118" s="13"/>
      <c r="Y118" s="13"/>
      <c r="Z118" s="13"/>
      <c r="AA118" s="13"/>
      <c r="AB118" s="13"/>
      <c r="AC118" s="13"/>
      <c r="AD118" s="13"/>
      <c r="AE118" s="13"/>
      <c r="AT118" s="204" t="s">
        <v>141</v>
      </c>
      <c r="AU118" s="204" t="s">
        <v>82</v>
      </c>
      <c r="AV118" s="13" t="s">
        <v>82</v>
      </c>
      <c r="AW118" s="13" t="s">
        <v>33</v>
      </c>
      <c r="AX118" s="13" t="s">
        <v>72</v>
      </c>
      <c r="AY118" s="204" t="s">
        <v>121</v>
      </c>
    </row>
    <row r="119" spans="1:51" s="13" customFormat="1" ht="12">
      <c r="A119" s="13"/>
      <c r="B119" s="197"/>
      <c r="C119" s="13"/>
      <c r="D119" s="193" t="s">
        <v>141</v>
      </c>
      <c r="E119" s="204" t="s">
        <v>3</v>
      </c>
      <c r="F119" s="198" t="s">
        <v>406</v>
      </c>
      <c r="G119" s="13"/>
      <c r="H119" s="199">
        <v>20</v>
      </c>
      <c r="I119" s="200"/>
      <c r="J119" s="13"/>
      <c r="K119" s="13"/>
      <c r="L119" s="197"/>
      <c r="M119" s="201"/>
      <c r="N119" s="202"/>
      <c r="O119" s="202"/>
      <c r="P119" s="202"/>
      <c r="Q119" s="202"/>
      <c r="R119" s="202"/>
      <c r="S119" s="202"/>
      <c r="T119" s="203"/>
      <c r="U119" s="13"/>
      <c r="V119" s="13"/>
      <c r="W119" s="13"/>
      <c r="X119" s="13"/>
      <c r="Y119" s="13"/>
      <c r="Z119" s="13"/>
      <c r="AA119" s="13"/>
      <c r="AB119" s="13"/>
      <c r="AC119" s="13"/>
      <c r="AD119" s="13"/>
      <c r="AE119" s="13"/>
      <c r="AT119" s="204" t="s">
        <v>141</v>
      </c>
      <c r="AU119" s="204" t="s">
        <v>82</v>
      </c>
      <c r="AV119" s="13" t="s">
        <v>82</v>
      </c>
      <c r="AW119" s="13" t="s">
        <v>33</v>
      </c>
      <c r="AX119" s="13" t="s">
        <v>72</v>
      </c>
      <c r="AY119" s="204" t="s">
        <v>121</v>
      </c>
    </row>
    <row r="120" spans="1:51" s="13" customFormat="1" ht="12">
      <c r="A120" s="13"/>
      <c r="B120" s="197"/>
      <c r="C120" s="13"/>
      <c r="D120" s="193" t="s">
        <v>141</v>
      </c>
      <c r="E120" s="204" t="s">
        <v>3</v>
      </c>
      <c r="F120" s="198" t="s">
        <v>407</v>
      </c>
      <c r="G120" s="13"/>
      <c r="H120" s="199">
        <v>4</v>
      </c>
      <c r="I120" s="200"/>
      <c r="J120" s="13"/>
      <c r="K120" s="13"/>
      <c r="L120" s="197"/>
      <c r="M120" s="201"/>
      <c r="N120" s="202"/>
      <c r="O120" s="202"/>
      <c r="P120" s="202"/>
      <c r="Q120" s="202"/>
      <c r="R120" s="202"/>
      <c r="S120" s="202"/>
      <c r="T120" s="203"/>
      <c r="U120" s="13"/>
      <c r="V120" s="13"/>
      <c r="W120" s="13"/>
      <c r="X120" s="13"/>
      <c r="Y120" s="13"/>
      <c r="Z120" s="13"/>
      <c r="AA120" s="13"/>
      <c r="AB120" s="13"/>
      <c r="AC120" s="13"/>
      <c r="AD120" s="13"/>
      <c r="AE120" s="13"/>
      <c r="AT120" s="204" t="s">
        <v>141</v>
      </c>
      <c r="AU120" s="204" t="s">
        <v>82</v>
      </c>
      <c r="AV120" s="13" t="s">
        <v>82</v>
      </c>
      <c r="AW120" s="13" t="s">
        <v>33</v>
      </c>
      <c r="AX120" s="13" t="s">
        <v>72</v>
      </c>
      <c r="AY120" s="204" t="s">
        <v>121</v>
      </c>
    </row>
    <row r="121" spans="1:51" s="13" customFormat="1" ht="12">
      <c r="A121" s="13"/>
      <c r="B121" s="197"/>
      <c r="C121" s="13"/>
      <c r="D121" s="193" t="s">
        <v>141</v>
      </c>
      <c r="E121" s="204" t="s">
        <v>3</v>
      </c>
      <c r="F121" s="198" t="s">
        <v>408</v>
      </c>
      <c r="G121" s="13"/>
      <c r="H121" s="199">
        <v>5</v>
      </c>
      <c r="I121" s="200"/>
      <c r="J121" s="13"/>
      <c r="K121" s="13"/>
      <c r="L121" s="197"/>
      <c r="M121" s="201"/>
      <c r="N121" s="202"/>
      <c r="O121" s="202"/>
      <c r="P121" s="202"/>
      <c r="Q121" s="202"/>
      <c r="R121" s="202"/>
      <c r="S121" s="202"/>
      <c r="T121" s="203"/>
      <c r="U121" s="13"/>
      <c r="V121" s="13"/>
      <c r="W121" s="13"/>
      <c r="X121" s="13"/>
      <c r="Y121" s="13"/>
      <c r="Z121" s="13"/>
      <c r="AA121" s="13"/>
      <c r="AB121" s="13"/>
      <c r="AC121" s="13"/>
      <c r="AD121" s="13"/>
      <c r="AE121" s="13"/>
      <c r="AT121" s="204" t="s">
        <v>141</v>
      </c>
      <c r="AU121" s="204" t="s">
        <v>82</v>
      </c>
      <c r="AV121" s="13" t="s">
        <v>82</v>
      </c>
      <c r="AW121" s="13" t="s">
        <v>33</v>
      </c>
      <c r="AX121" s="13" t="s">
        <v>72</v>
      </c>
      <c r="AY121" s="204" t="s">
        <v>121</v>
      </c>
    </row>
    <row r="122" spans="1:51" s="13" customFormat="1" ht="12">
      <c r="A122" s="13"/>
      <c r="B122" s="197"/>
      <c r="C122" s="13"/>
      <c r="D122" s="193" t="s">
        <v>141</v>
      </c>
      <c r="E122" s="204" t="s">
        <v>3</v>
      </c>
      <c r="F122" s="198" t="s">
        <v>409</v>
      </c>
      <c r="G122" s="13"/>
      <c r="H122" s="199">
        <v>4</v>
      </c>
      <c r="I122" s="200"/>
      <c r="J122" s="13"/>
      <c r="K122" s="13"/>
      <c r="L122" s="197"/>
      <c r="M122" s="201"/>
      <c r="N122" s="202"/>
      <c r="O122" s="202"/>
      <c r="P122" s="202"/>
      <c r="Q122" s="202"/>
      <c r="R122" s="202"/>
      <c r="S122" s="202"/>
      <c r="T122" s="203"/>
      <c r="U122" s="13"/>
      <c r="V122" s="13"/>
      <c r="W122" s="13"/>
      <c r="X122" s="13"/>
      <c r="Y122" s="13"/>
      <c r="Z122" s="13"/>
      <c r="AA122" s="13"/>
      <c r="AB122" s="13"/>
      <c r="AC122" s="13"/>
      <c r="AD122" s="13"/>
      <c r="AE122" s="13"/>
      <c r="AT122" s="204" t="s">
        <v>141</v>
      </c>
      <c r="AU122" s="204" t="s">
        <v>82</v>
      </c>
      <c r="AV122" s="13" t="s">
        <v>82</v>
      </c>
      <c r="AW122" s="13" t="s">
        <v>33</v>
      </c>
      <c r="AX122" s="13" t="s">
        <v>72</v>
      </c>
      <c r="AY122" s="204" t="s">
        <v>121</v>
      </c>
    </row>
    <row r="123" spans="1:51" s="13" customFormat="1" ht="12">
      <c r="A123" s="13"/>
      <c r="B123" s="197"/>
      <c r="C123" s="13"/>
      <c r="D123" s="193" t="s">
        <v>141</v>
      </c>
      <c r="E123" s="204" t="s">
        <v>3</v>
      </c>
      <c r="F123" s="198" t="s">
        <v>410</v>
      </c>
      <c r="G123" s="13"/>
      <c r="H123" s="199">
        <v>5</v>
      </c>
      <c r="I123" s="200"/>
      <c r="J123" s="13"/>
      <c r="K123" s="13"/>
      <c r="L123" s="197"/>
      <c r="M123" s="201"/>
      <c r="N123" s="202"/>
      <c r="O123" s="202"/>
      <c r="P123" s="202"/>
      <c r="Q123" s="202"/>
      <c r="R123" s="202"/>
      <c r="S123" s="202"/>
      <c r="T123" s="203"/>
      <c r="U123" s="13"/>
      <c r="V123" s="13"/>
      <c r="W123" s="13"/>
      <c r="X123" s="13"/>
      <c r="Y123" s="13"/>
      <c r="Z123" s="13"/>
      <c r="AA123" s="13"/>
      <c r="AB123" s="13"/>
      <c r="AC123" s="13"/>
      <c r="AD123" s="13"/>
      <c r="AE123" s="13"/>
      <c r="AT123" s="204" t="s">
        <v>141</v>
      </c>
      <c r="AU123" s="204" t="s">
        <v>82</v>
      </c>
      <c r="AV123" s="13" t="s">
        <v>82</v>
      </c>
      <c r="AW123" s="13" t="s">
        <v>33</v>
      </c>
      <c r="AX123" s="13" t="s">
        <v>72</v>
      </c>
      <c r="AY123" s="204" t="s">
        <v>121</v>
      </c>
    </row>
    <row r="124" spans="1:51" s="13" customFormat="1" ht="12">
      <c r="A124" s="13"/>
      <c r="B124" s="197"/>
      <c r="C124" s="13"/>
      <c r="D124" s="193" t="s">
        <v>141</v>
      </c>
      <c r="E124" s="204" t="s">
        <v>3</v>
      </c>
      <c r="F124" s="198" t="s">
        <v>411</v>
      </c>
      <c r="G124" s="13"/>
      <c r="H124" s="199">
        <v>5</v>
      </c>
      <c r="I124" s="200"/>
      <c r="J124" s="13"/>
      <c r="K124" s="13"/>
      <c r="L124" s="197"/>
      <c r="M124" s="201"/>
      <c r="N124" s="202"/>
      <c r="O124" s="202"/>
      <c r="P124" s="202"/>
      <c r="Q124" s="202"/>
      <c r="R124" s="202"/>
      <c r="S124" s="202"/>
      <c r="T124" s="203"/>
      <c r="U124" s="13"/>
      <c r="V124" s="13"/>
      <c r="W124" s="13"/>
      <c r="X124" s="13"/>
      <c r="Y124" s="13"/>
      <c r="Z124" s="13"/>
      <c r="AA124" s="13"/>
      <c r="AB124" s="13"/>
      <c r="AC124" s="13"/>
      <c r="AD124" s="13"/>
      <c r="AE124" s="13"/>
      <c r="AT124" s="204" t="s">
        <v>141</v>
      </c>
      <c r="AU124" s="204" t="s">
        <v>82</v>
      </c>
      <c r="AV124" s="13" t="s">
        <v>82</v>
      </c>
      <c r="AW124" s="13" t="s">
        <v>33</v>
      </c>
      <c r="AX124" s="13" t="s">
        <v>72</v>
      </c>
      <c r="AY124" s="204" t="s">
        <v>121</v>
      </c>
    </row>
    <row r="125" spans="1:51" s="13" customFormat="1" ht="12">
      <c r="A125" s="13"/>
      <c r="B125" s="197"/>
      <c r="C125" s="13"/>
      <c r="D125" s="193" t="s">
        <v>141</v>
      </c>
      <c r="E125" s="204" t="s">
        <v>3</v>
      </c>
      <c r="F125" s="198" t="s">
        <v>412</v>
      </c>
      <c r="G125" s="13"/>
      <c r="H125" s="199">
        <v>5</v>
      </c>
      <c r="I125" s="200"/>
      <c r="J125" s="13"/>
      <c r="K125" s="13"/>
      <c r="L125" s="197"/>
      <c r="M125" s="201"/>
      <c r="N125" s="202"/>
      <c r="O125" s="202"/>
      <c r="P125" s="202"/>
      <c r="Q125" s="202"/>
      <c r="R125" s="202"/>
      <c r="S125" s="202"/>
      <c r="T125" s="203"/>
      <c r="U125" s="13"/>
      <c r="V125" s="13"/>
      <c r="W125" s="13"/>
      <c r="X125" s="13"/>
      <c r="Y125" s="13"/>
      <c r="Z125" s="13"/>
      <c r="AA125" s="13"/>
      <c r="AB125" s="13"/>
      <c r="AC125" s="13"/>
      <c r="AD125" s="13"/>
      <c r="AE125" s="13"/>
      <c r="AT125" s="204" t="s">
        <v>141</v>
      </c>
      <c r="AU125" s="204" t="s">
        <v>82</v>
      </c>
      <c r="AV125" s="13" t="s">
        <v>82</v>
      </c>
      <c r="AW125" s="13" t="s">
        <v>33</v>
      </c>
      <c r="AX125" s="13" t="s">
        <v>72</v>
      </c>
      <c r="AY125" s="204" t="s">
        <v>121</v>
      </c>
    </row>
    <row r="126" spans="1:51" s="13" customFormat="1" ht="12">
      <c r="A126" s="13"/>
      <c r="B126" s="197"/>
      <c r="C126" s="13"/>
      <c r="D126" s="193" t="s">
        <v>141</v>
      </c>
      <c r="E126" s="204" t="s">
        <v>3</v>
      </c>
      <c r="F126" s="198" t="s">
        <v>413</v>
      </c>
      <c r="G126" s="13"/>
      <c r="H126" s="199">
        <v>5</v>
      </c>
      <c r="I126" s="200"/>
      <c r="J126" s="13"/>
      <c r="K126" s="13"/>
      <c r="L126" s="197"/>
      <c r="M126" s="201"/>
      <c r="N126" s="202"/>
      <c r="O126" s="202"/>
      <c r="P126" s="202"/>
      <c r="Q126" s="202"/>
      <c r="R126" s="202"/>
      <c r="S126" s="202"/>
      <c r="T126" s="203"/>
      <c r="U126" s="13"/>
      <c r="V126" s="13"/>
      <c r="W126" s="13"/>
      <c r="X126" s="13"/>
      <c r="Y126" s="13"/>
      <c r="Z126" s="13"/>
      <c r="AA126" s="13"/>
      <c r="AB126" s="13"/>
      <c r="AC126" s="13"/>
      <c r="AD126" s="13"/>
      <c r="AE126" s="13"/>
      <c r="AT126" s="204" t="s">
        <v>141</v>
      </c>
      <c r="AU126" s="204" t="s">
        <v>82</v>
      </c>
      <c r="AV126" s="13" t="s">
        <v>82</v>
      </c>
      <c r="AW126" s="13" t="s">
        <v>33</v>
      </c>
      <c r="AX126" s="13" t="s">
        <v>72</v>
      </c>
      <c r="AY126" s="204" t="s">
        <v>121</v>
      </c>
    </row>
    <row r="127" spans="1:51" s="13" customFormat="1" ht="12">
      <c r="A127" s="13"/>
      <c r="B127" s="197"/>
      <c r="C127" s="13"/>
      <c r="D127" s="193" t="s">
        <v>141</v>
      </c>
      <c r="E127" s="204" t="s">
        <v>3</v>
      </c>
      <c r="F127" s="198" t="s">
        <v>414</v>
      </c>
      <c r="G127" s="13"/>
      <c r="H127" s="199">
        <v>5</v>
      </c>
      <c r="I127" s="200"/>
      <c r="J127" s="13"/>
      <c r="K127" s="13"/>
      <c r="L127" s="197"/>
      <c r="M127" s="201"/>
      <c r="N127" s="202"/>
      <c r="O127" s="202"/>
      <c r="P127" s="202"/>
      <c r="Q127" s="202"/>
      <c r="R127" s="202"/>
      <c r="S127" s="202"/>
      <c r="T127" s="203"/>
      <c r="U127" s="13"/>
      <c r="V127" s="13"/>
      <c r="W127" s="13"/>
      <c r="X127" s="13"/>
      <c r="Y127" s="13"/>
      <c r="Z127" s="13"/>
      <c r="AA127" s="13"/>
      <c r="AB127" s="13"/>
      <c r="AC127" s="13"/>
      <c r="AD127" s="13"/>
      <c r="AE127" s="13"/>
      <c r="AT127" s="204" t="s">
        <v>141</v>
      </c>
      <c r="AU127" s="204" t="s">
        <v>82</v>
      </c>
      <c r="AV127" s="13" t="s">
        <v>82</v>
      </c>
      <c r="AW127" s="13" t="s">
        <v>33</v>
      </c>
      <c r="AX127" s="13" t="s">
        <v>72</v>
      </c>
      <c r="AY127" s="204" t="s">
        <v>121</v>
      </c>
    </row>
    <row r="128" spans="1:51" s="13" customFormat="1" ht="12">
      <c r="A128" s="13"/>
      <c r="B128" s="197"/>
      <c r="C128" s="13"/>
      <c r="D128" s="193" t="s">
        <v>141</v>
      </c>
      <c r="E128" s="204" t="s">
        <v>3</v>
      </c>
      <c r="F128" s="198" t="s">
        <v>415</v>
      </c>
      <c r="G128" s="13"/>
      <c r="H128" s="199">
        <v>5</v>
      </c>
      <c r="I128" s="200"/>
      <c r="J128" s="13"/>
      <c r="K128" s="13"/>
      <c r="L128" s="197"/>
      <c r="M128" s="201"/>
      <c r="N128" s="202"/>
      <c r="O128" s="202"/>
      <c r="P128" s="202"/>
      <c r="Q128" s="202"/>
      <c r="R128" s="202"/>
      <c r="S128" s="202"/>
      <c r="T128" s="203"/>
      <c r="U128" s="13"/>
      <c r="V128" s="13"/>
      <c r="W128" s="13"/>
      <c r="X128" s="13"/>
      <c r="Y128" s="13"/>
      <c r="Z128" s="13"/>
      <c r="AA128" s="13"/>
      <c r="AB128" s="13"/>
      <c r="AC128" s="13"/>
      <c r="AD128" s="13"/>
      <c r="AE128" s="13"/>
      <c r="AT128" s="204" t="s">
        <v>141</v>
      </c>
      <c r="AU128" s="204" t="s">
        <v>82</v>
      </c>
      <c r="AV128" s="13" t="s">
        <v>82</v>
      </c>
      <c r="AW128" s="13" t="s">
        <v>33</v>
      </c>
      <c r="AX128" s="13" t="s">
        <v>72</v>
      </c>
      <c r="AY128" s="204" t="s">
        <v>121</v>
      </c>
    </row>
    <row r="129" spans="1:51" s="13" customFormat="1" ht="12">
      <c r="A129" s="13"/>
      <c r="B129" s="197"/>
      <c r="C129" s="13"/>
      <c r="D129" s="193" t="s">
        <v>141</v>
      </c>
      <c r="E129" s="204" t="s">
        <v>3</v>
      </c>
      <c r="F129" s="198" t="s">
        <v>416</v>
      </c>
      <c r="G129" s="13"/>
      <c r="H129" s="199">
        <v>9</v>
      </c>
      <c r="I129" s="200"/>
      <c r="J129" s="13"/>
      <c r="K129" s="13"/>
      <c r="L129" s="197"/>
      <c r="M129" s="201"/>
      <c r="N129" s="202"/>
      <c r="O129" s="202"/>
      <c r="P129" s="202"/>
      <c r="Q129" s="202"/>
      <c r="R129" s="202"/>
      <c r="S129" s="202"/>
      <c r="T129" s="203"/>
      <c r="U129" s="13"/>
      <c r="V129" s="13"/>
      <c r="W129" s="13"/>
      <c r="X129" s="13"/>
      <c r="Y129" s="13"/>
      <c r="Z129" s="13"/>
      <c r="AA129" s="13"/>
      <c r="AB129" s="13"/>
      <c r="AC129" s="13"/>
      <c r="AD129" s="13"/>
      <c r="AE129" s="13"/>
      <c r="AT129" s="204" t="s">
        <v>141</v>
      </c>
      <c r="AU129" s="204" t="s">
        <v>82</v>
      </c>
      <c r="AV129" s="13" t="s">
        <v>82</v>
      </c>
      <c r="AW129" s="13" t="s">
        <v>33</v>
      </c>
      <c r="AX129" s="13" t="s">
        <v>72</v>
      </c>
      <c r="AY129" s="204" t="s">
        <v>121</v>
      </c>
    </row>
    <row r="130" spans="1:51" s="13" customFormat="1" ht="12">
      <c r="A130" s="13"/>
      <c r="B130" s="197"/>
      <c r="C130" s="13"/>
      <c r="D130" s="193" t="s">
        <v>141</v>
      </c>
      <c r="E130" s="204" t="s">
        <v>3</v>
      </c>
      <c r="F130" s="198" t="s">
        <v>417</v>
      </c>
      <c r="G130" s="13"/>
      <c r="H130" s="199">
        <v>5</v>
      </c>
      <c r="I130" s="200"/>
      <c r="J130" s="13"/>
      <c r="K130" s="13"/>
      <c r="L130" s="197"/>
      <c r="M130" s="201"/>
      <c r="N130" s="202"/>
      <c r="O130" s="202"/>
      <c r="P130" s="202"/>
      <c r="Q130" s="202"/>
      <c r="R130" s="202"/>
      <c r="S130" s="202"/>
      <c r="T130" s="203"/>
      <c r="U130" s="13"/>
      <c r="V130" s="13"/>
      <c r="W130" s="13"/>
      <c r="X130" s="13"/>
      <c r="Y130" s="13"/>
      <c r="Z130" s="13"/>
      <c r="AA130" s="13"/>
      <c r="AB130" s="13"/>
      <c r="AC130" s="13"/>
      <c r="AD130" s="13"/>
      <c r="AE130" s="13"/>
      <c r="AT130" s="204" t="s">
        <v>141</v>
      </c>
      <c r="AU130" s="204" t="s">
        <v>82</v>
      </c>
      <c r="AV130" s="13" t="s">
        <v>82</v>
      </c>
      <c r="AW130" s="13" t="s">
        <v>33</v>
      </c>
      <c r="AX130" s="13" t="s">
        <v>72</v>
      </c>
      <c r="AY130" s="204" t="s">
        <v>121</v>
      </c>
    </row>
    <row r="131" spans="1:51" s="13" customFormat="1" ht="12">
      <c r="A131" s="13"/>
      <c r="B131" s="197"/>
      <c r="C131" s="13"/>
      <c r="D131" s="193" t="s">
        <v>141</v>
      </c>
      <c r="E131" s="204" t="s">
        <v>3</v>
      </c>
      <c r="F131" s="198" t="s">
        <v>418</v>
      </c>
      <c r="G131" s="13"/>
      <c r="H131" s="199">
        <v>5</v>
      </c>
      <c r="I131" s="200"/>
      <c r="J131" s="13"/>
      <c r="K131" s="13"/>
      <c r="L131" s="197"/>
      <c r="M131" s="201"/>
      <c r="N131" s="202"/>
      <c r="O131" s="202"/>
      <c r="P131" s="202"/>
      <c r="Q131" s="202"/>
      <c r="R131" s="202"/>
      <c r="S131" s="202"/>
      <c r="T131" s="203"/>
      <c r="U131" s="13"/>
      <c r="V131" s="13"/>
      <c r="W131" s="13"/>
      <c r="X131" s="13"/>
      <c r="Y131" s="13"/>
      <c r="Z131" s="13"/>
      <c r="AA131" s="13"/>
      <c r="AB131" s="13"/>
      <c r="AC131" s="13"/>
      <c r="AD131" s="13"/>
      <c r="AE131" s="13"/>
      <c r="AT131" s="204" t="s">
        <v>141</v>
      </c>
      <c r="AU131" s="204" t="s">
        <v>82</v>
      </c>
      <c r="AV131" s="13" t="s">
        <v>82</v>
      </c>
      <c r="AW131" s="13" t="s">
        <v>33</v>
      </c>
      <c r="AX131" s="13" t="s">
        <v>72</v>
      </c>
      <c r="AY131" s="204" t="s">
        <v>121</v>
      </c>
    </row>
    <row r="132" spans="1:51" s="13" customFormat="1" ht="12">
      <c r="A132" s="13"/>
      <c r="B132" s="197"/>
      <c r="C132" s="13"/>
      <c r="D132" s="193" t="s">
        <v>141</v>
      </c>
      <c r="E132" s="204" t="s">
        <v>3</v>
      </c>
      <c r="F132" s="198" t="s">
        <v>419</v>
      </c>
      <c r="G132" s="13"/>
      <c r="H132" s="199">
        <v>5</v>
      </c>
      <c r="I132" s="200"/>
      <c r="J132" s="13"/>
      <c r="K132" s="13"/>
      <c r="L132" s="197"/>
      <c r="M132" s="201"/>
      <c r="N132" s="202"/>
      <c r="O132" s="202"/>
      <c r="P132" s="202"/>
      <c r="Q132" s="202"/>
      <c r="R132" s="202"/>
      <c r="S132" s="202"/>
      <c r="T132" s="203"/>
      <c r="U132" s="13"/>
      <c r="V132" s="13"/>
      <c r="W132" s="13"/>
      <c r="X132" s="13"/>
      <c r="Y132" s="13"/>
      <c r="Z132" s="13"/>
      <c r="AA132" s="13"/>
      <c r="AB132" s="13"/>
      <c r="AC132" s="13"/>
      <c r="AD132" s="13"/>
      <c r="AE132" s="13"/>
      <c r="AT132" s="204" t="s">
        <v>141</v>
      </c>
      <c r="AU132" s="204" t="s">
        <v>82</v>
      </c>
      <c r="AV132" s="13" t="s">
        <v>82</v>
      </c>
      <c r="AW132" s="13" t="s">
        <v>33</v>
      </c>
      <c r="AX132" s="13" t="s">
        <v>72</v>
      </c>
      <c r="AY132" s="204" t="s">
        <v>121</v>
      </c>
    </row>
    <row r="133" spans="1:51" s="13" customFormat="1" ht="12">
      <c r="A133" s="13"/>
      <c r="B133" s="197"/>
      <c r="C133" s="13"/>
      <c r="D133" s="193" t="s">
        <v>141</v>
      </c>
      <c r="E133" s="204" t="s">
        <v>3</v>
      </c>
      <c r="F133" s="198" t="s">
        <v>420</v>
      </c>
      <c r="G133" s="13"/>
      <c r="H133" s="199">
        <v>5</v>
      </c>
      <c r="I133" s="200"/>
      <c r="J133" s="13"/>
      <c r="K133" s="13"/>
      <c r="L133" s="197"/>
      <c r="M133" s="201"/>
      <c r="N133" s="202"/>
      <c r="O133" s="202"/>
      <c r="P133" s="202"/>
      <c r="Q133" s="202"/>
      <c r="R133" s="202"/>
      <c r="S133" s="202"/>
      <c r="T133" s="203"/>
      <c r="U133" s="13"/>
      <c r="V133" s="13"/>
      <c r="W133" s="13"/>
      <c r="X133" s="13"/>
      <c r="Y133" s="13"/>
      <c r="Z133" s="13"/>
      <c r="AA133" s="13"/>
      <c r="AB133" s="13"/>
      <c r="AC133" s="13"/>
      <c r="AD133" s="13"/>
      <c r="AE133" s="13"/>
      <c r="AT133" s="204" t="s">
        <v>141</v>
      </c>
      <c r="AU133" s="204" t="s">
        <v>82</v>
      </c>
      <c r="AV133" s="13" t="s">
        <v>82</v>
      </c>
      <c r="AW133" s="13" t="s">
        <v>33</v>
      </c>
      <c r="AX133" s="13" t="s">
        <v>72</v>
      </c>
      <c r="AY133" s="204" t="s">
        <v>121</v>
      </c>
    </row>
    <row r="134" spans="1:51" s="13" customFormat="1" ht="12">
      <c r="A134" s="13"/>
      <c r="B134" s="197"/>
      <c r="C134" s="13"/>
      <c r="D134" s="193" t="s">
        <v>141</v>
      </c>
      <c r="E134" s="204" t="s">
        <v>3</v>
      </c>
      <c r="F134" s="198" t="s">
        <v>421</v>
      </c>
      <c r="G134" s="13"/>
      <c r="H134" s="199">
        <v>5</v>
      </c>
      <c r="I134" s="200"/>
      <c r="J134" s="13"/>
      <c r="K134" s="13"/>
      <c r="L134" s="197"/>
      <c r="M134" s="201"/>
      <c r="N134" s="202"/>
      <c r="O134" s="202"/>
      <c r="P134" s="202"/>
      <c r="Q134" s="202"/>
      <c r="R134" s="202"/>
      <c r="S134" s="202"/>
      <c r="T134" s="203"/>
      <c r="U134" s="13"/>
      <c r="V134" s="13"/>
      <c r="W134" s="13"/>
      <c r="X134" s="13"/>
      <c r="Y134" s="13"/>
      <c r="Z134" s="13"/>
      <c r="AA134" s="13"/>
      <c r="AB134" s="13"/>
      <c r="AC134" s="13"/>
      <c r="AD134" s="13"/>
      <c r="AE134" s="13"/>
      <c r="AT134" s="204" t="s">
        <v>141</v>
      </c>
      <c r="AU134" s="204" t="s">
        <v>82</v>
      </c>
      <c r="AV134" s="13" t="s">
        <v>82</v>
      </c>
      <c r="AW134" s="13" t="s">
        <v>33</v>
      </c>
      <c r="AX134" s="13" t="s">
        <v>72</v>
      </c>
      <c r="AY134" s="204" t="s">
        <v>121</v>
      </c>
    </row>
    <row r="135" spans="1:51" s="13" customFormat="1" ht="12">
      <c r="A135" s="13"/>
      <c r="B135" s="197"/>
      <c r="C135" s="13"/>
      <c r="D135" s="193" t="s">
        <v>141</v>
      </c>
      <c r="E135" s="204" t="s">
        <v>3</v>
      </c>
      <c r="F135" s="198" t="s">
        <v>422</v>
      </c>
      <c r="G135" s="13"/>
      <c r="H135" s="199">
        <v>4</v>
      </c>
      <c r="I135" s="200"/>
      <c r="J135" s="13"/>
      <c r="K135" s="13"/>
      <c r="L135" s="197"/>
      <c r="M135" s="201"/>
      <c r="N135" s="202"/>
      <c r="O135" s="202"/>
      <c r="P135" s="202"/>
      <c r="Q135" s="202"/>
      <c r="R135" s="202"/>
      <c r="S135" s="202"/>
      <c r="T135" s="203"/>
      <c r="U135" s="13"/>
      <c r="V135" s="13"/>
      <c r="W135" s="13"/>
      <c r="X135" s="13"/>
      <c r="Y135" s="13"/>
      <c r="Z135" s="13"/>
      <c r="AA135" s="13"/>
      <c r="AB135" s="13"/>
      <c r="AC135" s="13"/>
      <c r="AD135" s="13"/>
      <c r="AE135" s="13"/>
      <c r="AT135" s="204" t="s">
        <v>141</v>
      </c>
      <c r="AU135" s="204" t="s">
        <v>82</v>
      </c>
      <c r="AV135" s="13" t="s">
        <v>82</v>
      </c>
      <c r="AW135" s="13" t="s">
        <v>33</v>
      </c>
      <c r="AX135" s="13" t="s">
        <v>72</v>
      </c>
      <c r="AY135" s="204" t="s">
        <v>121</v>
      </c>
    </row>
    <row r="136" spans="1:51" s="13" customFormat="1" ht="12">
      <c r="A136" s="13"/>
      <c r="B136" s="197"/>
      <c r="C136" s="13"/>
      <c r="D136" s="193" t="s">
        <v>141</v>
      </c>
      <c r="E136" s="204" t="s">
        <v>3</v>
      </c>
      <c r="F136" s="198" t="s">
        <v>423</v>
      </c>
      <c r="G136" s="13"/>
      <c r="H136" s="199">
        <v>4</v>
      </c>
      <c r="I136" s="200"/>
      <c r="J136" s="13"/>
      <c r="K136" s="13"/>
      <c r="L136" s="197"/>
      <c r="M136" s="201"/>
      <c r="N136" s="202"/>
      <c r="O136" s="202"/>
      <c r="P136" s="202"/>
      <c r="Q136" s="202"/>
      <c r="R136" s="202"/>
      <c r="S136" s="202"/>
      <c r="T136" s="203"/>
      <c r="U136" s="13"/>
      <c r="V136" s="13"/>
      <c r="W136" s="13"/>
      <c r="X136" s="13"/>
      <c r="Y136" s="13"/>
      <c r="Z136" s="13"/>
      <c r="AA136" s="13"/>
      <c r="AB136" s="13"/>
      <c r="AC136" s="13"/>
      <c r="AD136" s="13"/>
      <c r="AE136" s="13"/>
      <c r="AT136" s="204" t="s">
        <v>141</v>
      </c>
      <c r="AU136" s="204" t="s">
        <v>82</v>
      </c>
      <c r="AV136" s="13" t="s">
        <v>82</v>
      </c>
      <c r="AW136" s="13" t="s">
        <v>33</v>
      </c>
      <c r="AX136" s="13" t="s">
        <v>72</v>
      </c>
      <c r="AY136" s="204" t="s">
        <v>121</v>
      </c>
    </row>
    <row r="137" spans="1:51" s="14" customFormat="1" ht="12">
      <c r="A137" s="14"/>
      <c r="B137" s="216"/>
      <c r="C137" s="14"/>
      <c r="D137" s="193" t="s">
        <v>141</v>
      </c>
      <c r="E137" s="217" t="s">
        <v>3</v>
      </c>
      <c r="F137" s="218" t="s">
        <v>208</v>
      </c>
      <c r="G137" s="14"/>
      <c r="H137" s="219">
        <v>138</v>
      </c>
      <c r="I137" s="220"/>
      <c r="J137" s="14"/>
      <c r="K137" s="14"/>
      <c r="L137" s="216"/>
      <c r="M137" s="221"/>
      <c r="N137" s="222"/>
      <c r="O137" s="222"/>
      <c r="P137" s="222"/>
      <c r="Q137" s="222"/>
      <c r="R137" s="222"/>
      <c r="S137" s="222"/>
      <c r="T137" s="223"/>
      <c r="U137" s="14"/>
      <c r="V137" s="14"/>
      <c r="W137" s="14"/>
      <c r="X137" s="14"/>
      <c r="Y137" s="14"/>
      <c r="Z137" s="14"/>
      <c r="AA137" s="14"/>
      <c r="AB137" s="14"/>
      <c r="AC137" s="14"/>
      <c r="AD137" s="14"/>
      <c r="AE137" s="14"/>
      <c r="AT137" s="217" t="s">
        <v>141</v>
      </c>
      <c r="AU137" s="217" t="s">
        <v>82</v>
      </c>
      <c r="AV137" s="14" t="s">
        <v>129</v>
      </c>
      <c r="AW137" s="14" t="s">
        <v>33</v>
      </c>
      <c r="AX137" s="14" t="s">
        <v>80</v>
      </c>
      <c r="AY137" s="217" t="s">
        <v>121</v>
      </c>
    </row>
    <row r="138" spans="1:65" s="2" customFormat="1" ht="16.5" customHeight="1">
      <c r="A138" s="38"/>
      <c r="B138" s="179"/>
      <c r="C138" s="180" t="s">
        <v>195</v>
      </c>
      <c r="D138" s="180" t="s">
        <v>124</v>
      </c>
      <c r="E138" s="181" t="s">
        <v>210</v>
      </c>
      <c r="F138" s="182" t="s">
        <v>211</v>
      </c>
      <c r="G138" s="183" t="s">
        <v>181</v>
      </c>
      <c r="H138" s="184">
        <v>574.29</v>
      </c>
      <c r="I138" s="185"/>
      <c r="J138" s="186">
        <f>ROUND(I138*H138,2)</f>
        <v>0</v>
      </c>
      <c r="K138" s="182" t="s">
        <v>128</v>
      </c>
      <c r="L138" s="39"/>
      <c r="M138" s="187" t="s">
        <v>3</v>
      </c>
      <c r="N138" s="188" t="s">
        <v>43</v>
      </c>
      <c r="O138" s="72"/>
      <c r="P138" s="189">
        <f>O138*H138</f>
        <v>0</v>
      </c>
      <c r="Q138" s="189">
        <v>0.0075</v>
      </c>
      <c r="R138" s="189">
        <f>Q138*H138</f>
        <v>4.307175</v>
      </c>
      <c r="S138" s="189">
        <v>0</v>
      </c>
      <c r="T138" s="190">
        <f>S138*H138</f>
        <v>0</v>
      </c>
      <c r="U138" s="38"/>
      <c r="V138" s="38"/>
      <c r="W138" s="38"/>
      <c r="X138" s="38"/>
      <c r="Y138" s="38"/>
      <c r="Z138" s="38"/>
      <c r="AA138" s="38"/>
      <c r="AB138" s="38"/>
      <c r="AC138" s="38"/>
      <c r="AD138" s="38"/>
      <c r="AE138" s="38"/>
      <c r="AR138" s="191" t="s">
        <v>155</v>
      </c>
      <c r="AT138" s="191" t="s">
        <v>124</v>
      </c>
      <c r="AU138" s="191" t="s">
        <v>82</v>
      </c>
      <c r="AY138" s="19" t="s">
        <v>121</v>
      </c>
      <c r="BE138" s="192">
        <f>IF(N138="základní",J138,0)</f>
        <v>0</v>
      </c>
      <c r="BF138" s="192">
        <f>IF(N138="snížená",J138,0)</f>
        <v>0</v>
      </c>
      <c r="BG138" s="192">
        <f>IF(N138="zákl. přenesená",J138,0)</f>
        <v>0</v>
      </c>
      <c r="BH138" s="192">
        <f>IF(N138="sníž. přenesená",J138,0)</f>
        <v>0</v>
      </c>
      <c r="BI138" s="192">
        <f>IF(N138="nulová",J138,0)</f>
        <v>0</v>
      </c>
      <c r="BJ138" s="19" t="s">
        <v>80</v>
      </c>
      <c r="BK138" s="192">
        <f>ROUND(I138*H138,2)</f>
        <v>0</v>
      </c>
      <c r="BL138" s="19" t="s">
        <v>155</v>
      </c>
      <c r="BM138" s="191" t="s">
        <v>212</v>
      </c>
    </row>
    <row r="139" spans="1:47" s="2" customFormat="1" ht="12">
      <c r="A139" s="38"/>
      <c r="B139" s="39"/>
      <c r="C139" s="38"/>
      <c r="D139" s="193" t="s">
        <v>131</v>
      </c>
      <c r="E139" s="38"/>
      <c r="F139" s="194" t="s">
        <v>183</v>
      </c>
      <c r="G139" s="38"/>
      <c r="H139" s="38"/>
      <c r="I139" s="119"/>
      <c r="J139" s="38"/>
      <c r="K139" s="38"/>
      <c r="L139" s="39"/>
      <c r="M139" s="195"/>
      <c r="N139" s="196"/>
      <c r="O139" s="72"/>
      <c r="P139" s="72"/>
      <c r="Q139" s="72"/>
      <c r="R139" s="72"/>
      <c r="S139" s="72"/>
      <c r="T139" s="73"/>
      <c r="U139" s="38"/>
      <c r="V139" s="38"/>
      <c r="W139" s="38"/>
      <c r="X139" s="38"/>
      <c r="Y139" s="38"/>
      <c r="Z139" s="38"/>
      <c r="AA139" s="38"/>
      <c r="AB139" s="38"/>
      <c r="AC139" s="38"/>
      <c r="AD139" s="38"/>
      <c r="AE139" s="38"/>
      <c r="AT139" s="19" t="s">
        <v>131</v>
      </c>
      <c r="AU139" s="19" t="s">
        <v>82</v>
      </c>
    </row>
    <row r="140" spans="1:51" s="13" customFormat="1" ht="12">
      <c r="A140" s="13"/>
      <c r="B140" s="197"/>
      <c r="C140" s="13"/>
      <c r="D140" s="193" t="s">
        <v>141</v>
      </c>
      <c r="E140" s="204" t="s">
        <v>3</v>
      </c>
      <c r="F140" s="198" t="s">
        <v>393</v>
      </c>
      <c r="G140" s="13"/>
      <c r="H140" s="199">
        <v>574.29</v>
      </c>
      <c r="I140" s="200"/>
      <c r="J140" s="13"/>
      <c r="K140" s="13"/>
      <c r="L140" s="197"/>
      <c r="M140" s="201"/>
      <c r="N140" s="202"/>
      <c r="O140" s="202"/>
      <c r="P140" s="202"/>
      <c r="Q140" s="202"/>
      <c r="R140" s="202"/>
      <c r="S140" s="202"/>
      <c r="T140" s="203"/>
      <c r="U140" s="13"/>
      <c r="V140" s="13"/>
      <c r="W140" s="13"/>
      <c r="X140" s="13"/>
      <c r="Y140" s="13"/>
      <c r="Z140" s="13"/>
      <c r="AA140" s="13"/>
      <c r="AB140" s="13"/>
      <c r="AC140" s="13"/>
      <c r="AD140" s="13"/>
      <c r="AE140" s="13"/>
      <c r="AT140" s="204" t="s">
        <v>141</v>
      </c>
      <c r="AU140" s="204" t="s">
        <v>82</v>
      </c>
      <c r="AV140" s="13" t="s">
        <v>82</v>
      </c>
      <c r="AW140" s="13" t="s">
        <v>33</v>
      </c>
      <c r="AX140" s="13" t="s">
        <v>80</v>
      </c>
      <c r="AY140" s="204" t="s">
        <v>121</v>
      </c>
    </row>
    <row r="141" spans="1:65" s="2" customFormat="1" ht="16.5" customHeight="1">
      <c r="A141" s="38"/>
      <c r="B141" s="179"/>
      <c r="C141" s="180" t="s">
        <v>209</v>
      </c>
      <c r="D141" s="180" t="s">
        <v>124</v>
      </c>
      <c r="E141" s="181" t="s">
        <v>214</v>
      </c>
      <c r="F141" s="182" t="s">
        <v>215</v>
      </c>
      <c r="G141" s="183" t="s">
        <v>181</v>
      </c>
      <c r="H141" s="184">
        <v>574.29</v>
      </c>
      <c r="I141" s="185"/>
      <c r="J141" s="186">
        <f>ROUND(I141*H141,2)</f>
        <v>0</v>
      </c>
      <c r="K141" s="182" t="s">
        <v>128</v>
      </c>
      <c r="L141" s="39"/>
      <c r="M141" s="187" t="s">
        <v>3</v>
      </c>
      <c r="N141" s="188" t="s">
        <v>43</v>
      </c>
      <c r="O141" s="72"/>
      <c r="P141" s="189">
        <f>O141*H141</f>
        <v>0</v>
      </c>
      <c r="Q141" s="189">
        <v>0</v>
      </c>
      <c r="R141" s="189">
        <f>Q141*H141</f>
        <v>0</v>
      </c>
      <c r="S141" s="189">
        <v>0.0025</v>
      </c>
      <c r="T141" s="190">
        <f>S141*H141</f>
        <v>1.435725</v>
      </c>
      <c r="U141" s="38"/>
      <c r="V141" s="38"/>
      <c r="W141" s="38"/>
      <c r="X141" s="38"/>
      <c r="Y141" s="38"/>
      <c r="Z141" s="38"/>
      <c r="AA141" s="38"/>
      <c r="AB141" s="38"/>
      <c r="AC141" s="38"/>
      <c r="AD141" s="38"/>
      <c r="AE141" s="38"/>
      <c r="AR141" s="191" t="s">
        <v>155</v>
      </c>
      <c r="AT141" s="191" t="s">
        <v>124</v>
      </c>
      <c r="AU141" s="191" t="s">
        <v>82</v>
      </c>
      <c r="AY141" s="19" t="s">
        <v>121</v>
      </c>
      <c r="BE141" s="192">
        <f>IF(N141="základní",J141,0)</f>
        <v>0</v>
      </c>
      <c r="BF141" s="192">
        <f>IF(N141="snížená",J141,0)</f>
        <v>0</v>
      </c>
      <c r="BG141" s="192">
        <f>IF(N141="zákl. přenesená",J141,0)</f>
        <v>0</v>
      </c>
      <c r="BH141" s="192">
        <f>IF(N141="sníž. přenesená",J141,0)</f>
        <v>0</v>
      </c>
      <c r="BI141" s="192">
        <f>IF(N141="nulová",J141,0)</f>
        <v>0</v>
      </c>
      <c r="BJ141" s="19" t="s">
        <v>80</v>
      </c>
      <c r="BK141" s="192">
        <f>ROUND(I141*H141,2)</f>
        <v>0</v>
      </c>
      <c r="BL141" s="19" t="s">
        <v>155</v>
      </c>
      <c r="BM141" s="191" t="s">
        <v>216</v>
      </c>
    </row>
    <row r="142" spans="1:51" s="13" customFormat="1" ht="12">
      <c r="A142" s="13"/>
      <c r="B142" s="197"/>
      <c r="C142" s="13"/>
      <c r="D142" s="193" t="s">
        <v>141</v>
      </c>
      <c r="E142" s="204" t="s">
        <v>3</v>
      </c>
      <c r="F142" s="198" t="s">
        <v>424</v>
      </c>
      <c r="G142" s="13"/>
      <c r="H142" s="199">
        <v>130.4</v>
      </c>
      <c r="I142" s="200"/>
      <c r="J142" s="13"/>
      <c r="K142" s="13"/>
      <c r="L142" s="197"/>
      <c r="M142" s="201"/>
      <c r="N142" s="202"/>
      <c r="O142" s="202"/>
      <c r="P142" s="202"/>
      <c r="Q142" s="202"/>
      <c r="R142" s="202"/>
      <c r="S142" s="202"/>
      <c r="T142" s="203"/>
      <c r="U142" s="13"/>
      <c r="V142" s="13"/>
      <c r="W142" s="13"/>
      <c r="X142" s="13"/>
      <c r="Y142" s="13"/>
      <c r="Z142" s="13"/>
      <c r="AA142" s="13"/>
      <c r="AB142" s="13"/>
      <c r="AC142" s="13"/>
      <c r="AD142" s="13"/>
      <c r="AE142" s="13"/>
      <c r="AT142" s="204" t="s">
        <v>141</v>
      </c>
      <c r="AU142" s="204" t="s">
        <v>82</v>
      </c>
      <c r="AV142" s="13" t="s">
        <v>82</v>
      </c>
      <c r="AW142" s="13" t="s">
        <v>33</v>
      </c>
      <c r="AX142" s="13" t="s">
        <v>72</v>
      </c>
      <c r="AY142" s="204" t="s">
        <v>121</v>
      </c>
    </row>
    <row r="143" spans="1:51" s="13" customFormat="1" ht="12">
      <c r="A143" s="13"/>
      <c r="B143" s="197"/>
      <c r="C143" s="13"/>
      <c r="D143" s="193" t="s">
        <v>141</v>
      </c>
      <c r="E143" s="204" t="s">
        <v>3</v>
      </c>
      <c r="F143" s="198" t="s">
        <v>425</v>
      </c>
      <c r="G143" s="13"/>
      <c r="H143" s="199">
        <v>79.14</v>
      </c>
      <c r="I143" s="200"/>
      <c r="J143" s="13"/>
      <c r="K143" s="13"/>
      <c r="L143" s="197"/>
      <c r="M143" s="201"/>
      <c r="N143" s="202"/>
      <c r="O143" s="202"/>
      <c r="P143" s="202"/>
      <c r="Q143" s="202"/>
      <c r="R143" s="202"/>
      <c r="S143" s="202"/>
      <c r="T143" s="203"/>
      <c r="U143" s="13"/>
      <c r="V143" s="13"/>
      <c r="W143" s="13"/>
      <c r="X143" s="13"/>
      <c r="Y143" s="13"/>
      <c r="Z143" s="13"/>
      <c r="AA143" s="13"/>
      <c r="AB143" s="13"/>
      <c r="AC143" s="13"/>
      <c r="AD143" s="13"/>
      <c r="AE143" s="13"/>
      <c r="AT143" s="204" t="s">
        <v>141</v>
      </c>
      <c r="AU143" s="204" t="s">
        <v>82</v>
      </c>
      <c r="AV143" s="13" t="s">
        <v>82</v>
      </c>
      <c r="AW143" s="13" t="s">
        <v>33</v>
      </c>
      <c r="AX143" s="13" t="s">
        <v>72</v>
      </c>
      <c r="AY143" s="204" t="s">
        <v>121</v>
      </c>
    </row>
    <row r="144" spans="1:51" s="13" customFormat="1" ht="12">
      <c r="A144" s="13"/>
      <c r="B144" s="197"/>
      <c r="C144" s="13"/>
      <c r="D144" s="193" t="s">
        <v>141</v>
      </c>
      <c r="E144" s="204" t="s">
        <v>3</v>
      </c>
      <c r="F144" s="198" t="s">
        <v>426</v>
      </c>
      <c r="G144" s="13"/>
      <c r="H144" s="199">
        <v>17.9</v>
      </c>
      <c r="I144" s="200"/>
      <c r="J144" s="13"/>
      <c r="K144" s="13"/>
      <c r="L144" s="197"/>
      <c r="M144" s="201"/>
      <c r="N144" s="202"/>
      <c r="O144" s="202"/>
      <c r="P144" s="202"/>
      <c r="Q144" s="202"/>
      <c r="R144" s="202"/>
      <c r="S144" s="202"/>
      <c r="T144" s="203"/>
      <c r="U144" s="13"/>
      <c r="V144" s="13"/>
      <c r="W144" s="13"/>
      <c r="X144" s="13"/>
      <c r="Y144" s="13"/>
      <c r="Z144" s="13"/>
      <c r="AA144" s="13"/>
      <c r="AB144" s="13"/>
      <c r="AC144" s="13"/>
      <c r="AD144" s="13"/>
      <c r="AE144" s="13"/>
      <c r="AT144" s="204" t="s">
        <v>141</v>
      </c>
      <c r="AU144" s="204" t="s">
        <v>82</v>
      </c>
      <c r="AV144" s="13" t="s">
        <v>82</v>
      </c>
      <c r="AW144" s="13" t="s">
        <v>33</v>
      </c>
      <c r="AX144" s="13" t="s">
        <v>72</v>
      </c>
      <c r="AY144" s="204" t="s">
        <v>121</v>
      </c>
    </row>
    <row r="145" spans="1:51" s="13" customFormat="1" ht="12">
      <c r="A145" s="13"/>
      <c r="B145" s="197"/>
      <c r="C145" s="13"/>
      <c r="D145" s="193" t="s">
        <v>141</v>
      </c>
      <c r="E145" s="204" t="s">
        <v>3</v>
      </c>
      <c r="F145" s="198" t="s">
        <v>427</v>
      </c>
      <c r="G145" s="13"/>
      <c r="H145" s="199">
        <v>21.86</v>
      </c>
      <c r="I145" s="200"/>
      <c r="J145" s="13"/>
      <c r="K145" s="13"/>
      <c r="L145" s="197"/>
      <c r="M145" s="201"/>
      <c r="N145" s="202"/>
      <c r="O145" s="202"/>
      <c r="P145" s="202"/>
      <c r="Q145" s="202"/>
      <c r="R145" s="202"/>
      <c r="S145" s="202"/>
      <c r="T145" s="203"/>
      <c r="U145" s="13"/>
      <c r="V145" s="13"/>
      <c r="W145" s="13"/>
      <c r="X145" s="13"/>
      <c r="Y145" s="13"/>
      <c r="Z145" s="13"/>
      <c r="AA145" s="13"/>
      <c r="AB145" s="13"/>
      <c r="AC145" s="13"/>
      <c r="AD145" s="13"/>
      <c r="AE145" s="13"/>
      <c r="AT145" s="204" t="s">
        <v>141</v>
      </c>
      <c r="AU145" s="204" t="s">
        <v>82</v>
      </c>
      <c r="AV145" s="13" t="s">
        <v>82</v>
      </c>
      <c r="AW145" s="13" t="s">
        <v>33</v>
      </c>
      <c r="AX145" s="13" t="s">
        <v>72</v>
      </c>
      <c r="AY145" s="204" t="s">
        <v>121</v>
      </c>
    </row>
    <row r="146" spans="1:51" s="13" customFormat="1" ht="12">
      <c r="A146" s="13"/>
      <c r="B146" s="197"/>
      <c r="C146" s="13"/>
      <c r="D146" s="193" t="s">
        <v>141</v>
      </c>
      <c r="E146" s="204" t="s">
        <v>3</v>
      </c>
      <c r="F146" s="198" t="s">
        <v>428</v>
      </c>
      <c r="G146" s="13"/>
      <c r="H146" s="199">
        <v>18.68</v>
      </c>
      <c r="I146" s="200"/>
      <c r="J146" s="13"/>
      <c r="K146" s="13"/>
      <c r="L146" s="197"/>
      <c r="M146" s="201"/>
      <c r="N146" s="202"/>
      <c r="O146" s="202"/>
      <c r="P146" s="202"/>
      <c r="Q146" s="202"/>
      <c r="R146" s="202"/>
      <c r="S146" s="202"/>
      <c r="T146" s="203"/>
      <c r="U146" s="13"/>
      <c r="V146" s="13"/>
      <c r="W146" s="13"/>
      <c r="X146" s="13"/>
      <c r="Y146" s="13"/>
      <c r="Z146" s="13"/>
      <c r="AA146" s="13"/>
      <c r="AB146" s="13"/>
      <c r="AC146" s="13"/>
      <c r="AD146" s="13"/>
      <c r="AE146" s="13"/>
      <c r="AT146" s="204" t="s">
        <v>141</v>
      </c>
      <c r="AU146" s="204" t="s">
        <v>82</v>
      </c>
      <c r="AV146" s="13" t="s">
        <v>82</v>
      </c>
      <c r="AW146" s="13" t="s">
        <v>33</v>
      </c>
      <c r="AX146" s="13" t="s">
        <v>72</v>
      </c>
      <c r="AY146" s="204" t="s">
        <v>121</v>
      </c>
    </row>
    <row r="147" spans="1:51" s="13" customFormat="1" ht="12">
      <c r="A147" s="13"/>
      <c r="B147" s="197"/>
      <c r="C147" s="13"/>
      <c r="D147" s="193" t="s">
        <v>141</v>
      </c>
      <c r="E147" s="204" t="s">
        <v>3</v>
      </c>
      <c r="F147" s="198" t="s">
        <v>429</v>
      </c>
      <c r="G147" s="13"/>
      <c r="H147" s="199">
        <v>21.69</v>
      </c>
      <c r="I147" s="200"/>
      <c r="J147" s="13"/>
      <c r="K147" s="13"/>
      <c r="L147" s="197"/>
      <c r="M147" s="201"/>
      <c r="N147" s="202"/>
      <c r="O147" s="202"/>
      <c r="P147" s="202"/>
      <c r="Q147" s="202"/>
      <c r="R147" s="202"/>
      <c r="S147" s="202"/>
      <c r="T147" s="203"/>
      <c r="U147" s="13"/>
      <c r="V147" s="13"/>
      <c r="W147" s="13"/>
      <c r="X147" s="13"/>
      <c r="Y147" s="13"/>
      <c r="Z147" s="13"/>
      <c r="AA147" s="13"/>
      <c r="AB147" s="13"/>
      <c r="AC147" s="13"/>
      <c r="AD147" s="13"/>
      <c r="AE147" s="13"/>
      <c r="AT147" s="204" t="s">
        <v>141</v>
      </c>
      <c r="AU147" s="204" t="s">
        <v>82</v>
      </c>
      <c r="AV147" s="13" t="s">
        <v>82</v>
      </c>
      <c r="AW147" s="13" t="s">
        <v>33</v>
      </c>
      <c r="AX147" s="13" t="s">
        <v>72</v>
      </c>
      <c r="AY147" s="204" t="s">
        <v>121</v>
      </c>
    </row>
    <row r="148" spans="1:51" s="13" customFormat="1" ht="12">
      <c r="A148" s="13"/>
      <c r="B148" s="197"/>
      <c r="C148" s="13"/>
      <c r="D148" s="193" t="s">
        <v>141</v>
      </c>
      <c r="E148" s="204" t="s">
        <v>3</v>
      </c>
      <c r="F148" s="198" t="s">
        <v>430</v>
      </c>
      <c r="G148" s="13"/>
      <c r="H148" s="199">
        <v>21.62</v>
      </c>
      <c r="I148" s="200"/>
      <c r="J148" s="13"/>
      <c r="K148" s="13"/>
      <c r="L148" s="197"/>
      <c r="M148" s="201"/>
      <c r="N148" s="202"/>
      <c r="O148" s="202"/>
      <c r="P148" s="202"/>
      <c r="Q148" s="202"/>
      <c r="R148" s="202"/>
      <c r="S148" s="202"/>
      <c r="T148" s="203"/>
      <c r="U148" s="13"/>
      <c r="V148" s="13"/>
      <c r="W148" s="13"/>
      <c r="X148" s="13"/>
      <c r="Y148" s="13"/>
      <c r="Z148" s="13"/>
      <c r="AA148" s="13"/>
      <c r="AB148" s="13"/>
      <c r="AC148" s="13"/>
      <c r="AD148" s="13"/>
      <c r="AE148" s="13"/>
      <c r="AT148" s="204" t="s">
        <v>141</v>
      </c>
      <c r="AU148" s="204" t="s">
        <v>82</v>
      </c>
      <c r="AV148" s="13" t="s">
        <v>82</v>
      </c>
      <c r="AW148" s="13" t="s">
        <v>33</v>
      </c>
      <c r="AX148" s="13" t="s">
        <v>72</v>
      </c>
      <c r="AY148" s="204" t="s">
        <v>121</v>
      </c>
    </row>
    <row r="149" spans="1:51" s="13" customFormat="1" ht="12">
      <c r="A149" s="13"/>
      <c r="B149" s="197"/>
      <c r="C149" s="13"/>
      <c r="D149" s="193" t="s">
        <v>141</v>
      </c>
      <c r="E149" s="204" t="s">
        <v>3</v>
      </c>
      <c r="F149" s="198" t="s">
        <v>431</v>
      </c>
      <c r="G149" s="13"/>
      <c r="H149" s="199">
        <v>21.69</v>
      </c>
      <c r="I149" s="200"/>
      <c r="J149" s="13"/>
      <c r="K149" s="13"/>
      <c r="L149" s="197"/>
      <c r="M149" s="201"/>
      <c r="N149" s="202"/>
      <c r="O149" s="202"/>
      <c r="P149" s="202"/>
      <c r="Q149" s="202"/>
      <c r="R149" s="202"/>
      <c r="S149" s="202"/>
      <c r="T149" s="203"/>
      <c r="U149" s="13"/>
      <c r="V149" s="13"/>
      <c r="W149" s="13"/>
      <c r="X149" s="13"/>
      <c r="Y149" s="13"/>
      <c r="Z149" s="13"/>
      <c r="AA149" s="13"/>
      <c r="AB149" s="13"/>
      <c r="AC149" s="13"/>
      <c r="AD149" s="13"/>
      <c r="AE149" s="13"/>
      <c r="AT149" s="204" t="s">
        <v>141</v>
      </c>
      <c r="AU149" s="204" t="s">
        <v>82</v>
      </c>
      <c r="AV149" s="13" t="s">
        <v>82</v>
      </c>
      <c r="AW149" s="13" t="s">
        <v>33</v>
      </c>
      <c r="AX149" s="13" t="s">
        <v>72</v>
      </c>
      <c r="AY149" s="204" t="s">
        <v>121</v>
      </c>
    </row>
    <row r="150" spans="1:51" s="13" customFormat="1" ht="12">
      <c r="A150" s="13"/>
      <c r="B150" s="197"/>
      <c r="C150" s="13"/>
      <c r="D150" s="193" t="s">
        <v>141</v>
      </c>
      <c r="E150" s="204" t="s">
        <v>3</v>
      </c>
      <c r="F150" s="198" t="s">
        <v>432</v>
      </c>
      <c r="G150" s="13"/>
      <c r="H150" s="199">
        <v>21.62</v>
      </c>
      <c r="I150" s="200"/>
      <c r="J150" s="13"/>
      <c r="K150" s="13"/>
      <c r="L150" s="197"/>
      <c r="M150" s="201"/>
      <c r="N150" s="202"/>
      <c r="O150" s="202"/>
      <c r="P150" s="202"/>
      <c r="Q150" s="202"/>
      <c r="R150" s="202"/>
      <c r="S150" s="202"/>
      <c r="T150" s="203"/>
      <c r="U150" s="13"/>
      <c r="V150" s="13"/>
      <c r="W150" s="13"/>
      <c r="X150" s="13"/>
      <c r="Y150" s="13"/>
      <c r="Z150" s="13"/>
      <c r="AA150" s="13"/>
      <c r="AB150" s="13"/>
      <c r="AC150" s="13"/>
      <c r="AD150" s="13"/>
      <c r="AE150" s="13"/>
      <c r="AT150" s="204" t="s">
        <v>141</v>
      </c>
      <c r="AU150" s="204" t="s">
        <v>82</v>
      </c>
      <c r="AV150" s="13" t="s">
        <v>82</v>
      </c>
      <c r="AW150" s="13" t="s">
        <v>33</v>
      </c>
      <c r="AX150" s="13" t="s">
        <v>72</v>
      </c>
      <c r="AY150" s="204" t="s">
        <v>121</v>
      </c>
    </row>
    <row r="151" spans="1:51" s="13" customFormat="1" ht="12">
      <c r="A151" s="13"/>
      <c r="B151" s="197"/>
      <c r="C151" s="13"/>
      <c r="D151" s="193" t="s">
        <v>141</v>
      </c>
      <c r="E151" s="204" t="s">
        <v>3</v>
      </c>
      <c r="F151" s="198" t="s">
        <v>433</v>
      </c>
      <c r="G151" s="13"/>
      <c r="H151" s="199">
        <v>21.5</v>
      </c>
      <c r="I151" s="200"/>
      <c r="J151" s="13"/>
      <c r="K151" s="13"/>
      <c r="L151" s="197"/>
      <c r="M151" s="201"/>
      <c r="N151" s="202"/>
      <c r="O151" s="202"/>
      <c r="P151" s="202"/>
      <c r="Q151" s="202"/>
      <c r="R151" s="202"/>
      <c r="S151" s="202"/>
      <c r="T151" s="203"/>
      <c r="U151" s="13"/>
      <c r="V151" s="13"/>
      <c r="W151" s="13"/>
      <c r="X151" s="13"/>
      <c r="Y151" s="13"/>
      <c r="Z151" s="13"/>
      <c r="AA151" s="13"/>
      <c r="AB151" s="13"/>
      <c r="AC151" s="13"/>
      <c r="AD151" s="13"/>
      <c r="AE151" s="13"/>
      <c r="AT151" s="204" t="s">
        <v>141</v>
      </c>
      <c r="AU151" s="204" t="s">
        <v>82</v>
      </c>
      <c r="AV151" s="13" t="s">
        <v>82</v>
      </c>
      <c r="AW151" s="13" t="s">
        <v>33</v>
      </c>
      <c r="AX151" s="13" t="s">
        <v>72</v>
      </c>
      <c r="AY151" s="204" t="s">
        <v>121</v>
      </c>
    </row>
    <row r="152" spans="1:51" s="13" customFormat="1" ht="12">
      <c r="A152" s="13"/>
      <c r="B152" s="197"/>
      <c r="C152" s="13"/>
      <c r="D152" s="193" t="s">
        <v>141</v>
      </c>
      <c r="E152" s="204" t="s">
        <v>3</v>
      </c>
      <c r="F152" s="198" t="s">
        <v>434</v>
      </c>
      <c r="G152" s="13"/>
      <c r="H152" s="199">
        <v>21.35</v>
      </c>
      <c r="I152" s="200"/>
      <c r="J152" s="13"/>
      <c r="K152" s="13"/>
      <c r="L152" s="197"/>
      <c r="M152" s="201"/>
      <c r="N152" s="202"/>
      <c r="O152" s="202"/>
      <c r="P152" s="202"/>
      <c r="Q152" s="202"/>
      <c r="R152" s="202"/>
      <c r="S152" s="202"/>
      <c r="T152" s="203"/>
      <c r="U152" s="13"/>
      <c r="V152" s="13"/>
      <c r="W152" s="13"/>
      <c r="X152" s="13"/>
      <c r="Y152" s="13"/>
      <c r="Z152" s="13"/>
      <c r="AA152" s="13"/>
      <c r="AB152" s="13"/>
      <c r="AC152" s="13"/>
      <c r="AD152" s="13"/>
      <c r="AE152" s="13"/>
      <c r="AT152" s="204" t="s">
        <v>141</v>
      </c>
      <c r="AU152" s="204" t="s">
        <v>82</v>
      </c>
      <c r="AV152" s="13" t="s">
        <v>82</v>
      </c>
      <c r="AW152" s="13" t="s">
        <v>33</v>
      </c>
      <c r="AX152" s="13" t="s">
        <v>72</v>
      </c>
      <c r="AY152" s="204" t="s">
        <v>121</v>
      </c>
    </row>
    <row r="153" spans="1:51" s="13" customFormat="1" ht="12">
      <c r="A153" s="13"/>
      <c r="B153" s="197"/>
      <c r="C153" s="13"/>
      <c r="D153" s="193" t="s">
        <v>141</v>
      </c>
      <c r="E153" s="204" t="s">
        <v>3</v>
      </c>
      <c r="F153" s="198" t="s">
        <v>435</v>
      </c>
      <c r="G153" s="13"/>
      <c r="H153" s="199">
        <v>32.46</v>
      </c>
      <c r="I153" s="200"/>
      <c r="J153" s="13"/>
      <c r="K153" s="13"/>
      <c r="L153" s="197"/>
      <c r="M153" s="201"/>
      <c r="N153" s="202"/>
      <c r="O153" s="202"/>
      <c r="P153" s="202"/>
      <c r="Q153" s="202"/>
      <c r="R153" s="202"/>
      <c r="S153" s="202"/>
      <c r="T153" s="203"/>
      <c r="U153" s="13"/>
      <c r="V153" s="13"/>
      <c r="W153" s="13"/>
      <c r="X153" s="13"/>
      <c r="Y153" s="13"/>
      <c r="Z153" s="13"/>
      <c r="AA153" s="13"/>
      <c r="AB153" s="13"/>
      <c r="AC153" s="13"/>
      <c r="AD153" s="13"/>
      <c r="AE153" s="13"/>
      <c r="AT153" s="204" t="s">
        <v>141</v>
      </c>
      <c r="AU153" s="204" t="s">
        <v>82</v>
      </c>
      <c r="AV153" s="13" t="s">
        <v>82</v>
      </c>
      <c r="AW153" s="13" t="s">
        <v>33</v>
      </c>
      <c r="AX153" s="13" t="s">
        <v>72</v>
      </c>
      <c r="AY153" s="204" t="s">
        <v>121</v>
      </c>
    </row>
    <row r="154" spans="1:51" s="13" customFormat="1" ht="12">
      <c r="A154" s="13"/>
      <c r="B154" s="197"/>
      <c r="C154" s="13"/>
      <c r="D154" s="193" t="s">
        <v>141</v>
      </c>
      <c r="E154" s="204" t="s">
        <v>3</v>
      </c>
      <c r="F154" s="198" t="s">
        <v>436</v>
      </c>
      <c r="G154" s="13"/>
      <c r="H154" s="199">
        <v>21.65</v>
      </c>
      <c r="I154" s="200"/>
      <c r="J154" s="13"/>
      <c r="K154" s="13"/>
      <c r="L154" s="197"/>
      <c r="M154" s="201"/>
      <c r="N154" s="202"/>
      <c r="O154" s="202"/>
      <c r="P154" s="202"/>
      <c r="Q154" s="202"/>
      <c r="R154" s="202"/>
      <c r="S154" s="202"/>
      <c r="T154" s="203"/>
      <c r="U154" s="13"/>
      <c r="V154" s="13"/>
      <c r="W154" s="13"/>
      <c r="X154" s="13"/>
      <c r="Y154" s="13"/>
      <c r="Z154" s="13"/>
      <c r="AA154" s="13"/>
      <c r="AB154" s="13"/>
      <c r="AC154" s="13"/>
      <c r="AD154" s="13"/>
      <c r="AE154" s="13"/>
      <c r="AT154" s="204" t="s">
        <v>141</v>
      </c>
      <c r="AU154" s="204" t="s">
        <v>82</v>
      </c>
      <c r="AV154" s="13" t="s">
        <v>82</v>
      </c>
      <c r="AW154" s="13" t="s">
        <v>33</v>
      </c>
      <c r="AX154" s="13" t="s">
        <v>72</v>
      </c>
      <c r="AY154" s="204" t="s">
        <v>121</v>
      </c>
    </row>
    <row r="155" spans="1:51" s="13" customFormat="1" ht="12">
      <c r="A155" s="13"/>
      <c r="B155" s="197"/>
      <c r="C155" s="13"/>
      <c r="D155" s="193" t="s">
        <v>141</v>
      </c>
      <c r="E155" s="204" t="s">
        <v>3</v>
      </c>
      <c r="F155" s="198" t="s">
        <v>437</v>
      </c>
      <c r="G155" s="13"/>
      <c r="H155" s="199">
        <v>21.69</v>
      </c>
      <c r="I155" s="200"/>
      <c r="J155" s="13"/>
      <c r="K155" s="13"/>
      <c r="L155" s="197"/>
      <c r="M155" s="201"/>
      <c r="N155" s="202"/>
      <c r="O155" s="202"/>
      <c r="P155" s="202"/>
      <c r="Q155" s="202"/>
      <c r="R155" s="202"/>
      <c r="S155" s="202"/>
      <c r="T155" s="203"/>
      <c r="U155" s="13"/>
      <c r="V155" s="13"/>
      <c r="W155" s="13"/>
      <c r="X155" s="13"/>
      <c r="Y155" s="13"/>
      <c r="Z155" s="13"/>
      <c r="AA155" s="13"/>
      <c r="AB155" s="13"/>
      <c r="AC155" s="13"/>
      <c r="AD155" s="13"/>
      <c r="AE155" s="13"/>
      <c r="AT155" s="204" t="s">
        <v>141</v>
      </c>
      <c r="AU155" s="204" t="s">
        <v>82</v>
      </c>
      <c r="AV155" s="13" t="s">
        <v>82</v>
      </c>
      <c r="AW155" s="13" t="s">
        <v>33</v>
      </c>
      <c r="AX155" s="13" t="s">
        <v>72</v>
      </c>
      <c r="AY155" s="204" t="s">
        <v>121</v>
      </c>
    </row>
    <row r="156" spans="1:51" s="13" customFormat="1" ht="12">
      <c r="A156" s="13"/>
      <c r="B156" s="197"/>
      <c r="C156" s="13"/>
      <c r="D156" s="193" t="s">
        <v>141</v>
      </c>
      <c r="E156" s="204" t="s">
        <v>3</v>
      </c>
      <c r="F156" s="198" t="s">
        <v>438</v>
      </c>
      <c r="G156" s="13"/>
      <c r="H156" s="199">
        <v>21.62</v>
      </c>
      <c r="I156" s="200"/>
      <c r="J156" s="13"/>
      <c r="K156" s="13"/>
      <c r="L156" s="197"/>
      <c r="M156" s="201"/>
      <c r="N156" s="202"/>
      <c r="O156" s="202"/>
      <c r="P156" s="202"/>
      <c r="Q156" s="202"/>
      <c r="R156" s="202"/>
      <c r="S156" s="202"/>
      <c r="T156" s="203"/>
      <c r="U156" s="13"/>
      <c r="V156" s="13"/>
      <c r="W156" s="13"/>
      <c r="X156" s="13"/>
      <c r="Y156" s="13"/>
      <c r="Z156" s="13"/>
      <c r="AA156" s="13"/>
      <c r="AB156" s="13"/>
      <c r="AC156" s="13"/>
      <c r="AD156" s="13"/>
      <c r="AE156" s="13"/>
      <c r="AT156" s="204" t="s">
        <v>141</v>
      </c>
      <c r="AU156" s="204" t="s">
        <v>82</v>
      </c>
      <c r="AV156" s="13" t="s">
        <v>82</v>
      </c>
      <c r="AW156" s="13" t="s">
        <v>33</v>
      </c>
      <c r="AX156" s="13" t="s">
        <v>72</v>
      </c>
      <c r="AY156" s="204" t="s">
        <v>121</v>
      </c>
    </row>
    <row r="157" spans="1:51" s="13" customFormat="1" ht="12">
      <c r="A157" s="13"/>
      <c r="B157" s="197"/>
      <c r="C157" s="13"/>
      <c r="D157" s="193" t="s">
        <v>141</v>
      </c>
      <c r="E157" s="204" t="s">
        <v>3</v>
      </c>
      <c r="F157" s="198" t="s">
        <v>439</v>
      </c>
      <c r="G157" s="13"/>
      <c r="H157" s="199">
        <v>21.69</v>
      </c>
      <c r="I157" s="200"/>
      <c r="J157" s="13"/>
      <c r="K157" s="13"/>
      <c r="L157" s="197"/>
      <c r="M157" s="201"/>
      <c r="N157" s="202"/>
      <c r="O157" s="202"/>
      <c r="P157" s="202"/>
      <c r="Q157" s="202"/>
      <c r="R157" s="202"/>
      <c r="S157" s="202"/>
      <c r="T157" s="203"/>
      <c r="U157" s="13"/>
      <c r="V157" s="13"/>
      <c r="W157" s="13"/>
      <c r="X157" s="13"/>
      <c r="Y157" s="13"/>
      <c r="Z157" s="13"/>
      <c r="AA157" s="13"/>
      <c r="AB157" s="13"/>
      <c r="AC157" s="13"/>
      <c r="AD157" s="13"/>
      <c r="AE157" s="13"/>
      <c r="AT157" s="204" t="s">
        <v>141</v>
      </c>
      <c r="AU157" s="204" t="s">
        <v>82</v>
      </c>
      <c r="AV157" s="13" t="s">
        <v>82</v>
      </c>
      <c r="AW157" s="13" t="s">
        <v>33</v>
      </c>
      <c r="AX157" s="13" t="s">
        <v>72</v>
      </c>
      <c r="AY157" s="204" t="s">
        <v>121</v>
      </c>
    </row>
    <row r="158" spans="1:51" s="13" customFormat="1" ht="12">
      <c r="A158" s="13"/>
      <c r="B158" s="197"/>
      <c r="C158" s="13"/>
      <c r="D158" s="193" t="s">
        <v>141</v>
      </c>
      <c r="E158" s="204" t="s">
        <v>3</v>
      </c>
      <c r="F158" s="198" t="s">
        <v>440</v>
      </c>
      <c r="G158" s="13"/>
      <c r="H158" s="199">
        <v>21.26</v>
      </c>
      <c r="I158" s="200"/>
      <c r="J158" s="13"/>
      <c r="K158" s="13"/>
      <c r="L158" s="197"/>
      <c r="M158" s="201"/>
      <c r="N158" s="202"/>
      <c r="O158" s="202"/>
      <c r="P158" s="202"/>
      <c r="Q158" s="202"/>
      <c r="R158" s="202"/>
      <c r="S158" s="202"/>
      <c r="T158" s="203"/>
      <c r="U158" s="13"/>
      <c r="V158" s="13"/>
      <c r="W158" s="13"/>
      <c r="X158" s="13"/>
      <c r="Y158" s="13"/>
      <c r="Z158" s="13"/>
      <c r="AA158" s="13"/>
      <c r="AB158" s="13"/>
      <c r="AC158" s="13"/>
      <c r="AD158" s="13"/>
      <c r="AE158" s="13"/>
      <c r="AT158" s="204" t="s">
        <v>141</v>
      </c>
      <c r="AU158" s="204" t="s">
        <v>82</v>
      </c>
      <c r="AV158" s="13" t="s">
        <v>82</v>
      </c>
      <c r="AW158" s="13" t="s">
        <v>33</v>
      </c>
      <c r="AX158" s="13" t="s">
        <v>72</v>
      </c>
      <c r="AY158" s="204" t="s">
        <v>121</v>
      </c>
    </row>
    <row r="159" spans="1:51" s="13" customFormat="1" ht="12">
      <c r="A159" s="13"/>
      <c r="B159" s="197"/>
      <c r="C159" s="13"/>
      <c r="D159" s="193" t="s">
        <v>141</v>
      </c>
      <c r="E159" s="204" t="s">
        <v>3</v>
      </c>
      <c r="F159" s="198" t="s">
        <v>441</v>
      </c>
      <c r="G159" s="13"/>
      <c r="H159" s="199">
        <v>18.39</v>
      </c>
      <c r="I159" s="200"/>
      <c r="J159" s="13"/>
      <c r="K159" s="13"/>
      <c r="L159" s="197"/>
      <c r="M159" s="201"/>
      <c r="N159" s="202"/>
      <c r="O159" s="202"/>
      <c r="P159" s="202"/>
      <c r="Q159" s="202"/>
      <c r="R159" s="202"/>
      <c r="S159" s="202"/>
      <c r="T159" s="203"/>
      <c r="U159" s="13"/>
      <c r="V159" s="13"/>
      <c r="W159" s="13"/>
      <c r="X159" s="13"/>
      <c r="Y159" s="13"/>
      <c r="Z159" s="13"/>
      <c r="AA159" s="13"/>
      <c r="AB159" s="13"/>
      <c r="AC159" s="13"/>
      <c r="AD159" s="13"/>
      <c r="AE159" s="13"/>
      <c r="AT159" s="204" t="s">
        <v>141</v>
      </c>
      <c r="AU159" s="204" t="s">
        <v>82</v>
      </c>
      <c r="AV159" s="13" t="s">
        <v>82</v>
      </c>
      <c r="AW159" s="13" t="s">
        <v>33</v>
      </c>
      <c r="AX159" s="13" t="s">
        <v>72</v>
      </c>
      <c r="AY159" s="204" t="s">
        <v>121</v>
      </c>
    </row>
    <row r="160" spans="1:51" s="13" customFormat="1" ht="12">
      <c r="A160" s="13"/>
      <c r="B160" s="197"/>
      <c r="C160" s="13"/>
      <c r="D160" s="193" t="s">
        <v>141</v>
      </c>
      <c r="E160" s="204" t="s">
        <v>3</v>
      </c>
      <c r="F160" s="198" t="s">
        <v>442</v>
      </c>
      <c r="G160" s="13"/>
      <c r="H160" s="199">
        <v>18.08</v>
      </c>
      <c r="I160" s="200"/>
      <c r="J160" s="13"/>
      <c r="K160" s="13"/>
      <c r="L160" s="197"/>
      <c r="M160" s="201"/>
      <c r="N160" s="202"/>
      <c r="O160" s="202"/>
      <c r="P160" s="202"/>
      <c r="Q160" s="202"/>
      <c r="R160" s="202"/>
      <c r="S160" s="202"/>
      <c r="T160" s="203"/>
      <c r="U160" s="13"/>
      <c r="V160" s="13"/>
      <c r="W160" s="13"/>
      <c r="X160" s="13"/>
      <c r="Y160" s="13"/>
      <c r="Z160" s="13"/>
      <c r="AA160" s="13"/>
      <c r="AB160" s="13"/>
      <c r="AC160" s="13"/>
      <c r="AD160" s="13"/>
      <c r="AE160" s="13"/>
      <c r="AT160" s="204" t="s">
        <v>141</v>
      </c>
      <c r="AU160" s="204" t="s">
        <v>82</v>
      </c>
      <c r="AV160" s="13" t="s">
        <v>82</v>
      </c>
      <c r="AW160" s="13" t="s">
        <v>33</v>
      </c>
      <c r="AX160" s="13" t="s">
        <v>72</v>
      </c>
      <c r="AY160" s="204" t="s">
        <v>121</v>
      </c>
    </row>
    <row r="161" spans="1:51" s="14" customFormat="1" ht="12">
      <c r="A161" s="14"/>
      <c r="B161" s="216"/>
      <c r="C161" s="14"/>
      <c r="D161" s="193" t="s">
        <v>141</v>
      </c>
      <c r="E161" s="217" t="s">
        <v>393</v>
      </c>
      <c r="F161" s="218" t="s">
        <v>208</v>
      </c>
      <c r="G161" s="14"/>
      <c r="H161" s="219">
        <v>574.29</v>
      </c>
      <c r="I161" s="220"/>
      <c r="J161" s="14"/>
      <c r="K161" s="14"/>
      <c r="L161" s="216"/>
      <c r="M161" s="221"/>
      <c r="N161" s="222"/>
      <c r="O161" s="222"/>
      <c r="P161" s="222"/>
      <c r="Q161" s="222"/>
      <c r="R161" s="222"/>
      <c r="S161" s="222"/>
      <c r="T161" s="223"/>
      <c r="U161" s="14"/>
      <c r="V161" s="14"/>
      <c r="W161" s="14"/>
      <c r="X161" s="14"/>
      <c r="Y161" s="14"/>
      <c r="Z161" s="14"/>
      <c r="AA161" s="14"/>
      <c r="AB161" s="14"/>
      <c r="AC161" s="14"/>
      <c r="AD161" s="14"/>
      <c r="AE161" s="14"/>
      <c r="AT161" s="217" t="s">
        <v>141</v>
      </c>
      <c r="AU161" s="217" t="s">
        <v>82</v>
      </c>
      <c r="AV161" s="14" t="s">
        <v>129</v>
      </c>
      <c r="AW161" s="14" t="s">
        <v>33</v>
      </c>
      <c r="AX161" s="14" t="s">
        <v>80</v>
      </c>
      <c r="AY161" s="217" t="s">
        <v>121</v>
      </c>
    </row>
    <row r="162" spans="1:65" s="2" customFormat="1" ht="16.5" customHeight="1">
      <c r="A162" s="38"/>
      <c r="B162" s="179"/>
      <c r="C162" s="180" t="s">
        <v>213</v>
      </c>
      <c r="D162" s="180" t="s">
        <v>124</v>
      </c>
      <c r="E162" s="181" t="s">
        <v>226</v>
      </c>
      <c r="F162" s="182" t="s">
        <v>227</v>
      </c>
      <c r="G162" s="183" t="s">
        <v>181</v>
      </c>
      <c r="H162" s="184">
        <v>574.29</v>
      </c>
      <c r="I162" s="185"/>
      <c r="J162" s="186">
        <f>ROUND(I162*H162,2)</f>
        <v>0</v>
      </c>
      <c r="K162" s="182" t="s">
        <v>128</v>
      </c>
      <c r="L162" s="39"/>
      <c r="M162" s="187" t="s">
        <v>3</v>
      </c>
      <c r="N162" s="188" t="s">
        <v>43</v>
      </c>
      <c r="O162" s="72"/>
      <c r="P162" s="189">
        <f>O162*H162</f>
        <v>0</v>
      </c>
      <c r="Q162" s="189">
        <v>0.0003</v>
      </c>
      <c r="R162" s="189">
        <f>Q162*H162</f>
        <v>0.17228699999999997</v>
      </c>
      <c r="S162" s="189">
        <v>0</v>
      </c>
      <c r="T162" s="190">
        <f>S162*H162</f>
        <v>0</v>
      </c>
      <c r="U162" s="38"/>
      <c r="V162" s="38"/>
      <c r="W162" s="38"/>
      <c r="X162" s="38"/>
      <c r="Y162" s="38"/>
      <c r="Z162" s="38"/>
      <c r="AA162" s="38"/>
      <c r="AB162" s="38"/>
      <c r="AC162" s="38"/>
      <c r="AD162" s="38"/>
      <c r="AE162" s="38"/>
      <c r="AR162" s="191" t="s">
        <v>155</v>
      </c>
      <c r="AT162" s="191" t="s">
        <v>124</v>
      </c>
      <c r="AU162" s="191" t="s">
        <v>82</v>
      </c>
      <c r="AY162" s="19" t="s">
        <v>121</v>
      </c>
      <c r="BE162" s="192">
        <f>IF(N162="základní",J162,0)</f>
        <v>0</v>
      </c>
      <c r="BF162" s="192">
        <f>IF(N162="snížená",J162,0)</f>
        <v>0</v>
      </c>
      <c r="BG162" s="192">
        <f>IF(N162="zákl. přenesená",J162,0)</f>
        <v>0</v>
      </c>
      <c r="BH162" s="192">
        <f>IF(N162="sníž. přenesená",J162,0)</f>
        <v>0</v>
      </c>
      <c r="BI162" s="192">
        <f>IF(N162="nulová",J162,0)</f>
        <v>0</v>
      </c>
      <c r="BJ162" s="19" t="s">
        <v>80</v>
      </c>
      <c r="BK162" s="192">
        <f>ROUND(I162*H162,2)</f>
        <v>0</v>
      </c>
      <c r="BL162" s="19" t="s">
        <v>155</v>
      </c>
      <c r="BM162" s="191" t="s">
        <v>228</v>
      </c>
    </row>
    <row r="163" spans="1:51" s="13" customFormat="1" ht="12">
      <c r="A163" s="13"/>
      <c r="B163" s="197"/>
      <c r="C163" s="13"/>
      <c r="D163" s="193" t="s">
        <v>141</v>
      </c>
      <c r="E163" s="204" t="s">
        <v>3</v>
      </c>
      <c r="F163" s="198" t="s">
        <v>393</v>
      </c>
      <c r="G163" s="13"/>
      <c r="H163" s="199">
        <v>574.29</v>
      </c>
      <c r="I163" s="200"/>
      <c r="J163" s="13"/>
      <c r="K163" s="13"/>
      <c r="L163" s="197"/>
      <c r="M163" s="201"/>
      <c r="N163" s="202"/>
      <c r="O163" s="202"/>
      <c r="P163" s="202"/>
      <c r="Q163" s="202"/>
      <c r="R163" s="202"/>
      <c r="S163" s="202"/>
      <c r="T163" s="203"/>
      <c r="U163" s="13"/>
      <c r="V163" s="13"/>
      <c r="W163" s="13"/>
      <c r="X163" s="13"/>
      <c r="Y163" s="13"/>
      <c r="Z163" s="13"/>
      <c r="AA163" s="13"/>
      <c r="AB163" s="13"/>
      <c r="AC163" s="13"/>
      <c r="AD163" s="13"/>
      <c r="AE163" s="13"/>
      <c r="AT163" s="204" t="s">
        <v>141</v>
      </c>
      <c r="AU163" s="204" t="s">
        <v>82</v>
      </c>
      <c r="AV163" s="13" t="s">
        <v>82</v>
      </c>
      <c r="AW163" s="13" t="s">
        <v>33</v>
      </c>
      <c r="AX163" s="13" t="s">
        <v>80</v>
      </c>
      <c r="AY163" s="204" t="s">
        <v>121</v>
      </c>
    </row>
    <row r="164" spans="1:65" s="2" customFormat="1" ht="21.75" customHeight="1">
      <c r="A164" s="38"/>
      <c r="B164" s="179"/>
      <c r="C164" s="206" t="s">
        <v>9</v>
      </c>
      <c r="D164" s="206" t="s">
        <v>173</v>
      </c>
      <c r="E164" s="207" t="s">
        <v>229</v>
      </c>
      <c r="F164" s="208" t="s">
        <v>230</v>
      </c>
      <c r="G164" s="209" t="s">
        <v>181</v>
      </c>
      <c r="H164" s="210">
        <v>790.6</v>
      </c>
      <c r="I164" s="211"/>
      <c r="J164" s="212">
        <f>ROUND(I164*H164,2)</f>
        <v>0</v>
      </c>
      <c r="K164" s="208" t="s">
        <v>128</v>
      </c>
      <c r="L164" s="213"/>
      <c r="M164" s="214" t="s">
        <v>3</v>
      </c>
      <c r="N164" s="215" t="s">
        <v>43</v>
      </c>
      <c r="O164" s="72"/>
      <c r="P164" s="189">
        <f>O164*H164</f>
        <v>0</v>
      </c>
      <c r="Q164" s="189">
        <v>0.00287</v>
      </c>
      <c r="R164" s="189">
        <f>Q164*H164</f>
        <v>2.269022</v>
      </c>
      <c r="S164" s="189">
        <v>0</v>
      </c>
      <c r="T164" s="190">
        <f>S164*H164</f>
        <v>0</v>
      </c>
      <c r="U164" s="38"/>
      <c r="V164" s="38"/>
      <c r="W164" s="38"/>
      <c r="X164" s="38"/>
      <c r="Y164" s="38"/>
      <c r="Z164" s="38"/>
      <c r="AA164" s="38"/>
      <c r="AB164" s="38"/>
      <c r="AC164" s="38"/>
      <c r="AD164" s="38"/>
      <c r="AE164" s="38"/>
      <c r="AR164" s="191" t="s">
        <v>176</v>
      </c>
      <c r="AT164" s="191" t="s">
        <v>173</v>
      </c>
      <c r="AU164" s="191" t="s">
        <v>82</v>
      </c>
      <c r="AY164" s="19" t="s">
        <v>121</v>
      </c>
      <c r="BE164" s="192">
        <f>IF(N164="základní",J164,0)</f>
        <v>0</v>
      </c>
      <c r="BF164" s="192">
        <f>IF(N164="snížená",J164,0)</f>
        <v>0</v>
      </c>
      <c r="BG164" s="192">
        <f>IF(N164="zákl. přenesená",J164,0)</f>
        <v>0</v>
      </c>
      <c r="BH164" s="192">
        <f>IF(N164="sníž. přenesená",J164,0)</f>
        <v>0</v>
      </c>
      <c r="BI164" s="192">
        <f>IF(N164="nulová",J164,0)</f>
        <v>0</v>
      </c>
      <c r="BJ164" s="19" t="s">
        <v>80</v>
      </c>
      <c r="BK164" s="192">
        <f>ROUND(I164*H164,2)</f>
        <v>0</v>
      </c>
      <c r="BL164" s="19" t="s">
        <v>155</v>
      </c>
      <c r="BM164" s="191" t="s">
        <v>231</v>
      </c>
    </row>
    <row r="165" spans="1:51" s="13" customFormat="1" ht="12">
      <c r="A165" s="13"/>
      <c r="B165" s="197"/>
      <c r="C165" s="13"/>
      <c r="D165" s="193" t="s">
        <v>141</v>
      </c>
      <c r="E165" s="204" t="s">
        <v>3</v>
      </c>
      <c r="F165" s="198" t="s">
        <v>443</v>
      </c>
      <c r="G165" s="13"/>
      <c r="H165" s="199">
        <v>631.719</v>
      </c>
      <c r="I165" s="200"/>
      <c r="J165" s="13"/>
      <c r="K165" s="13"/>
      <c r="L165" s="197"/>
      <c r="M165" s="201"/>
      <c r="N165" s="202"/>
      <c r="O165" s="202"/>
      <c r="P165" s="202"/>
      <c r="Q165" s="202"/>
      <c r="R165" s="202"/>
      <c r="S165" s="202"/>
      <c r="T165" s="203"/>
      <c r="U165" s="13"/>
      <c r="V165" s="13"/>
      <c r="W165" s="13"/>
      <c r="X165" s="13"/>
      <c r="Y165" s="13"/>
      <c r="Z165" s="13"/>
      <c r="AA165" s="13"/>
      <c r="AB165" s="13"/>
      <c r="AC165" s="13"/>
      <c r="AD165" s="13"/>
      <c r="AE165" s="13"/>
      <c r="AT165" s="204" t="s">
        <v>141</v>
      </c>
      <c r="AU165" s="204" t="s">
        <v>82</v>
      </c>
      <c r="AV165" s="13" t="s">
        <v>82</v>
      </c>
      <c r="AW165" s="13" t="s">
        <v>33</v>
      </c>
      <c r="AX165" s="13" t="s">
        <v>72</v>
      </c>
      <c r="AY165" s="204" t="s">
        <v>121</v>
      </c>
    </row>
    <row r="166" spans="1:51" s="15" customFormat="1" ht="12">
      <c r="A166" s="15"/>
      <c r="B166" s="224"/>
      <c r="C166" s="15"/>
      <c r="D166" s="193" t="s">
        <v>141</v>
      </c>
      <c r="E166" s="225" t="s">
        <v>3</v>
      </c>
      <c r="F166" s="226" t="s">
        <v>352</v>
      </c>
      <c r="G166" s="15"/>
      <c r="H166" s="225" t="s">
        <v>3</v>
      </c>
      <c r="I166" s="227"/>
      <c r="J166" s="15"/>
      <c r="K166" s="15"/>
      <c r="L166" s="224"/>
      <c r="M166" s="228"/>
      <c r="N166" s="229"/>
      <c r="O166" s="229"/>
      <c r="P166" s="229"/>
      <c r="Q166" s="229"/>
      <c r="R166" s="229"/>
      <c r="S166" s="229"/>
      <c r="T166" s="230"/>
      <c r="U166" s="15"/>
      <c r="V166" s="15"/>
      <c r="W166" s="15"/>
      <c r="X166" s="15"/>
      <c r="Y166" s="15"/>
      <c r="Z166" s="15"/>
      <c r="AA166" s="15"/>
      <c r="AB166" s="15"/>
      <c r="AC166" s="15"/>
      <c r="AD166" s="15"/>
      <c r="AE166" s="15"/>
      <c r="AT166" s="225" t="s">
        <v>141</v>
      </c>
      <c r="AU166" s="225" t="s">
        <v>82</v>
      </c>
      <c r="AV166" s="15" t="s">
        <v>80</v>
      </c>
      <c r="AW166" s="15" t="s">
        <v>33</v>
      </c>
      <c r="AX166" s="15" t="s">
        <v>72</v>
      </c>
      <c r="AY166" s="225" t="s">
        <v>121</v>
      </c>
    </row>
    <row r="167" spans="1:51" s="13" customFormat="1" ht="12">
      <c r="A167" s="13"/>
      <c r="B167" s="197"/>
      <c r="C167" s="13"/>
      <c r="D167" s="193" t="s">
        <v>141</v>
      </c>
      <c r="E167" s="204" t="s">
        <v>3</v>
      </c>
      <c r="F167" s="198" t="s">
        <v>444</v>
      </c>
      <c r="G167" s="13"/>
      <c r="H167" s="199">
        <v>87.008</v>
      </c>
      <c r="I167" s="200"/>
      <c r="J167" s="13"/>
      <c r="K167" s="13"/>
      <c r="L167" s="197"/>
      <c r="M167" s="201"/>
      <c r="N167" s="202"/>
      <c r="O167" s="202"/>
      <c r="P167" s="202"/>
      <c r="Q167" s="202"/>
      <c r="R167" s="202"/>
      <c r="S167" s="202"/>
      <c r="T167" s="203"/>
      <c r="U167" s="13"/>
      <c r="V167" s="13"/>
      <c r="W167" s="13"/>
      <c r="X167" s="13"/>
      <c r="Y167" s="13"/>
      <c r="Z167" s="13"/>
      <c r="AA167" s="13"/>
      <c r="AB167" s="13"/>
      <c r="AC167" s="13"/>
      <c r="AD167" s="13"/>
      <c r="AE167" s="13"/>
      <c r="AT167" s="204" t="s">
        <v>141</v>
      </c>
      <c r="AU167" s="204" t="s">
        <v>82</v>
      </c>
      <c r="AV167" s="13" t="s">
        <v>82</v>
      </c>
      <c r="AW167" s="13" t="s">
        <v>33</v>
      </c>
      <c r="AX167" s="13" t="s">
        <v>72</v>
      </c>
      <c r="AY167" s="204" t="s">
        <v>121</v>
      </c>
    </row>
    <row r="168" spans="1:51" s="14" customFormat="1" ht="12">
      <c r="A168" s="14"/>
      <c r="B168" s="216"/>
      <c r="C168" s="14"/>
      <c r="D168" s="193" t="s">
        <v>141</v>
      </c>
      <c r="E168" s="217" t="s">
        <v>3</v>
      </c>
      <c r="F168" s="218" t="s">
        <v>208</v>
      </c>
      <c r="G168" s="14"/>
      <c r="H168" s="219">
        <v>718.727</v>
      </c>
      <c r="I168" s="220"/>
      <c r="J168" s="14"/>
      <c r="K168" s="14"/>
      <c r="L168" s="216"/>
      <c r="M168" s="221"/>
      <c r="N168" s="222"/>
      <c r="O168" s="222"/>
      <c r="P168" s="222"/>
      <c r="Q168" s="222"/>
      <c r="R168" s="222"/>
      <c r="S168" s="222"/>
      <c r="T168" s="223"/>
      <c r="U168" s="14"/>
      <c r="V168" s="14"/>
      <c r="W168" s="14"/>
      <c r="X168" s="14"/>
      <c r="Y168" s="14"/>
      <c r="Z168" s="14"/>
      <c r="AA168" s="14"/>
      <c r="AB168" s="14"/>
      <c r="AC168" s="14"/>
      <c r="AD168" s="14"/>
      <c r="AE168" s="14"/>
      <c r="AT168" s="217" t="s">
        <v>141</v>
      </c>
      <c r="AU168" s="217" t="s">
        <v>82</v>
      </c>
      <c r="AV168" s="14" t="s">
        <v>129</v>
      </c>
      <c r="AW168" s="14" t="s">
        <v>33</v>
      </c>
      <c r="AX168" s="14" t="s">
        <v>80</v>
      </c>
      <c r="AY168" s="217" t="s">
        <v>121</v>
      </c>
    </row>
    <row r="169" spans="1:51" s="13" customFormat="1" ht="12">
      <c r="A169" s="13"/>
      <c r="B169" s="197"/>
      <c r="C169" s="13"/>
      <c r="D169" s="193" t="s">
        <v>141</v>
      </c>
      <c r="E169" s="13"/>
      <c r="F169" s="198" t="s">
        <v>445</v>
      </c>
      <c r="G169" s="13"/>
      <c r="H169" s="199">
        <v>790.6</v>
      </c>
      <c r="I169" s="200"/>
      <c r="J169" s="13"/>
      <c r="K169" s="13"/>
      <c r="L169" s="197"/>
      <c r="M169" s="201"/>
      <c r="N169" s="202"/>
      <c r="O169" s="202"/>
      <c r="P169" s="202"/>
      <c r="Q169" s="202"/>
      <c r="R169" s="202"/>
      <c r="S169" s="202"/>
      <c r="T169" s="203"/>
      <c r="U169" s="13"/>
      <c r="V169" s="13"/>
      <c r="W169" s="13"/>
      <c r="X169" s="13"/>
      <c r="Y169" s="13"/>
      <c r="Z169" s="13"/>
      <c r="AA169" s="13"/>
      <c r="AB169" s="13"/>
      <c r="AC169" s="13"/>
      <c r="AD169" s="13"/>
      <c r="AE169" s="13"/>
      <c r="AT169" s="204" t="s">
        <v>141</v>
      </c>
      <c r="AU169" s="204" t="s">
        <v>82</v>
      </c>
      <c r="AV169" s="13" t="s">
        <v>82</v>
      </c>
      <c r="AW169" s="13" t="s">
        <v>4</v>
      </c>
      <c r="AX169" s="13" t="s">
        <v>80</v>
      </c>
      <c r="AY169" s="204" t="s">
        <v>121</v>
      </c>
    </row>
    <row r="170" spans="1:65" s="2" customFormat="1" ht="16.5" customHeight="1">
      <c r="A170" s="38"/>
      <c r="B170" s="179"/>
      <c r="C170" s="180" t="s">
        <v>155</v>
      </c>
      <c r="D170" s="180" t="s">
        <v>124</v>
      </c>
      <c r="E170" s="181" t="s">
        <v>256</v>
      </c>
      <c r="F170" s="182" t="s">
        <v>257</v>
      </c>
      <c r="G170" s="183" t="s">
        <v>188</v>
      </c>
      <c r="H170" s="184">
        <v>1435.725</v>
      </c>
      <c r="I170" s="185"/>
      <c r="J170" s="186">
        <f>ROUND(I170*H170,2)</f>
        <v>0</v>
      </c>
      <c r="K170" s="182" t="s">
        <v>128</v>
      </c>
      <c r="L170" s="39"/>
      <c r="M170" s="187" t="s">
        <v>3</v>
      </c>
      <c r="N170" s="188" t="s">
        <v>43</v>
      </c>
      <c r="O170" s="72"/>
      <c r="P170" s="189">
        <f>O170*H170</f>
        <v>0</v>
      </c>
      <c r="Q170" s="189">
        <v>2E-05</v>
      </c>
      <c r="R170" s="189">
        <f>Q170*H170</f>
        <v>0.0287145</v>
      </c>
      <c r="S170" s="189">
        <v>0</v>
      </c>
      <c r="T170" s="190">
        <f>S170*H170</f>
        <v>0</v>
      </c>
      <c r="U170" s="38"/>
      <c r="V170" s="38"/>
      <c r="W170" s="38"/>
      <c r="X170" s="38"/>
      <c r="Y170" s="38"/>
      <c r="Z170" s="38"/>
      <c r="AA170" s="38"/>
      <c r="AB170" s="38"/>
      <c r="AC170" s="38"/>
      <c r="AD170" s="38"/>
      <c r="AE170" s="38"/>
      <c r="AR170" s="191" t="s">
        <v>155</v>
      </c>
      <c r="AT170" s="191" t="s">
        <v>124</v>
      </c>
      <c r="AU170" s="191" t="s">
        <v>82</v>
      </c>
      <c r="AY170" s="19" t="s">
        <v>121</v>
      </c>
      <c r="BE170" s="192">
        <f>IF(N170="základní",J170,0)</f>
        <v>0</v>
      </c>
      <c r="BF170" s="192">
        <f>IF(N170="snížená",J170,0)</f>
        <v>0</v>
      </c>
      <c r="BG170" s="192">
        <f>IF(N170="zákl. přenesená",J170,0)</f>
        <v>0</v>
      </c>
      <c r="BH170" s="192">
        <f>IF(N170="sníž. přenesená",J170,0)</f>
        <v>0</v>
      </c>
      <c r="BI170" s="192">
        <f>IF(N170="nulová",J170,0)</f>
        <v>0</v>
      </c>
      <c r="BJ170" s="19" t="s">
        <v>80</v>
      </c>
      <c r="BK170" s="192">
        <f>ROUND(I170*H170,2)</f>
        <v>0</v>
      </c>
      <c r="BL170" s="19" t="s">
        <v>155</v>
      </c>
      <c r="BM170" s="191" t="s">
        <v>258</v>
      </c>
    </row>
    <row r="171" spans="1:51" s="13" customFormat="1" ht="12">
      <c r="A171" s="13"/>
      <c r="B171" s="197"/>
      <c r="C171" s="13"/>
      <c r="D171" s="193" t="s">
        <v>141</v>
      </c>
      <c r="E171" s="204" t="s">
        <v>3</v>
      </c>
      <c r="F171" s="198" t="s">
        <v>446</v>
      </c>
      <c r="G171" s="13"/>
      <c r="H171" s="199">
        <v>1435.725</v>
      </c>
      <c r="I171" s="200"/>
      <c r="J171" s="13"/>
      <c r="K171" s="13"/>
      <c r="L171" s="197"/>
      <c r="M171" s="201"/>
      <c r="N171" s="202"/>
      <c r="O171" s="202"/>
      <c r="P171" s="202"/>
      <c r="Q171" s="202"/>
      <c r="R171" s="202"/>
      <c r="S171" s="202"/>
      <c r="T171" s="203"/>
      <c r="U171" s="13"/>
      <c r="V171" s="13"/>
      <c r="W171" s="13"/>
      <c r="X171" s="13"/>
      <c r="Y171" s="13"/>
      <c r="Z171" s="13"/>
      <c r="AA171" s="13"/>
      <c r="AB171" s="13"/>
      <c r="AC171" s="13"/>
      <c r="AD171" s="13"/>
      <c r="AE171" s="13"/>
      <c r="AT171" s="204" t="s">
        <v>141</v>
      </c>
      <c r="AU171" s="204" t="s">
        <v>82</v>
      </c>
      <c r="AV171" s="13" t="s">
        <v>82</v>
      </c>
      <c r="AW171" s="13" t="s">
        <v>33</v>
      </c>
      <c r="AX171" s="13" t="s">
        <v>80</v>
      </c>
      <c r="AY171" s="204" t="s">
        <v>121</v>
      </c>
    </row>
    <row r="172" spans="1:65" s="2" customFormat="1" ht="16.5" customHeight="1">
      <c r="A172" s="38"/>
      <c r="B172" s="179"/>
      <c r="C172" s="180" t="s">
        <v>239</v>
      </c>
      <c r="D172" s="180" t="s">
        <v>124</v>
      </c>
      <c r="E172" s="181" t="s">
        <v>261</v>
      </c>
      <c r="F172" s="182" t="s">
        <v>262</v>
      </c>
      <c r="G172" s="183" t="s">
        <v>188</v>
      </c>
      <c r="H172" s="184">
        <v>527.32</v>
      </c>
      <c r="I172" s="185"/>
      <c r="J172" s="186">
        <f>ROUND(I172*H172,2)</f>
        <v>0</v>
      </c>
      <c r="K172" s="182" t="s">
        <v>128</v>
      </c>
      <c r="L172" s="39"/>
      <c r="M172" s="187" t="s">
        <v>3</v>
      </c>
      <c r="N172" s="188" t="s">
        <v>43</v>
      </c>
      <c r="O172" s="72"/>
      <c r="P172" s="189">
        <f>O172*H172</f>
        <v>0</v>
      </c>
      <c r="Q172" s="189">
        <v>0</v>
      </c>
      <c r="R172" s="189">
        <f>Q172*H172</f>
        <v>0</v>
      </c>
      <c r="S172" s="189">
        <v>0.0003</v>
      </c>
      <c r="T172" s="190">
        <f>S172*H172</f>
        <v>0.158196</v>
      </c>
      <c r="U172" s="38"/>
      <c r="V172" s="38"/>
      <c r="W172" s="38"/>
      <c r="X172" s="38"/>
      <c r="Y172" s="38"/>
      <c r="Z172" s="38"/>
      <c r="AA172" s="38"/>
      <c r="AB172" s="38"/>
      <c r="AC172" s="38"/>
      <c r="AD172" s="38"/>
      <c r="AE172" s="38"/>
      <c r="AR172" s="191" t="s">
        <v>155</v>
      </c>
      <c r="AT172" s="191" t="s">
        <v>124</v>
      </c>
      <c r="AU172" s="191" t="s">
        <v>82</v>
      </c>
      <c r="AY172" s="19" t="s">
        <v>121</v>
      </c>
      <c r="BE172" s="192">
        <f>IF(N172="základní",J172,0)</f>
        <v>0</v>
      </c>
      <c r="BF172" s="192">
        <f>IF(N172="snížená",J172,0)</f>
        <v>0</v>
      </c>
      <c r="BG172" s="192">
        <f>IF(N172="zákl. přenesená",J172,0)</f>
        <v>0</v>
      </c>
      <c r="BH172" s="192">
        <f>IF(N172="sníž. přenesená",J172,0)</f>
        <v>0</v>
      </c>
      <c r="BI172" s="192">
        <f>IF(N172="nulová",J172,0)</f>
        <v>0</v>
      </c>
      <c r="BJ172" s="19" t="s">
        <v>80</v>
      </c>
      <c r="BK172" s="192">
        <f>ROUND(I172*H172,2)</f>
        <v>0</v>
      </c>
      <c r="BL172" s="19" t="s">
        <v>155</v>
      </c>
      <c r="BM172" s="191" t="s">
        <v>263</v>
      </c>
    </row>
    <row r="173" spans="1:51" s="13" customFormat="1" ht="12">
      <c r="A173" s="13"/>
      <c r="B173" s="197"/>
      <c r="C173" s="13"/>
      <c r="D173" s="193" t="s">
        <v>141</v>
      </c>
      <c r="E173" s="204" t="s">
        <v>3</v>
      </c>
      <c r="F173" s="198" t="s">
        <v>447</v>
      </c>
      <c r="G173" s="13"/>
      <c r="H173" s="199">
        <v>100.44</v>
      </c>
      <c r="I173" s="200"/>
      <c r="J173" s="13"/>
      <c r="K173" s="13"/>
      <c r="L173" s="197"/>
      <c r="M173" s="201"/>
      <c r="N173" s="202"/>
      <c r="O173" s="202"/>
      <c r="P173" s="202"/>
      <c r="Q173" s="202"/>
      <c r="R173" s="202"/>
      <c r="S173" s="202"/>
      <c r="T173" s="203"/>
      <c r="U173" s="13"/>
      <c r="V173" s="13"/>
      <c r="W173" s="13"/>
      <c r="X173" s="13"/>
      <c r="Y173" s="13"/>
      <c r="Z173" s="13"/>
      <c r="AA173" s="13"/>
      <c r="AB173" s="13"/>
      <c r="AC173" s="13"/>
      <c r="AD173" s="13"/>
      <c r="AE173" s="13"/>
      <c r="AT173" s="204" t="s">
        <v>141</v>
      </c>
      <c r="AU173" s="204" t="s">
        <v>82</v>
      </c>
      <c r="AV173" s="13" t="s">
        <v>82</v>
      </c>
      <c r="AW173" s="13" t="s">
        <v>33</v>
      </c>
      <c r="AX173" s="13" t="s">
        <v>72</v>
      </c>
      <c r="AY173" s="204" t="s">
        <v>121</v>
      </c>
    </row>
    <row r="174" spans="1:51" s="13" customFormat="1" ht="12">
      <c r="A174" s="13"/>
      <c r="B174" s="197"/>
      <c r="C174" s="13"/>
      <c r="D174" s="193" t="s">
        <v>141</v>
      </c>
      <c r="E174" s="204" t="s">
        <v>3</v>
      </c>
      <c r="F174" s="198" t="s">
        <v>448</v>
      </c>
      <c r="G174" s="13"/>
      <c r="H174" s="199">
        <v>75.83</v>
      </c>
      <c r="I174" s="200"/>
      <c r="J174" s="13"/>
      <c r="K174" s="13"/>
      <c r="L174" s="197"/>
      <c r="M174" s="201"/>
      <c r="N174" s="202"/>
      <c r="O174" s="202"/>
      <c r="P174" s="202"/>
      <c r="Q174" s="202"/>
      <c r="R174" s="202"/>
      <c r="S174" s="202"/>
      <c r="T174" s="203"/>
      <c r="U174" s="13"/>
      <c r="V174" s="13"/>
      <c r="W174" s="13"/>
      <c r="X174" s="13"/>
      <c r="Y174" s="13"/>
      <c r="Z174" s="13"/>
      <c r="AA174" s="13"/>
      <c r="AB174" s="13"/>
      <c r="AC174" s="13"/>
      <c r="AD174" s="13"/>
      <c r="AE174" s="13"/>
      <c r="AT174" s="204" t="s">
        <v>141</v>
      </c>
      <c r="AU174" s="204" t="s">
        <v>82</v>
      </c>
      <c r="AV174" s="13" t="s">
        <v>82</v>
      </c>
      <c r="AW174" s="13" t="s">
        <v>33</v>
      </c>
      <c r="AX174" s="13" t="s">
        <v>72</v>
      </c>
      <c r="AY174" s="204" t="s">
        <v>121</v>
      </c>
    </row>
    <row r="175" spans="1:51" s="13" customFormat="1" ht="12">
      <c r="A175" s="13"/>
      <c r="B175" s="197"/>
      <c r="C175" s="13"/>
      <c r="D175" s="193" t="s">
        <v>141</v>
      </c>
      <c r="E175" s="204" t="s">
        <v>3</v>
      </c>
      <c r="F175" s="198" t="s">
        <v>449</v>
      </c>
      <c r="G175" s="13"/>
      <c r="H175" s="199">
        <v>20.05</v>
      </c>
      <c r="I175" s="200"/>
      <c r="J175" s="13"/>
      <c r="K175" s="13"/>
      <c r="L175" s="197"/>
      <c r="M175" s="201"/>
      <c r="N175" s="202"/>
      <c r="O175" s="202"/>
      <c r="P175" s="202"/>
      <c r="Q175" s="202"/>
      <c r="R175" s="202"/>
      <c r="S175" s="202"/>
      <c r="T175" s="203"/>
      <c r="U175" s="13"/>
      <c r="V175" s="13"/>
      <c r="W175" s="13"/>
      <c r="X175" s="13"/>
      <c r="Y175" s="13"/>
      <c r="Z175" s="13"/>
      <c r="AA175" s="13"/>
      <c r="AB175" s="13"/>
      <c r="AC175" s="13"/>
      <c r="AD175" s="13"/>
      <c r="AE175" s="13"/>
      <c r="AT175" s="204" t="s">
        <v>141</v>
      </c>
      <c r="AU175" s="204" t="s">
        <v>82</v>
      </c>
      <c r="AV175" s="13" t="s">
        <v>82</v>
      </c>
      <c r="AW175" s="13" t="s">
        <v>33</v>
      </c>
      <c r="AX175" s="13" t="s">
        <v>72</v>
      </c>
      <c r="AY175" s="204" t="s">
        <v>121</v>
      </c>
    </row>
    <row r="176" spans="1:51" s="13" customFormat="1" ht="12">
      <c r="A176" s="13"/>
      <c r="B176" s="197"/>
      <c r="C176" s="13"/>
      <c r="D176" s="193" t="s">
        <v>141</v>
      </c>
      <c r="E176" s="204" t="s">
        <v>3</v>
      </c>
      <c r="F176" s="198" t="s">
        <v>450</v>
      </c>
      <c r="G176" s="13"/>
      <c r="H176" s="199">
        <v>18.75</v>
      </c>
      <c r="I176" s="200"/>
      <c r="J176" s="13"/>
      <c r="K176" s="13"/>
      <c r="L176" s="197"/>
      <c r="M176" s="201"/>
      <c r="N176" s="202"/>
      <c r="O176" s="202"/>
      <c r="P176" s="202"/>
      <c r="Q176" s="202"/>
      <c r="R176" s="202"/>
      <c r="S176" s="202"/>
      <c r="T176" s="203"/>
      <c r="U176" s="13"/>
      <c r="V176" s="13"/>
      <c r="W176" s="13"/>
      <c r="X176" s="13"/>
      <c r="Y176" s="13"/>
      <c r="Z176" s="13"/>
      <c r="AA176" s="13"/>
      <c r="AB176" s="13"/>
      <c r="AC176" s="13"/>
      <c r="AD176" s="13"/>
      <c r="AE176" s="13"/>
      <c r="AT176" s="204" t="s">
        <v>141</v>
      </c>
      <c r="AU176" s="204" t="s">
        <v>82</v>
      </c>
      <c r="AV176" s="13" t="s">
        <v>82</v>
      </c>
      <c r="AW176" s="13" t="s">
        <v>33</v>
      </c>
      <c r="AX176" s="13" t="s">
        <v>72</v>
      </c>
      <c r="AY176" s="204" t="s">
        <v>121</v>
      </c>
    </row>
    <row r="177" spans="1:51" s="13" customFormat="1" ht="12">
      <c r="A177" s="13"/>
      <c r="B177" s="197"/>
      <c r="C177" s="13"/>
      <c r="D177" s="193" t="s">
        <v>141</v>
      </c>
      <c r="E177" s="204" t="s">
        <v>3</v>
      </c>
      <c r="F177" s="198" t="s">
        <v>451</v>
      </c>
      <c r="G177" s="13"/>
      <c r="H177" s="199">
        <v>19.69</v>
      </c>
      <c r="I177" s="200"/>
      <c r="J177" s="13"/>
      <c r="K177" s="13"/>
      <c r="L177" s="197"/>
      <c r="M177" s="201"/>
      <c r="N177" s="202"/>
      <c r="O177" s="202"/>
      <c r="P177" s="202"/>
      <c r="Q177" s="202"/>
      <c r="R177" s="202"/>
      <c r="S177" s="202"/>
      <c r="T177" s="203"/>
      <c r="U177" s="13"/>
      <c r="V177" s="13"/>
      <c r="W177" s="13"/>
      <c r="X177" s="13"/>
      <c r="Y177" s="13"/>
      <c r="Z177" s="13"/>
      <c r="AA177" s="13"/>
      <c r="AB177" s="13"/>
      <c r="AC177" s="13"/>
      <c r="AD177" s="13"/>
      <c r="AE177" s="13"/>
      <c r="AT177" s="204" t="s">
        <v>141</v>
      </c>
      <c r="AU177" s="204" t="s">
        <v>82</v>
      </c>
      <c r="AV177" s="13" t="s">
        <v>82</v>
      </c>
      <c r="AW177" s="13" t="s">
        <v>33</v>
      </c>
      <c r="AX177" s="13" t="s">
        <v>72</v>
      </c>
      <c r="AY177" s="204" t="s">
        <v>121</v>
      </c>
    </row>
    <row r="178" spans="1:51" s="13" customFormat="1" ht="12">
      <c r="A178" s="13"/>
      <c r="B178" s="197"/>
      <c r="C178" s="13"/>
      <c r="D178" s="193" t="s">
        <v>141</v>
      </c>
      <c r="E178" s="204" t="s">
        <v>3</v>
      </c>
      <c r="F178" s="198" t="s">
        <v>452</v>
      </c>
      <c r="G178" s="13"/>
      <c r="H178" s="199">
        <v>21</v>
      </c>
      <c r="I178" s="200"/>
      <c r="J178" s="13"/>
      <c r="K178" s="13"/>
      <c r="L178" s="197"/>
      <c r="M178" s="201"/>
      <c r="N178" s="202"/>
      <c r="O178" s="202"/>
      <c r="P178" s="202"/>
      <c r="Q178" s="202"/>
      <c r="R178" s="202"/>
      <c r="S178" s="202"/>
      <c r="T178" s="203"/>
      <c r="U178" s="13"/>
      <c r="V178" s="13"/>
      <c r="W178" s="13"/>
      <c r="X178" s="13"/>
      <c r="Y178" s="13"/>
      <c r="Z178" s="13"/>
      <c r="AA178" s="13"/>
      <c r="AB178" s="13"/>
      <c r="AC178" s="13"/>
      <c r="AD178" s="13"/>
      <c r="AE178" s="13"/>
      <c r="AT178" s="204" t="s">
        <v>141</v>
      </c>
      <c r="AU178" s="204" t="s">
        <v>82</v>
      </c>
      <c r="AV178" s="13" t="s">
        <v>82</v>
      </c>
      <c r="AW178" s="13" t="s">
        <v>33</v>
      </c>
      <c r="AX178" s="13" t="s">
        <v>72</v>
      </c>
      <c r="AY178" s="204" t="s">
        <v>121</v>
      </c>
    </row>
    <row r="179" spans="1:51" s="13" customFormat="1" ht="12">
      <c r="A179" s="13"/>
      <c r="B179" s="197"/>
      <c r="C179" s="13"/>
      <c r="D179" s="193" t="s">
        <v>141</v>
      </c>
      <c r="E179" s="204" t="s">
        <v>3</v>
      </c>
      <c r="F179" s="198" t="s">
        <v>453</v>
      </c>
      <c r="G179" s="13"/>
      <c r="H179" s="199">
        <v>21</v>
      </c>
      <c r="I179" s="200"/>
      <c r="J179" s="13"/>
      <c r="K179" s="13"/>
      <c r="L179" s="197"/>
      <c r="M179" s="201"/>
      <c r="N179" s="202"/>
      <c r="O179" s="202"/>
      <c r="P179" s="202"/>
      <c r="Q179" s="202"/>
      <c r="R179" s="202"/>
      <c r="S179" s="202"/>
      <c r="T179" s="203"/>
      <c r="U179" s="13"/>
      <c r="V179" s="13"/>
      <c r="W179" s="13"/>
      <c r="X179" s="13"/>
      <c r="Y179" s="13"/>
      <c r="Z179" s="13"/>
      <c r="AA179" s="13"/>
      <c r="AB179" s="13"/>
      <c r="AC179" s="13"/>
      <c r="AD179" s="13"/>
      <c r="AE179" s="13"/>
      <c r="AT179" s="204" t="s">
        <v>141</v>
      </c>
      <c r="AU179" s="204" t="s">
        <v>82</v>
      </c>
      <c r="AV179" s="13" t="s">
        <v>82</v>
      </c>
      <c r="AW179" s="13" t="s">
        <v>33</v>
      </c>
      <c r="AX179" s="13" t="s">
        <v>72</v>
      </c>
      <c r="AY179" s="204" t="s">
        <v>121</v>
      </c>
    </row>
    <row r="180" spans="1:51" s="13" customFormat="1" ht="12">
      <c r="A180" s="13"/>
      <c r="B180" s="197"/>
      <c r="C180" s="13"/>
      <c r="D180" s="193" t="s">
        <v>141</v>
      </c>
      <c r="E180" s="204" t="s">
        <v>3</v>
      </c>
      <c r="F180" s="198" t="s">
        <v>454</v>
      </c>
      <c r="G180" s="13"/>
      <c r="H180" s="199">
        <v>21</v>
      </c>
      <c r="I180" s="200"/>
      <c r="J180" s="13"/>
      <c r="K180" s="13"/>
      <c r="L180" s="197"/>
      <c r="M180" s="201"/>
      <c r="N180" s="202"/>
      <c r="O180" s="202"/>
      <c r="P180" s="202"/>
      <c r="Q180" s="202"/>
      <c r="R180" s="202"/>
      <c r="S180" s="202"/>
      <c r="T180" s="203"/>
      <c r="U180" s="13"/>
      <c r="V180" s="13"/>
      <c r="W180" s="13"/>
      <c r="X180" s="13"/>
      <c r="Y180" s="13"/>
      <c r="Z180" s="13"/>
      <c r="AA180" s="13"/>
      <c r="AB180" s="13"/>
      <c r="AC180" s="13"/>
      <c r="AD180" s="13"/>
      <c r="AE180" s="13"/>
      <c r="AT180" s="204" t="s">
        <v>141</v>
      </c>
      <c r="AU180" s="204" t="s">
        <v>82</v>
      </c>
      <c r="AV180" s="13" t="s">
        <v>82</v>
      </c>
      <c r="AW180" s="13" t="s">
        <v>33</v>
      </c>
      <c r="AX180" s="13" t="s">
        <v>72</v>
      </c>
      <c r="AY180" s="204" t="s">
        <v>121</v>
      </c>
    </row>
    <row r="181" spans="1:51" s="13" customFormat="1" ht="12">
      <c r="A181" s="13"/>
      <c r="B181" s="197"/>
      <c r="C181" s="13"/>
      <c r="D181" s="193" t="s">
        <v>141</v>
      </c>
      <c r="E181" s="204" t="s">
        <v>3</v>
      </c>
      <c r="F181" s="198" t="s">
        <v>455</v>
      </c>
      <c r="G181" s="13"/>
      <c r="H181" s="199">
        <v>21</v>
      </c>
      <c r="I181" s="200"/>
      <c r="J181" s="13"/>
      <c r="K181" s="13"/>
      <c r="L181" s="197"/>
      <c r="M181" s="201"/>
      <c r="N181" s="202"/>
      <c r="O181" s="202"/>
      <c r="P181" s="202"/>
      <c r="Q181" s="202"/>
      <c r="R181" s="202"/>
      <c r="S181" s="202"/>
      <c r="T181" s="203"/>
      <c r="U181" s="13"/>
      <c r="V181" s="13"/>
      <c r="W181" s="13"/>
      <c r="X181" s="13"/>
      <c r="Y181" s="13"/>
      <c r="Z181" s="13"/>
      <c r="AA181" s="13"/>
      <c r="AB181" s="13"/>
      <c r="AC181" s="13"/>
      <c r="AD181" s="13"/>
      <c r="AE181" s="13"/>
      <c r="AT181" s="204" t="s">
        <v>141</v>
      </c>
      <c r="AU181" s="204" t="s">
        <v>82</v>
      </c>
      <c r="AV181" s="13" t="s">
        <v>82</v>
      </c>
      <c r="AW181" s="13" t="s">
        <v>33</v>
      </c>
      <c r="AX181" s="13" t="s">
        <v>72</v>
      </c>
      <c r="AY181" s="204" t="s">
        <v>121</v>
      </c>
    </row>
    <row r="182" spans="1:51" s="13" customFormat="1" ht="12">
      <c r="A182" s="13"/>
      <c r="B182" s="197"/>
      <c r="C182" s="13"/>
      <c r="D182" s="193" t="s">
        <v>141</v>
      </c>
      <c r="E182" s="204" t="s">
        <v>3</v>
      </c>
      <c r="F182" s="198" t="s">
        <v>456</v>
      </c>
      <c r="G182" s="13"/>
      <c r="H182" s="199">
        <v>20.95</v>
      </c>
      <c r="I182" s="200"/>
      <c r="J182" s="13"/>
      <c r="K182" s="13"/>
      <c r="L182" s="197"/>
      <c r="M182" s="201"/>
      <c r="N182" s="202"/>
      <c r="O182" s="202"/>
      <c r="P182" s="202"/>
      <c r="Q182" s="202"/>
      <c r="R182" s="202"/>
      <c r="S182" s="202"/>
      <c r="T182" s="203"/>
      <c r="U182" s="13"/>
      <c r="V182" s="13"/>
      <c r="W182" s="13"/>
      <c r="X182" s="13"/>
      <c r="Y182" s="13"/>
      <c r="Z182" s="13"/>
      <c r="AA182" s="13"/>
      <c r="AB182" s="13"/>
      <c r="AC182" s="13"/>
      <c r="AD182" s="13"/>
      <c r="AE182" s="13"/>
      <c r="AT182" s="204" t="s">
        <v>141</v>
      </c>
      <c r="AU182" s="204" t="s">
        <v>82</v>
      </c>
      <c r="AV182" s="13" t="s">
        <v>82</v>
      </c>
      <c r="AW182" s="13" t="s">
        <v>33</v>
      </c>
      <c r="AX182" s="13" t="s">
        <v>72</v>
      </c>
      <c r="AY182" s="204" t="s">
        <v>121</v>
      </c>
    </row>
    <row r="183" spans="1:51" s="13" customFormat="1" ht="12">
      <c r="A183" s="13"/>
      <c r="B183" s="197"/>
      <c r="C183" s="13"/>
      <c r="D183" s="193" t="s">
        <v>141</v>
      </c>
      <c r="E183" s="204" t="s">
        <v>3</v>
      </c>
      <c r="F183" s="198" t="s">
        <v>457</v>
      </c>
      <c r="G183" s="13"/>
      <c r="H183" s="199">
        <v>21.21</v>
      </c>
      <c r="I183" s="200"/>
      <c r="J183" s="13"/>
      <c r="K183" s="13"/>
      <c r="L183" s="197"/>
      <c r="M183" s="201"/>
      <c r="N183" s="202"/>
      <c r="O183" s="202"/>
      <c r="P183" s="202"/>
      <c r="Q183" s="202"/>
      <c r="R183" s="202"/>
      <c r="S183" s="202"/>
      <c r="T183" s="203"/>
      <c r="U183" s="13"/>
      <c r="V183" s="13"/>
      <c r="W183" s="13"/>
      <c r="X183" s="13"/>
      <c r="Y183" s="13"/>
      <c r="Z183" s="13"/>
      <c r="AA183" s="13"/>
      <c r="AB183" s="13"/>
      <c r="AC183" s="13"/>
      <c r="AD183" s="13"/>
      <c r="AE183" s="13"/>
      <c r="AT183" s="204" t="s">
        <v>141</v>
      </c>
      <c r="AU183" s="204" t="s">
        <v>82</v>
      </c>
      <c r="AV183" s="13" t="s">
        <v>82</v>
      </c>
      <c r="AW183" s="13" t="s">
        <v>33</v>
      </c>
      <c r="AX183" s="13" t="s">
        <v>72</v>
      </c>
      <c r="AY183" s="204" t="s">
        <v>121</v>
      </c>
    </row>
    <row r="184" spans="1:51" s="13" customFormat="1" ht="12">
      <c r="A184" s="13"/>
      <c r="B184" s="197"/>
      <c r="C184" s="13"/>
      <c r="D184" s="193" t="s">
        <v>141</v>
      </c>
      <c r="E184" s="204" t="s">
        <v>3</v>
      </c>
      <c r="F184" s="198" t="s">
        <v>458</v>
      </c>
      <c r="G184" s="13"/>
      <c r="H184" s="199">
        <v>25.1</v>
      </c>
      <c r="I184" s="200"/>
      <c r="J184" s="13"/>
      <c r="K184" s="13"/>
      <c r="L184" s="197"/>
      <c r="M184" s="201"/>
      <c r="N184" s="202"/>
      <c r="O184" s="202"/>
      <c r="P184" s="202"/>
      <c r="Q184" s="202"/>
      <c r="R184" s="202"/>
      <c r="S184" s="202"/>
      <c r="T184" s="203"/>
      <c r="U184" s="13"/>
      <c r="V184" s="13"/>
      <c r="W184" s="13"/>
      <c r="X184" s="13"/>
      <c r="Y184" s="13"/>
      <c r="Z184" s="13"/>
      <c r="AA184" s="13"/>
      <c r="AB184" s="13"/>
      <c r="AC184" s="13"/>
      <c r="AD184" s="13"/>
      <c r="AE184" s="13"/>
      <c r="AT184" s="204" t="s">
        <v>141</v>
      </c>
      <c r="AU184" s="204" t="s">
        <v>82</v>
      </c>
      <c r="AV184" s="13" t="s">
        <v>82</v>
      </c>
      <c r="AW184" s="13" t="s">
        <v>33</v>
      </c>
      <c r="AX184" s="13" t="s">
        <v>72</v>
      </c>
      <c r="AY184" s="204" t="s">
        <v>121</v>
      </c>
    </row>
    <row r="185" spans="1:51" s="13" customFormat="1" ht="12">
      <c r="A185" s="13"/>
      <c r="B185" s="197"/>
      <c r="C185" s="13"/>
      <c r="D185" s="193" t="s">
        <v>141</v>
      </c>
      <c r="E185" s="204" t="s">
        <v>3</v>
      </c>
      <c r="F185" s="198" t="s">
        <v>459</v>
      </c>
      <c r="G185" s="13"/>
      <c r="H185" s="199">
        <v>21</v>
      </c>
      <c r="I185" s="200"/>
      <c r="J185" s="13"/>
      <c r="K185" s="13"/>
      <c r="L185" s="197"/>
      <c r="M185" s="201"/>
      <c r="N185" s="202"/>
      <c r="O185" s="202"/>
      <c r="P185" s="202"/>
      <c r="Q185" s="202"/>
      <c r="R185" s="202"/>
      <c r="S185" s="202"/>
      <c r="T185" s="203"/>
      <c r="U185" s="13"/>
      <c r="V185" s="13"/>
      <c r="W185" s="13"/>
      <c r="X185" s="13"/>
      <c r="Y185" s="13"/>
      <c r="Z185" s="13"/>
      <c r="AA185" s="13"/>
      <c r="AB185" s="13"/>
      <c r="AC185" s="13"/>
      <c r="AD185" s="13"/>
      <c r="AE185" s="13"/>
      <c r="AT185" s="204" t="s">
        <v>141</v>
      </c>
      <c r="AU185" s="204" t="s">
        <v>82</v>
      </c>
      <c r="AV185" s="13" t="s">
        <v>82</v>
      </c>
      <c r="AW185" s="13" t="s">
        <v>33</v>
      </c>
      <c r="AX185" s="13" t="s">
        <v>72</v>
      </c>
      <c r="AY185" s="204" t="s">
        <v>121</v>
      </c>
    </row>
    <row r="186" spans="1:51" s="13" customFormat="1" ht="12">
      <c r="A186" s="13"/>
      <c r="B186" s="197"/>
      <c r="C186" s="13"/>
      <c r="D186" s="193" t="s">
        <v>141</v>
      </c>
      <c r="E186" s="204" t="s">
        <v>3</v>
      </c>
      <c r="F186" s="198" t="s">
        <v>460</v>
      </c>
      <c r="G186" s="13"/>
      <c r="H186" s="199">
        <v>21</v>
      </c>
      <c r="I186" s="200"/>
      <c r="J186" s="13"/>
      <c r="K186" s="13"/>
      <c r="L186" s="197"/>
      <c r="M186" s="201"/>
      <c r="N186" s="202"/>
      <c r="O186" s="202"/>
      <c r="P186" s="202"/>
      <c r="Q186" s="202"/>
      <c r="R186" s="202"/>
      <c r="S186" s="202"/>
      <c r="T186" s="203"/>
      <c r="U186" s="13"/>
      <c r="V186" s="13"/>
      <c r="W186" s="13"/>
      <c r="X186" s="13"/>
      <c r="Y186" s="13"/>
      <c r="Z186" s="13"/>
      <c r="AA186" s="13"/>
      <c r="AB186" s="13"/>
      <c r="AC186" s="13"/>
      <c r="AD186" s="13"/>
      <c r="AE186" s="13"/>
      <c r="AT186" s="204" t="s">
        <v>141</v>
      </c>
      <c r="AU186" s="204" t="s">
        <v>82</v>
      </c>
      <c r="AV186" s="13" t="s">
        <v>82</v>
      </c>
      <c r="AW186" s="13" t="s">
        <v>33</v>
      </c>
      <c r="AX186" s="13" t="s">
        <v>72</v>
      </c>
      <c r="AY186" s="204" t="s">
        <v>121</v>
      </c>
    </row>
    <row r="187" spans="1:51" s="13" customFormat="1" ht="12">
      <c r="A187" s="13"/>
      <c r="B187" s="197"/>
      <c r="C187" s="13"/>
      <c r="D187" s="193" t="s">
        <v>141</v>
      </c>
      <c r="E187" s="204" t="s">
        <v>3</v>
      </c>
      <c r="F187" s="198" t="s">
        <v>461</v>
      </c>
      <c r="G187" s="13"/>
      <c r="H187" s="199">
        <v>21</v>
      </c>
      <c r="I187" s="200"/>
      <c r="J187" s="13"/>
      <c r="K187" s="13"/>
      <c r="L187" s="197"/>
      <c r="M187" s="201"/>
      <c r="N187" s="202"/>
      <c r="O187" s="202"/>
      <c r="P187" s="202"/>
      <c r="Q187" s="202"/>
      <c r="R187" s="202"/>
      <c r="S187" s="202"/>
      <c r="T187" s="203"/>
      <c r="U187" s="13"/>
      <c r="V187" s="13"/>
      <c r="W187" s="13"/>
      <c r="X187" s="13"/>
      <c r="Y187" s="13"/>
      <c r="Z187" s="13"/>
      <c r="AA187" s="13"/>
      <c r="AB187" s="13"/>
      <c r="AC187" s="13"/>
      <c r="AD187" s="13"/>
      <c r="AE187" s="13"/>
      <c r="AT187" s="204" t="s">
        <v>141</v>
      </c>
      <c r="AU187" s="204" t="s">
        <v>82</v>
      </c>
      <c r="AV187" s="13" t="s">
        <v>82</v>
      </c>
      <c r="AW187" s="13" t="s">
        <v>33</v>
      </c>
      <c r="AX187" s="13" t="s">
        <v>72</v>
      </c>
      <c r="AY187" s="204" t="s">
        <v>121</v>
      </c>
    </row>
    <row r="188" spans="1:51" s="13" customFormat="1" ht="12">
      <c r="A188" s="13"/>
      <c r="B188" s="197"/>
      <c r="C188" s="13"/>
      <c r="D188" s="193" t="s">
        <v>141</v>
      </c>
      <c r="E188" s="204" t="s">
        <v>3</v>
      </c>
      <c r="F188" s="198" t="s">
        <v>462</v>
      </c>
      <c r="G188" s="13"/>
      <c r="H188" s="199">
        <v>21</v>
      </c>
      <c r="I188" s="200"/>
      <c r="J188" s="13"/>
      <c r="K188" s="13"/>
      <c r="L188" s="197"/>
      <c r="M188" s="201"/>
      <c r="N188" s="202"/>
      <c r="O188" s="202"/>
      <c r="P188" s="202"/>
      <c r="Q188" s="202"/>
      <c r="R188" s="202"/>
      <c r="S188" s="202"/>
      <c r="T188" s="203"/>
      <c r="U188" s="13"/>
      <c r="V188" s="13"/>
      <c r="W188" s="13"/>
      <c r="X188" s="13"/>
      <c r="Y188" s="13"/>
      <c r="Z188" s="13"/>
      <c r="AA188" s="13"/>
      <c r="AB188" s="13"/>
      <c r="AC188" s="13"/>
      <c r="AD188" s="13"/>
      <c r="AE188" s="13"/>
      <c r="AT188" s="204" t="s">
        <v>141</v>
      </c>
      <c r="AU188" s="204" t="s">
        <v>82</v>
      </c>
      <c r="AV188" s="13" t="s">
        <v>82</v>
      </c>
      <c r="AW188" s="13" t="s">
        <v>33</v>
      </c>
      <c r="AX188" s="13" t="s">
        <v>72</v>
      </c>
      <c r="AY188" s="204" t="s">
        <v>121</v>
      </c>
    </row>
    <row r="189" spans="1:51" s="13" customFormat="1" ht="12">
      <c r="A189" s="13"/>
      <c r="B189" s="197"/>
      <c r="C189" s="13"/>
      <c r="D189" s="193" t="s">
        <v>141</v>
      </c>
      <c r="E189" s="204" t="s">
        <v>3</v>
      </c>
      <c r="F189" s="198" t="s">
        <v>463</v>
      </c>
      <c r="G189" s="13"/>
      <c r="H189" s="199">
        <v>20.85</v>
      </c>
      <c r="I189" s="200"/>
      <c r="J189" s="13"/>
      <c r="K189" s="13"/>
      <c r="L189" s="197"/>
      <c r="M189" s="201"/>
      <c r="N189" s="202"/>
      <c r="O189" s="202"/>
      <c r="P189" s="202"/>
      <c r="Q189" s="202"/>
      <c r="R189" s="202"/>
      <c r="S189" s="202"/>
      <c r="T189" s="203"/>
      <c r="U189" s="13"/>
      <c r="V189" s="13"/>
      <c r="W189" s="13"/>
      <c r="X189" s="13"/>
      <c r="Y189" s="13"/>
      <c r="Z189" s="13"/>
      <c r="AA189" s="13"/>
      <c r="AB189" s="13"/>
      <c r="AC189" s="13"/>
      <c r="AD189" s="13"/>
      <c r="AE189" s="13"/>
      <c r="AT189" s="204" t="s">
        <v>141</v>
      </c>
      <c r="AU189" s="204" t="s">
        <v>82</v>
      </c>
      <c r="AV189" s="13" t="s">
        <v>82</v>
      </c>
      <c r="AW189" s="13" t="s">
        <v>33</v>
      </c>
      <c r="AX189" s="13" t="s">
        <v>72</v>
      </c>
      <c r="AY189" s="204" t="s">
        <v>121</v>
      </c>
    </row>
    <row r="190" spans="1:51" s="13" customFormat="1" ht="12">
      <c r="A190" s="13"/>
      <c r="B190" s="197"/>
      <c r="C190" s="13"/>
      <c r="D190" s="193" t="s">
        <v>141</v>
      </c>
      <c r="E190" s="204" t="s">
        <v>3</v>
      </c>
      <c r="F190" s="198" t="s">
        <v>464</v>
      </c>
      <c r="G190" s="13"/>
      <c r="H190" s="199">
        <v>19.64</v>
      </c>
      <c r="I190" s="200"/>
      <c r="J190" s="13"/>
      <c r="K190" s="13"/>
      <c r="L190" s="197"/>
      <c r="M190" s="201"/>
      <c r="N190" s="202"/>
      <c r="O190" s="202"/>
      <c r="P190" s="202"/>
      <c r="Q190" s="202"/>
      <c r="R190" s="202"/>
      <c r="S190" s="202"/>
      <c r="T190" s="203"/>
      <c r="U190" s="13"/>
      <c r="V190" s="13"/>
      <c r="W190" s="13"/>
      <c r="X190" s="13"/>
      <c r="Y190" s="13"/>
      <c r="Z190" s="13"/>
      <c r="AA190" s="13"/>
      <c r="AB190" s="13"/>
      <c r="AC190" s="13"/>
      <c r="AD190" s="13"/>
      <c r="AE190" s="13"/>
      <c r="AT190" s="204" t="s">
        <v>141</v>
      </c>
      <c r="AU190" s="204" t="s">
        <v>82</v>
      </c>
      <c r="AV190" s="13" t="s">
        <v>82</v>
      </c>
      <c r="AW190" s="13" t="s">
        <v>33</v>
      </c>
      <c r="AX190" s="13" t="s">
        <v>72</v>
      </c>
      <c r="AY190" s="204" t="s">
        <v>121</v>
      </c>
    </row>
    <row r="191" spans="1:51" s="13" customFormat="1" ht="12">
      <c r="A191" s="13"/>
      <c r="B191" s="197"/>
      <c r="C191" s="13"/>
      <c r="D191" s="193" t="s">
        <v>141</v>
      </c>
      <c r="E191" s="204" t="s">
        <v>3</v>
      </c>
      <c r="F191" s="198" t="s">
        <v>465</v>
      </c>
      <c r="G191" s="13"/>
      <c r="H191" s="199">
        <v>16.81</v>
      </c>
      <c r="I191" s="200"/>
      <c r="J191" s="13"/>
      <c r="K191" s="13"/>
      <c r="L191" s="197"/>
      <c r="M191" s="201"/>
      <c r="N191" s="202"/>
      <c r="O191" s="202"/>
      <c r="P191" s="202"/>
      <c r="Q191" s="202"/>
      <c r="R191" s="202"/>
      <c r="S191" s="202"/>
      <c r="T191" s="203"/>
      <c r="U191" s="13"/>
      <c r="V191" s="13"/>
      <c r="W191" s="13"/>
      <c r="X191" s="13"/>
      <c r="Y191" s="13"/>
      <c r="Z191" s="13"/>
      <c r="AA191" s="13"/>
      <c r="AB191" s="13"/>
      <c r="AC191" s="13"/>
      <c r="AD191" s="13"/>
      <c r="AE191" s="13"/>
      <c r="AT191" s="204" t="s">
        <v>141</v>
      </c>
      <c r="AU191" s="204" t="s">
        <v>82</v>
      </c>
      <c r="AV191" s="13" t="s">
        <v>82</v>
      </c>
      <c r="AW191" s="13" t="s">
        <v>33</v>
      </c>
      <c r="AX191" s="13" t="s">
        <v>72</v>
      </c>
      <c r="AY191" s="204" t="s">
        <v>121</v>
      </c>
    </row>
    <row r="192" spans="1:51" s="14" customFormat="1" ht="12">
      <c r="A192" s="14"/>
      <c r="B192" s="216"/>
      <c r="C192" s="14"/>
      <c r="D192" s="193" t="s">
        <v>141</v>
      </c>
      <c r="E192" s="217" t="s">
        <v>395</v>
      </c>
      <c r="F192" s="218" t="s">
        <v>208</v>
      </c>
      <c r="G192" s="14"/>
      <c r="H192" s="219">
        <v>527.32</v>
      </c>
      <c r="I192" s="220"/>
      <c r="J192" s="14"/>
      <c r="K192" s="14"/>
      <c r="L192" s="216"/>
      <c r="M192" s="221"/>
      <c r="N192" s="222"/>
      <c r="O192" s="222"/>
      <c r="P192" s="222"/>
      <c r="Q192" s="222"/>
      <c r="R192" s="222"/>
      <c r="S192" s="222"/>
      <c r="T192" s="223"/>
      <c r="U192" s="14"/>
      <c r="V192" s="14"/>
      <c r="W192" s="14"/>
      <c r="X192" s="14"/>
      <c r="Y192" s="14"/>
      <c r="Z192" s="14"/>
      <c r="AA192" s="14"/>
      <c r="AB192" s="14"/>
      <c r="AC192" s="14"/>
      <c r="AD192" s="14"/>
      <c r="AE192" s="14"/>
      <c r="AT192" s="217" t="s">
        <v>141</v>
      </c>
      <c r="AU192" s="217" t="s">
        <v>82</v>
      </c>
      <c r="AV192" s="14" t="s">
        <v>129</v>
      </c>
      <c r="AW192" s="14" t="s">
        <v>33</v>
      </c>
      <c r="AX192" s="14" t="s">
        <v>80</v>
      </c>
      <c r="AY192" s="217" t="s">
        <v>121</v>
      </c>
    </row>
    <row r="193" spans="1:65" s="2" customFormat="1" ht="16.5" customHeight="1">
      <c r="A193" s="38"/>
      <c r="B193" s="179"/>
      <c r="C193" s="180" t="s">
        <v>243</v>
      </c>
      <c r="D193" s="180" t="s">
        <v>124</v>
      </c>
      <c r="E193" s="181" t="s">
        <v>273</v>
      </c>
      <c r="F193" s="182" t="s">
        <v>274</v>
      </c>
      <c r="G193" s="183" t="s">
        <v>188</v>
      </c>
      <c r="H193" s="184">
        <v>527.32</v>
      </c>
      <c r="I193" s="185"/>
      <c r="J193" s="186">
        <f>ROUND(I193*H193,2)</f>
        <v>0</v>
      </c>
      <c r="K193" s="182" t="s">
        <v>128</v>
      </c>
      <c r="L193" s="39"/>
      <c r="M193" s="187" t="s">
        <v>3</v>
      </c>
      <c r="N193" s="188" t="s">
        <v>43</v>
      </c>
      <c r="O193" s="72"/>
      <c r="P193" s="189">
        <f>O193*H193</f>
        <v>0</v>
      </c>
      <c r="Q193" s="189">
        <v>3E-05</v>
      </c>
      <c r="R193" s="189">
        <f>Q193*H193</f>
        <v>0.015819600000000003</v>
      </c>
      <c r="S193" s="189">
        <v>0</v>
      </c>
      <c r="T193" s="190">
        <f>S193*H193</f>
        <v>0</v>
      </c>
      <c r="U193" s="38"/>
      <c r="V193" s="38"/>
      <c r="W193" s="38"/>
      <c r="X193" s="38"/>
      <c r="Y193" s="38"/>
      <c r="Z193" s="38"/>
      <c r="AA193" s="38"/>
      <c r="AB193" s="38"/>
      <c r="AC193" s="38"/>
      <c r="AD193" s="38"/>
      <c r="AE193" s="38"/>
      <c r="AR193" s="191" t="s">
        <v>155</v>
      </c>
      <c r="AT193" s="191" t="s">
        <v>124</v>
      </c>
      <c r="AU193" s="191" t="s">
        <v>82</v>
      </c>
      <c r="AY193" s="19" t="s">
        <v>121</v>
      </c>
      <c r="BE193" s="192">
        <f>IF(N193="základní",J193,0)</f>
        <v>0</v>
      </c>
      <c r="BF193" s="192">
        <f>IF(N193="snížená",J193,0)</f>
        <v>0</v>
      </c>
      <c r="BG193" s="192">
        <f>IF(N193="zákl. přenesená",J193,0)</f>
        <v>0</v>
      </c>
      <c r="BH193" s="192">
        <f>IF(N193="sníž. přenesená",J193,0)</f>
        <v>0</v>
      </c>
      <c r="BI193" s="192">
        <f>IF(N193="nulová",J193,0)</f>
        <v>0</v>
      </c>
      <c r="BJ193" s="19" t="s">
        <v>80</v>
      </c>
      <c r="BK193" s="192">
        <f>ROUND(I193*H193,2)</f>
        <v>0</v>
      </c>
      <c r="BL193" s="19" t="s">
        <v>155</v>
      </c>
      <c r="BM193" s="191" t="s">
        <v>275</v>
      </c>
    </row>
    <row r="194" spans="1:51" s="13" customFormat="1" ht="12">
      <c r="A194" s="13"/>
      <c r="B194" s="197"/>
      <c r="C194" s="13"/>
      <c r="D194" s="193" t="s">
        <v>141</v>
      </c>
      <c r="E194" s="204" t="s">
        <v>3</v>
      </c>
      <c r="F194" s="198" t="s">
        <v>395</v>
      </c>
      <c r="G194" s="13"/>
      <c r="H194" s="199">
        <v>527.32</v>
      </c>
      <c r="I194" s="200"/>
      <c r="J194" s="13"/>
      <c r="K194" s="13"/>
      <c r="L194" s="197"/>
      <c r="M194" s="201"/>
      <c r="N194" s="202"/>
      <c r="O194" s="202"/>
      <c r="P194" s="202"/>
      <c r="Q194" s="202"/>
      <c r="R194" s="202"/>
      <c r="S194" s="202"/>
      <c r="T194" s="203"/>
      <c r="U194" s="13"/>
      <c r="V194" s="13"/>
      <c r="W194" s="13"/>
      <c r="X194" s="13"/>
      <c r="Y194" s="13"/>
      <c r="Z194" s="13"/>
      <c r="AA194" s="13"/>
      <c r="AB194" s="13"/>
      <c r="AC194" s="13"/>
      <c r="AD194" s="13"/>
      <c r="AE194" s="13"/>
      <c r="AT194" s="204" t="s">
        <v>141</v>
      </c>
      <c r="AU194" s="204" t="s">
        <v>82</v>
      </c>
      <c r="AV194" s="13" t="s">
        <v>82</v>
      </c>
      <c r="AW194" s="13" t="s">
        <v>33</v>
      </c>
      <c r="AX194" s="13" t="s">
        <v>80</v>
      </c>
      <c r="AY194" s="204" t="s">
        <v>121</v>
      </c>
    </row>
    <row r="195" spans="1:65" s="2" customFormat="1" ht="16.5" customHeight="1">
      <c r="A195" s="38"/>
      <c r="B195" s="179"/>
      <c r="C195" s="180" t="s">
        <v>255</v>
      </c>
      <c r="D195" s="180" t="s">
        <v>124</v>
      </c>
      <c r="E195" s="181" t="s">
        <v>277</v>
      </c>
      <c r="F195" s="182" t="s">
        <v>278</v>
      </c>
      <c r="G195" s="183" t="s">
        <v>188</v>
      </c>
      <c r="H195" s="184">
        <v>61.86</v>
      </c>
      <c r="I195" s="185"/>
      <c r="J195" s="186">
        <f>ROUND(I195*H195,2)</f>
        <v>0</v>
      </c>
      <c r="K195" s="182" t="s">
        <v>128</v>
      </c>
      <c r="L195" s="39"/>
      <c r="M195" s="187" t="s">
        <v>3</v>
      </c>
      <c r="N195" s="188" t="s">
        <v>43</v>
      </c>
      <c r="O195" s="72"/>
      <c r="P195" s="189">
        <f>O195*H195</f>
        <v>0</v>
      </c>
      <c r="Q195" s="189">
        <v>0</v>
      </c>
      <c r="R195" s="189">
        <f>Q195*H195</f>
        <v>0</v>
      </c>
      <c r="S195" s="189">
        <v>0</v>
      </c>
      <c r="T195" s="190">
        <f>S195*H195</f>
        <v>0</v>
      </c>
      <c r="U195" s="38"/>
      <c r="V195" s="38"/>
      <c r="W195" s="38"/>
      <c r="X195" s="38"/>
      <c r="Y195" s="38"/>
      <c r="Z195" s="38"/>
      <c r="AA195" s="38"/>
      <c r="AB195" s="38"/>
      <c r="AC195" s="38"/>
      <c r="AD195" s="38"/>
      <c r="AE195" s="38"/>
      <c r="AR195" s="191" t="s">
        <v>155</v>
      </c>
      <c r="AT195" s="191" t="s">
        <v>124</v>
      </c>
      <c r="AU195" s="191" t="s">
        <v>82</v>
      </c>
      <c r="AY195" s="19" t="s">
        <v>121</v>
      </c>
      <c r="BE195" s="192">
        <f>IF(N195="základní",J195,0)</f>
        <v>0</v>
      </c>
      <c r="BF195" s="192">
        <f>IF(N195="snížená",J195,0)</f>
        <v>0</v>
      </c>
      <c r="BG195" s="192">
        <f>IF(N195="zákl. přenesená",J195,0)</f>
        <v>0</v>
      </c>
      <c r="BH195" s="192">
        <f>IF(N195="sníž. přenesená",J195,0)</f>
        <v>0</v>
      </c>
      <c r="BI195" s="192">
        <f>IF(N195="nulová",J195,0)</f>
        <v>0</v>
      </c>
      <c r="BJ195" s="19" t="s">
        <v>80</v>
      </c>
      <c r="BK195" s="192">
        <f>ROUND(I195*H195,2)</f>
        <v>0</v>
      </c>
      <c r="BL195" s="19" t="s">
        <v>155</v>
      </c>
      <c r="BM195" s="191" t="s">
        <v>279</v>
      </c>
    </row>
    <row r="196" spans="1:51" s="13" customFormat="1" ht="12">
      <c r="A196" s="13"/>
      <c r="B196" s="197"/>
      <c r="C196" s="13"/>
      <c r="D196" s="193" t="s">
        <v>141</v>
      </c>
      <c r="E196" s="204" t="s">
        <v>3</v>
      </c>
      <c r="F196" s="198" t="s">
        <v>466</v>
      </c>
      <c r="G196" s="13"/>
      <c r="H196" s="199">
        <v>10.8</v>
      </c>
      <c r="I196" s="200"/>
      <c r="J196" s="13"/>
      <c r="K196" s="13"/>
      <c r="L196" s="197"/>
      <c r="M196" s="201"/>
      <c r="N196" s="202"/>
      <c r="O196" s="202"/>
      <c r="P196" s="202"/>
      <c r="Q196" s="202"/>
      <c r="R196" s="202"/>
      <c r="S196" s="202"/>
      <c r="T196" s="203"/>
      <c r="U196" s="13"/>
      <c r="V196" s="13"/>
      <c r="W196" s="13"/>
      <c r="X196" s="13"/>
      <c r="Y196" s="13"/>
      <c r="Z196" s="13"/>
      <c r="AA196" s="13"/>
      <c r="AB196" s="13"/>
      <c r="AC196" s="13"/>
      <c r="AD196" s="13"/>
      <c r="AE196" s="13"/>
      <c r="AT196" s="204" t="s">
        <v>141</v>
      </c>
      <c r="AU196" s="204" t="s">
        <v>82</v>
      </c>
      <c r="AV196" s="13" t="s">
        <v>82</v>
      </c>
      <c r="AW196" s="13" t="s">
        <v>33</v>
      </c>
      <c r="AX196" s="13" t="s">
        <v>72</v>
      </c>
      <c r="AY196" s="204" t="s">
        <v>121</v>
      </c>
    </row>
    <row r="197" spans="1:51" s="13" customFormat="1" ht="12">
      <c r="A197" s="13"/>
      <c r="B197" s="197"/>
      <c r="C197" s="13"/>
      <c r="D197" s="193" t="s">
        <v>141</v>
      </c>
      <c r="E197" s="204" t="s">
        <v>3</v>
      </c>
      <c r="F197" s="198" t="s">
        <v>467</v>
      </c>
      <c r="G197" s="13"/>
      <c r="H197" s="199">
        <v>6.6</v>
      </c>
      <c r="I197" s="200"/>
      <c r="J197" s="13"/>
      <c r="K197" s="13"/>
      <c r="L197" s="197"/>
      <c r="M197" s="201"/>
      <c r="N197" s="202"/>
      <c r="O197" s="202"/>
      <c r="P197" s="202"/>
      <c r="Q197" s="202"/>
      <c r="R197" s="202"/>
      <c r="S197" s="202"/>
      <c r="T197" s="203"/>
      <c r="U197" s="13"/>
      <c r="V197" s="13"/>
      <c r="W197" s="13"/>
      <c r="X197" s="13"/>
      <c r="Y197" s="13"/>
      <c r="Z197" s="13"/>
      <c r="AA197" s="13"/>
      <c r="AB197" s="13"/>
      <c r="AC197" s="13"/>
      <c r="AD197" s="13"/>
      <c r="AE197" s="13"/>
      <c r="AT197" s="204" t="s">
        <v>141</v>
      </c>
      <c r="AU197" s="204" t="s">
        <v>82</v>
      </c>
      <c r="AV197" s="13" t="s">
        <v>82</v>
      </c>
      <c r="AW197" s="13" t="s">
        <v>33</v>
      </c>
      <c r="AX197" s="13" t="s">
        <v>72</v>
      </c>
      <c r="AY197" s="204" t="s">
        <v>121</v>
      </c>
    </row>
    <row r="198" spans="1:51" s="13" customFormat="1" ht="12">
      <c r="A198" s="13"/>
      <c r="B198" s="197"/>
      <c r="C198" s="13"/>
      <c r="D198" s="193" t="s">
        <v>141</v>
      </c>
      <c r="E198" s="204" t="s">
        <v>3</v>
      </c>
      <c r="F198" s="198" t="s">
        <v>468</v>
      </c>
      <c r="G198" s="13"/>
      <c r="H198" s="199">
        <v>0.8</v>
      </c>
      <c r="I198" s="200"/>
      <c r="J198" s="13"/>
      <c r="K198" s="13"/>
      <c r="L198" s="197"/>
      <c r="M198" s="201"/>
      <c r="N198" s="202"/>
      <c r="O198" s="202"/>
      <c r="P198" s="202"/>
      <c r="Q198" s="202"/>
      <c r="R198" s="202"/>
      <c r="S198" s="202"/>
      <c r="T198" s="203"/>
      <c r="U198" s="13"/>
      <c r="V198" s="13"/>
      <c r="W198" s="13"/>
      <c r="X198" s="13"/>
      <c r="Y198" s="13"/>
      <c r="Z198" s="13"/>
      <c r="AA198" s="13"/>
      <c r="AB198" s="13"/>
      <c r="AC198" s="13"/>
      <c r="AD198" s="13"/>
      <c r="AE198" s="13"/>
      <c r="AT198" s="204" t="s">
        <v>141</v>
      </c>
      <c r="AU198" s="204" t="s">
        <v>82</v>
      </c>
      <c r="AV198" s="13" t="s">
        <v>82</v>
      </c>
      <c r="AW198" s="13" t="s">
        <v>33</v>
      </c>
      <c r="AX198" s="13" t="s">
        <v>72</v>
      </c>
      <c r="AY198" s="204" t="s">
        <v>121</v>
      </c>
    </row>
    <row r="199" spans="1:51" s="13" customFormat="1" ht="12">
      <c r="A199" s="13"/>
      <c r="B199" s="197"/>
      <c r="C199" s="13"/>
      <c r="D199" s="193" t="s">
        <v>141</v>
      </c>
      <c r="E199" s="204" t="s">
        <v>3</v>
      </c>
      <c r="F199" s="198" t="s">
        <v>469</v>
      </c>
      <c r="G199" s="13"/>
      <c r="H199" s="199">
        <v>0.8</v>
      </c>
      <c r="I199" s="200"/>
      <c r="J199" s="13"/>
      <c r="K199" s="13"/>
      <c r="L199" s="197"/>
      <c r="M199" s="201"/>
      <c r="N199" s="202"/>
      <c r="O199" s="202"/>
      <c r="P199" s="202"/>
      <c r="Q199" s="202"/>
      <c r="R199" s="202"/>
      <c r="S199" s="202"/>
      <c r="T199" s="203"/>
      <c r="U199" s="13"/>
      <c r="V199" s="13"/>
      <c r="W199" s="13"/>
      <c r="X199" s="13"/>
      <c r="Y199" s="13"/>
      <c r="Z199" s="13"/>
      <c r="AA199" s="13"/>
      <c r="AB199" s="13"/>
      <c r="AC199" s="13"/>
      <c r="AD199" s="13"/>
      <c r="AE199" s="13"/>
      <c r="AT199" s="204" t="s">
        <v>141</v>
      </c>
      <c r="AU199" s="204" t="s">
        <v>82</v>
      </c>
      <c r="AV199" s="13" t="s">
        <v>82</v>
      </c>
      <c r="AW199" s="13" t="s">
        <v>33</v>
      </c>
      <c r="AX199" s="13" t="s">
        <v>72</v>
      </c>
      <c r="AY199" s="204" t="s">
        <v>121</v>
      </c>
    </row>
    <row r="200" spans="1:51" s="13" customFormat="1" ht="12">
      <c r="A200" s="13"/>
      <c r="B200" s="197"/>
      <c r="C200" s="13"/>
      <c r="D200" s="193" t="s">
        <v>141</v>
      </c>
      <c r="E200" s="204" t="s">
        <v>3</v>
      </c>
      <c r="F200" s="198" t="s">
        <v>470</v>
      </c>
      <c r="G200" s="13"/>
      <c r="H200" s="199">
        <v>0.8</v>
      </c>
      <c r="I200" s="200"/>
      <c r="J200" s="13"/>
      <c r="K200" s="13"/>
      <c r="L200" s="197"/>
      <c r="M200" s="201"/>
      <c r="N200" s="202"/>
      <c r="O200" s="202"/>
      <c r="P200" s="202"/>
      <c r="Q200" s="202"/>
      <c r="R200" s="202"/>
      <c r="S200" s="202"/>
      <c r="T200" s="203"/>
      <c r="U200" s="13"/>
      <c r="V200" s="13"/>
      <c r="W200" s="13"/>
      <c r="X200" s="13"/>
      <c r="Y200" s="13"/>
      <c r="Z200" s="13"/>
      <c r="AA200" s="13"/>
      <c r="AB200" s="13"/>
      <c r="AC200" s="13"/>
      <c r="AD200" s="13"/>
      <c r="AE200" s="13"/>
      <c r="AT200" s="204" t="s">
        <v>141</v>
      </c>
      <c r="AU200" s="204" t="s">
        <v>82</v>
      </c>
      <c r="AV200" s="13" t="s">
        <v>82</v>
      </c>
      <c r="AW200" s="13" t="s">
        <v>33</v>
      </c>
      <c r="AX200" s="13" t="s">
        <v>72</v>
      </c>
      <c r="AY200" s="204" t="s">
        <v>121</v>
      </c>
    </row>
    <row r="201" spans="1:51" s="13" customFormat="1" ht="12">
      <c r="A201" s="13"/>
      <c r="B201" s="197"/>
      <c r="C201" s="13"/>
      <c r="D201" s="193" t="s">
        <v>141</v>
      </c>
      <c r="E201" s="204" t="s">
        <v>3</v>
      </c>
      <c r="F201" s="198" t="s">
        <v>471</v>
      </c>
      <c r="G201" s="13"/>
      <c r="H201" s="199">
        <v>0.8</v>
      </c>
      <c r="I201" s="200"/>
      <c r="J201" s="13"/>
      <c r="K201" s="13"/>
      <c r="L201" s="197"/>
      <c r="M201" s="201"/>
      <c r="N201" s="202"/>
      <c r="O201" s="202"/>
      <c r="P201" s="202"/>
      <c r="Q201" s="202"/>
      <c r="R201" s="202"/>
      <c r="S201" s="202"/>
      <c r="T201" s="203"/>
      <c r="U201" s="13"/>
      <c r="V201" s="13"/>
      <c r="W201" s="13"/>
      <c r="X201" s="13"/>
      <c r="Y201" s="13"/>
      <c r="Z201" s="13"/>
      <c r="AA201" s="13"/>
      <c r="AB201" s="13"/>
      <c r="AC201" s="13"/>
      <c r="AD201" s="13"/>
      <c r="AE201" s="13"/>
      <c r="AT201" s="204" t="s">
        <v>141</v>
      </c>
      <c r="AU201" s="204" t="s">
        <v>82</v>
      </c>
      <c r="AV201" s="13" t="s">
        <v>82</v>
      </c>
      <c r="AW201" s="13" t="s">
        <v>33</v>
      </c>
      <c r="AX201" s="13" t="s">
        <v>72</v>
      </c>
      <c r="AY201" s="204" t="s">
        <v>121</v>
      </c>
    </row>
    <row r="202" spans="1:51" s="13" customFormat="1" ht="12">
      <c r="A202" s="13"/>
      <c r="B202" s="197"/>
      <c r="C202" s="13"/>
      <c r="D202" s="193" t="s">
        <v>141</v>
      </c>
      <c r="E202" s="204" t="s">
        <v>3</v>
      </c>
      <c r="F202" s="198" t="s">
        <v>472</v>
      </c>
      <c r="G202" s="13"/>
      <c r="H202" s="199">
        <v>0.8</v>
      </c>
      <c r="I202" s="200"/>
      <c r="J202" s="13"/>
      <c r="K202" s="13"/>
      <c r="L202" s="197"/>
      <c r="M202" s="201"/>
      <c r="N202" s="202"/>
      <c r="O202" s="202"/>
      <c r="P202" s="202"/>
      <c r="Q202" s="202"/>
      <c r="R202" s="202"/>
      <c r="S202" s="202"/>
      <c r="T202" s="203"/>
      <c r="U202" s="13"/>
      <c r="V202" s="13"/>
      <c r="W202" s="13"/>
      <c r="X202" s="13"/>
      <c r="Y202" s="13"/>
      <c r="Z202" s="13"/>
      <c r="AA202" s="13"/>
      <c r="AB202" s="13"/>
      <c r="AC202" s="13"/>
      <c r="AD202" s="13"/>
      <c r="AE202" s="13"/>
      <c r="AT202" s="204" t="s">
        <v>141</v>
      </c>
      <c r="AU202" s="204" t="s">
        <v>82</v>
      </c>
      <c r="AV202" s="13" t="s">
        <v>82</v>
      </c>
      <c r="AW202" s="13" t="s">
        <v>33</v>
      </c>
      <c r="AX202" s="13" t="s">
        <v>72</v>
      </c>
      <c r="AY202" s="204" t="s">
        <v>121</v>
      </c>
    </row>
    <row r="203" spans="1:51" s="13" customFormat="1" ht="12">
      <c r="A203" s="13"/>
      <c r="B203" s="197"/>
      <c r="C203" s="13"/>
      <c r="D203" s="193" t="s">
        <v>141</v>
      </c>
      <c r="E203" s="204" t="s">
        <v>3</v>
      </c>
      <c r="F203" s="198" t="s">
        <v>473</v>
      </c>
      <c r="G203" s="13"/>
      <c r="H203" s="199">
        <v>0.8</v>
      </c>
      <c r="I203" s="200"/>
      <c r="J203" s="13"/>
      <c r="K203" s="13"/>
      <c r="L203" s="197"/>
      <c r="M203" s="201"/>
      <c r="N203" s="202"/>
      <c r="O203" s="202"/>
      <c r="P203" s="202"/>
      <c r="Q203" s="202"/>
      <c r="R203" s="202"/>
      <c r="S203" s="202"/>
      <c r="T203" s="203"/>
      <c r="U203" s="13"/>
      <c r="V203" s="13"/>
      <c r="W203" s="13"/>
      <c r="X203" s="13"/>
      <c r="Y203" s="13"/>
      <c r="Z203" s="13"/>
      <c r="AA203" s="13"/>
      <c r="AB203" s="13"/>
      <c r="AC203" s="13"/>
      <c r="AD203" s="13"/>
      <c r="AE203" s="13"/>
      <c r="AT203" s="204" t="s">
        <v>141</v>
      </c>
      <c r="AU203" s="204" t="s">
        <v>82</v>
      </c>
      <c r="AV203" s="13" t="s">
        <v>82</v>
      </c>
      <c r="AW203" s="13" t="s">
        <v>33</v>
      </c>
      <c r="AX203" s="13" t="s">
        <v>72</v>
      </c>
      <c r="AY203" s="204" t="s">
        <v>121</v>
      </c>
    </row>
    <row r="204" spans="1:51" s="13" customFormat="1" ht="12">
      <c r="A204" s="13"/>
      <c r="B204" s="197"/>
      <c r="C204" s="13"/>
      <c r="D204" s="193" t="s">
        <v>141</v>
      </c>
      <c r="E204" s="204" t="s">
        <v>3</v>
      </c>
      <c r="F204" s="198" t="s">
        <v>474</v>
      </c>
      <c r="G204" s="13"/>
      <c r="H204" s="199">
        <v>0.8</v>
      </c>
      <c r="I204" s="200"/>
      <c r="J204" s="13"/>
      <c r="K204" s="13"/>
      <c r="L204" s="197"/>
      <c r="M204" s="201"/>
      <c r="N204" s="202"/>
      <c r="O204" s="202"/>
      <c r="P204" s="202"/>
      <c r="Q204" s="202"/>
      <c r="R204" s="202"/>
      <c r="S204" s="202"/>
      <c r="T204" s="203"/>
      <c r="U204" s="13"/>
      <c r="V204" s="13"/>
      <c r="W204" s="13"/>
      <c r="X204" s="13"/>
      <c r="Y204" s="13"/>
      <c r="Z204" s="13"/>
      <c r="AA204" s="13"/>
      <c r="AB204" s="13"/>
      <c r="AC204" s="13"/>
      <c r="AD204" s="13"/>
      <c r="AE204" s="13"/>
      <c r="AT204" s="204" t="s">
        <v>141</v>
      </c>
      <c r="AU204" s="204" t="s">
        <v>82</v>
      </c>
      <c r="AV204" s="13" t="s">
        <v>82</v>
      </c>
      <c r="AW204" s="13" t="s">
        <v>33</v>
      </c>
      <c r="AX204" s="13" t="s">
        <v>72</v>
      </c>
      <c r="AY204" s="204" t="s">
        <v>121</v>
      </c>
    </row>
    <row r="205" spans="1:51" s="13" customFormat="1" ht="12">
      <c r="A205" s="13"/>
      <c r="B205" s="197"/>
      <c r="C205" s="13"/>
      <c r="D205" s="193" t="s">
        <v>141</v>
      </c>
      <c r="E205" s="204" t="s">
        <v>3</v>
      </c>
      <c r="F205" s="198" t="s">
        <v>475</v>
      </c>
      <c r="G205" s="13"/>
      <c r="H205" s="199">
        <v>0.8</v>
      </c>
      <c r="I205" s="200"/>
      <c r="J205" s="13"/>
      <c r="K205" s="13"/>
      <c r="L205" s="197"/>
      <c r="M205" s="201"/>
      <c r="N205" s="202"/>
      <c r="O205" s="202"/>
      <c r="P205" s="202"/>
      <c r="Q205" s="202"/>
      <c r="R205" s="202"/>
      <c r="S205" s="202"/>
      <c r="T205" s="203"/>
      <c r="U205" s="13"/>
      <c r="V205" s="13"/>
      <c r="W205" s="13"/>
      <c r="X205" s="13"/>
      <c r="Y205" s="13"/>
      <c r="Z205" s="13"/>
      <c r="AA205" s="13"/>
      <c r="AB205" s="13"/>
      <c r="AC205" s="13"/>
      <c r="AD205" s="13"/>
      <c r="AE205" s="13"/>
      <c r="AT205" s="204" t="s">
        <v>141</v>
      </c>
      <c r="AU205" s="204" t="s">
        <v>82</v>
      </c>
      <c r="AV205" s="13" t="s">
        <v>82</v>
      </c>
      <c r="AW205" s="13" t="s">
        <v>33</v>
      </c>
      <c r="AX205" s="13" t="s">
        <v>72</v>
      </c>
      <c r="AY205" s="204" t="s">
        <v>121</v>
      </c>
    </row>
    <row r="206" spans="1:51" s="13" customFormat="1" ht="12">
      <c r="A206" s="13"/>
      <c r="B206" s="197"/>
      <c r="C206" s="13"/>
      <c r="D206" s="193" t="s">
        <v>141</v>
      </c>
      <c r="E206" s="204" t="s">
        <v>3</v>
      </c>
      <c r="F206" s="198" t="s">
        <v>476</v>
      </c>
      <c r="G206" s="13"/>
      <c r="H206" s="199">
        <v>0.8</v>
      </c>
      <c r="I206" s="200"/>
      <c r="J206" s="13"/>
      <c r="K206" s="13"/>
      <c r="L206" s="197"/>
      <c r="M206" s="201"/>
      <c r="N206" s="202"/>
      <c r="O206" s="202"/>
      <c r="P206" s="202"/>
      <c r="Q206" s="202"/>
      <c r="R206" s="202"/>
      <c r="S206" s="202"/>
      <c r="T206" s="203"/>
      <c r="U206" s="13"/>
      <c r="V206" s="13"/>
      <c r="W206" s="13"/>
      <c r="X206" s="13"/>
      <c r="Y206" s="13"/>
      <c r="Z206" s="13"/>
      <c r="AA206" s="13"/>
      <c r="AB206" s="13"/>
      <c r="AC206" s="13"/>
      <c r="AD206" s="13"/>
      <c r="AE206" s="13"/>
      <c r="AT206" s="204" t="s">
        <v>141</v>
      </c>
      <c r="AU206" s="204" t="s">
        <v>82</v>
      </c>
      <c r="AV206" s="13" t="s">
        <v>82</v>
      </c>
      <c r="AW206" s="13" t="s">
        <v>33</v>
      </c>
      <c r="AX206" s="13" t="s">
        <v>72</v>
      </c>
      <c r="AY206" s="204" t="s">
        <v>121</v>
      </c>
    </row>
    <row r="207" spans="1:51" s="13" customFormat="1" ht="12">
      <c r="A207" s="13"/>
      <c r="B207" s="197"/>
      <c r="C207" s="13"/>
      <c r="D207" s="193" t="s">
        <v>141</v>
      </c>
      <c r="E207" s="204" t="s">
        <v>3</v>
      </c>
      <c r="F207" s="198" t="s">
        <v>435</v>
      </c>
      <c r="G207" s="13"/>
      <c r="H207" s="199">
        <v>32.46</v>
      </c>
      <c r="I207" s="200"/>
      <c r="J207" s="13"/>
      <c r="K207" s="13"/>
      <c r="L207" s="197"/>
      <c r="M207" s="201"/>
      <c r="N207" s="202"/>
      <c r="O207" s="202"/>
      <c r="P207" s="202"/>
      <c r="Q207" s="202"/>
      <c r="R207" s="202"/>
      <c r="S207" s="202"/>
      <c r="T207" s="203"/>
      <c r="U207" s="13"/>
      <c r="V207" s="13"/>
      <c r="W207" s="13"/>
      <c r="X207" s="13"/>
      <c r="Y207" s="13"/>
      <c r="Z207" s="13"/>
      <c r="AA207" s="13"/>
      <c r="AB207" s="13"/>
      <c r="AC207" s="13"/>
      <c r="AD207" s="13"/>
      <c r="AE207" s="13"/>
      <c r="AT207" s="204" t="s">
        <v>141</v>
      </c>
      <c r="AU207" s="204" t="s">
        <v>82</v>
      </c>
      <c r="AV207" s="13" t="s">
        <v>82</v>
      </c>
      <c r="AW207" s="13" t="s">
        <v>33</v>
      </c>
      <c r="AX207" s="13" t="s">
        <v>72</v>
      </c>
      <c r="AY207" s="204" t="s">
        <v>121</v>
      </c>
    </row>
    <row r="208" spans="1:51" s="13" customFormat="1" ht="12">
      <c r="A208" s="13"/>
      <c r="B208" s="197"/>
      <c r="C208" s="13"/>
      <c r="D208" s="193" t="s">
        <v>141</v>
      </c>
      <c r="E208" s="204" t="s">
        <v>3</v>
      </c>
      <c r="F208" s="198" t="s">
        <v>477</v>
      </c>
      <c r="G208" s="13"/>
      <c r="H208" s="199">
        <v>0.8</v>
      </c>
      <c r="I208" s="200"/>
      <c r="J208" s="13"/>
      <c r="K208" s="13"/>
      <c r="L208" s="197"/>
      <c r="M208" s="201"/>
      <c r="N208" s="202"/>
      <c r="O208" s="202"/>
      <c r="P208" s="202"/>
      <c r="Q208" s="202"/>
      <c r="R208" s="202"/>
      <c r="S208" s="202"/>
      <c r="T208" s="203"/>
      <c r="U208" s="13"/>
      <c r="V208" s="13"/>
      <c r="W208" s="13"/>
      <c r="X208" s="13"/>
      <c r="Y208" s="13"/>
      <c r="Z208" s="13"/>
      <c r="AA208" s="13"/>
      <c r="AB208" s="13"/>
      <c r="AC208" s="13"/>
      <c r="AD208" s="13"/>
      <c r="AE208" s="13"/>
      <c r="AT208" s="204" t="s">
        <v>141</v>
      </c>
      <c r="AU208" s="204" t="s">
        <v>82</v>
      </c>
      <c r="AV208" s="13" t="s">
        <v>82</v>
      </c>
      <c r="AW208" s="13" t="s">
        <v>33</v>
      </c>
      <c r="AX208" s="13" t="s">
        <v>72</v>
      </c>
      <c r="AY208" s="204" t="s">
        <v>121</v>
      </c>
    </row>
    <row r="209" spans="1:51" s="13" customFormat="1" ht="12">
      <c r="A209" s="13"/>
      <c r="B209" s="197"/>
      <c r="C209" s="13"/>
      <c r="D209" s="193" t="s">
        <v>141</v>
      </c>
      <c r="E209" s="204" t="s">
        <v>3</v>
      </c>
      <c r="F209" s="198" t="s">
        <v>478</v>
      </c>
      <c r="G209" s="13"/>
      <c r="H209" s="199">
        <v>0.8</v>
      </c>
      <c r="I209" s="200"/>
      <c r="J209" s="13"/>
      <c r="K209" s="13"/>
      <c r="L209" s="197"/>
      <c r="M209" s="201"/>
      <c r="N209" s="202"/>
      <c r="O209" s="202"/>
      <c r="P209" s="202"/>
      <c r="Q209" s="202"/>
      <c r="R209" s="202"/>
      <c r="S209" s="202"/>
      <c r="T209" s="203"/>
      <c r="U209" s="13"/>
      <c r="V209" s="13"/>
      <c r="W209" s="13"/>
      <c r="X209" s="13"/>
      <c r="Y209" s="13"/>
      <c r="Z209" s="13"/>
      <c r="AA209" s="13"/>
      <c r="AB209" s="13"/>
      <c r="AC209" s="13"/>
      <c r="AD209" s="13"/>
      <c r="AE209" s="13"/>
      <c r="AT209" s="204" t="s">
        <v>141</v>
      </c>
      <c r="AU209" s="204" t="s">
        <v>82</v>
      </c>
      <c r="AV209" s="13" t="s">
        <v>82</v>
      </c>
      <c r="AW209" s="13" t="s">
        <v>33</v>
      </c>
      <c r="AX209" s="13" t="s">
        <v>72</v>
      </c>
      <c r="AY209" s="204" t="s">
        <v>121</v>
      </c>
    </row>
    <row r="210" spans="1:51" s="13" customFormat="1" ht="12">
      <c r="A210" s="13"/>
      <c r="B210" s="197"/>
      <c r="C210" s="13"/>
      <c r="D210" s="193" t="s">
        <v>141</v>
      </c>
      <c r="E210" s="204" t="s">
        <v>3</v>
      </c>
      <c r="F210" s="198" t="s">
        <v>479</v>
      </c>
      <c r="G210" s="13"/>
      <c r="H210" s="199">
        <v>0.8</v>
      </c>
      <c r="I210" s="200"/>
      <c r="J210" s="13"/>
      <c r="K210" s="13"/>
      <c r="L210" s="197"/>
      <c r="M210" s="201"/>
      <c r="N210" s="202"/>
      <c r="O210" s="202"/>
      <c r="P210" s="202"/>
      <c r="Q210" s="202"/>
      <c r="R210" s="202"/>
      <c r="S210" s="202"/>
      <c r="T210" s="203"/>
      <c r="U210" s="13"/>
      <c r="V210" s="13"/>
      <c r="W210" s="13"/>
      <c r="X210" s="13"/>
      <c r="Y210" s="13"/>
      <c r="Z210" s="13"/>
      <c r="AA210" s="13"/>
      <c r="AB210" s="13"/>
      <c r="AC210" s="13"/>
      <c r="AD210" s="13"/>
      <c r="AE210" s="13"/>
      <c r="AT210" s="204" t="s">
        <v>141</v>
      </c>
      <c r="AU210" s="204" t="s">
        <v>82</v>
      </c>
      <c r="AV210" s="13" t="s">
        <v>82</v>
      </c>
      <c r="AW210" s="13" t="s">
        <v>33</v>
      </c>
      <c r="AX210" s="13" t="s">
        <v>72</v>
      </c>
      <c r="AY210" s="204" t="s">
        <v>121</v>
      </c>
    </row>
    <row r="211" spans="1:51" s="13" customFormat="1" ht="12">
      <c r="A211" s="13"/>
      <c r="B211" s="197"/>
      <c r="C211" s="13"/>
      <c r="D211" s="193" t="s">
        <v>141</v>
      </c>
      <c r="E211" s="204" t="s">
        <v>3</v>
      </c>
      <c r="F211" s="198" t="s">
        <v>480</v>
      </c>
      <c r="G211" s="13"/>
      <c r="H211" s="199">
        <v>0.8</v>
      </c>
      <c r="I211" s="200"/>
      <c r="J211" s="13"/>
      <c r="K211" s="13"/>
      <c r="L211" s="197"/>
      <c r="M211" s="201"/>
      <c r="N211" s="202"/>
      <c r="O211" s="202"/>
      <c r="P211" s="202"/>
      <c r="Q211" s="202"/>
      <c r="R211" s="202"/>
      <c r="S211" s="202"/>
      <c r="T211" s="203"/>
      <c r="U211" s="13"/>
      <c r="V211" s="13"/>
      <c r="W211" s="13"/>
      <c r="X211" s="13"/>
      <c r="Y211" s="13"/>
      <c r="Z211" s="13"/>
      <c r="AA211" s="13"/>
      <c r="AB211" s="13"/>
      <c r="AC211" s="13"/>
      <c r="AD211" s="13"/>
      <c r="AE211" s="13"/>
      <c r="AT211" s="204" t="s">
        <v>141</v>
      </c>
      <c r="AU211" s="204" t="s">
        <v>82</v>
      </c>
      <c r="AV211" s="13" t="s">
        <v>82</v>
      </c>
      <c r="AW211" s="13" t="s">
        <v>33</v>
      </c>
      <c r="AX211" s="13" t="s">
        <v>72</v>
      </c>
      <c r="AY211" s="204" t="s">
        <v>121</v>
      </c>
    </row>
    <row r="212" spans="1:51" s="13" customFormat="1" ht="12">
      <c r="A212" s="13"/>
      <c r="B212" s="197"/>
      <c r="C212" s="13"/>
      <c r="D212" s="193" t="s">
        <v>141</v>
      </c>
      <c r="E212" s="204" t="s">
        <v>3</v>
      </c>
      <c r="F212" s="198" t="s">
        <v>481</v>
      </c>
      <c r="G212" s="13"/>
      <c r="H212" s="199">
        <v>0.8</v>
      </c>
      <c r="I212" s="200"/>
      <c r="J212" s="13"/>
      <c r="K212" s="13"/>
      <c r="L212" s="197"/>
      <c r="M212" s="201"/>
      <c r="N212" s="202"/>
      <c r="O212" s="202"/>
      <c r="P212" s="202"/>
      <c r="Q212" s="202"/>
      <c r="R212" s="202"/>
      <c r="S212" s="202"/>
      <c r="T212" s="203"/>
      <c r="U212" s="13"/>
      <c r="V212" s="13"/>
      <c r="W212" s="13"/>
      <c r="X212" s="13"/>
      <c r="Y212" s="13"/>
      <c r="Z212" s="13"/>
      <c r="AA212" s="13"/>
      <c r="AB212" s="13"/>
      <c r="AC212" s="13"/>
      <c r="AD212" s="13"/>
      <c r="AE212" s="13"/>
      <c r="AT212" s="204" t="s">
        <v>141</v>
      </c>
      <c r="AU212" s="204" t="s">
        <v>82</v>
      </c>
      <c r="AV212" s="13" t="s">
        <v>82</v>
      </c>
      <c r="AW212" s="13" t="s">
        <v>33</v>
      </c>
      <c r="AX212" s="13" t="s">
        <v>72</v>
      </c>
      <c r="AY212" s="204" t="s">
        <v>121</v>
      </c>
    </row>
    <row r="213" spans="1:51" s="13" customFormat="1" ht="12">
      <c r="A213" s="13"/>
      <c r="B213" s="197"/>
      <c r="C213" s="13"/>
      <c r="D213" s="193" t="s">
        <v>141</v>
      </c>
      <c r="E213" s="204" t="s">
        <v>3</v>
      </c>
      <c r="F213" s="198" t="s">
        <v>482</v>
      </c>
      <c r="G213" s="13"/>
      <c r="H213" s="199">
        <v>0.8</v>
      </c>
      <c r="I213" s="200"/>
      <c r="J213" s="13"/>
      <c r="K213" s="13"/>
      <c r="L213" s="197"/>
      <c r="M213" s="201"/>
      <c r="N213" s="202"/>
      <c r="O213" s="202"/>
      <c r="P213" s="202"/>
      <c r="Q213" s="202"/>
      <c r="R213" s="202"/>
      <c r="S213" s="202"/>
      <c r="T213" s="203"/>
      <c r="U213" s="13"/>
      <c r="V213" s="13"/>
      <c r="W213" s="13"/>
      <c r="X213" s="13"/>
      <c r="Y213" s="13"/>
      <c r="Z213" s="13"/>
      <c r="AA213" s="13"/>
      <c r="AB213" s="13"/>
      <c r="AC213" s="13"/>
      <c r="AD213" s="13"/>
      <c r="AE213" s="13"/>
      <c r="AT213" s="204" t="s">
        <v>141</v>
      </c>
      <c r="AU213" s="204" t="s">
        <v>82</v>
      </c>
      <c r="AV213" s="13" t="s">
        <v>82</v>
      </c>
      <c r="AW213" s="13" t="s">
        <v>33</v>
      </c>
      <c r="AX213" s="13" t="s">
        <v>72</v>
      </c>
      <c r="AY213" s="204" t="s">
        <v>121</v>
      </c>
    </row>
    <row r="214" spans="1:51" s="14" customFormat="1" ht="12">
      <c r="A214" s="14"/>
      <c r="B214" s="216"/>
      <c r="C214" s="14"/>
      <c r="D214" s="193" t="s">
        <v>141</v>
      </c>
      <c r="E214" s="217" t="s">
        <v>3</v>
      </c>
      <c r="F214" s="218" t="s">
        <v>208</v>
      </c>
      <c r="G214" s="14"/>
      <c r="H214" s="219">
        <v>61.86</v>
      </c>
      <c r="I214" s="220"/>
      <c r="J214" s="14"/>
      <c r="K214" s="14"/>
      <c r="L214" s="216"/>
      <c r="M214" s="221"/>
      <c r="N214" s="222"/>
      <c r="O214" s="222"/>
      <c r="P214" s="222"/>
      <c r="Q214" s="222"/>
      <c r="R214" s="222"/>
      <c r="S214" s="222"/>
      <c r="T214" s="223"/>
      <c r="U214" s="14"/>
      <c r="V214" s="14"/>
      <c r="W214" s="14"/>
      <c r="X214" s="14"/>
      <c r="Y214" s="14"/>
      <c r="Z214" s="14"/>
      <c r="AA214" s="14"/>
      <c r="AB214" s="14"/>
      <c r="AC214" s="14"/>
      <c r="AD214" s="14"/>
      <c r="AE214" s="14"/>
      <c r="AT214" s="217" t="s">
        <v>141</v>
      </c>
      <c r="AU214" s="217" t="s">
        <v>82</v>
      </c>
      <c r="AV214" s="14" t="s">
        <v>129</v>
      </c>
      <c r="AW214" s="14" t="s">
        <v>33</v>
      </c>
      <c r="AX214" s="14" t="s">
        <v>80</v>
      </c>
      <c r="AY214" s="217" t="s">
        <v>121</v>
      </c>
    </row>
    <row r="215" spans="1:65" s="2" customFormat="1" ht="16.5" customHeight="1">
      <c r="A215" s="38"/>
      <c r="B215" s="179"/>
      <c r="C215" s="206" t="s">
        <v>260</v>
      </c>
      <c r="D215" s="206" t="s">
        <v>173</v>
      </c>
      <c r="E215" s="207" t="s">
        <v>284</v>
      </c>
      <c r="F215" s="208" t="s">
        <v>285</v>
      </c>
      <c r="G215" s="209" t="s">
        <v>188</v>
      </c>
      <c r="H215" s="210">
        <v>68.046</v>
      </c>
      <c r="I215" s="211"/>
      <c r="J215" s="212">
        <f>ROUND(I215*H215,2)</f>
        <v>0</v>
      </c>
      <c r="K215" s="208" t="s">
        <v>3</v>
      </c>
      <c r="L215" s="213"/>
      <c r="M215" s="214" t="s">
        <v>3</v>
      </c>
      <c r="N215" s="215" t="s">
        <v>43</v>
      </c>
      <c r="O215" s="72"/>
      <c r="P215" s="189">
        <f>O215*H215</f>
        <v>0</v>
      </c>
      <c r="Q215" s="189">
        <v>0</v>
      </c>
      <c r="R215" s="189">
        <f>Q215*H215</f>
        <v>0</v>
      </c>
      <c r="S215" s="189">
        <v>0</v>
      </c>
      <c r="T215" s="190">
        <f>S215*H215</f>
        <v>0</v>
      </c>
      <c r="U215" s="38"/>
      <c r="V215" s="38"/>
      <c r="W215" s="38"/>
      <c r="X215" s="38"/>
      <c r="Y215" s="38"/>
      <c r="Z215" s="38"/>
      <c r="AA215" s="38"/>
      <c r="AB215" s="38"/>
      <c r="AC215" s="38"/>
      <c r="AD215" s="38"/>
      <c r="AE215" s="38"/>
      <c r="AR215" s="191" t="s">
        <v>176</v>
      </c>
      <c r="AT215" s="191" t="s">
        <v>173</v>
      </c>
      <c r="AU215" s="191" t="s">
        <v>82</v>
      </c>
      <c r="AY215" s="19" t="s">
        <v>121</v>
      </c>
      <c r="BE215" s="192">
        <f>IF(N215="základní",J215,0)</f>
        <v>0</v>
      </c>
      <c r="BF215" s="192">
        <f>IF(N215="snížená",J215,0)</f>
        <v>0</v>
      </c>
      <c r="BG215" s="192">
        <f>IF(N215="zákl. přenesená",J215,0)</f>
        <v>0</v>
      </c>
      <c r="BH215" s="192">
        <f>IF(N215="sníž. přenesená",J215,0)</f>
        <v>0</v>
      </c>
      <c r="BI215" s="192">
        <f>IF(N215="nulová",J215,0)</f>
        <v>0</v>
      </c>
      <c r="BJ215" s="19" t="s">
        <v>80</v>
      </c>
      <c r="BK215" s="192">
        <f>ROUND(I215*H215,2)</f>
        <v>0</v>
      </c>
      <c r="BL215" s="19" t="s">
        <v>155</v>
      </c>
      <c r="BM215" s="191" t="s">
        <v>286</v>
      </c>
    </row>
    <row r="216" spans="1:51" s="13" customFormat="1" ht="12">
      <c r="A216" s="13"/>
      <c r="B216" s="197"/>
      <c r="C216" s="13"/>
      <c r="D216" s="193" t="s">
        <v>141</v>
      </c>
      <c r="E216" s="204" t="s">
        <v>3</v>
      </c>
      <c r="F216" s="198" t="s">
        <v>483</v>
      </c>
      <c r="G216" s="13"/>
      <c r="H216" s="199">
        <v>68.046</v>
      </c>
      <c r="I216" s="200"/>
      <c r="J216" s="13"/>
      <c r="K216" s="13"/>
      <c r="L216" s="197"/>
      <c r="M216" s="201"/>
      <c r="N216" s="202"/>
      <c r="O216" s="202"/>
      <c r="P216" s="202"/>
      <c r="Q216" s="202"/>
      <c r="R216" s="202"/>
      <c r="S216" s="202"/>
      <c r="T216" s="203"/>
      <c r="U216" s="13"/>
      <c r="V216" s="13"/>
      <c r="W216" s="13"/>
      <c r="X216" s="13"/>
      <c r="Y216" s="13"/>
      <c r="Z216" s="13"/>
      <c r="AA216" s="13"/>
      <c r="AB216" s="13"/>
      <c r="AC216" s="13"/>
      <c r="AD216" s="13"/>
      <c r="AE216" s="13"/>
      <c r="AT216" s="204" t="s">
        <v>141</v>
      </c>
      <c r="AU216" s="204" t="s">
        <v>82</v>
      </c>
      <c r="AV216" s="13" t="s">
        <v>82</v>
      </c>
      <c r="AW216" s="13" t="s">
        <v>33</v>
      </c>
      <c r="AX216" s="13" t="s">
        <v>80</v>
      </c>
      <c r="AY216" s="204" t="s">
        <v>121</v>
      </c>
    </row>
    <row r="217" spans="1:65" s="2" customFormat="1" ht="16.5" customHeight="1">
      <c r="A217" s="38"/>
      <c r="B217" s="179"/>
      <c r="C217" s="180" t="s">
        <v>8</v>
      </c>
      <c r="D217" s="180" t="s">
        <v>124</v>
      </c>
      <c r="E217" s="181" t="s">
        <v>288</v>
      </c>
      <c r="F217" s="182" t="s">
        <v>289</v>
      </c>
      <c r="G217" s="183" t="s">
        <v>181</v>
      </c>
      <c r="H217" s="184">
        <v>574.29</v>
      </c>
      <c r="I217" s="185"/>
      <c r="J217" s="186">
        <f>ROUND(I217*H217,2)</f>
        <v>0</v>
      </c>
      <c r="K217" s="182" t="s">
        <v>128</v>
      </c>
      <c r="L217" s="39"/>
      <c r="M217" s="187" t="s">
        <v>3</v>
      </c>
      <c r="N217" s="188" t="s">
        <v>43</v>
      </c>
      <c r="O217" s="72"/>
      <c r="P217" s="189">
        <f>O217*H217</f>
        <v>0</v>
      </c>
      <c r="Q217" s="189">
        <v>0</v>
      </c>
      <c r="R217" s="189">
        <f>Q217*H217</f>
        <v>0</v>
      </c>
      <c r="S217" s="189">
        <v>0</v>
      </c>
      <c r="T217" s="190">
        <f>S217*H217</f>
        <v>0</v>
      </c>
      <c r="U217" s="38"/>
      <c r="V217" s="38"/>
      <c r="W217" s="38"/>
      <c r="X217" s="38"/>
      <c r="Y217" s="38"/>
      <c r="Z217" s="38"/>
      <c r="AA217" s="38"/>
      <c r="AB217" s="38"/>
      <c r="AC217" s="38"/>
      <c r="AD217" s="38"/>
      <c r="AE217" s="38"/>
      <c r="AR217" s="191" t="s">
        <v>155</v>
      </c>
      <c r="AT217" s="191" t="s">
        <v>124</v>
      </c>
      <c r="AU217" s="191" t="s">
        <v>82</v>
      </c>
      <c r="AY217" s="19" t="s">
        <v>121</v>
      </c>
      <c r="BE217" s="192">
        <f>IF(N217="základní",J217,0)</f>
        <v>0</v>
      </c>
      <c r="BF217" s="192">
        <f>IF(N217="snížená",J217,0)</f>
        <v>0</v>
      </c>
      <c r="BG217" s="192">
        <f>IF(N217="zákl. přenesená",J217,0)</f>
        <v>0</v>
      </c>
      <c r="BH217" s="192">
        <f>IF(N217="sníž. přenesená",J217,0)</f>
        <v>0</v>
      </c>
      <c r="BI217" s="192">
        <f>IF(N217="nulová",J217,0)</f>
        <v>0</v>
      </c>
      <c r="BJ217" s="19" t="s">
        <v>80</v>
      </c>
      <c r="BK217" s="192">
        <f>ROUND(I217*H217,2)</f>
        <v>0</v>
      </c>
      <c r="BL217" s="19" t="s">
        <v>155</v>
      </c>
      <c r="BM217" s="191" t="s">
        <v>290</v>
      </c>
    </row>
    <row r="218" spans="1:47" s="2" customFormat="1" ht="12">
      <c r="A218" s="38"/>
      <c r="B218" s="39"/>
      <c r="C218" s="38"/>
      <c r="D218" s="193" t="s">
        <v>131</v>
      </c>
      <c r="E218" s="38"/>
      <c r="F218" s="194" t="s">
        <v>291</v>
      </c>
      <c r="G218" s="38"/>
      <c r="H218" s="38"/>
      <c r="I218" s="119"/>
      <c r="J218" s="38"/>
      <c r="K218" s="38"/>
      <c r="L218" s="39"/>
      <c r="M218" s="195"/>
      <c r="N218" s="196"/>
      <c r="O218" s="72"/>
      <c r="P218" s="72"/>
      <c r="Q218" s="72"/>
      <c r="R218" s="72"/>
      <c r="S218" s="72"/>
      <c r="T218" s="73"/>
      <c r="U218" s="38"/>
      <c r="V218" s="38"/>
      <c r="W218" s="38"/>
      <c r="X218" s="38"/>
      <c r="Y218" s="38"/>
      <c r="Z218" s="38"/>
      <c r="AA218" s="38"/>
      <c r="AB218" s="38"/>
      <c r="AC218" s="38"/>
      <c r="AD218" s="38"/>
      <c r="AE218" s="38"/>
      <c r="AT218" s="19" t="s">
        <v>131</v>
      </c>
      <c r="AU218" s="19" t="s">
        <v>82</v>
      </c>
    </row>
    <row r="219" spans="1:51" s="13" customFormat="1" ht="12">
      <c r="A219" s="13"/>
      <c r="B219" s="197"/>
      <c r="C219" s="13"/>
      <c r="D219" s="193" t="s">
        <v>141</v>
      </c>
      <c r="E219" s="204" t="s">
        <v>3</v>
      </c>
      <c r="F219" s="198" t="s">
        <v>393</v>
      </c>
      <c r="G219" s="13"/>
      <c r="H219" s="199">
        <v>574.29</v>
      </c>
      <c r="I219" s="200"/>
      <c r="J219" s="13"/>
      <c r="K219" s="13"/>
      <c r="L219" s="197"/>
      <c r="M219" s="201"/>
      <c r="N219" s="202"/>
      <c r="O219" s="202"/>
      <c r="P219" s="202"/>
      <c r="Q219" s="202"/>
      <c r="R219" s="202"/>
      <c r="S219" s="202"/>
      <c r="T219" s="203"/>
      <c r="U219" s="13"/>
      <c r="V219" s="13"/>
      <c r="W219" s="13"/>
      <c r="X219" s="13"/>
      <c r="Y219" s="13"/>
      <c r="Z219" s="13"/>
      <c r="AA219" s="13"/>
      <c r="AB219" s="13"/>
      <c r="AC219" s="13"/>
      <c r="AD219" s="13"/>
      <c r="AE219" s="13"/>
      <c r="AT219" s="204" t="s">
        <v>141</v>
      </c>
      <c r="AU219" s="204" t="s">
        <v>82</v>
      </c>
      <c r="AV219" s="13" t="s">
        <v>82</v>
      </c>
      <c r="AW219" s="13" t="s">
        <v>33</v>
      </c>
      <c r="AX219" s="13" t="s">
        <v>80</v>
      </c>
      <c r="AY219" s="204" t="s">
        <v>121</v>
      </c>
    </row>
    <row r="220" spans="1:65" s="2" customFormat="1" ht="21.75" customHeight="1">
      <c r="A220" s="38"/>
      <c r="B220" s="179"/>
      <c r="C220" s="180" t="s">
        <v>276</v>
      </c>
      <c r="D220" s="180" t="s">
        <v>124</v>
      </c>
      <c r="E220" s="181" t="s">
        <v>293</v>
      </c>
      <c r="F220" s="182" t="s">
        <v>294</v>
      </c>
      <c r="G220" s="183" t="s">
        <v>167</v>
      </c>
      <c r="H220" s="205"/>
      <c r="I220" s="185"/>
      <c r="J220" s="186">
        <f>ROUND(I220*H220,2)</f>
        <v>0</v>
      </c>
      <c r="K220" s="182" t="s">
        <v>128</v>
      </c>
      <c r="L220" s="39"/>
      <c r="M220" s="187" t="s">
        <v>3</v>
      </c>
      <c r="N220" s="188" t="s">
        <v>43</v>
      </c>
      <c r="O220" s="72"/>
      <c r="P220" s="189">
        <f>O220*H220</f>
        <v>0</v>
      </c>
      <c r="Q220" s="189">
        <v>0</v>
      </c>
      <c r="R220" s="189">
        <f>Q220*H220</f>
        <v>0</v>
      </c>
      <c r="S220" s="189">
        <v>0</v>
      </c>
      <c r="T220" s="190">
        <f>S220*H220</f>
        <v>0</v>
      </c>
      <c r="U220" s="38"/>
      <c r="V220" s="38"/>
      <c r="W220" s="38"/>
      <c r="X220" s="38"/>
      <c r="Y220" s="38"/>
      <c r="Z220" s="38"/>
      <c r="AA220" s="38"/>
      <c r="AB220" s="38"/>
      <c r="AC220" s="38"/>
      <c r="AD220" s="38"/>
      <c r="AE220" s="38"/>
      <c r="AR220" s="191" t="s">
        <v>155</v>
      </c>
      <c r="AT220" s="191" t="s">
        <v>124</v>
      </c>
      <c r="AU220" s="191" t="s">
        <v>82</v>
      </c>
      <c r="AY220" s="19" t="s">
        <v>121</v>
      </c>
      <c r="BE220" s="192">
        <f>IF(N220="základní",J220,0)</f>
        <v>0</v>
      </c>
      <c r="BF220" s="192">
        <f>IF(N220="snížená",J220,0)</f>
        <v>0</v>
      </c>
      <c r="BG220" s="192">
        <f>IF(N220="zákl. přenesená",J220,0)</f>
        <v>0</v>
      </c>
      <c r="BH220" s="192">
        <f>IF(N220="sníž. přenesená",J220,0)</f>
        <v>0</v>
      </c>
      <c r="BI220" s="192">
        <f>IF(N220="nulová",J220,0)</f>
        <v>0</v>
      </c>
      <c r="BJ220" s="19" t="s">
        <v>80</v>
      </c>
      <c r="BK220" s="192">
        <f>ROUND(I220*H220,2)</f>
        <v>0</v>
      </c>
      <c r="BL220" s="19" t="s">
        <v>155</v>
      </c>
      <c r="BM220" s="191" t="s">
        <v>295</v>
      </c>
    </row>
    <row r="221" spans="1:47" s="2" customFormat="1" ht="12">
      <c r="A221" s="38"/>
      <c r="B221" s="39"/>
      <c r="C221" s="38"/>
      <c r="D221" s="193" t="s">
        <v>131</v>
      </c>
      <c r="E221" s="38"/>
      <c r="F221" s="194" t="s">
        <v>169</v>
      </c>
      <c r="G221" s="38"/>
      <c r="H221" s="38"/>
      <c r="I221" s="119"/>
      <c r="J221" s="38"/>
      <c r="K221" s="38"/>
      <c r="L221" s="39"/>
      <c r="M221" s="195"/>
      <c r="N221" s="196"/>
      <c r="O221" s="72"/>
      <c r="P221" s="72"/>
      <c r="Q221" s="72"/>
      <c r="R221" s="72"/>
      <c r="S221" s="72"/>
      <c r="T221" s="73"/>
      <c r="U221" s="38"/>
      <c r="V221" s="38"/>
      <c r="W221" s="38"/>
      <c r="X221" s="38"/>
      <c r="Y221" s="38"/>
      <c r="Z221" s="38"/>
      <c r="AA221" s="38"/>
      <c r="AB221" s="38"/>
      <c r="AC221" s="38"/>
      <c r="AD221" s="38"/>
      <c r="AE221" s="38"/>
      <c r="AT221" s="19" t="s">
        <v>131</v>
      </c>
      <c r="AU221" s="19" t="s">
        <v>82</v>
      </c>
    </row>
    <row r="222" spans="1:63" s="12" customFormat="1" ht="22.8" customHeight="1">
      <c r="A222" s="12"/>
      <c r="B222" s="166"/>
      <c r="C222" s="12"/>
      <c r="D222" s="167" t="s">
        <v>71</v>
      </c>
      <c r="E222" s="177" t="s">
        <v>296</v>
      </c>
      <c r="F222" s="177" t="s">
        <v>297</v>
      </c>
      <c r="G222" s="12"/>
      <c r="H222" s="12"/>
      <c r="I222" s="169"/>
      <c r="J222" s="178">
        <f>BK222</f>
        <v>0</v>
      </c>
      <c r="K222" s="12"/>
      <c r="L222" s="166"/>
      <c r="M222" s="171"/>
      <c r="N222" s="172"/>
      <c r="O222" s="172"/>
      <c r="P222" s="173">
        <f>SUM(P223:P226)</f>
        <v>0</v>
      </c>
      <c r="Q222" s="172"/>
      <c r="R222" s="173">
        <f>SUM(R223:R226)</f>
        <v>0.022971600000000002</v>
      </c>
      <c r="S222" s="172"/>
      <c r="T222" s="174">
        <f>SUM(T223:T226)</f>
        <v>0</v>
      </c>
      <c r="U222" s="12"/>
      <c r="V222" s="12"/>
      <c r="W222" s="12"/>
      <c r="X222" s="12"/>
      <c r="Y222" s="12"/>
      <c r="Z222" s="12"/>
      <c r="AA222" s="12"/>
      <c r="AB222" s="12"/>
      <c r="AC222" s="12"/>
      <c r="AD222" s="12"/>
      <c r="AE222" s="12"/>
      <c r="AR222" s="167" t="s">
        <v>82</v>
      </c>
      <c r="AT222" s="175" t="s">
        <v>71</v>
      </c>
      <c r="AU222" s="175" t="s">
        <v>80</v>
      </c>
      <c r="AY222" s="167" t="s">
        <v>121</v>
      </c>
      <c r="BK222" s="176">
        <f>SUM(BK223:BK226)</f>
        <v>0</v>
      </c>
    </row>
    <row r="223" spans="1:65" s="2" customFormat="1" ht="16.5" customHeight="1">
      <c r="A223" s="38"/>
      <c r="B223" s="179"/>
      <c r="C223" s="180" t="s">
        <v>283</v>
      </c>
      <c r="D223" s="180" t="s">
        <v>124</v>
      </c>
      <c r="E223" s="181" t="s">
        <v>299</v>
      </c>
      <c r="F223" s="182" t="s">
        <v>300</v>
      </c>
      <c r="G223" s="183" t="s">
        <v>181</v>
      </c>
      <c r="H223" s="184">
        <v>574.29</v>
      </c>
      <c r="I223" s="185"/>
      <c r="J223" s="186">
        <f>ROUND(I223*H223,2)</f>
        <v>0</v>
      </c>
      <c r="K223" s="182" t="s">
        <v>128</v>
      </c>
      <c r="L223" s="39"/>
      <c r="M223" s="187" t="s">
        <v>3</v>
      </c>
      <c r="N223" s="188" t="s">
        <v>43</v>
      </c>
      <c r="O223" s="72"/>
      <c r="P223" s="189">
        <f>O223*H223</f>
        <v>0</v>
      </c>
      <c r="Q223" s="189">
        <v>4E-05</v>
      </c>
      <c r="R223" s="189">
        <f>Q223*H223</f>
        <v>0.022971600000000002</v>
      </c>
      <c r="S223" s="189">
        <v>0</v>
      </c>
      <c r="T223" s="190">
        <f>S223*H223</f>
        <v>0</v>
      </c>
      <c r="U223" s="38"/>
      <c r="V223" s="38"/>
      <c r="W223" s="38"/>
      <c r="X223" s="38"/>
      <c r="Y223" s="38"/>
      <c r="Z223" s="38"/>
      <c r="AA223" s="38"/>
      <c r="AB223" s="38"/>
      <c r="AC223" s="38"/>
      <c r="AD223" s="38"/>
      <c r="AE223" s="38"/>
      <c r="AR223" s="191" t="s">
        <v>155</v>
      </c>
      <c r="AT223" s="191" t="s">
        <v>124</v>
      </c>
      <c r="AU223" s="191" t="s">
        <v>82</v>
      </c>
      <c r="AY223" s="19" t="s">
        <v>121</v>
      </c>
      <c r="BE223" s="192">
        <f>IF(N223="základní",J223,0)</f>
        <v>0</v>
      </c>
      <c r="BF223" s="192">
        <f>IF(N223="snížená",J223,0)</f>
        <v>0</v>
      </c>
      <c r="BG223" s="192">
        <f>IF(N223="zákl. přenesená",J223,0)</f>
        <v>0</v>
      </c>
      <c r="BH223" s="192">
        <f>IF(N223="sníž. přenesená",J223,0)</f>
        <v>0</v>
      </c>
      <c r="BI223" s="192">
        <f>IF(N223="nulová",J223,0)</f>
        <v>0</v>
      </c>
      <c r="BJ223" s="19" t="s">
        <v>80</v>
      </c>
      <c r="BK223" s="192">
        <f>ROUND(I223*H223,2)</f>
        <v>0</v>
      </c>
      <c r="BL223" s="19" t="s">
        <v>155</v>
      </c>
      <c r="BM223" s="191" t="s">
        <v>301</v>
      </c>
    </row>
    <row r="224" spans="1:51" s="13" customFormat="1" ht="12">
      <c r="A224" s="13"/>
      <c r="B224" s="197"/>
      <c r="C224" s="13"/>
      <c r="D224" s="193" t="s">
        <v>141</v>
      </c>
      <c r="E224" s="204" t="s">
        <v>3</v>
      </c>
      <c r="F224" s="198" t="s">
        <v>484</v>
      </c>
      <c r="G224" s="13"/>
      <c r="H224" s="199">
        <v>574.29</v>
      </c>
      <c r="I224" s="200"/>
      <c r="J224" s="13"/>
      <c r="K224" s="13"/>
      <c r="L224" s="197"/>
      <c r="M224" s="201"/>
      <c r="N224" s="202"/>
      <c r="O224" s="202"/>
      <c r="P224" s="202"/>
      <c r="Q224" s="202"/>
      <c r="R224" s="202"/>
      <c r="S224" s="202"/>
      <c r="T224" s="203"/>
      <c r="U224" s="13"/>
      <c r="V224" s="13"/>
      <c r="W224" s="13"/>
      <c r="X224" s="13"/>
      <c r="Y224" s="13"/>
      <c r="Z224" s="13"/>
      <c r="AA224" s="13"/>
      <c r="AB224" s="13"/>
      <c r="AC224" s="13"/>
      <c r="AD224" s="13"/>
      <c r="AE224" s="13"/>
      <c r="AT224" s="204" t="s">
        <v>141</v>
      </c>
      <c r="AU224" s="204" t="s">
        <v>82</v>
      </c>
      <c r="AV224" s="13" t="s">
        <v>82</v>
      </c>
      <c r="AW224" s="13" t="s">
        <v>33</v>
      </c>
      <c r="AX224" s="13" t="s">
        <v>80</v>
      </c>
      <c r="AY224" s="204" t="s">
        <v>121</v>
      </c>
    </row>
    <row r="225" spans="1:65" s="2" customFormat="1" ht="21.75" customHeight="1">
      <c r="A225" s="38"/>
      <c r="B225" s="179"/>
      <c r="C225" s="180" t="s">
        <v>287</v>
      </c>
      <c r="D225" s="180" t="s">
        <v>124</v>
      </c>
      <c r="E225" s="181" t="s">
        <v>304</v>
      </c>
      <c r="F225" s="182" t="s">
        <v>305</v>
      </c>
      <c r="G225" s="183" t="s">
        <v>167</v>
      </c>
      <c r="H225" s="205"/>
      <c r="I225" s="185"/>
      <c r="J225" s="186">
        <f>ROUND(I225*H225,2)</f>
        <v>0</v>
      </c>
      <c r="K225" s="182" t="s">
        <v>128</v>
      </c>
      <c r="L225" s="39"/>
      <c r="M225" s="187" t="s">
        <v>3</v>
      </c>
      <c r="N225" s="188" t="s">
        <v>43</v>
      </c>
      <c r="O225" s="72"/>
      <c r="P225" s="189">
        <f>O225*H225</f>
        <v>0</v>
      </c>
      <c r="Q225" s="189">
        <v>0</v>
      </c>
      <c r="R225" s="189">
        <f>Q225*H225</f>
        <v>0</v>
      </c>
      <c r="S225" s="189">
        <v>0</v>
      </c>
      <c r="T225" s="190">
        <f>S225*H225</f>
        <v>0</v>
      </c>
      <c r="U225" s="38"/>
      <c r="V225" s="38"/>
      <c r="W225" s="38"/>
      <c r="X225" s="38"/>
      <c r="Y225" s="38"/>
      <c r="Z225" s="38"/>
      <c r="AA225" s="38"/>
      <c r="AB225" s="38"/>
      <c r="AC225" s="38"/>
      <c r="AD225" s="38"/>
      <c r="AE225" s="38"/>
      <c r="AR225" s="191" t="s">
        <v>155</v>
      </c>
      <c r="AT225" s="191" t="s">
        <v>124</v>
      </c>
      <c r="AU225" s="191" t="s">
        <v>82</v>
      </c>
      <c r="AY225" s="19" t="s">
        <v>121</v>
      </c>
      <c r="BE225" s="192">
        <f>IF(N225="základní",J225,0)</f>
        <v>0</v>
      </c>
      <c r="BF225" s="192">
        <f>IF(N225="snížená",J225,0)</f>
        <v>0</v>
      </c>
      <c r="BG225" s="192">
        <f>IF(N225="zákl. přenesená",J225,0)</f>
        <v>0</v>
      </c>
      <c r="BH225" s="192">
        <f>IF(N225="sníž. přenesená",J225,0)</f>
        <v>0</v>
      </c>
      <c r="BI225" s="192">
        <f>IF(N225="nulová",J225,0)</f>
        <v>0</v>
      </c>
      <c r="BJ225" s="19" t="s">
        <v>80</v>
      </c>
      <c r="BK225" s="192">
        <f>ROUND(I225*H225,2)</f>
        <v>0</v>
      </c>
      <c r="BL225" s="19" t="s">
        <v>155</v>
      </c>
      <c r="BM225" s="191" t="s">
        <v>306</v>
      </c>
    </row>
    <row r="226" spans="1:47" s="2" customFormat="1" ht="12">
      <c r="A226" s="38"/>
      <c r="B226" s="39"/>
      <c r="C226" s="38"/>
      <c r="D226" s="193" t="s">
        <v>131</v>
      </c>
      <c r="E226" s="38"/>
      <c r="F226" s="194" t="s">
        <v>307</v>
      </c>
      <c r="G226" s="38"/>
      <c r="H226" s="38"/>
      <c r="I226" s="119"/>
      <c r="J226" s="38"/>
      <c r="K226" s="38"/>
      <c r="L226" s="39"/>
      <c r="M226" s="231"/>
      <c r="N226" s="232"/>
      <c r="O226" s="233"/>
      <c r="P226" s="233"/>
      <c r="Q226" s="233"/>
      <c r="R226" s="233"/>
      <c r="S226" s="233"/>
      <c r="T226" s="234"/>
      <c r="U226" s="38"/>
      <c r="V226" s="38"/>
      <c r="W226" s="38"/>
      <c r="X226" s="38"/>
      <c r="Y226" s="38"/>
      <c r="Z226" s="38"/>
      <c r="AA226" s="38"/>
      <c r="AB226" s="38"/>
      <c r="AC226" s="38"/>
      <c r="AD226" s="38"/>
      <c r="AE226" s="38"/>
      <c r="AT226" s="19" t="s">
        <v>131</v>
      </c>
      <c r="AU226" s="19" t="s">
        <v>82</v>
      </c>
    </row>
    <row r="227" spans="1:31" s="2" customFormat="1" ht="6.95" customHeight="1">
      <c r="A227" s="38"/>
      <c r="B227" s="55"/>
      <c r="C227" s="56"/>
      <c r="D227" s="56"/>
      <c r="E227" s="56"/>
      <c r="F227" s="56"/>
      <c r="G227" s="56"/>
      <c r="H227" s="56"/>
      <c r="I227" s="139"/>
      <c r="J227" s="56"/>
      <c r="K227" s="56"/>
      <c r="L227" s="39"/>
      <c r="M227" s="38"/>
      <c r="O227" s="38"/>
      <c r="P227" s="38"/>
      <c r="Q227" s="38"/>
      <c r="R227" s="38"/>
      <c r="S227" s="38"/>
      <c r="T227" s="38"/>
      <c r="U227" s="38"/>
      <c r="V227" s="38"/>
      <c r="W227" s="38"/>
      <c r="X227" s="38"/>
      <c r="Y227" s="38"/>
      <c r="Z227" s="38"/>
      <c r="AA227" s="38"/>
      <c r="AB227" s="38"/>
      <c r="AC227" s="38"/>
      <c r="AD227" s="38"/>
      <c r="AE227" s="38"/>
    </row>
  </sheetData>
  <autoFilter ref="C84:K226"/>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3:H155"/>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130.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20"/>
      <c r="C3" s="21"/>
      <c r="D3" s="21"/>
      <c r="E3" s="21"/>
      <c r="F3" s="21"/>
      <c r="G3" s="21"/>
      <c r="H3" s="22"/>
    </row>
    <row r="4" spans="2:8" s="1" customFormat="1" ht="24.95" customHeight="1">
      <c r="B4" s="22"/>
      <c r="C4" s="23" t="s">
        <v>485</v>
      </c>
      <c r="H4" s="22"/>
    </row>
    <row r="5" spans="2:8" s="1" customFormat="1" ht="12" customHeight="1">
      <c r="B5" s="22"/>
      <c r="C5" s="26" t="s">
        <v>14</v>
      </c>
      <c r="D5" s="36" t="s">
        <v>15</v>
      </c>
      <c r="E5" s="1"/>
      <c r="F5" s="1"/>
      <c r="H5" s="22"/>
    </row>
    <row r="6" spans="2:8" s="1" customFormat="1" ht="36.95" customHeight="1">
      <c r="B6" s="22"/>
      <c r="C6" s="29" t="s">
        <v>17</v>
      </c>
      <c r="D6" s="30" t="s">
        <v>18</v>
      </c>
      <c r="E6" s="1"/>
      <c r="F6" s="1"/>
      <c r="H6" s="22"/>
    </row>
    <row r="7" spans="2:8" s="1" customFormat="1" ht="16.5" customHeight="1">
      <c r="B7" s="22"/>
      <c r="C7" s="32" t="s">
        <v>23</v>
      </c>
      <c r="D7" s="64" t="str">
        <f>'Rekapitulace stavby'!AN8</f>
        <v>29. 3. 2020</v>
      </c>
      <c r="H7" s="22"/>
    </row>
    <row r="8" spans="1:8" s="2" customFormat="1" ht="10.8" customHeight="1">
      <c r="A8" s="38"/>
      <c r="B8" s="39"/>
      <c r="C8" s="38"/>
      <c r="D8" s="38"/>
      <c r="E8" s="38"/>
      <c r="F8" s="38"/>
      <c r="G8" s="38"/>
      <c r="H8" s="39"/>
    </row>
    <row r="9" spans="1:8" s="11" customFormat="1" ht="29.25" customHeight="1">
      <c r="A9" s="155"/>
      <c r="B9" s="156"/>
      <c r="C9" s="157" t="s">
        <v>53</v>
      </c>
      <c r="D9" s="158" t="s">
        <v>54</v>
      </c>
      <c r="E9" s="158" t="s">
        <v>108</v>
      </c>
      <c r="F9" s="160" t="s">
        <v>486</v>
      </c>
      <c r="G9" s="155"/>
      <c r="H9" s="156"/>
    </row>
    <row r="10" spans="1:8" s="2" customFormat="1" ht="26.4" customHeight="1">
      <c r="A10" s="38"/>
      <c r="B10" s="39"/>
      <c r="C10" s="235" t="s">
        <v>487</v>
      </c>
      <c r="D10" s="235" t="s">
        <v>78</v>
      </c>
      <c r="E10" s="38"/>
      <c r="F10" s="38"/>
      <c r="G10" s="38"/>
      <c r="H10" s="39"/>
    </row>
    <row r="11" spans="1:8" s="2" customFormat="1" ht="16.8" customHeight="1">
      <c r="A11" s="38"/>
      <c r="B11" s="39"/>
      <c r="C11" s="236" t="s">
        <v>89</v>
      </c>
      <c r="D11" s="237" t="s">
        <v>89</v>
      </c>
      <c r="E11" s="238" t="s">
        <v>3</v>
      </c>
      <c r="F11" s="239">
        <v>279.7</v>
      </c>
      <c r="G11" s="38"/>
      <c r="H11" s="39"/>
    </row>
    <row r="12" spans="1:8" s="2" customFormat="1" ht="16.8" customHeight="1">
      <c r="A12" s="38"/>
      <c r="B12" s="39"/>
      <c r="C12" s="240" t="s">
        <v>3</v>
      </c>
      <c r="D12" s="240" t="s">
        <v>217</v>
      </c>
      <c r="E12" s="19" t="s">
        <v>3</v>
      </c>
      <c r="F12" s="241">
        <v>16</v>
      </c>
      <c r="G12" s="38"/>
      <c r="H12" s="39"/>
    </row>
    <row r="13" spans="1:8" s="2" customFormat="1" ht="16.8" customHeight="1">
      <c r="A13" s="38"/>
      <c r="B13" s="39"/>
      <c r="C13" s="240" t="s">
        <v>3</v>
      </c>
      <c r="D13" s="240" t="s">
        <v>218</v>
      </c>
      <c r="E13" s="19" t="s">
        <v>3</v>
      </c>
      <c r="F13" s="241">
        <v>44.1</v>
      </c>
      <c r="G13" s="38"/>
      <c r="H13" s="39"/>
    </row>
    <row r="14" spans="1:8" s="2" customFormat="1" ht="16.8" customHeight="1">
      <c r="A14" s="38"/>
      <c r="B14" s="39"/>
      <c r="C14" s="240" t="s">
        <v>3</v>
      </c>
      <c r="D14" s="240" t="s">
        <v>219</v>
      </c>
      <c r="E14" s="19" t="s">
        <v>3</v>
      </c>
      <c r="F14" s="241">
        <v>28</v>
      </c>
      <c r="G14" s="38"/>
      <c r="H14" s="39"/>
    </row>
    <row r="15" spans="1:8" s="2" customFormat="1" ht="16.8" customHeight="1">
      <c r="A15" s="38"/>
      <c r="B15" s="39"/>
      <c r="C15" s="240" t="s">
        <v>3</v>
      </c>
      <c r="D15" s="240" t="s">
        <v>220</v>
      </c>
      <c r="E15" s="19" t="s">
        <v>3</v>
      </c>
      <c r="F15" s="241">
        <v>42.9</v>
      </c>
      <c r="G15" s="38"/>
      <c r="H15" s="39"/>
    </row>
    <row r="16" spans="1:8" s="2" customFormat="1" ht="16.8" customHeight="1">
      <c r="A16" s="38"/>
      <c r="B16" s="39"/>
      <c r="C16" s="240" t="s">
        <v>3</v>
      </c>
      <c r="D16" s="240" t="s">
        <v>221</v>
      </c>
      <c r="E16" s="19" t="s">
        <v>3</v>
      </c>
      <c r="F16" s="241">
        <v>65.7</v>
      </c>
      <c r="G16" s="38"/>
      <c r="H16" s="39"/>
    </row>
    <row r="17" spans="1:8" s="2" customFormat="1" ht="16.8" customHeight="1">
      <c r="A17" s="38"/>
      <c r="B17" s="39"/>
      <c r="C17" s="240" t="s">
        <v>3</v>
      </c>
      <c r="D17" s="240" t="s">
        <v>222</v>
      </c>
      <c r="E17" s="19" t="s">
        <v>3</v>
      </c>
      <c r="F17" s="241">
        <v>4.8</v>
      </c>
      <c r="G17" s="38"/>
      <c r="H17" s="39"/>
    </row>
    <row r="18" spans="1:8" s="2" customFormat="1" ht="16.8" customHeight="1">
      <c r="A18" s="38"/>
      <c r="B18" s="39"/>
      <c r="C18" s="240" t="s">
        <v>3</v>
      </c>
      <c r="D18" s="240" t="s">
        <v>223</v>
      </c>
      <c r="E18" s="19" t="s">
        <v>3</v>
      </c>
      <c r="F18" s="241">
        <v>19.2</v>
      </c>
      <c r="G18" s="38"/>
      <c r="H18" s="39"/>
    </row>
    <row r="19" spans="1:8" s="2" customFormat="1" ht="16.8" customHeight="1">
      <c r="A19" s="38"/>
      <c r="B19" s="39"/>
      <c r="C19" s="240" t="s">
        <v>3</v>
      </c>
      <c r="D19" s="240" t="s">
        <v>224</v>
      </c>
      <c r="E19" s="19" t="s">
        <v>3</v>
      </c>
      <c r="F19" s="241">
        <v>40.5</v>
      </c>
      <c r="G19" s="38"/>
      <c r="H19" s="39"/>
    </row>
    <row r="20" spans="1:8" s="2" customFormat="1" ht="16.8" customHeight="1">
      <c r="A20" s="38"/>
      <c r="B20" s="39"/>
      <c r="C20" s="240" t="s">
        <v>3</v>
      </c>
      <c r="D20" s="240" t="s">
        <v>225</v>
      </c>
      <c r="E20" s="19" t="s">
        <v>3</v>
      </c>
      <c r="F20" s="241">
        <v>18.5</v>
      </c>
      <c r="G20" s="38"/>
      <c r="H20" s="39"/>
    </row>
    <row r="21" spans="1:8" s="2" customFormat="1" ht="16.8" customHeight="1">
      <c r="A21" s="38"/>
      <c r="B21" s="39"/>
      <c r="C21" s="240" t="s">
        <v>89</v>
      </c>
      <c r="D21" s="240" t="s">
        <v>208</v>
      </c>
      <c r="E21" s="19" t="s">
        <v>3</v>
      </c>
      <c r="F21" s="241">
        <v>279.7</v>
      </c>
      <c r="G21" s="38"/>
      <c r="H21" s="39"/>
    </row>
    <row r="22" spans="1:8" s="2" customFormat="1" ht="16.8" customHeight="1">
      <c r="A22" s="38"/>
      <c r="B22" s="39"/>
      <c r="C22" s="242" t="s">
        <v>488</v>
      </c>
      <c r="D22" s="38"/>
      <c r="E22" s="38"/>
      <c r="F22" s="38"/>
      <c r="G22" s="38"/>
      <c r="H22" s="39"/>
    </row>
    <row r="23" spans="1:8" s="2" customFormat="1" ht="16.8" customHeight="1">
      <c r="A23" s="38"/>
      <c r="B23" s="39"/>
      <c r="C23" s="240" t="s">
        <v>214</v>
      </c>
      <c r="D23" s="240" t="s">
        <v>489</v>
      </c>
      <c r="E23" s="19" t="s">
        <v>181</v>
      </c>
      <c r="F23" s="241">
        <v>279.7</v>
      </c>
      <c r="G23" s="38"/>
      <c r="H23" s="39"/>
    </row>
    <row r="24" spans="1:8" s="2" customFormat="1" ht="16.8" customHeight="1">
      <c r="A24" s="38"/>
      <c r="B24" s="39"/>
      <c r="C24" s="240" t="s">
        <v>179</v>
      </c>
      <c r="D24" s="240" t="s">
        <v>490</v>
      </c>
      <c r="E24" s="19" t="s">
        <v>181</v>
      </c>
      <c r="F24" s="241">
        <v>279.7</v>
      </c>
      <c r="G24" s="38"/>
      <c r="H24" s="39"/>
    </row>
    <row r="25" spans="1:8" s="2" customFormat="1" ht="16.8" customHeight="1">
      <c r="A25" s="38"/>
      <c r="B25" s="39"/>
      <c r="C25" s="240" t="s">
        <v>210</v>
      </c>
      <c r="D25" s="240" t="s">
        <v>491</v>
      </c>
      <c r="E25" s="19" t="s">
        <v>181</v>
      </c>
      <c r="F25" s="241">
        <v>279.7</v>
      </c>
      <c r="G25" s="38"/>
      <c r="H25" s="39"/>
    </row>
    <row r="26" spans="1:8" s="2" customFormat="1" ht="16.8" customHeight="1">
      <c r="A26" s="38"/>
      <c r="B26" s="39"/>
      <c r="C26" s="240" t="s">
        <v>256</v>
      </c>
      <c r="D26" s="240" t="s">
        <v>492</v>
      </c>
      <c r="E26" s="19" t="s">
        <v>188</v>
      </c>
      <c r="F26" s="241">
        <v>699.25</v>
      </c>
      <c r="G26" s="38"/>
      <c r="H26" s="39"/>
    </row>
    <row r="27" spans="1:8" s="2" customFormat="1" ht="16.8" customHeight="1">
      <c r="A27" s="38"/>
      <c r="B27" s="39"/>
      <c r="C27" s="240" t="s">
        <v>288</v>
      </c>
      <c r="D27" s="240" t="s">
        <v>493</v>
      </c>
      <c r="E27" s="19" t="s">
        <v>181</v>
      </c>
      <c r="F27" s="241">
        <v>279.7</v>
      </c>
      <c r="G27" s="38"/>
      <c r="H27" s="39"/>
    </row>
    <row r="28" spans="1:8" s="2" customFormat="1" ht="16.8" customHeight="1">
      <c r="A28" s="38"/>
      <c r="B28" s="39"/>
      <c r="C28" s="240" t="s">
        <v>299</v>
      </c>
      <c r="D28" s="240" t="s">
        <v>494</v>
      </c>
      <c r="E28" s="19" t="s">
        <v>181</v>
      </c>
      <c r="F28" s="241">
        <v>279.7</v>
      </c>
      <c r="G28" s="38"/>
      <c r="H28" s="39"/>
    </row>
    <row r="29" spans="1:8" s="2" customFormat="1" ht="16.8" customHeight="1">
      <c r="A29" s="38"/>
      <c r="B29" s="39"/>
      <c r="C29" s="236" t="s">
        <v>91</v>
      </c>
      <c r="D29" s="237" t="s">
        <v>91</v>
      </c>
      <c r="E29" s="238" t="s">
        <v>3</v>
      </c>
      <c r="F29" s="239">
        <v>203.38</v>
      </c>
      <c r="G29" s="38"/>
      <c r="H29" s="39"/>
    </row>
    <row r="30" spans="1:8" s="2" customFormat="1" ht="16.8" customHeight="1">
      <c r="A30" s="38"/>
      <c r="B30" s="39"/>
      <c r="C30" s="240" t="s">
        <v>3</v>
      </c>
      <c r="D30" s="240" t="s">
        <v>264</v>
      </c>
      <c r="E30" s="19" t="s">
        <v>3</v>
      </c>
      <c r="F30" s="241">
        <v>14.49</v>
      </c>
      <c r="G30" s="38"/>
      <c r="H30" s="39"/>
    </row>
    <row r="31" spans="1:8" s="2" customFormat="1" ht="16.8" customHeight="1">
      <c r="A31" s="38"/>
      <c r="B31" s="39"/>
      <c r="C31" s="240" t="s">
        <v>3</v>
      </c>
      <c r="D31" s="240" t="s">
        <v>265</v>
      </c>
      <c r="E31" s="19" t="s">
        <v>3</v>
      </c>
      <c r="F31" s="241">
        <v>25.1</v>
      </c>
      <c r="G31" s="38"/>
      <c r="H31" s="39"/>
    </row>
    <row r="32" spans="1:8" s="2" customFormat="1" ht="16.8" customHeight="1">
      <c r="A32" s="38"/>
      <c r="B32" s="39"/>
      <c r="C32" s="240" t="s">
        <v>3</v>
      </c>
      <c r="D32" s="240" t="s">
        <v>266</v>
      </c>
      <c r="E32" s="19" t="s">
        <v>3</v>
      </c>
      <c r="F32" s="241">
        <v>25.05</v>
      </c>
      <c r="G32" s="38"/>
      <c r="H32" s="39"/>
    </row>
    <row r="33" spans="1:8" s="2" customFormat="1" ht="16.8" customHeight="1">
      <c r="A33" s="38"/>
      <c r="B33" s="39"/>
      <c r="C33" s="240" t="s">
        <v>3</v>
      </c>
      <c r="D33" s="240" t="s">
        <v>267</v>
      </c>
      <c r="E33" s="19" t="s">
        <v>3</v>
      </c>
      <c r="F33" s="241">
        <v>26.45</v>
      </c>
      <c r="G33" s="38"/>
      <c r="H33" s="39"/>
    </row>
    <row r="34" spans="1:8" s="2" customFormat="1" ht="16.8" customHeight="1">
      <c r="A34" s="38"/>
      <c r="B34" s="39"/>
      <c r="C34" s="240" t="s">
        <v>3</v>
      </c>
      <c r="D34" s="240" t="s">
        <v>268</v>
      </c>
      <c r="E34" s="19" t="s">
        <v>3</v>
      </c>
      <c r="F34" s="241">
        <v>43.91</v>
      </c>
      <c r="G34" s="38"/>
      <c r="H34" s="39"/>
    </row>
    <row r="35" spans="1:8" s="2" customFormat="1" ht="16.8" customHeight="1">
      <c r="A35" s="38"/>
      <c r="B35" s="39"/>
      <c r="C35" s="240" t="s">
        <v>3</v>
      </c>
      <c r="D35" s="240" t="s">
        <v>269</v>
      </c>
      <c r="E35" s="19" t="s">
        <v>3</v>
      </c>
      <c r="F35" s="241">
        <v>7.29</v>
      </c>
      <c r="G35" s="38"/>
      <c r="H35" s="39"/>
    </row>
    <row r="36" spans="1:8" s="2" customFormat="1" ht="16.8" customHeight="1">
      <c r="A36" s="38"/>
      <c r="B36" s="39"/>
      <c r="C36" s="240" t="s">
        <v>3</v>
      </c>
      <c r="D36" s="240" t="s">
        <v>270</v>
      </c>
      <c r="E36" s="19" t="s">
        <v>3</v>
      </c>
      <c r="F36" s="241">
        <v>18.07</v>
      </c>
      <c r="G36" s="38"/>
      <c r="H36" s="39"/>
    </row>
    <row r="37" spans="1:8" s="2" customFormat="1" ht="16.8" customHeight="1">
      <c r="A37" s="38"/>
      <c r="B37" s="39"/>
      <c r="C37" s="240" t="s">
        <v>3</v>
      </c>
      <c r="D37" s="240" t="s">
        <v>271</v>
      </c>
      <c r="E37" s="19" t="s">
        <v>3</v>
      </c>
      <c r="F37" s="241">
        <v>25</v>
      </c>
      <c r="G37" s="38"/>
      <c r="H37" s="39"/>
    </row>
    <row r="38" spans="1:8" s="2" customFormat="1" ht="16.8" customHeight="1">
      <c r="A38" s="38"/>
      <c r="B38" s="39"/>
      <c r="C38" s="240" t="s">
        <v>3</v>
      </c>
      <c r="D38" s="240" t="s">
        <v>272</v>
      </c>
      <c r="E38" s="19" t="s">
        <v>3</v>
      </c>
      <c r="F38" s="241">
        <v>18.02</v>
      </c>
      <c r="G38" s="38"/>
      <c r="H38" s="39"/>
    </row>
    <row r="39" spans="1:8" s="2" customFormat="1" ht="16.8" customHeight="1">
      <c r="A39" s="38"/>
      <c r="B39" s="39"/>
      <c r="C39" s="240" t="s">
        <v>91</v>
      </c>
      <c r="D39" s="240" t="s">
        <v>208</v>
      </c>
      <c r="E39" s="19" t="s">
        <v>3</v>
      </c>
      <c r="F39" s="241">
        <v>203.38</v>
      </c>
      <c r="G39" s="38"/>
      <c r="H39" s="39"/>
    </row>
    <row r="40" spans="1:8" s="2" customFormat="1" ht="16.8" customHeight="1">
      <c r="A40" s="38"/>
      <c r="B40" s="39"/>
      <c r="C40" s="242" t="s">
        <v>488</v>
      </c>
      <c r="D40" s="38"/>
      <c r="E40" s="38"/>
      <c r="F40" s="38"/>
      <c r="G40" s="38"/>
      <c r="H40" s="39"/>
    </row>
    <row r="41" spans="1:8" s="2" customFormat="1" ht="16.8" customHeight="1">
      <c r="A41" s="38"/>
      <c r="B41" s="39"/>
      <c r="C41" s="240" t="s">
        <v>261</v>
      </c>
      <c r="D41" s="240" t="s">
        <v>495</v>
      </c>
      <c r="E41" s="19" t="s">
        <v>188</v>
      </c>
      <c r="F41" s="241">
        <v>203.38</v>
      </c>
      <c r="G41" s="38"/>
      <c r="H41" s="39"/>
    </row>
    <row r="42" spans="1:8" s="2" customFormat="1" ht="16.8" customHeight="1">
      <c r="A42" s="38"/>
      <c r="B42" s="39"/>
      <c r="C42" s="240" t="s">
        <v>186</v>
      </c>
      <c r="D42" s="240" t="s">
        <v>496</v>
      </c>
      <c r="E42" s="19" t="s">
        <v>188</v>
      </c>
      <c r="F42" s="241">
        <v>203.38</v>
      </c>
      <c r="G42" s="38"/>
      <c r="H42" s="39"/>
    </row>
    <row r="43" spans="1:8" s="2" customFormat="1" ht="16.8" customHeight="1">
      <c r="A43" s="38"/>
      <c r="B43" s="39"/>
      <c r="C43" s="240" t="s">
        <v>273</v>
      </c>
      <c r="D43" s="240" t="s">
        <v>497</v>
      </c>
      <c r="E43" s="19" t="s">
        <v>188</v>
      </c>
      <c r="F43" s="241">
        <v>203.38</v>
      </c>
      <c r="G43" s="38"/>
      <c r="H43" s="39"/>
    </row>
    <row r="44" spans="1:8" s="2" customFormat="1" ht="16.8" customHeight="1">
      <c r="A44" s="38"/>
      <c r="B44" s="39"/>
      <c r="C44" s="240" t="s">
        <v>191</v>
      </c>
      <c r="D44" s="240" t="s">
        <v>192</v>
      </c>
      <c r="E44" s="19" t="s">
        <v>188</v>
      </c>
      <c r="F44" s="241">
        <v>207.448</v>
      </c>
      <c r="G44" s="38"/>
      <c r="H44" s="39"/>
    </row>
    <row r="45" spans="1:8" s="2" customFormat="1" ht="26.4" customHeight="1">
      <c r="A45" s="38"/>
      <c r="B45" s="39"/>
      <c r="C45" s="235" t="s">
        <v>498</v>
      </c>
      <c r="D45" s="235" t="s">
        <v>84</v>
      </c>
      <c r="E45" s="38"/>
      <c r="F45" s="38"/>
      <c r="G45" s="38"/>
      <c r="H45" s="39"/>
    </row>
    <row r="46" spans="1:8" s="2" customFormat="1" ht="16.8" customHeight="1">
      <c r="A46" s="38"/>
      <c r="B46" s="39"/>
      <c r="C46" s="236" t="s">
        <v>89</v>
      </c>
      <c r="D46" s="237" t="s">
        <v>89</v>
      </c>
      <c r="E46" s="238" t="s">
        <v>3</v>
      </c>
      <c r="F46" s="239">
        <v>0</v>
      </c>
      <c r="G46" s="38"/>
      <c r="H46" s="39"/>
    </row>
    <row r="47" spans="1:8" s="2" customFormat="1" ht="16.8" customHeight="1">
      <c r="A47" s="38"/>
      <c r="B47" s="39"/>
      <c r="C47" s="236" t="s">
        <v>308</v>
      </c>
      <c r="D47" s="237" t="s">
        <v>308</v>
      </c>
      <c r="E47" s="238" t="s">
        <v>3</v>
      </c>
      <c r="F47" s="239">
        <v>388.9</v>
      </c>
      <c r="G47" s="38"/>
      <c r="H47" s="39"/>
    </row>
    <row r="48" spans="1:8" s="2" customFormat="1" ht="16.8" customHeight="1">
      <c r="A48" s="38"/>
      <c r="B48" s="39"/>
      <c r="C48" s="240" t="s">
        <v>3</v>
      </c>
      <c r="D48" s="240" t="s">
        <v>335</v>
      </c>
      <c r="E48" s="19" t="s">
        <v>3</v>
      </c>
      <c r="F48" s="241">
        <v>11</v>
      </c>
      <c r="G48" s="38"/>
      <c r="H48" s="39"/>
    </row>
    <row r="49" spans="1:8" s="2" customFormat="1" ht="16.8" customHeight="1">
      <c r="A49" s="38"/>
      <c r="B49" s="39"/>
      <c r="C49" s="240" t="s">
        <v>3</v>
      </c>
      <c r="D49" s="240" t="s">
        <v>336</v>
      </c>
      <c r="E49" s="19" t="s">
        <v>3</v>
      </c>
      <c r="F49" s="241">
        <v>17</v>
      </c>
      <c r="G49" s="38"/>
      <c r="H49" s="39"/>
    </row>
    <row r="50" spans="1:8" s="2" customFormat="1" ht="16.8" customHeight="1">
      <c r="A50" s="38"/>
      <c r="B50" s="39"/>
      <c r="C50" s="240" t="s">
        <v>3</v>
      </c>
      <c r="D50" s="240" t="s">
        <v>337</v>
      </c>
      <c r="E50" s="19" t="s">
        <v>3</v>
      </c>
      <c r="F50" s="241">
        <v>13.7</v>
      </c>
      <c r="G50" s="38"/>
      <c r="H50" s="39"/>
    </row>
    <row r="51" spans="1:8" s="2" customFormat="1" ht="16.8" customHeight="1">
      <c r="A51" s="38"/>
      <c r="B51" s="39"/>
      <c r="C51" s="240" t="s">
        <v>3</v>
      </c>
      <c r="D51" s="240" t="s">
        <v>338</v>
      </c>
      <c r="E51" s="19" t="s">
        <v>3</v>
      </c>
      <c r="F51" s="241">
        <v>4.2</v>
      </c>
      <c r="G51" s="38"/>
      <c r="H51" s="39"/>
    </row>
    <row r="52" spans="1:8" s="2" customFormat="1" ht="16.8" customHeight="1">
      <c r="A52" s="38"/>
      <c r="B52" s="39"/>
      <c r="C52" s="240" t="s">
        <v>3</v>
      </c>
      <c r="D52" s="240" t="s">
        <v>339</v>
      </c>
      <c r="E52" s="19" t="s">
        <v>3</v>
      </c>
      <c r="F52" s="241">
        <v>99.9</v>
      </c>
      <c r="G52" s="38"/>
      <c r="H52" s="39"/>
    </row>
    <row r="53" spans="1:8" s="2" customFormat="1" ht="16.8" customHeight="1">
      <c r="A53" s="38"/>
      <c r="B53" s="39"/>
      <c r="C53" s="240" t="s">
        <v>3</v>
      </c>
      <c r="D53" s="240" t="s">
        <v>340</v>
      </c>
      <c r="E53" s="19" t="s">
        <v>3</v>
      </c>
      <c r="F53" s="241">
        <v>6.6</v>
      </c>
      <c r="G53" s="38"/>
      <c r="H53" s="39"/>
    </row>
    <row r="54" spans="1:8" s="2" customFormat="1" ht="16.8" customHeight="1">
      <c r="A54" s="38"/>
      <c r="B54" s="39"/>
      <c r="C54" s="240" t="s">
        <v>3</v>
      </c>
      <c r="D54" s="240" t="s">
        <v>341</v>
      </c>
      <c r="E54" s="19" t="s">
        <v>3</v>
      </c>
      <c r="F54" s="241">
        <v>28</v>
      </c>
      <c r="G54" s="38"/>
      <c r="H54" s="39"/>
    </row>
    <row r="55" spans="1:8" s="2" customFormat="1" ht="16.8" customHeight="1">
      <c r="A55" s="38"/>
      <c r="B55" s="39"/>
      <c r="C55" s="240" t="s">
        <v>3</v>
      </c>
      <c r="D55" s="240" t="s">
        <v>342</v>
      </c>
      <c r="E55" s="19" t="s">
        <v>3</v>
      </c>
      <c r="F55" s="241">
        <v>17.6</v>
      </c>
      <c r="G55" s="38"/>
      <c r="H55" s="39"/>
    </row>
    <row r="56" spans="1:8" s="2" customFormat="1" ht="16.8" customHeight="1">
      <c r="A56" s="38"/>
      <c r="B56" s="39"/>
      <c r="C56" s="240" t="s">
        <v>3</v>
      </c>
      <c r="D56" s="240" t="s">
        <v>343</v>
      </c>
      <c r="E56" s="19" t="s">
        <v>3</v>
      </c>
      <c r="F56" s="241">
        <v>21.6</v>
      </c>
      <c r="G56" s="38"/>
      <c r="H56" s="39"/>
    </row>
    <row r="57" spans="1:8" s="2" customFormat="1" ht="16.8" customHeight="1">
      <c r="A57" s="38"/>
      <c r="B57" s="39"/>
      <c r="C57" s="240" t="s">
        <v>3</v>
      </c>
      <c r="D57" s="240" t="s">
        <v>344</v>
      </c>
      <c r="E57" s="19" t="s">
        <v>3</v>
      </c>
      <c r="F57" s="241">
        <v>17</v>
      </c>
      <c r="G57" s="38"/>
      <c r="H57" s="39"/>
    </row>
    <row r="58" spans="1:8" s="2" customFormat="1" ht="16.8" customHeight="1">
      <c r="A58" s="38"/>
      <c r="B58" s="39"/>
      <c r="C58" s="240" t="s">
        <v>3</v>
      </c>
      <c r="D58" s="240" t="s">
        <v>345</v>
      </c>
      <c r="E58" s="19" t="s">
        <v>3</v>
      </c>
      <c r="F58" s="241">
        <v>39.8</v>
      </c>
      <c r="G58" s="38"/>
      <c r="H58" s="39"/>
    </row>
    <row r="59" spans="1:8" s="2" customFormat="1" ht="16.8" customHeight="1">
      <c r="A59" s="38"/>
      <c r="B59" s="39"/>
      <c r="C59" s="240" t="s">
        <v>3</v>
      </c>
      <c r="D59" s="240" t="s">
        <v>346</v>
      </c>
      <c r="E59" s="19" t="s">
        <v>3</v>
      </c>
      <c r="F59" s="241">
        <v>39.8</v>
      </c>
      <c r="G59" s="38"/>
      <c r="H59" s="39"/>
    </row>
    <row r="60" spans="1:8" s="2" customFormat="1" ht="16.8" customHeight="1">
      <c r="A60" s="38"/>
      <c r="B60" s="39"/>
      <c r="C60" s="240" t="s">
        <v>3</v>
      </c>
      <c r="D60" s="240" t="s">
        <v>347</v>
      </c>
      <c r="E60" s="19" t="s">
        <v>3</v>
      </c>
      <c r="F60" s="241">
        <v>45</v>
      </c>
      <c r="G60" s="38"/>
      <c r="H60" s="39"/>
    </row>
    <row r="61" spans="1:8" s="2" customFormat="1" ht="16.8" customHeight="1">
      <c r="A61" s="38"/>
      <c r="B61" s="39"/>
      <c r="C61" s="240" t="s">
        <v>3</v>
      </c>
      <c r="D61" s="240" t="s">
        <v>348</v>
      </c>
      <c r="E61" s="19" t="s">
        <v>3</v>
      </c>
      <c r="F61" s="241">
        <v>27.7</v>
      </c>
      <c r="G61" s="38"/>
      <c r="H61" s="39"/>
    </row>
    <row r="62" spans="1:8" s="2" customFormat="1" ht="16.8" customHeight="1">
      <c r="A62" s="38"/>
      <c r="B62" s="39"/>
      <c r="C62" s="240" t="s">
        <v>308</v>
      </c>
      <c r="D62" s="240" t="s">
        <v>208</v>
      </c>
      <c r="E62" s="19" t="s">
        <v>3</v>
      </c>
      <c r="F62" s="241">
        <v>388.9</v>
      </c>
      <c r="G62" s="38"/>
      <c r="H62" s="39"/>
    </row>
    <row r="63" spans="1:8" s="2" customFormat="1" ht="16.8" customHeight="1">
      <c r="A63" s="38"/>
      <c r="B63" s="39"/>
      <c r="C63" s="242" t="s">
        <v>488</v>
      </c>
      <c r="D63" s="38"/>
      <c r="E63" s="38"/>
      <c r="F63" s="38"/>
      <c r="G63" s="38"/>
      <c r="H63" s="39"/>
    </row>
    <row r="64" spans="1:8" s="2" customFormat="1" ht="16.8" customHeight="1">
      <c r="A64" s="38"/>
      <c r="B64" s="39"/>
      <c r="C64" s="240" t="s">
        <v>214</v>
      </c>
      <c r="D64" s="240" t="s">
        <v>489</v>
      </c>
      <c r="E64" s="19" t="s">
        <v>181</v>
      </c>
      <c r="F64" s="241">
        <v>388.9</v>
      </c>
      <c r="G64" s="38"/>
      <c r="H64" s="39"/>
    </row>
    <row r="65" spans="1:8" s="2" customFormat="1" ht="16.8" customHeight="1">
      <c r="A65" s="38"/>
      <c r="B65" s="39"/>
      <c r="C65" s="240" t="s">
        <v>179</v>
      </c>
      <c r="D65" s="240" t="s">
        <v>490</v>
      </c>
      <c r="E65" s="19" t="s">
        <v>181</v>
      </c>
      <c r="F65" s="241">
        <v>388.9</v>
      </c>
      <c r="G65" s="38"/>
      <c r="H65" s="39"/>
    </row>
    <row r="66" spans="1:8" s="2" customFormat="1" ht="16.8" customHeight="1">
      <c r="A66" s="38"/>
      <c r="B66" s="39"/>
      <c r="C66" s="240" t="s">
        <v>210</v>
      </c>
      <c r="D66" s="240" t="s">
        <v>491</v>
      </c>
      <c r="E66" s="19" t="s">
        <v>181</v>
      </c>
      <c r="F66" s="241">
        <v>388.9</v>
      </c>
      <c r="G66" s="38"/>
      <c r="H66" s="39"/>
    </row>
    <row r="67" spans="1:8" s="2" customFormat="1" ht="16.8" customHeight="1">
      <c r="A67" s="38"/>
      <c r="B67" s="39"/>
      <c r="C67" s="240" t="s">
        <v>256</v>
      </c>
      <c r="D67" s="240" t="s">
        <v>492</v>
      </c>
      <c r="E67" s="19" t="s">
        <v>188</v>
      </c>
      <c r="F67" s="241">
        <v>972.25</v>
      </c>
      <c r="G67" s="38"/>
      <c r="H67" s="39"/>
    </row>
    <row r="68" spans="1:8" s="2" customFormat="1" ht="16.8" customHeight="1">
      <c r="A68" s="38"/>
      <c r="B68" s="39"/>
      <c r="C68" s="240" t="s">
        <v>288</v>
      </c>
      <c r="D68" s="240" t="s">
        <v>493</v>
      </c>
      <c r="E68" s="19" t="s">
        <v>181</v>
      </c>
      <c r="F68" s="241">
        <v>388.9</v>
      </c>
      <c r="G68" s="38"/>
      <c r="H68" s="39"/>
    </row>
    <row r="69" spans="1:8" s="2" customFormat="1" ht="16.8" customHeight="1">
      <c r="A69" s="38"/>
      <c r="B69" s="39"/>
      <c r="C69" s="240" t="s">
        <v>299</v>
      </c>
      <c r="D69" s="240" t="s">
        <v>494</v>
      </c>
      <c r="E69" s="19" t="s">
        <v>181</v>
      </c>
      <c r="F69" s="241">
        <v>388.9</v>
      </c>
      <c r="G69" s="38"/>
      <c r="H69" s="39"/>
    </row>
    <row r="70" spans="1:8" s="2" customFormat="1" ht="16.8" customHeight="1">
      <c r="A70" s="38"/>
      <c r="B70" s="39"/>
      <c r="C70" s="236" t="s">
        <v>310</v>
      </c>
      <c r="D70" s="237" t="s">
        <v>310</v>
      </c>
      <c r="E70" s="238" t="s">
        <v>3</v>
      </c>
      <c r="F70" s="239">
        <v>273.1</v>
      </c>
      <c r="G70" s="38"/>
      <c r="H70" s="39"/>
    </row>
    <row r="71" spans="1:8" s="2" customFormat="1" ht="16.8" customHeight="1">
      <c r="A71" s="38"/>
      <c r="B71" s="39"/>
      <c r="C71" s="240" t="s">
        <v>3</v>
      </c>
      <c r="D71" s="240" t="s">
        <v>371</v>
      </c>
      <c r="E71" s="19" t="s">
        <v>3</v>
      </c>
      <c r="F71" s="241">
        <v>11.8</v>
      </c>
      <c r="G71" s="38"/>
      <c r="H71" s="39"/>
    </row>
    <row r="72" spans="1:8" s="2" customFormat="1" ht="16.8" customHeight="1">
      <c r="A72" s="38"/>
      <c r="B72" s="39"/>
      <c r="C72" s="240" t="s">
        <v>3</v>
      </c>
      <c r="D72" s="240" t="s">
        <v>372</v>
      </c>
      <c r="E72" s="19" t="s">
        <v>3</v>
      </c>
      <c r="F72" s="241">
        <v>13.7</v>
      </c>
      <c r="G72" s="38"/>
      <c r="H72" s="39"/>
    </row>
    <row r="73" spans="1:8" s="2" customFormat="1" ht="16.8" customHeight="1">
      <c r="A73" s="38"/>
      <c r="B73" s="39"/>
      <c r="C73" s="240" t="s">
        <v>3</v>
      </c>
      <c r="D73" s="240" t="s">
        <v>373</v>
      </c>
      <c r="E73" s="19" t="s">
        <v>3</v>
      </c>
      <c r="F73" s="241">
        <v>12.9</v>
      </c>
      <c r="G73" s="38"/>
      <c r="H73" s="39"/>
    </row>
    <row r="74" spans="1:8" s="2" customFormat="1" ht="16.8" customHeight="1">
      <c r="A74" s="38"/>
      <c r="B74" s="39"/>
      <c r="C74" s="240" t="s">
        <v>3</v>
      </c>
      <c r="D74" s="240" t="s">
        <v>374</v>
      </c>
      <c r="E74" s="19" t="s">
        <v>3</v>
      </c>
      <c r="F74" s="241">
        <v>7.7</v>
      </c>
      <c r="G74" s="38"/>
      <c r="H74" s="39"/>
    </row>
    <row r="75" spans="1:8" s="2" customFormat="1" ht="16.8" customHeight="1">
      <c r="A75" s="38"/>
      <c r="B75" s="39"/>
      <c r="C75" s="240" t="s">
        <v>3</v>
      </c>
      <c r="D75" s="240" t="s">
        <v>375</v>
      </c>
      <c r="E75" s="19" t="s">
        <v>3</v>
      </c>
      <c r="F75" s="241">
        <v>48</v>
      </c>
      <c r="G75" s="38"/>
      <c r="H75" s="39"/>
    </row>
    <row r="76" spans="1:8" s="2" customFormat="1" ht="16.8" customHeight="1">
      <c r="A76" s="38"/>
      <c r="B76" s="39"/>
      <c r="C76" s="240" t="s">
        <v>3</v>
      </c>
      <c r="D76" s="240" t="s">
        <v>376</v>
      </c>
      <c r="E76" s="19" t="s">
        <v>3</v>
      </c>
      <c r="F76" s="241">
        <v>6.1</v>
      </c>
      <c r="G76" s="38"/>
      <c r="H76" s="39"/>
    </row>
    <row r="77" spans="1:8" s="2" customFormat="1" ht="16.8" customHeight="1">
      <c r="A77" s="38"/>
      <c r="B77" s="39"/>
      <c r="C77" s="240" t="s">
        <v>3</v>
      </c>
      <c r="D77" s="240" t="s">
        <v>377</v>
      </c>
      <c r="E77" s="19" t="s">
        <v>3</v>
      </c>
      <c r="F77" s="241">
        <v>19.1</v>
      </c>
      <c r="G77" s="38"/>
      <c r="H77" s="39"/>
    </row>
    <row r="78" spans="1:8" s="2" customFormat="1" ht="16.8" customHeight="1">
      <c r="A78" s="38"/>
      <c r="B78" s="39"/>
      <c r="C78" s="240" t="s">
        <v>3</v>
      </c>
      <c r="D78" s="240" t="s">
        <v>378</v>
      </c>
      <c r="E78" s="19" t="s">
        <v>3</v>
      </c>
      <c r="F78" s="241">
        <v>14</v>
      </c>
      <c r="G78" s="38"/>
      <c r="H78" s="39"/>
    </row>
    <row r="79" spans="1:8" s="2" customFormat="1" ht="16.8" customHeight="1">
      <c r="A79" s="38"/>
      <c r="B79" s="39"/>
      <c r="C79" s="240" t="s">
        <v>3</v>
      </c>
      <c r="D79" s="240" t="s">
        <v>379</v>
      </c>
      <c r="E79" s="19" t="s">
        <v>3</v>
      </c>
      <c r="F79" s="241">
        <v>15.4</v>
      </c>
      <c r="G79" s="38"/>
      <c r="H79" s="39"/>
    </row>
    <row r="80" spans="1:8" s="2" customFormat="1" ht="16.8" customHeight="1">
      <c r="A80" s="38"/>
      <c r="B80" s="39"/>
      <c r="C80" s="240" t="s">
        <v>3</v>
      </c>
      <c r="D80" s="240" t="s">
        <v>380</v>
      </c>
      <c r="E80" s="19" t="s">
        <v>3</v>
      </c>
      <c r="F80" s="241">
        <v>15.8</v>
      </c>
      <c r="G80" s="38"/>
      <c r="H80" s="39"/>
    </row>
    <row r="81" spans="1:8" s="2" customFormat="1" ht="16.8" customHeight="1">
      <c r="A81" s="38"/>
      <c r="B81" s="39"/>
      <c r="C81" s="240" t="s">
        <v>3</v>
      </c>
      <c r="D81" s="240" t="s">
        <v>381</v>
      </c>
      <c r="E81" s="19" t="s">
        <v>3</v>
      </c>
      <c r="F81" s="241">
        <v>22.8</v>
      </c>
      <c r="G81" s="38"/>
      <c r="H81" s="39"/>
    </row>
    <row r="82" spans="1:8" s="2" customFormat="1" ht="16.8" customHeight="1">
      <c r="A82" s="38"/>
      <c r="B82" s="39"/>
      <c r="C82" s="240" t="s">
        <v>3</v>
      </c>
      <c r="D82" s="240" t="s">
        <v>382</v>
      </c>
      <c r="E82" s="19" t="s">
        <v>3</v>
      </c>
      <c r="F82" s="241">
        <v>22.8</v>
      </c>
      <c r="G82" s="38"/>
      <c r="H82" s="39"/>
    </row>
    <row r="83" spans="1:8" s="2" customFormat="1" ht="16.8" customHeight="1">
      <c r="A83" s="38"/>
      <c r="B83" s="39"/>
      <c r="C83" s="240" t="s">
        <v>3</v>
      </c>
      <c r="D83" s="240" t="s">
        <v>383</v>
      </c>
      <c r="E83" s="19" t="s">
        <v>3</v>
      </c>
      <c r="F83" s="241">
        <v>25.2</v>
      </c>
      <c r="G83" s="38"/>
      <c r="H83" s="39"/>
    </row>
    <row r="84" spans="1:8" s="2" customFormat="1" ht="16.8" customHeight="1">
      <c r="A84" s="38"/>
      <c r="B84" s="39"/>
      <c r="C84" s="240" t="s">
        <v>3</v>
      </c>
      <c r="D84" s="240" t="s">
        <v>384</v>
      </c>
      <c r="E84" s="19" t="s">
        <v>3</v>
      </c>
      <c r="F84" s="241">
        <v>37.8</v>
      </c>
      <c r="G84" s="38"/>
      <c r="H84" s="39"/>
    </row>
    <row r="85" spans="1:8" s="2" customFormat="1" ht="16.8" customHeight="1">
      <c r="A85" s="38"/>
      <c r="B85" s="39"/>
      <c r="C85" s="240" t="s">
        <v>310</v>
      </c>
      <c r="D85" s="240" t="s">
        <v>208</v>
      </c>
      <c r="E85" s="19" t="s">
        <v>3</v>
      </c>
      <c r="F85" s="241">
        <v>273.1</v>
      </c>
      <c r="G85" s="38"/>
      <c r="H85" s="39"/>
    </row>
    <row r="86" spans="1:8" s="2" customFormat="1" ht="16.8" customHeight="1">
      <c r="A86" s="38"/>
      <c r="B86" s="39"/>
      <c r="C86" s="242" t="s">
        <v>488</v>
      </c>
      <c r="D86" s="38"/>
      <c r="E86" s="38"/>
      <c r="F86" s="38"/>
      <c r="G86" s="38"/>
      <c r="H86" s="39"/>
    </row>
    <row r="87" spans="1:8" s="2" customFormat="1" ht="16.8" customHeight="1">
      <c r="A87" s="38"/>
      <c r="B87" s="39"/>
      <c r="C87" s="240" t="s">
        <v>261</v>
      </c>
      <c r="D87" s="240" t="s">
        <v>495</v>
      </c>
      <c r="E87" s="19" t="s">
        <v>188</v>
      </c>
      <c r="F87" s="241">
        <v>273.1</v>
      </c>
      <c r="G87" s="38"/>
      <c r="H87" s="39"/>
    </row>
    <row r="88" spans="1:8" s="2" customFormat="1" ht="16.8" customHeight="1">
      <c r="A88" s="38"/>
      <c r="B88" s="39"/>
      <c r="C88" s="240" t="s">
        <v>186</v>
      </c>
      <c r="D88" s="240" t="s">
        <v>496</v>
      </c>
      <c r="E88" s="19" t="s">
        <v>188</v>
      </c>
      <c r="F88" s="241">
        <v>273.1</v>
      </c>
      <c r="G88" s="38"/>
      <c r="H88" s="39"/>
    </row>
    <row r="89" spans="1:8" s="2" customFormat="1" ht="16.8" customHeight="1">
      <c r="A89" s="38"/>
      <c r="B89" s="39"/>
      <c r="C89" s="240" t="s">
        <v>273</v>
      </c>
      <c r="D89" s="240" t="s">
        <v>497</v>
      </c>
      <c r="E89" s="19" t="s">
        <v>188</v>
      </c>
      <c r="F89" s="241">
        <v>273.1</v>
      </c>
      <c r="G89" s="38"/>
      <c r="H89" s="39"/>
    </row>
    <row r="90" spans="1:8" s="2" customFormat="1" ht="16.8" customHeight="1">
      <c r="A90" s="38"/>
      <c r="B90" s="39"/>
      <c r="C90" s="240" t="s">
        <v>191</v>
      </c>
      <c r="D90" s="240" t="s">
        <v>192</v>
      </c>
      <c r="E90" s="19" t="s">
        <v>188</v>
      </c>
      <c r="F90" s="241">
        <v>278.562</v>
      </c>
      <c r="G90" s="38"/>
      <c r="H90" s="39"/>
    </row>
    <row r="91" spans="1:8" s="2" customFormat="1" ht="16.8" customHeight="1">
      <c r="A91" s="38"/>
      <c r="B91" s="39"/>
      <c r="C91" s="236" t="s">
        <v>91</v>
      </c>
      <c r="D91" s="237" t="s">
        <v>91</v>
      </c>
      <c r="E91" s="238" t="s">
        <v>3</v>
      </c>
      <c r="F91" s="239">
        <v>0</v>
      </c>
      <c r="G91" s="38"/>
      <c r="H91" s="39"/>
    </row>
    <row r="92" spans="1:8" s="2" customFormat="1" ht="26.4" customHeight="1">
      <c r="A92" s="38"/>
      <c r="B92" s="39"/>
      <c r="C92" s="235" t="s">
        <v>499</v>
      </c>
      <c r="D92" s="235" t="s">
        <v>87</v>
      </c>
      <c r="E92" s="38"/>
      <c r="F92" s="38"/>
      <c r="G92" s="38"/>
      <c r="H92" s="39"/>
    </row>
    <row r="93" spans="1:8" s="2" customFormat="1" ht="16.8" customHeight="1">
      <c r="A93" s="38"/>
      <c r="B93" s="39"/>
      <c r="C93" s="236" t="s">
        <v>89</v>
      </c>
      <c r="D93" s="237" t="s">
        <v>89</v>
      </c>
      <c r="E93" s="238" t="s">
        <v>3</v>
      </c>
      <c r="F93" s="239">
        <v>0</v>
      </c>
      <c r="G93" s="38"/>
      <c r="H93" s="39"/>
    </row>
    <row r="94" spans="1:8" s="2" customFormat="1" ht="16.8" customHeight="1">
      <c r="A94" s="38"/>
      <c r="B94" s="39"/>
      <c r="C94" s="236" t="s">
        <v>393</v>
      </c>
      <c r="D94" s="237" t="s">
        <v>393</v>
      </c>
      <c r="E94" s="238" t="s">
        <v>3</v>
      </c>
      <c r="F94" s="239">
        <v>574.29</v>
      </c>
      <c r="G94" s="38"/>
      <c r="H94" s="39"/>
    </row>
    <row r="95" spans="1:8" s="2" customFormat="1" ht="16.8" customHeight="1">
      <c r="A95" s="38"/>
      <c r="B95" s="39"/>
      <c r="C95" s="240" t="s">
        <v>3</v>
      </c>
      <c r="D95" s="240" t="s">
        <v>424</v>
      </c>
      <c r="E95" s="19" t="s">
        <v>3</v>
      </c>
      <c r="F95" s="241">
        <v>130.4</v>
      </c>
      <c r="G95" s="38"/>
      <c r="H95" s="39"/>
    </row>
    <row r="96" spans="1:8" s="2" customFormat="1" ht="16.8" customHeight="1">
      <c r="A96" s="38"/>
      <c r="B96" s="39"/>
      <c r="C96" s="240" t="s">
        <v>3</v>
      </c>
      <c r="D96" s="240" t="s">
        <v>425</v>
      </c>
      <c r="E96" s="19" t="s">
        <v>3</v>
      </c>
      <c r="F96" s="241">
        <v>79.14</v>
      </c>
      <c r="G96" s="38"/>
      <c r="H96" s="39"/>
    </row>
    <row r="97" spans="1:8" s="2" customFormat="1" ht="16.8" customHeight="1">
      <c r="A97" s="38"/>
      <c r="B97" s="39"/>
      <c r="C97" s="240" t="s">
        <v>3</v>
      </c>
      <c r="D97" s="240" t="s">
        <v>426</v>
      </c>
      <c r="E97" s="19" t="s">
        <v>3</v>
      </c>
      <c r="F97" s="241">
        <v>17.9</v>
      </c>
      <c r="G97" s="38"/>
      <c r="H97" s="39"/>
    </row>
    <row r="98" spans="1:8" s="2" customFormat="1" ht="16.8" customHeight="1">
      <c r="A98" s="38"/>
      <c r="B98" s="39"/>
      <c r="C98" s="240" t="s">
        <v>3</v>
      </c>
      <c r="D98" s="240" t="s">
        <v>427</v>
      </c>
      <c r="E98" s="19" t="s">
        <v>3</v>
      </c>
      <c r="F98" s="241">
        <v>21.86</v>
      </c>
      <c r="G98" s="38"/>
      <c r="H98" s="39"/>
    </row>
    <row r="99" spans="1:8" s="2" customFormat="1" ht="16.8" customHeight="1">
      <c r="A99" s="38"/>
      <c r="B99" s="39"/>
      <c r="C99" s="240" t="s">
        <v>3</v>
      </c>
      <c r="D99" s="240" t="s">
        <v>428</v>
      </c>
      <c r="E99" s="19" t="s">
        <v>3</v>
      </c>
      <c r="F99" s="241">
        <v>18.68</v>
      </c>
      <c r="G99" s="38"/>
      <c r="H99" s="39"/>
    </row>
    <row r="100" spans="1:8" s="2" customFormat="1" ht="16.8" customHeight="1">
      <c r="A100" s="38"/>
      <c r="B100" s="39"/>
      <c r="C100" s="240" t="s">
        <v>3</v>
      </c>
      <c r="D100" s="240" t="s">
        <v>429</v>
      </c>
      <c r="E100" s="19" t="s">
        <v>3</v>
      </c>
      <c r="F100" s="241">
        <v>21.69</v>
      </c>
      <c r="G100" s="38"/>
      <c r="H100" s="39"/>
    </row>
    <row r="101" spans="1:8" s="2" customFormat="1" ht="16.8" customHeight="1">
      <c r="A101" s="38"/>
      <c r="B101" s="39"/>
      <c r="C101" s="240" t="s">
        <v>3</v>
      </c>
      <c r="D101" s="240" t="s">
        <v>430</v>
      </c>
      <c r="E101" s="19" t="s">
        <v>3</v>
      </c>
      <c r="F101" s="241">
        <v>21.62</v>
      </c>
      <c r="G101" s="38"/>
      <c r="H101" s="39"/>
    </row>
    <row r="102" spans="1:8" s="2" customFormat="1" ht="16.8" customHeight="1">
      <c r="A102" s="38"/>
      <c r="B102" s="39"/>
      <c r="C102" s="240" t="s">
        <v>3</v>
      </c>
      <c r="D102" s="240" t="s">
        <v>431</v>
      </c>
      <c r="E102" s="19" t="s">
        <v>3</v>
      </c>
      <c r="F102" s="241">
        <v>21.69</v>
      </c>
      <c r="G102" s="38"/>
      <c r="H102" s="39"/>
    </row>
    <row r="103" spans="1:8" s="2" customFormat="1" ht="16.8" customHeight="1">
      <c r="A103" s="38"/>
      <c r="B103" s="39"/>
      <c r="C103" s="240" t="s">
        <v>3</v>
      </c>
      <c r="D103" s="240" t="s">
        <v>432</v>
      </c>
      <c r="E103" s="19" t="s">
        <v>3</v>
      </c>
      <c r="F103" s="241">
        <v>21.62</v>
      </c>
      <c r="G103" s="38"/>
      <c r="H103" s="39"/>
    </row>
    <row r="104" spans="1:8" s="2" customFormat="1" ht="16.8" customHeight="1">
      <c r="A104" s="38"/>
      <c r="B104" s="39"/>
      <c r="C104" s="240" t="s">
        <v>3</v>
      </c>
      <c r="D104" s="240" t="s">
        <v>433</v>
      </c>
      <c r="E104" s="19" t="s">
        <v>3</v>
      </c>
      <c r="F104" s="241">
        <v>21.5</v>
      </c>
      <c r="G104" s="38"/>
      <c r="H104" s="39"/>
    </row>
    <row r="105" spans="1:8" s="2" customFormat="1" ht="16.8" customHeight="1">
      <c r="A105" s="38"/>
      <c r="B105" s="39"/>
      <c r="C105" s="240" t="s">
        <v>3</v>
      </c>
      <c r="D105" s="240" t="s">
        <v>434</v>
      </c>
      <c r="E105" s="19" t="s">
        <v>3</v>
      </c>
      <c r="F105" s="241">
        <v>21.35</v>
      </c>
      <c r="G105" s="38"/>
      <c r="H105" s="39"/>
    </row>
    <row r="106" spans="1:8" s="2" customFormat="1" ht="16.8" customHeight="1">
      <c r="A106" s="38"/>
      <c r="B106" s="39"/>
      <c r="C106" s="240" t="s">
        <v>3</v>
      </c>
      <c r="D106" s="240" t="s">
        <v>435</v>
      </c>
      <c r="E106" s="19" t="s">
        <v>3</v>
      </c>
      <c r="F106" s="241">
        <v>32.46</v>
      </c>
      <c r="G106" s="38"/>
      <c r="H106" s="39"/>
    </row>
    <row r="107" spans="1:8" s="2" customFormat="1" ht="16.8" customHeight="1">
      <c r="A107" s="38"/>
      <c r="B107" s="39"/>
      <c r="C107" s="240" t="s">
        <v>3</v>
      </c>
      <c r="D107" s="240" t="s">
        <v>436</v>
      </c>
      <c r="E107" s="19" t="s">
        <v>3</v>
      </c>
      <c r="F107" s="241">
        <v>21.65</v>
      </c>
      <c r="G107" s="38"/>
      <c r="H107" s="39"/>
    </row>
    <row r="108" spans="1:8" s="2" customFormat="1" ht="16.8" customHeight="1">
      <c r="A108" s="38"/>
      <c r="B108" s="39"/>
      <c r="C108" s="240" t="s">
        <v>3</v>
      </c>
      <c r="D108" s="240" t="s">
        <v>437</v>
      </c>
      <c r="E108" s="19" t="s">
        <v>3</v>
      </c>
      <c r="F108" s="241">
        <v>21.69</v>
      </c>
      <c r="G108" s="38"/>
      <c r="H108" s="39"/>
    </row>
    <row r="109" spans="1:8" s="2" customFormat="1" ht="16.8" customHeight="1">
      <c r="A109" s="38"/>
      <c r="B109" s="39"/>
      <c r="C109" s="240" t="s">
        <v>3</v>
      </c>
      <c r="D109" s="240" t="s">
        <v>438</v>
      </c>
      <c r="E109" s="19" t="s">
        <v>3</v>
      </c>
      <c r="F109" s="241">
        <v>21.62</v>
      </c>
      <c r="G109" s="38"/>
      <c r="H109" s="39"/>
    </row>
    <row r="110" spans="1:8" s="2" customFormat="1" ht="16.8" customHeight="1">
      <c r="A110" s="38"/>
      <c r="B110" s="39"/>
      <c r="C110" s="240" t="s">
        <v>3</v>
      </c>
      <c r="D110" s="240" t="s">
        <v>439</v>
      </c>
      <c r="E110" s="19" t="s">
        <v>3</v>
      </c>
      <c r="F110" s="241">
        <v>21.69</v>
      </c>
      <c r="G110" s="38"/>
      <c r="H110" s="39"/>
    </row>
    <row r="111" spans="1:8" s="2" customFormat="1" ht="16.8" customHeight="1">
      <c r="A111" s="38"/>
      <c r="B111" s="39"/>
      <c r="C111" s="240" t="s">
        <v>3</v>
      </c>
      <c r="D111" s="240" t="s">
        <v>440</v>
      </c>
      <c r="E111" s="19" t="s">
        <v>3</v>
      </c>
      <c r="F111" s="241">
        <v>21.26</v>
      </c>
      <c r="G111" s="38"/>
      <c r="H111" s="39"/>
    </row>
    <row r="112" spans="1:8" s="2" customFormat="1" ht="16.8" customHeight="1">
      <c r="A112" s="38"/>
      <c r="B112" s="39"/>
      <c r="C112" s="240" t="s">
        <v>3</v>
      </c>
      <c r="D112" s="240" t="s">
        <v>441</v>
      </c>
      <c r="E112" s="19" t="s">
        <v>3</v>
      </c>
      <c r="F112" s="241">
        <v>18.39</v>
      </c>
      <c r="G112" s="38"/>
      <c r="H112" s="39"/>
    </row>
    <row r="113" spans="1:8" s="2" customFormat="1" ht="16.8" customHeight="1">
      <c r="A113" s="38"/>
      <c r="B113" s="39"/>
      <c r="C113" s="240" t="s">
        <v>3</v>
      </c>
      <c r="D113" s="240" t="s">
        <v>442</v>
      </c>
      <c r="E113" s="19" t="s">
        <v>3</v>
      </c>
      <c r="F113" s="241">
        <v>18.08</v>
      </c>
      <c r="G113" s="38"/>
      <c r="H113" s="39"/>
    </row>
    <row r="114" spans="1:8" s="2" customFormat="1" ht="16.8" customHeight="1">
      <c r="A114" s="38"/>
      <c r="B114" s="39"/>
      <c r="C114" s="240" t="s">
        <v>393</v>
      </c>
      <c r="D114" s="240" t="s">
        <v>208</v>
      </c>
      <c r="E114" s="19" t="s">
        <v>3</v>
      </c>
      <c r="F114" s="241">
        <v>574.29</v>
      </c>
      <c r="G114" s="38"/>
      <c r="H114" s="39"/>
    </row>
    <row r="115" spans="1:8" s="2" customFormat="1" ht="16.8" customHeight="1">
      <c r="A115" s="38"/>
      <c r="B115" s="39"/>
      <c r="C115" s="242" t="s">
        <v>488</v>
      </c>
      <c r="D115" s="38"/>
      <c r="E115" s="38"/>
      <c r="F115" s="38"/>
      <c r="G115" s="38"/>
      <c r="H115" s="39"/>
    </row>
    <row r="116" spans="1:8" s="2" customFormat="1" ht="16.8" customHeight="1">
      <c r="A116" s="38"/>
      <c r="B116" s="39"/>
      <c r="C116" s="240" t="s">
        <v>214</v>
      </c>
      <c r="D116" s="240" t="s">
        <v>489</v>
      </c>
      <c r="E116" s="19" t="s">
        <v>181</v>
      </c>
      <c r="F116" s="241">
        <v>574.29</v>
      </c>
      <c r="G116" s="38"/>
      <c r="H116" s="39"/>
    </row>
    <row r="117" spans="1:8" s="2" customFormat="1" ht="16.8" customHeight="1">
      <c r="A117" s="38"/>
      <c r="B117" s="39"/>
      <c r="C117" s="240" t="s">
        <v>179</v>
      </c>
      <c r="D117" s="240" t="s">
        <v>490</v>
      </c>
      <c r="E117" s="19" t="s">
        <v>181</v>
      </c>
      <c r="F117" s="241">
        <v>574.29</v>
      </c>
      <c r="G117" s="38"/>
      <c r="H117" s="39"/>
    </row>
    <row r="118" spans="1:8" s="2" customFormat="1" ht="16.8" customHeight="1">
      <c r="A118" s="38"/>
      <c r="B118" s="39"/>
      <c r="C118" s="240" t="s">
        <v>210</v>
      </c>
      <c r="D118" s="240" t="s">
        <v>491</v>
      </c>
      <c r="E118" s="19" t="s">
        <v>181</v>
      </c>
      <c r="F118" s="241">
        <v>574.29</v>
      </c>
      <c r="G118" s="38"/>
      <c r="H118" s="39"/>
    </row>
    <row r="119" spans="1:8" s="2" customFormat="1" ht="16.8" customHeight="1">
      <c r="A119" s="38"/>
      <c r="B119" s="39"/>
      <c r="C119" s="240" t="s">
        <v>226</v>
      </c>
      <c r="D119" s="240" t="s">
        <v>500</v>
      </c>
      <c r="E119" s="19" t="s">
        <v>181</v>
      </c>
      <c r="F119" s="241">
        <v>574.29</v>
      </c>
      <c r="G119" s="38"/>
      <c r="H119" s="39"/>
    </row>
    <row r="120" spans="1:8" s="2" customFormat="1" ht="16.8" customHeight="1">
      <c r="A120" s="38"/>
      <c r="B120" s="39"/>
      <c r="C120" s="240" t="s">
        <v>256</v>
      </c>
      <c r="D120" s="240" t="s">
        <v>492</v>
      </c>
      <c r="E120" s="19" t="s">
        <v>188</v>
      </c>
      <c r="F120" s="241">
        <v>1435.725</v>
      </c>
      <c r="G120" s="38"/>
      <c r="H120" s="39"/>
    </row>
    <row r="121" spans="1:8" s="2" customFormat="1" ht="16.8" customHeight="1">
      <c r="A121" s="38"/>
      <c r="B121" s="39"/>
      <c r="C121" s="240" t="s">
        <v>288</v>
      </c>
      <c r="D121" s="240" t="s">
        <v>493</v>
      </c>
      <c r="E121" s="19" t="s">
        <v>181</v>
      </c>
      <c r="F121" s="241">
        <v>574.29</v>
      </c>
      <c r="G121" s="38"/>
      <c r="H121" s="39"/>
    </row>
    <row r="122" spans="1:8" s="2" customFormat="1" ht="16.8" customHeight="1">
      <c r="A122" s="38"/>
      <c r="B122" s="39"/>
      <c r="C122" s="240" t="s">
        <v>299</v>
      </c>
      <c r="D122" s="240" t="s">
        <v>494</v>
      </c>
      <c r="E122" s="19" t="s">
        <v>181</v>
      </c>
      <c r="F122" s="241">
        <v>574.29</v>
      </c>
      <c r="G122" s="38"/>
      <c r="H122" s="39"/>
    </row>
    <row r="123" spans="1:8" s="2" customFormat="1" ht="16.8" customHeight="1">
      <c r="A123" s="38"/>
      <c r="B123" s="39"/>
      <c r="C123" s="240" t="s">
        <v>229</v>
      </c>
      <c r="D123" s="240" t="s">
        <v>230</v>
      </c>
      <c r="E123" s="19" t="s">
        <v>181</v>
      </c>
      <c r="F123" s="241">
        <v>790.6</v>
      </c>
      <c r="G123" s="38"/>
      <c r="H123" s="39"/>
    </row>
    <row r="124" spans="1:8" s="2" customFormat="1" ht="16.8" customHeight="1">
      <c r="A124" s="38"/>
      <c r="B124" s="39"/>
      <c r="C124" s="236" t="s">
        <v>308</v>
      </c>
      <c r="D124" s="237" t="s">
        <v>308</v>
      </c>
      <c r="E124" s="238" t="s">
        <v>3</v>
      </c>
      <c r="F124" s="239">
        <v>0</v>
      </c>
      <c r="G124" s="38"/>
      <c r="H124" s="39"/>
    </row>
    <row r="125" spans="1:8" s="2" customFormat="1" ht="16.8" customHeight="1">
      <c r="A125" s="38"/>
      <c r="B125" s="39"/>
      <c r="C125" s="236" t="s">
        <v>310</v>
      </c>
      <c r="D125" s="237" t="s">
        <v>310</v>
      </c>
      <c r="E125" s="238" t="s">
        <v>3</v>
      </c>
      <c r="F125" s="239">
        <v>0</v>
      </c>
      <c r="G125" s="38"/>
      <c r="H125" s="39"/>
    </row>
    <row r="126" spans="1:8" s="2" customFormat="1" ht="16.8" customHeight="1">
      <c r="A126" s="38"/>
      <c r="B126" s="39"/>
      <c r="C126" s="236" t="s">
        <v>91</v>
      </c>
      <c r="D126" s="237" t="s">
        <v>91</v>
      </c>
      <c r="E126" s="238" t="s">
        <v>3</v>
      </c>
      <c r="F126" s="239">
        <v>0</v>
      </c>
      <c r="G126" s="38"/>
      <c r="H126" s="39"/>
    </row>
    <row r="127" spans="1:8" s="2" customFormat="1" ht="16.8" customHeight="1">
      <c r="A127" s="38"/>
      <c r="B127" s="39"/>
      <c r="C127" s="236" t="s">
        <v>395</v>
      </c>
      <c r="D127" s="237" t="s">
        <v>395</v>
      </c>
      <c r="E127" s="238" t="s">
        <v>3</v>
      </c>
      <c r="F127" s="239">
        <v>527.32</v>
      </c>
      <c r="G127" s="38"/>
      <c r="H127" s="39"/>
    </row>
    <row r="128" spans="1:8" s="2" customFormat="1" ht="16.8" customHeight="1">
      <c r="A128" s="38"/>
      <c r="B128" s="39"/>
      <c r="C128" s="240" t="s">
        <v>3</v>
      </c>
      <c r="D128" s="240" t="s">
        <v>447</v>
      </c>
      <c r="E128" s="19" t="s">
        <v>3</v>
      </c>
      <c r="F128" s="241">
        <v>100.44</v>
      </c>
      <c r="G128" s="38"/>
      <c r="H128" s="39"/>
    </row>
    <row r="129" spans="1:8" s="2" customFormat="1" ht="16.8" customHeight="1">
      <c r="A129" s="38"/>
      <c r="B129" s="39"/>
      <c r="C129" s="240" t="s">
        <v>3</v>
      </c>
      <c r="D129" s="240" t="s">
        <v>448</v>
      </c>
      <c r="E129" s="19" t="s">
        <v>3</v>
      </c>
      <c r="F129" s="241">
        <v>75.83</v>
      </c>
      <c r="G129" s="38"/>
      <c r="H129" s="39"/>
    </row>
    <row r="130" spans="1:8" s="2" customFormat="1" ht="16.8" customHeight="1">
      <c r="A130" s="38"/>
      <c r="B130" s="39"/>
      <c r="C130" s="240" t="s">
        <v>3</v>
      </c>
      <c r="D130" s="240" t="s">
        <v>449</v>
      </c>
      <c r="E130" s="19" t="s">
        <v>3</v>
      </c>
      <c r="F130" s="241">
        <v>20.05</v>
      </c>
      <c r="G130" s="38"/>
      <c r="H130" s="39"/>
    </row>
    <row r="131" spans="1:8" s="2" customFormat="1" ht="16.8" customHeight="1">
      <c r="A131" s="38"/>
      <c r="B131" s="39"/>
      <c r="C131" s="240" t="s">
        <v>3</v>
      </c>
      <c r="D131" s="240" t="s">
        <v>450</v>
      </c>
      <c r="E131" s="19" t="s">
        <v>3</v>
      </c>
      <c r="F131" s="241">
        <v>18.75</v>
      </c>
      <c r="G131" s="38"/>
      <c r="H131" s="39"/>
    </row>
    <row r="132" spans="1:8" s="2" customFormat="1" ht="16.8" customHeight="1">
      <c r="A132" s="38"/>
      <c r="B132" s="39"/>
      <c r="C132" s="240" t="s">
        <v>3</v>
      </c>
      <c r="D132" s="240" t="s">
        <v>451</v>
      </c>
      <c r="E132" s="19" t="s">
        <v>3</v>
      </c>
      <c r="F132" s="241">
        <v>19.69</v>
      </c>
      <c r="G132" s="38"/>
      <c r="H132" s="39"/>
    </row>
    <row r="133" spans="1:8" s="2" customFormat="1" ht="16.8" customHeight="1">
      <c r="A133" s="38"/>
      <c r="B133" s="39"/>
      <c r="C133" s="240" t="s">
        <v>3</v>
      </c>
      <c r="D133" s="240" t="s">
        <v>452</v>
      </c>
      <c r="E133" s="19" t="s">
        <v>3</v>
      </c>
      <c r="F133" s="241">
        <v>21</v>
      </c>
      <c r="G133" s="38"/>
      <c r="H133" s="39"/>
    </row>
    <row r="134" spans="1:8" s="2" customFormat="1" ht="16.8" customHeight="1">
      <c r="A134" s="38"/>
      <c r="B134" s="39"/>
      <c r="C134" s="240" t="s">
        <v>3</v>
      </c>
      <c r="D134" s="240" t="s">
        <v>453</v>
      </c>
      <c r="E134" s="19" t="s">
        <v>3</v>
      </c>
      <c r="F134" s="241">
        <v>21</v>
      </c>
      <c r="G134" s="38"/>
      <c r="H134" s="39"/>
    </row>
    <row r="135" spans="1:8" s="2" customFormat="1" ht="16.8" customHeight="1">
      <c r="A135" s="38"/>
      <c r="B135" s="39"/>
      <c r="C135" s="240" t="s">
        <v>3</v>
      </c>
      <c r="D135" s="240" t="s">
        <v>454</v>
      </c>
      <c r="E135" s="19" t="s">
        <v>3</v>
      </c>
      <c r="F135" s="241">
        <v>21</v>
      </c>
      <c r="G135" s="38"/>
      <c r="H135" s="39"/>
    </row>
    <row r="136" spans="1:8" s="2" customFormat="1" ht="16.8" customHeight="1">
      <c r="A136" s="38"/>
      <c r="B136" s="39"/>
      <c r="C136" s="240" t="s">
        <v>3</v>
      </c>
      <c r="D136" s="240" t="s">
        <v>455</v>
      </c>
      <c r="E136" s="19" t="s">
        <v>3</v>
      </c>
      <c r="F136" s="241">
        <v>21</v>
      </c>
      <c r="G136" s="38"/>
      <c r="H136" s="39"/>
    </row>
    <row r="137" spans="1:8" s="2" customFormat="1" ht="16.8" customHeight="1">
      <c r="A137" s="38"/>
      <c r="B137" s="39"/>
      <c r="C137" s="240" t="s">
        <v>3</v>
      </c>
      <c r="D137" s="240" t="s">
        <v>456</v>
      </c>
      <c r="E137" s="19" t="s">
        <v>3</v>
      </c>
      <c r="F137" s="241">
        <v>20.95</v>
      </c>
      <c r="G137" s="38"/>
      <c r="H137" s="39"/>
    </row>
    <row r="138" spans="1:8" s="2" customFormat="1" ht="16.8" customHeight="1">
      <c r="A138" s="38"/>
      <c r="B138" s="39"/>
      <c r="C138" s="240" t="s">
        <v>3</v>
      </c>
      <c r="D138" s="240" t="s">
        <v>457</v>
      </c>
      <c r="E138" s="19" t="s">
        <v>3</v>
      </c>
      <c r="F138" s="241">
        <v>21.21</v>
      </c>
      <c r="G138" s="38"/>
      <c r="H138" s="39"/>
    </row>
    <row r="139" spans="1:8" s="2" customFormat="1" ht="16.8" customHeight="1">
      <c r="A139" s="38"/>
      <c r="B139" s="39"/>
      <c r="C139" s="240" t="s">
        <v>3</v>
      </c>
      <c r="D139" s="240" t="s">
        <v>458</v>
      </c>
      <c r="E139" s="19" t="s">
        <v>3</v>
      </c>
      <c r="F139" s="241">
        <v>25.1</v>
      </c>
      <c r="G139" s="38"/>
      <c r="H139" s="39"/>
    </row>
    <row r="140" spans="1:8" s="2" customFormat="1" ht="16.8" customHeight="1">
      <c r="A140" s="38"/>
      <c r="B140" s="39"/>
      <c r="C140" s="240" t="s">
        <v>3</v>
      </c>
      <c r="D140" s="240" t="s">
        <v>459</v>
      </c>
      <c r="E140" s="19" t="s">
        <v>3</v>
      </c>
      <c r="F140" s="241">
        <v>21</v>
      </c>
      <c r="G140" s="38"/>
      <c r="H140" s="39"/>
    </row>
    <row r="141" spans="1:8" s="2" customFormat="1" ht="16.8" customHeight="1">
      <c r="A141" s="38"/>
      <c r="B141" s="39"/>
      <c r="C141" s="240" t="s">
        <v>3</v>
      </c>
      <c r="D141" s="240" t="s">
        <v>460</v>
      </c>
      <c r="E141" s="19" t="s">
        <v>3</v>
      </c>
      <c r="F141" s="241">
        <v>21</v>
      </c>
      <c r="G141" s="38"/>
      <c r="H141" s="39"/>
    </row>
    <row r="142" spans="1:8" s="2" customFormat="1" ht="16.8" customHeight="1">
      <c r="A142" s="38"/>
      <c r="B142" s="39"/>
      <c r="C142" s="240" t="s">
        <v>3</v>
      </c>
      <c r="D142" s="240" t="s">
        <v>461</v>
      </c>
      <c r="E142" s="19" t="s">
        <v>3</v>
      </c>
      <c r="F142" s="241">
        <v>21</v>
      </c>
      <c r="G142" s="38"/>
      <c r="H142" s="39"/>
    </row>
    <row r="143" spans="1:8" s="2" customFormat="1" ht="16.8" customHeight="1">
      <c r="A143" s="38"/>
      <c r="B143" s="39"/>
      <c r="C143" s="240" t="s">
        <v>3</v>
      </c>
      <c r="D143" s="240" t="s">
        <v>462</v>
      </c>
      <c r="E143" s="19" t="s">
        <v>3</v>
      </c>
      <c r="F143" s="241">
        <v>21</v>
      </c>
      <c r="G143" s="38"/>
      <c r="H143" s="39"/>
    </row>
    <row r="144" spans="1:8" s="2" customFormat="1" ht="16.8" customHeight="1">
      <c r="A144" s="38"/>
      <c r="B144" s="39"/>
      <c r="C144" s="240" t="s">
        <v>3</v>
      </c>
      <c r="D144" s="240" t="s">
        <v>463</v>
      </c>
      <c r="E144" s="19" t="s">
        <v>3</v>
      </c>
      <c r="F144" s="241">
        <v>20.85</v>
      </c>
      <c r="G144" s="38"/>
      <c r="H144" s="39"/>
    </row>
    <row r="145" spans="1:8" s="2" customFormat="1" ht="16.8" customHeight="1">
      <c r="A145" s="38"/>
      <c r="B145" s="39"/>
      <c r="C145" s="240" t="s">
        <v>3</v>
      </c>
      <c r="D145" s="240" t="s">
        <v>464</v>
      </c>
      <c r="E145" s="19" t="s">
        <v>3</v>
      </c>
      <c r="F145" s="241">
        <v>19.64</v>
      </c>
      <c r="G145" s="38"/>
      <c r="H145" s="39"/>
    </row>
    <row r="146" spans="1:8" s="2" customFormat="1" ht="16.8" customHeight="1">
      <c r="A146" s="38"/>
      <c r="B146" s="39"/>
      <c r="C146" s="240" t="s">
        <v>3</v>
      </c>
      <c r="D146" s="240" t="s">
        <v>465</v>
      </c>
      <c r="E146" s="19" t="s">
        <v>3</v>
      </c>
      <c r="F146" s="241">
        <v>16.81</v>
      </c>
      <c r="G146" s="38"/>
      <c r="H146" s="39"/>
    </row>
    <row r="147" spans="1:8" s="2" customFormat="1" ht="16.8" customHeight="1">
      <c r="A147" s="38"/>
      <c r="B147" s="39"/>
      <c r="C147" s="240" t="s">
        <v>395</v>
      </c>
      <c r="D147" s="240" t="s">
        <v>208</v>
      </c>
      <c r="E147" s="19" t="s">
        <v>3</v>
      </c>
      <c r="F147" s="241">
        <v>527.32</v>
      </c>
      <c r="G147" s="38"/>
      <c r="H147" s="39"/>
    </row>
    <row r="148" spans="1:8" s="2" customFormat="1" ht="16.8" customHeight="1">
      <c r="A148" s="38"/>
      <c r="B148" s="39"/>
      <c r="C148" s="242" t="s">
        <v>488</v>
      </c>
      <c r="D148" s="38"/>
      <c r="E148" s="38"/>
      <c r="F148" s="38"/>
      <c r="G148" s="38"/>
      <c r="H148" s="39"/>
    </row>
    <row r="149" spans="1:8" s="2" customFormat="1" ht="16.8" customHeight="1">
      <c r="A149" s="38"/>
      <c r="B149" s="39"/>
      <c r="C149" s="240" t="s">
        <v>261</v>
      </c>
      <c r="D149" s="240" t="s">
        <v>495</v>
      </c>
      <c r="E149" s="19" t="s">
        <v>188</v>
      </c>
      <c r="F149" s="241">
        <v>527.32</v>
      </c>
      <c r="G149" s="38"/>
      <c r="H149" s="39"/>
    </row>
    <row r="150" spans="1:8" s="2" customFormat="1" ht="16.8" customHeight="1">
      <c r="A150" s="38"/>
      <c r="B150" s="39"/>
      <c r="C150" s="240" t="s">
        <v>186</v>
      </c>
      <c r="D150" s="240" t="s">
        <v>496</v>
      </c>
      <c r="E150" s="19" t="s">
        <v>188</v>
      </c>
      <c r="F150" s="241">
        <v>527.32</v>
      </c>
      <c r="G150" s="38"/>
      <c r="H150" s="39"/>
    </row>
    <row r="151" spans="1:8" s="2" customFormat="1" ht="16.8" customHeight="1">
      <c r="A151" s="38"/>
      <c r="B151" s="39"/>
      <c r="C151" s="240" t="s">
        <v>273</v>
      </c>
      <c r="D151" s="240" t="s">
        <v>497</v>
      </c>
      <c r="E151" s="19" t="s">
        <v>188</v>
      </c>
      <c r="F151" s="241">
        <v>527.32</v>
      </c>
      <c r="G151" s="38"/>
      <c r="H151" s="39"/>
    </row>
    <row r="152" spans="1:8" s="2" customFormat="1" ht="16.8" customHeight="1">
      <c r="A152" s="38"/>
      <c r="B152" s="39"/>
      <c r="C152" s="240" t="s">
        <v>229</v>
      </c>
      <c r="D152" s="240" t="s">
        <v>230</v>
      </c>
      <c r="E152" s="19" t="s">
        <v>181</v>
      </c>
      <c r="F152" s="241">
        <v>790.6</v>
      </c>
      <c r="G152" s="38"/>
      <c r="H152" s="39"/>
    </row>
    <row r="153" spans="1:8" s="2" customFormat="1" ht="16.8" customHeight="1">
      <c r="A153" s="38"/>
      <c r="B153" s="39"/>
      <c r="C153" s="240" t="s">
        <v>191</v>
      </c>
      <c r="D153" s="240" t="s">
        <v>192</v>
      </c>
      <c r="E153" s="19" t="s">
        <v>188</v>
      </c>
      <c r="F153" s="241">
        <v>537.866</v>
      </c>
      <c r="G153" s="38"/>
      <c r="H153" s="39"/>
    </row>
    <row r="154" spans="1:8" s="2" customFormat="1" ht="7.4" customHeight="1">
      <c r="A154" s="38"/>
      <c r="B154" s="55"/>
      <c r="C154" s="56"/>
      <c r="D154" s="56"/>
      <c r="E154" s="56"/>
      <c r="F154" s="56"/>
      <c r="G154" s="56"/>
      <c r="H154" s="39"/>
    </row>
    <row r="155" spans="1:8" s="2" customFormat="1" ht="12">
      <c r="A155" s="38"/>
      <c r="B155" s="38"/>
      <c r="C155" s="38"/>
      <c r="D155" s="38"/>
      <c r="E155" s="38"/>
      <c r="F155" s="38"/>
      <c r="G155" s="38"/>
      <c r="H155" s="38"/>
    </row>
  </sheetData>
  <mergeCells count="2">
    <mergeCell ref="D5:F5"/>
    <mergeCell ref="D6:F6"/>
  </mergeCells>
  <printOptions/>
  <pageMargins left="0.75" right="0.75" top="1" bottom="1" header="0.5" footer="0.5"/>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43" customWidth="1"/>
    <col min="2" max="2" width="1.7109375" style="243" customWidth="1"/>
    <col min="3" max="4" width="5.00390625" style="243" customWidth="1"/>
    <col min="5" max="5" width="11.7109375" style="243" customWidth="1"/>
    <col min="6" max="6" width="9.140625" style="243" customWidth="1"/>
    <col min="7" max="7" width="5.00390625" style="243" customWidth="1"/>
    <col min="8" max="8" width="77.8515625" style="243" customWidth="1"/>
    <col min="9" max="10" width="20.00390625" style="243" customWidth="1"/>
    <col min="11" max="11" width="1.7109375" style="243" customWidth="1"/>
  </cols>
  <sheetData>
    <row r="1" s="1" customFormat="1" ht="37.5" customHeight="1"/>
    <row r="2" spans="2:11" s="1" customFormat="1" ht="7.5" customHeight="1">
      <c r="B2" s="244"/>
      <c r="C2" s="245"/>
      <c r="D2" s="245"/>
      <c r="E2" s="245"/>
      <c r="F2" s="245"/>
      <c r="G2" s="245"/>
      <c r="H2" s="245"/>
      <c r="I2" s="245"/>
      <c r="J2" s="245"/>
      <c r="K2" s="246"/>
    </row>
    <row r="3" spans="2:11" s="16" customFormat="1" ht="45" customHeight="1">
      <c r="B3" s="247"/>
      <c r="C3" s="248" t="s">
        <v>501</v>
      </c>
      <c r="D3" s="248"/>
      <c r="E3" s="248"/>
      <c r="F3" s="248"/>
      <c r="G3" s="248"/>
      <c r="H3" s="248"/>
      <c r="I3" s="248"/>
      <c r="J3" s="248"/>
      <c r="K3" s="249"/>
    </row>
    <row r="4" spans="2:11" s="1" customFormat="1" ht="25.5" customHeight="1">
      <c r="B4" s="250"/>
      <c r="C4" s="251" t="s">
        <v>502</v>
      </c>
      <c r="D4" s="251"/>
      <c r="E4" s="251"/>
      <c r="F4" s="251"/>
      <c r="G4" s="251"/>
      <c r="H4" s="251"/>
      <c r="I4" s="251"/>
      <c r="J4" s="251"/>
      <c r="K4" s="252"/>
    </row>
    <row r="5" spans="2:11" s="1" customFormat="1" ht="5.25" customHeight="1">
      <c r="B5" s="250"/>
      <c r="C5" s="253"/>
      <c r="D5" s="253"/>
      <c r="E5" s="253"/>
      <c r="F5" s="253"/>
      <c r="G5" s="253"/>
      <c r="H5" s="253"/>
      <c r="I5" s="253"/>
      <c r="J5" s="253"/>
      <c r="K5" s="252"/>
    </row>
    <row r="6" spans="2:11" s="1" customFormat="1" ht="15" customHeight="1">
      <c r="B6" s="250"/>
      <c r="C6" s="254" t="s">
        <v>503</v>
      </c>
      <c r="D6" s="254"/>
      <c r="E6" s="254"/>
      <c r="F6" s="254"/>
      <c r="G6" s="254"/>
      <c r="H6" s="254"/>
      <c r="I6" s="254"/>
      <c r="J6" s="254"/>
      <c r="K6" s="252"/>
    </row>
    <row r="7" spans="2:11" s="1" customFormat="1" ht="15" customHeight="1">
      <c r="B7" s="255"/>
      <c r="C7" s="254" t="s">
        <v>504</v>
      </c>
      <c r="D7" s="254"/>
      <c r="E7" s="254"/>
      <c r="F7" s="254"/>
      <c r="G7" s="254"/>
      <c r="H7" s="254"/>
      <c r="I7" s="254"/>
      <c r="J7" s="254"/>
      <c r="K7" s="252"/>
    </row>
    <row r="8" spans="2:11" s="1" customFormat="1" ht="12.75" customHeight="1">
      <c r="B8" s="255"/>
      <c r="C8" s="254"/>
      <c r="D8" s="254"/>
      <c r="E8" s="254"/>
      <c r="F8" s="254"/>
      <c r="G8" s="254"/>
      <c r="H8" s="254"/>
      <c r="I8" s="254"/>
      <c r="J8" s="254"/>
      <c r="K8" s="252"/>
    </row>
    <row r="9" spans="2:11" s="1" customFormat="1" ht="15" customHeight="1">
      <c r="B9" s="255"/>
      <c r="C9" s="254" t="s">
        <v>505</v>
      </c>
      <c r="D9" s="254"/>
      <c r="E9" s="254"/>
      <c r="F9" s="254"/>
      <c r="G9" s="254"/>
      <c r="H9" s="254"/>
      <c r="I9" s="254"/>
      <c r="J9" s="254"/>
      <c r="K9" s="252"/>
    </row>
    <row r="10" spans="2:11" s="1" customFormat="1" ht="15" customHeight="1">
      <c r="B10" s="255"/>
      <c r="C10" s="254"/>
      <c r="D10" s="254" t="s">
        <v>506</v>
      </c>
      <c r="E10" s="254"/>
      <c r="F10" s="254"/>
      <c r="G10" s="254"/>
      <c r="H10" s="254"/>
      <c r="I10" s="254"/>
      <c r="J10" s="254"/>
      <c r="K10" s="252"/>
    </row>
    <row r="11" spans="2:11" s="1" customFormat="1" ht="15" customHeight="1">
      <c r="B11" s="255"/>
      <c r="C11" s="256"/>
      <c r="D11" s="254" t="s">
        <v>507</v>
      </c>
      <c r="E11" s="254"/>
      <c r="F11" s="254"/>
      <c r="G11" s="254"/>
      <c r="H11" s="254"/>
      <c r="I11" s="254"/>
      <c r="J11" s="254"/>
      <c r="K11" s="252"/>
    </row>
    <row r="12" spans="2:11" s="1" customFormat="1" ht="15" customHeight="1">
      <c r="B12" s="255"/>
      <c r="C12" s="256"/>
      <c r="D12" s="254"/>
      <c r="E12" s="254"/>
      <c r="F12" s="254"/>
      <c r="G12" s="254"/>
      <c r="H12" s="254"/>
      <c r="I12" s="254"/>
      <c r="J12" s="254"/>
      <c r="K12" s="252"/>
    </row>
    <row r="13" spans="2:11" s="1" customFormat="1" ht="15" customHeight="1">
      <c r="B13" s="255"/>
      <c r="C13" s="256"/>
      <c r="D13" s="257" t="s">
        <v>508</v>
      </c>
      <c r="E13" s="254"/>
      <c r="F13" s="254"/>
      <c r="G13" s="254"/>
      <c r="H13" s="254"/>
      <c r="I13" s="254"/>
      <c r="J13" s="254"/>
      <c r="K13" s="252"/>
    </row>
    <row r="14" spans="2:11" s="1" customFormat="1" ht="12.75" customHeight="1">
      <c r="B14" s="255"/>
      <c r="C14" s="256"/>
      <c r="D14" s="256"/>
      <c r="E14" s="256"/>
      <c r="F14" s="256"/>
      <c r="G14" s="256"/>
      <c r="H14" s="256"/>
      <c r="I14" s="256"/>
      <c r="J14" s="256"/>
      <c r="K14" s="252"/>
    </row>
    <row r="15" spans="2:11" s="1" customFormat="1" ht="15" customHeight="1">
      <c r="B15" s="255"/>
      <c r="C15" s="256"/>
      <c r="D15" s="254" t="s">
        <v>509</v>
      </c>
      <c r="E15" s="254"/>
      <c r="F15" s="254"/>
      <c r="G15" s="254"/>
      <c r="H15" s="254"/>
      <c r="I15" s="254"/>
      <c r="J15" s="254"/>
      <c r="K15" s="252"/>
    </row>
    <row r="16" spans="2:11" s="1" customFormat="1" ht="15" customHeight="1">
      <c r="B16" s="255"/>
      <c r="C16" s="256"/>
      <c r="D16" s="254" t="s">
        <v>510</v>
      </c>
      <c r="E16" s="254"/>
      <c r="F16" s="254"/>
      <c r="G16" s="254"/>
      <c r="H16" s="254"/>
      <c r="I16" s="254"/>
      <c r="J16" s="254"/>
      <c r="K16" s="252"/>
    </row>
    <row r="17" spans="2:11" s="1" customFormat="1" ht="15" customHeight="1">
      <c r="B17" s="255"/>
      <c r="C17" s="256"/>
      <c r="D17" s="254" t="s">
        <v>511</v>
      </c>
      <c r="E17" s="254"/>
      <c r="F17" s="254"/>
      <c r="G17" s="254"/>
      <c r="H17" s="254"/>
      <c r="I17" s="254"/>
      <c r="J17" s="254"/>
      <c r="K17" s="252"/>
    </row>
    <row r="18" spans="2:11" s="1" customFormat="1" ht="15" customHeight="1">
      <c r="B18" s="255"/>
      <c r="C18" s="256"/>
      <c r="D18" s="256"/>
      <c r="E18" s="258" t="s">
        <v>79</v>
      </c>
      <c r="F18" s="254" t="s">
        <v>512</v>
      </c>
      <c r="G18" s="254"/>
      <c r="H18" s="254"/>
      <c r="I18" s="254"/>
      <c r="J18" s="254"/>
      <c r="K18" s="252"/>
    </row>
    <row r="19" spans="2:11" s="1" customFormat="1" ht="15" customHeight="1">
      <c r="B19" s="255"/>
      <c r="C19" s="256"/>
      <c r="D19" s="256"/>
      <c r="E19" s="258" t="s">
        <v>513</v>
      </c>
      <c r="F19" s="254" t="s">
        <v>514</v>
      </c>
      <c r="G19" s="254"/>
      <c r="H19" s="254"/>
      <c r="I19" s="254"/>
      <c r="J19" s="254"/>
      <c r="K19" s="252"/>
    </row>
    <row r="20" spans="2:11" s="1" customFormat="1" ht="15" customHeight="1">
      <c r="B20" s="255"/>
      <c r="C20" s="256"/>
      <c r="D20" s="256"/>
      <c r="E20" s="258" t="s">
        <v>515</v>
      </c>
      <c r="F20" s="254" t="s">
        <v>516</v>
      </c>
      <c r="G20" s="254"/>
      <c r="H20" s="254"/>
      <c r="I20" s="254"/>
      <c r="J20" s="254"/>
      <c r="K20" s="252"/>
    </row>
    <row r="21" spans="2:11" s="1" customFormat="1" ht="15" customHeight="1">
      <c r="B21" s="255"/>
      <c r="C21" s="256"/>
      <c r="D21" s="256"/>
      <c r="E21" s="258" t="s">
        <v>517</v>
      </c>
      <c r="F21" s="254" t="s">
        <v>518</v>
      </c>
      <c r="G21" s="254"/>
      <c r="H21" s="254"/>
      <c r="I21" s="254"/>
      <c r="J21" s="254"/>
      <c r="K21" s="252"/>
    </row>
    <row r="22" spans="2:11" s="1" customFormat="1" ht="15" customHeight="1">
      <c r="B22" s="255"/>
      <c r="C22" s="256"/>
      <c r="D22" s="256"/>
      <c r="E22" s="258" t="s">
        <v>519</v>
      </c>
      <c r="F22" s="254" t="s">
        <v>520</v>
      </c>
      <c r="G22" s="254"/>
      <c r="H22" s="254"/>
      <c r="I22" s="254"/>
      <c r="J22" s="254"/>
      <c r="K22" s="252"/>
    </row>
    <row r="23" spans="2:11" s="1" customFormat="1" ht="15" customHeight="1">
      <c r="B23" s="255"/>
      <c r="C23" s="256"/>
      <c r="D23" s="256"/>
      <c r="E23" s="258" t="s">
        <v>521</v>
      </c>
      <c r="F23" s="254" t="s">
        <v>522</v>
      </c>
      <c r="G23" s="254"/>
      <c r="H23" s="254"/>
      <c r="I23" s="254"/>
      <c r="J23" s="254"/>
      <c r="K23" s="252"/>
    </row>
    <row r="24" spans="2:11" s="1" customFormat="1" ht="12.75" customHeight="1">
      <c r="B24" s="255"/>
      <c r="C24" s="256"/>
      <c r="D24" s="256"/>
      <c r="E24" s="256"/>
      <c r="F24" s="256"/>
      <c r="G24" s="256"/>
      <c r="H24" s="256"/>
      <c r="I24" s="256"/>
      <c r="J24" s="256"/>
      <c r="K24" s="252"/>
    </row>
    <row r="25" spans="2:11" s="1" customFormat="1" ht="15" customHeight="1">
      <c r="B25" s="255"/>
      <c r="C25" s="254" t="s">
        <v>523</v>
      </c>
      <c r="D25" s="254"/>
      <c r="E25" s="254"/>
      <c r="F25" s="254"/>
      <c r="G25" s="254"/>
      <c r="H25" s="254"/>
      <c r="I25" s="254"/>
      <c r="J25" s="254"/>
      <c r="K25" s="252"/>
    </row>
    <row r="26" spans="2:11" s="1" customFormat="1" ht="15" customHeight="1">
      <c r="B26" s="255"/>
      <c r="C26" s="254" t="s">
        <v>524</v>
      </c>
      <c r="D26" s="254"/>
      <c r="E26" s="254"/>
      <c r="F26" s="254"/>
      <c r="G26" s="254"/>
      <c r="H26" s="254"/>
      <c r="I26" s="254"/>
      <c r="J26" s="254"/>
      <c r="K26" s="252"/>
    </row>
    <row r="27" spans="2:11" s="1" customFormat="1" ht="15" customHeight="1">
      <c r="B27" s="255"/>
      <c r="C27" s="254"/>
      <c r="D27" s="254" t="s">
        <v>525</v>
      </c>
      <c r="E27" s="254"/>
      <c r="F27" s="254"/>
      <c r="G27" s="254"/>
      <c r="H27" s="254"/>
      <c r="I27" s="254"/>
      <c r="J27" s="254"/>
      <c r="K27" s="252"/>
    </row>
    <row r="28" spans="2:11" s="1" customFormat="1" ht="15" customHeight="1">
      <c r="B28" s="255"/>
      <c r="C28" s="256"/>
      <c r="D28" s="254" t="s">
        <v>526</v>
      </c>
      <c r="E28" s="254"/>
      <c r="F28" s="254"/>
      <c r="G28" s="254"/>
      <c r="H28" s="254"/>
      <c r="I28" s="254"/>
      <c r="J28" s="254"/>
      <c r="K28" s="252"/>
    </row>
    <row r="29" spans="2:11" s="1" customFormat="1" ht="12.75" customHeight="1">
      <c r="B29" s="255"/>
      <c r="C29" s="256"/>
      <c r="D29" s="256"/>
      <c r="E29" s="256"/>
      <c r="F29" s="256"/>
      <c r="G29" s="256"/>
      <c r="H29" s="256"/>
      <c r="I29" s="256"/>
      <c r="J29" s="256"/>
      <c r="K29" s="252"/>
    </row>
    <row r="30" spans="2:11" s="1" customFormat="1" ht="15" customHeight="1">
      <c r="B30" s="255"/>
      <c r="C30" s="256"/>
      <c r="D30" s="254" t="s">
        <v>527</v>
      </c>
      <c r="E30" s="254"/>
      <c r="F30" s="254"/>
      <c r="G30" s="254"/>
      <c r="H30" s="254"/>
      <c r="I30" s="254"/>
      <c r="J30" s="254"/>
      <c r="K30" s="252"/>
    </row>
    <row r="31" spans="2:11" s="1" customFormat="1" ht="15" customHeight="1">
      <c r="B31" s="255"/>
      <c r="C31" s="256"/>
      <c r="D31" s="254" t="s">
        <v>528</v>
      </c>
      <c r="E31" s="254"/>
      <c r="F31" s="254"/>
      <c r="G31" s="254"/>
      <c r="H31" s="254"/>
      <c r="I31" s="254"/>
      <c r="J31" s="254"/>
      <c r="K31" s="252"/>
    </row>
    <row r="32" spans="2:11" s="1" customFormat="1" ht="12.75" customHeight="1">
      <c r="B32" s="255"/>
      <c r="C32" s="256"/>
      <c r="D32" s="256"/>
      <c r="E32" s="256"/>
      <c r="F32" s="256"/>
      <c r="G32" s="256"/>
      <c r="H32" s="256"/>
      <c r="I32" s="256"/>
      <c r="J32" s="256"/>
      <c r="K32" s="252"/>
    </row>
    <row r="33" spans="2:11" s="1" customFormat="1" ht="15" customHeight="1">
      <c r="B33" s="255"/>
      <c r="C33" s="256"/>
      <c r="D33" s="254" t="s">
        <v>529</v>
      </c>
      <c r="E33" s="254"/>
      <c r="F33" s="254"/>
      <c r="G33" s="254"/>
      <c r="H33" s="254"/>
      <c r="I33" s="254"/>
      <c r="J33" s="254"/>
      <c r="K33" s="252"/>
    </row>
    <row r="34" spans="2:11" s="1" customFormat="1" ht="15" customHeight="1">
      <c r="B34" s="255"/>
      <c r="C34" s="256"/>
      <c r="D34" s="254" t="s">
        <v>530</v>
      </c>
      <c r="E34" s="254"/>
      <c r="F34" s="254"/>
      <c r="G34" s="254"/>
      <c r="H34" s="254"/>
      <c r="I34" s="254"/>
      <c r="J34" s="254"/>
      <c r="K34" s="252"/>
    </row>
    <row r="35" spans="2:11" s="1" customFormat="1" ht="15" customHeight="1">
      <c r="B35" s="255"/>
      <c r="C35" s="256"/>
      <c r="D35" s="254" t="s">
        <v>531</v>
      </c>
      <c r="E35" s="254"/>
      <c r="F35" s="254"/>
      <c r="G35" s="254"/>
      <c r="H35" s="254"/>
      <c r="I35" s="254"/>
      <c r="J35" s="254"/>
      <c r="K35" s="252"/>
    </row>
    <row r="36" spans="2:11" s="1" customFormat="1" ht="15" customHeight="1">
      <c r="B36" s="255"/>
      <c r="C36" s="256"/>
      <c r="D36" s="254"/>
      <c r="E36" s="257" t="s">
        <v>107</v>
      </c>
      <c r="F36" s="254"/>
      <c r="G36" s="254" t="s">
        <v>532</v>
      </c>
      <c r="H36" s="254"/>
      <c r="I36" s="254"/>
      <c r="J36" s="254"/>
      <c r="K36" s="252"/>
    </row>
    <row r="37" spans="2:11" s="1" customFormat="1" ht="30.75" customHeight="1">
      <c r="B37" s="255"/>
      <c r="C37" s="256"/>
      <c r="D37" s="254"/>
      <c r="E37" s="257" t="s">
        <v>533</v>
      </c>
      <c r="F37" s="254"/>
      <c r="G37" s="254" t="s">
        <v>534</v>
      </c>
      <c r="H37" s="254"/>
      <c r="I37" s="254"/>
      <c r="J37" s="254"/>
      <c r="K37" s="252"/>
    </row>
    <row r="38" spans="2:11" s="1" customFormat="1" ht="15" customHeight="1">
      <c r="B38" s="255"/>
      <c r="C38" s="256"/>
      <c r="D38" s="254"/>
      <c r="E38" s="257" t="s">
        <v>53</v>
      </c>
      <c r="F38" s="254"/>
      <c r="G38" s="254" t="s">
        <v>535</v>
      </c>
      <c r="H38" s="254"/>
      <c r="I38" s="254"/>
      <c r="J38" s="254"/>
      <c r="K38" s="252"/>
    </row>
    <row r="39" spans="2:11" s="1" customFormat="1" ht="15" customHeight="1">
      <c r="B39" s="255"/>
      <c r="C39" s="256"/>
      <c r="D39" s="254"/>
      <c r="E39" s="257" t="s">
        <v>54</v>
      </c>
      <c r="F39" s="254"/>
      <c r="G39" s="254" t="s">
        <v>536</v>
      </c>
      <c r="H39" s="254"/>
      <c r="I39" s="254"/>
      <c r="J39" s="254"/>
      <c r="K39" s="252"/>
    </row>
    <row r="40" spans="2:11" s="1" customFormat="1" ht="15" customHeight="1">
      <c r="B40" s="255"/>
      <c r="C40" s="256"/>
      <c r="D40" s="254"/>
      <c r="E40" s="257" t="s">
        <v>108</v>
      </c>
      <c r="F40" s="254"/>
      <c r="G40" s="254" t="s">
        <v>537</v>
      </c>
      <c r="H40" s="254"/>
      <c r="I40" s="254"/>
      <c r="J40" s="254"/>
      <c r="K40" s="252"/>
    </row>
    <row r="41" spans="2:11" s="1" customFormat="1" ht="15" customHeight="1">
      <c r="B41" s="255"/>
      <c r="C41" s="256"/>
      <c r="D41" s="254"/>
      <c r="E41" s="257" t="s">
        <v>109</v>
      </c>
      <c r="F41" s="254"/>
      <c r="G41" s="254" t="s">
        <v>538</v>
      </c>
      <c r="H41" s="254"/>
      <c r="I41" s="254"/>
      <c r="J41" s="254"/>
      <c r="K41" s="252"/>
    </row>
    <row r="42" spans="2:11" s="1" customFormat="1" ht="15" customHeight="1">
      <c r="B42" s="255"/>
      <c r="C42" s="256"/>
      <c r="D42" s="254"/>
      <c r="E42" s="257" t="s">
        <v>539</v>
      </c>
      <c r="F42" s="254"/>
      <c r="G42" s="254" t="s">
        <v>540</v>
      </c>
      <c r="H42" s="254"/>
      <c r="I42" s="254"/>
      <c r="J42" s="254"/>
      <c r="K42" s="252"/>
    </row>
    <row r="43" spans="2:11" s="1" customFormat="1" ht="15" customHeight="1">
      <c r="B43" s="255"/>
      <c r="C43" s="256"/>
      <c r="D43" s="254"/>
      <c r="E43" s="257"/>
      <c r="F43" s="254"/>
      <c r="G43" s="254" t="s">
        <v>541</v>
      </c>
      <c r="H43" s="254"/>
      <c r="I43" s="254"/>
      <c r="J43" s="254"/>
      <c r="K43" s="252"/>
    </row>
    <row r="44" spans="2:11" s="1" customFormat="1" ht="15" customHeight="1">
      <c r="B44" s="255"/>
      <c r="C44" s="256"/>
      <c r="D44" s="254"/>
      <c r="E44" s="257" t="s">
        <v>542</v>
      </c>
      <c r="F44" s="254"/>
      <c r="G44" s="254" t="s">
        <v>543</v>
      </c>
      <c r="H44" s="254"/>
      <c r="I44" s="254"/>
      <c r="J44" s="254"/>
      <c r="K44" s="252"/>
    </row>
    <row r="45" spans="2:11" s="1" customFormat="1" ht="15" customHeight="1">
      <c r="B45" s="255"/>
      <c r="C45" s="256"/>
      <c r="D45" s="254"/>
      <c r="E45" s="257" t="s">
        <v>111</v>
      </c>
      <c r="F45" s="254"/>
      <c r="G45" s="254" t="s">
        <v>544</v>
      </c>
      <c r="H45" s="254"/>
      <c r="I45" s="254"/>
      <c r="J45" s="254"/>
      <c r="K45" s="252"/>
    </row>
    <row r="46" spans="2:11" s="1" customFormat="1" ht="12.75" customHeight="1">
      <c r="B46" s="255"/>
      <c r="C46" s="256"/>
      <c r="D46" s="254"/>
      <c r="E46" s="254"/>
      <c r="F46" s="254"/>
      <c r="G46" s="254"/>
      <c r="H46" s="254"/>
      <c r="I46" s="254"/>
      <c r="J46" s="254"/>
      <c r="K46" s="252"/>
    </row>
    <row r="47" spans="2:11" s="1" customFormat="1" ht="15" customHeight="1">
      <c r="B47" s="255"/>
      <c r="C47" s="256"/>
      <c r="D47" s="254" t="s">
        <v>545</v>
      </c>
      <c r="E47" s="254"/>
      <c r="F47" s="254"/>
      <c r="G47" s="254"/>
      <c r="H47" s="254"/>
      <c r="I47" s="254"/>
      <c r="J47" s="254"/>
      <c r="K47" s="252"/>
    </row>
    <row r="48" spans="2:11" s="1" customFormat="1" ht="15" customHeight="1">
      <c r="B48" s="255"/>
      <c r="C48" s="256"/>
      <c r="D48" s="256"/>
      <c r="E48" s="254" t="s">
        <v>546</v>
      </c>
      <c r="F48" s="254"/>
      <c r="G48" s="254"/>
      <c r="H48" s="254"/>
      <c r="I48" s="254"/>
      <c r="J48" s="254"/>
      <c r="K48" s="252"/>
    </row>
    <row r="49" spans="2:11" s="1" customFormat="1" ht="15" customHeight="1">
      <c r="B49" s="255"/>
      <c r="C49" s="256"/>
      <c r="D49" s="256"/>
      <c r="E49" s="254" t="s">
        <v>547</v>
      </c>
      <c r="F49" s="254"/>
      <c r="G49" s="254"/>
      <c r="H49" s="254"/>
      <c r="I49" s="254"/>
      <c r="J49" s="254"/>
      <c r="K49" s="252"/>
    </row>
    <row r="50" spans="2:11" s="1" customFormat="1" ht="15" customHeight="1">
      <c r="B50" s="255"/>
      <c r="C50" s="256"/>
      <c r="D50" s="256"/>
      <c r="E50" s="254" t="s">
        <v>548</v>
      </c>
      <c r="F50" s="254"/>
      <c r="G50" s="254"/>
      <c r="H50" s="254"/>
      <c r="I50" s="254"/>
      <c r="J50" s="254"/>
      <c r="K50" s="252"/>
    </row>
    <row r="51" spans="2:11" s="1" customFormat="1" ht="15" customHeight="1">
      <c r="B51" s="255"/>
      <c r="C51" s="256"/>
      <c r="D51" s="254" t="s">
        <v>549</v>
      </c>
      <c r="E51" s="254"/>
      <c r="F51" s="254"/>
      <c r="G51" s="254"/>
      <c r="H51" s="254"/>
      <c r="I51" s="254"/>
      <c r="J51" s="254"/>
      <c r="K51" s="252"/>
    </row>
    <row r="52" spans="2:11" s="1" customFormat="1" ht="25.5" customHeight="1">
      <c r="B52" s="250"/>
      <c r="C52" s="251" t="s">
        <v>550</v>
      </c>
      <c r="D52" s="251"/>
      <c r="E52" s="251"/>
      <c r="F52" s="251"/>
      <c r="G52" s="251"/>
      <c r="H52" s="251"/>
      <c r="I52" s="251"/>
      <c r="J52" s="251"/>
      <c r="K52" s="252"/>
    </row>
    <row r="53" spans="2:11" s="1" customFormat="1" ht="5.25" customHeight="1">
      <c r="B53" s="250"/>
      <c r="C53" s="253"/>
      <c r="D53" s="253"/>
      <c r="E53" s="253"/>
      <c r="F53" s="253"/>
      <c r="G53" s="253"/>
      <c r="H53" s="253"/>
      <c r="I53" s="253"/>
      <c r="J53" s="253"/>
      <c r="K53" s="252"/>
    </row>
    <row r="54" spans="2:11" s="1" customFormat="1" ht="15" customHeight="1">
      <c r="B54" s="250"/>
      <c r="C54" s="254" t="s">
        <v>551</v>
      </c>
      <c r="D54" s="254"/>
      <c r="E54" s="254"/>
      <c r="F54" s="254"/>
      <c r="G54" s="254"/>
      <c r="H54" s="254"/>
      <c r="I54" s="254"/>
      <c r="J54" s="254"/>
      <c r="K54" s="252"/>
    </row>
    <row r="55" spans="2:11" s="1" customFormat="1" ht="15" customHeight="1">
      <c r="B55" s="250"/>
      <c r="C55" s="254" t="s">
        <v>552</v>
      </c>
      <c r="D55" s="254"/>
      <c r="E55" s="254"/>
      <c r="F55" s="254"/>
      <c r="G55" s="254"/>
      <c r="H55" s="254"/>
      <c r="I55" s="254"/>
      <c r="J55" s="254"/>
      <c r="K55" s="252"/>
    </row>
    <row r="56" spans="2:11" s="1" customFormat="1" ht="12.75" customHeight="1">
      <c r="B56" s="250"/>
      <c r="C56" s="254"/>
      <c r="D56" s="254"/>
      <c r="E56" s="254"/>
      <c r="F56" s="254"/>
      <c r="G56" s="254"/>
      <c r="H56" s="254"/>
      <c r="I56" s="254"/>
      <c r="J56" s="254"/>
      <c r="K56" s="252"/>
    </row>
    <row r="57" spans="2:11" s="1" customFormat="1" ht="15" customHeight="1">
      <c r="B57" s="250"/>
      <c r="C57" s="254" t="s">
        <v>553</v>
      </c>
      <c r="D57" s="254"/>
      <c r="E57" s="254"/>
      <c r="F57" s="254"/>
      <c r="G57" s="254"/>
      <c r="H57" s="254"/>
      <c r="I57" s="254"/>
      <c r="J57" s="254"/>
      <c r="K57" s="252"/>
    </row>
    <row r="58" spans="2:11" s="1" customFormat="1" ht="15" customHeight="1">
      <c r="B58" s="250"/>
      <c r="C58" s="256"/>
      <c r="D58" s="254" t="s">
        <v>554</v>
      </c>
      <c r="E58" s="254"/>
      <c r="F58" s="254"/>
      <c r="G58" s="254"/>
      <c r="H58" s="254"/>
      <c r="I58" s="254"/>
      <c r="J58" s="254"/>
      <c r="K58" s="252"/>
    </row>
    <row r="59" spans="2:11" s="1" customFormat="1" ht="15" customHeight="1">
      <c r="B59" s="250"/>
      <c r="C59" s="256"/>
      <c r="D59" s="254" t="s">
        <v>555</v>
      </c>
      <c r="E59" s="254"/>
      <c r="F59" s="254"/>
      <c r="G59" s="254"/>
      <c r="H59" s="254"/>
      <c r="I59" s="254"/>
      <c r="J59" s="254"/>
      <c r="K59" s="252"/>
    </row>
    <row r="60" spans="2:11" s="1" customFormat="1" ht="15" customHeight="1">
      <c r="B60" s="250"/>
      <c r="C60" s="256"/>
      <c r="D60" s="254" t="s">
        <v>556</v>
      </c>
      <c r="E60" s="254"/>
      <c r="F60" s="254"/>
      <c r="G60" s="254"/>
      <c r="H60" s="254"/>
      <c r="I60" s="254"/>
      <c r="J60" s="254"/>
      <c r="K60" s="252"/>
    </row>
    <row r="61" spans="2:11" s="1" customFormat="1" ht="15" customHeight="1">
      <c r="B61" s="250"/>
      <c r="C61" s="256"/>
      <c r="D61" s="254" t="s">
        <v>557</v>
      </c>
      <c r="E61" s="254"/>
      <c r="F61" s="254"/>
      <c r="G61" s="254"/>
      <c r="H61" s="254"/>
      <c r="I61" s="254"/>
      <c r="J61" s="254"/>
      <c r="K61" s="252"/>
    </row>
    <row r="62" spans="2:11" s="1" customFormat="1" ht="15" customHeight="1">
      <c r="B62" s="250"/>
      <c r="C62" s="256"/>
      <c r="D62" s="259" t="s">
        <v>558</v>
      </c>
      <c r="E62" s="259"/>
      <c r="F62" s="259"/>
      <c r="G62" s="259"/>
      <c r="H62" s="259"/>
      <c r="I62" s="259"/>
      <c r="J62" s="259"/>
      <c r="K62" s="252"/>
    </row>
    <row r="63" spans="2:11" s="1" customFormat="1" ht="15" customHeight="1">
      <c r="B63" s="250"/>
      <c r="C63" s="256"/>
      <c r="D63" s="254" t="s">
        <v>559</v>
      </c>
      <c r="E63" s="254"/>
      <c r="F63" s="254"/>
      <c r="G63" s="254"/>
      <c r="H63" s="254"/>
      <c r="I63" s="254"/>
      <c r="J63" s="254"/>
      <c r="K63" s="252"/>
    </row>
    <row r="64" spans="2:11" s="1" customFormat="1" ht="12.75" customHeight="1">
      <c r="B64" s="250"/>
      <c r="C64" s="256"/>
      <c r="D64" s="256"/>
      <c r="E64" s="260"/>
      <c r="F64" s="256"/>
      <c r="G64" s="256"/>
      <c r="H64" s="256"/>
      <c r="I64" s="256"/>
      <c r="J64" s="256"/>
      <c r="K64" s="252"/>
    </row>
    <row r="65" spans="2:11" s="1" customFormat="1" ht="15" customHeight="1">
      <c r="B65" s="250"/>
      <c r="C65" s="256"/>
      <c r="D65" s="254" t="s">
        <v>560</v>
      </c>
      <c r="E65" s="254"/>
      <c r="F65" s="254"/>
      <c r="G65" s="254"/>
      <c r="H65" s="254"/>
      <c r="I65" s="254"/>
      <c r="J65" s="254"/>
      <c r="K65" s="252"/>
    </row>
    <row r="66" spans="2:11" s="1" customFormat="1" ht="15" customHeight="1">
      <c r="B66" s="250"/>
      <c r="C66" s="256"/>
      <c r="D66" s="259" t="s">
        <v>561</v>
      </c>
      <c r="E66" s="259"/>
      <c r="F66" s="259"/>
      <c r="G66" s="259"/>
      <c r="H66" s="259"/>
      <c r="I66" s="259"/>
      <c r="J66" s="259"/>
      <c r="K66" s="252"/>
    </row>
    <row r="67" spans="2:11" s="1" customFormat="1" ht="15" customHeight="1">
      <c r="B67" s="250"/>
      <c r="C67" s="256"/>
      <c r="D67" s="254" t="s">
        <v>562</v>
      </c>
      <c r="E67" s="254"/>
      <c r="F67" s="254"/>
      <c r="G67" s="254"/>
      <c r="H67" s="254"/>
      <c r="I67" s="254"/>
      <c r="J67" s="254"/>
      <c r="K67" s="252"/>
    </row>
    <row r="68" spans="2:11" s="1" customFormat="1" ht="15" customHeight="1">
      <c r="B68" s="250"/>
      <c r="C68" s="256"/>
      <c r="D68" s="254" t="s">
        <v>563</v>
      </c>
      <c r="E68" s="254"/>
      <c r="F68" s="254"/>
      <c r="G68" s="254"/>
      <c r="H68" s="254"/>
      <c r="I68" s="254"/>
      <c r="J68" s="254"/>
      <c r="K68" s="252"/>
    </row>
    <row r="69" spans="2:11" s="1" customFormat="1" ht="15" customHeight="1">
      <c r="B69" s="250"/>
      <c r="C69" s="256"/>
      <c r="D69" s="254" t="s">
        <v>564</v>
      </c>
      <c r="E69" s="254"/>
      <c r="F69" s="254"/>
      <c r="G69" s="254"/>
      <c r="H69" s="254"/>
      <c r="I69" s="254"/>
      <c r="J69" s="254"/>
      <c r="K69" s="252"/>
    </row>
    <row r="70" spans="2:11" s="1" customFormat="1" ht="15" customHeight="1">
      <c r="B70" s="250"/>
      <c r="C70" s="256"/>
      <c r="D70" s="254" t="s">
        <v>565</v>
      </c>
      <c r="E70" s="254"/>
      <c r="F70" s="254"/>
      <c r="G70" s="254"/>
      <c r="H70" s="254"/>
      <c r="I70" s="254"/>
      <c r="J70" s="254"/>
      <c r="K70" s="252"/>
    </row>
    <row r="71" spans="2:11" s="1" customFormat="1" ht="12.75" customHeight="1">
      <c r="B71" s="261"/>
      <c r="C71" s="262"/>
      <c r="D71" s="262"/>
      <c r="E71" s="262"/>
      <c r="F71" s="262"/>
      <c r="G71" s="262"/>
      <c r="H71" s="262"/>
      <c r="I71" s="262"/>
      <c r="J71" s="262"/>
      <c r="K71" s="263"/>
    </row>
    <row r="72" spans="2:11" s="1" customFormat="1" ht="18.75" customHeight="1">
      <c r="B72" s="264"/>
      <c r="C72" s="264"/>
      <c r="D72" s="264"/>
      <c r="E72" s="264"/>
      <c r="F72" s="264"/>
      <c r="G72" s="264"/>
      <c r="H72" s="264"/>
      <c r="I72" s="264"/>
      <c r="J72" s="264"/>
      <c r="K72" s="265"/>
    </row>
    <row r="73" spans="2:11" s="1" customFormat="1" ht="18.75" customHeight="1">
      <c r="B73" s="265"/>
      <c r="C73" s="265"/>
      <c r="D73" s="265"/>
      <c r="E73" s="265"/>
      <c r="F73" s="265"/>
      <c r="G73" s="265"/>
      <c r="H73" s="265"/>
      <c r="I73" s="265"/>
      <c r="J73" s="265"/>
      <c r="K73" s="265"/>
    </row>
    <row r="74" spans="2:11" s="1" customFormat="1" ht="7.5" customHeight="1">
      <c r="B74" s="266"/>
      <c r="C74" s="267"/>
      <c r="D74" s="267"/>
      <c r="E74" s="267"/>
      <c r="F74" s="267"/>
      <c r="G74" s="267"/>
      <c r="H74" s="267"/>
      <c r="I74" s="267"/>
      <c r="J74" s="267"/>
      <c r="K74" s="268"/>
    </row>
    <row r="75" spans="2:11" s="1" customFormat="1" ht="45" customHeight="1">
      <c r="B75" s="269"/>
      <c r="C75" s="270" t="s">
        <v>566</v>
      </c>
      <c r="D75" s="270"/>
      <c r="E75" s="270"/>
      <c r="F75" s="270"/>
      <c r="G75" s="270"/>
      <c r="H75" s="270"/>
      <c r="I75" s="270"/>
      <c r="J75" s="270"/>
      <c r="K75" s="271"/>
    </row>
    <row r="76" spans="2:11" s="1" customFormat="1" ht="17.25" customHeight="1">
      <c r="B76" s="269"/>
      <c r="C76" s="272" t="s">
        <v>567</v>
      </c>
      <c r="D76" s="272"/>
      <c r="E76" s="272"/>
      <c r="F76" s="272" t="s">
        <v>568</v>
      </c>
      <c r="G76" s="273"/>
      <c r="H76" s="272" t="s">
        <v>54</v>
      </c>
      <c r="I76" s="272" t="s">
        <v>57</v>
      </c>
      <c r="J76" s="272" t="s">
        <v>569</v>
      </c>
      <c r="K76" s="271"/>
    </row>
    <row r="77" spans="2:11" s="1" customFormat="1" ht="17.25" customHeight="1">
      <c r="B77" s="269"/>
      <c r="C77" s="274" t="s">
        <v>570</v>
      </c>
      <c r="D77" s="274"/>
      <c r="E77" s="274"/>
      <c r="F77" s="275" t="s">
        <v>571</v>
      </c>
      <c r="G77" s="276"/>
      <c r="H77" s="274"/>
      <c r="I77" s="274"/>
      <c r="J77" s="274" t="s">
        <v>572</v>
      </c>
      <c r="K77" s="271"/>
    </row>
    <row r="78" spans="2:11" s="1" customFormat="1" ht="5.25" customHeight="1">
      <c r="B78" s="269"/>
      <c r="C78" s="277"/>
      <c r="D78" s="277"/>
      <c r="E78" s="277"/>
      <c r="F78" s="277"/>
      <c r="G78" s="278"/>
      <c r="H78" s="277"/>
      <c r="I78" s="277"/>
      <c r="J78" s="277"/>
      <c r="K78" s="271"/>
    </row>
    <row r="79" spans="2:11" s="1" customFormat="1" ht="15" customHeight="1">
      <c r="B79" s="269"/>
      <c r="C79" s="257" t="s">
        <v>53</v>
      </c>
      <c r="D79" s="277"/>
      <c r="E79" s="277"/>
      <c r="F79" s="279" t="s">
        <v>573</v>
      </c>
      <c r="G79" s="278"/>
      <c r="H79" s="257" t="s">
        <v>574</v>
      </c>
      <c r="I79" s="257" t="s">
        <v>575</v>
      </c>
      <c r="J79" s="257">
        <v>20</v>
      </c>
      <c r="K79" s="271"/>
    </row>
    <row r="80" spans="2:11" s="1" customFormat="1" ht="15" customHeight="1">
      <c r="B80" s="269"/>
      <c r="C80" s="257" t="s">
        <v>576</v>
      </c>
      <c r="D80" s="257"/>
      <c r="E80" s="257"/>
      <c r="F80" s="279" t="s">
        <v>573</v>
      </c>
      <c r="G80" s="278"/>
      <c r="H80" s="257" t="s">
        <v>577</v>
      </c>
      <c r="I80" s="257" t="s">
        <v>575</v>
      </c>
      <c r="J80" s="257">
        <v>120</v>
      </c>
      <c r="K80" s="271"/>
    </row>
    <row r="81" spans="2:11" s="1" customFormat="1" ht="15" customHeight="1">
      <c r="B81" s="280"/>
      <c r="C81" s="257" t="s">
        <v>578</v>
      </c>
      <c r="D81" s="257"/>
      <c r="E81" s="257"/>
      <c r="F81" s="279" t="s">
        <v>579</v>
      </c>
      <c r="G81" s="278"/>
      <c r="H81" s="257" t="s">
        <v>580</v>
      </c>
      <c r="I81" s="257" t="s">
        <v>575</v>
      </c>
      <c r="J81" s="257">
        <v>50</v>
      </c>
      <c r="K81" s="271"/>
    </row>
    <row r="82" spans="2:11" s="1" customFormat="1" ht="15" customHeight="1">
      <c r="B82" s="280"/>
      <c r="C82" s="257" t="s">
        <v>581</v>
      </c>
      <c r="D82" s="257"/>
      <c r="E82" s="257"/>
      <c r="F82" s="279" t="s">
        <v>573</v>
      </c>
      <c r="G82" s="278"/>
      <c r="H82" s="257" t="s">
        <v>582</v>
      </c>
      <c r="I82" s="257" t="s">
        <v>583</v>
      </c>
      <c r="J82" s="257"/>
      <c r="K82" s="271"/>
    </row>
    <row r="83" spans="2:11" s="1" customFormat="1" ht="15" customHeight="1">
      <c r="B83" s="280"/>
      <c r="C83" s="281" t="s">
        <v>584</v>
      </c>
      <c r="D83" s="281"/>
      <c r="E83" s="281"/>
      <c r="F83" s="282" t="s">
        <v>579</v>
      </c>
      <c r="G83" s="281"/>
      <c r="H83" s="281" t="s">
        <v>585</v>
      </c>
      <c r="I83" s="281" t="s">
        <v>575</v>
      </c>
      <c r="J83" s="281">
        <v>15</v>
      </c>
      <c r="K83" s="271"/>
    </row>
    <row r="84" spans="2:11" s="1" customFormat="1" ht="15" customHeight="1">
      <c r="B84" s="280"/>
      <c r="C84" s="281" t="s">
        <v>586</v>
      </c>
      <c r="D84" s="281"/>
      <c r="E84" s="281"/>
      <c r="F84" s="282" t="s">
        <v>579</v>
      </c>
      <c r="G84" s="281"/>
      <c r="H84" s="281" t="s">
        <v>587</v>
      </c>
      <c r="I84" s="281" t="s">
        <v>575</v>
      </c>
      <c r="J84" s="281">
        <v>15</v>
      </c>
      <c r="K84" s="271"/>
    </row>
    <row r="85" spans="2:11" s="1" customFormat="1" ht="15" customHeight="1">
      <c r="B85" s="280"/>
      <c r="C85" s="281" t="s">
        <v>588</v>
      </c>
      <c r="D85" s="281"/>
      <c r="E85" s="281"/>
      <c r="F85" s="282" t="s">
        <v>579</v>
      </c>
      <c r="G85" s="281"/>
      <c r="H85" s="281" t="s">
        <v>589</v>
      </c>
      <c r="I85" s="281" t="s">
        <v>575</v>
      </c>
      <c r="J85" s="281">
        <v>20</v>
      </c>
      <c r="K85" s="271"/>
    </row>
    <row r="86" spans="2:11" s="1" customFormat="1" ht="15" customHeight="1">
      <c r="B86" s="280"/>
      <c r="C86" s="281" t="s">
        <v>590</v>
      </c>
      <c r="D86" s="281"/>
      <c r="E86" s="281"/>
      <c r="F86" s="282" t="s">
        <v>579</v>
      </c>
      <c r="G86" s="281"/>
      <c r="H86" s="281" t="s">
        <v>591</v>
      </c>
      <c r="I86" s="281" t="s">
        <v>575</v>
      </c>
      <c r="J86" s="281">
        <v>20</v>
      </c>
      <c r="K86" s="271"/>
    </row>
    <row r="87" spans="2:11" s="1" customFormat="1" ht="15" customHeight="1">
      <c r="B87" s="280"/>
      <c r="C87" s="257" t="s">
        <v>592</v>
      </c>
      <c r="D87" s="257"/>
      <c r="E87" s="257"/>
      <c r="F87" s="279" t="s">
        <v>579</v>
      </c>
      <c r="G87" s="278"/>
      <c r="H87" s="257" t="s">
        <v>593</v>
      </c>
      <c r="I87" s="257" t="s">
        <v>575</v>
      </c>
      <c r="J87" s="257">
        <v>50</v>
      </c>
      <c r="K87" s="271"/>
    </row>
    <row r="88" spans="2:11" s="1" customFormat="1" ht="15" customHeight="1">
      <c r="B88" s="280"/>
      <c r="C88" s="257" t="s">
        <v>594</v>
      </c>
      <c r="D88" s="257"/>
      <c r="E88" s="257"/>
      <c r="F88" s="279" t="s">
        <v>579</v>
      </c>
      <c r="G88" s="278"/>
      <c r="H88" s="257" t="s">
        <v>595</v>
      </c>
      <c r="I88" s="257" t="s">
        <v>575</v>
      </c>
      <c r="J88" s="257">
        <v>20</v>
      </c>
      <c r="K88" s="271"/>
    </row>
    <row r="89" spans="2:11" s="1" customFormat="1" ht="15" customHeight="1">
      <c r="B89" s="280"/>
      <c r="C89" s="257" t="s">
        <v>596</v>
      </c>
      <c r="D89" s="257"/>
      <c r="E89" s="257"/>
      <c r="F89" s="279" t="s">
        <v>579</v>
      </c>
      <c r="G89" s="278"/>
      <c r="H89" s="257" t="s">
        <v>597</v>
      </c>
      <c r="I89" s="257" t="s">
        <v>575</v>
      </c>
      <c r="J89" s="257">
        <v>20</v>
      </c>
      <c r="K89" s="271"/>
    </row>
    <row r="90" spans="2:11" s="1" customFormat="1" ht="15" customHeight="1">
      <c r="B90" s="280"/>
      <c r="C90" s="257" t="s">
        <v>598</v>
      </c>
      <c r="D90" s="257"/>
      <c r="E90" s="257"/>
      <c r="F90" s="279" t="s">
        <v>579</v>
      </c>
      <c r="G90" s="278"/>
      <c r="H90" s="257" t="s">
        <v>599</v>
      </c>
      <c r="I90" s="257" t="s">
        <v>575</v>
      </c>
      <c r="J90" s="257">
        <v>50</v>
      </c>
      <c r="K90" s="271"/>
    </row>
    <row r="91" spans="2:11" s="1" customFormat="1" ht="15" customHeight="1">
      <c r="B91" s="280"/>
      <c r="C91" s="257" t="s">
        <v>600</v>
      </c>
      <c r="D91" s="257"/>
      <c r="E91" s="257"/>
      <c r="F91" s="279" t="s">
        <v>579</v>
      </c>
      <c r="G91" s="278"/>
      <c r="H91" s="257" t="s">
        <v>600</v>
      </c>
      <c r="I91" s="257" t="s">
        <v>575</v>
      </c>
      <c r="J91" s="257">
        <v>50</v>
      </c>
      <c r="K91" s="271"/>
    </row>
    <row r="92" spans="2:11" s="1" customFormat="1" ht="15" customHeight="1">
      <c r="B92" s="280"/>
      <c r="C92" s="257" t="s">
        <v>601</v>
      </c>
      <c r="D92" s="257"/>
      <c r="E92" s="257"/>
      <c r="F92" s="279" t="s">
        <v>579</v>
      </c>
      <c r="G92" s="278"/>
      <c r="H92" s="257" t="s">
        <v>602</v>
      </c>
      <c r="I92" s="257" t="s">
        <v>575</v>
      </c>
      <c r="J92" s="257">
        <v>255</v>
      </c>
      <c r="K92" s="271"/>
    </row>
    <row r="93" spans="2:11" s="1" customFormat="1" ht="15" customHeight="1">
      <c r="B93" s="280"/>
      <c r="C93" s="257" t="s">
        <v>603</v>
      </c>
      <c r="D93" s="257"/>
      <c r="E93" s="257"/>
      <c r="F93" s="279" t="s">
        <v>573</v>
      </c>
      <c r="G93" s="278"/>
      <c r="H93" s="257" t="s">
        <v>604</v>
      </c>
      <c r="I93" s="257" t="s">
        <v>605</v>
      </c>
      <c r="J93" s="257"/>
      <c r="K93" s="271"/>
    </row>
    <row r="94" spans="2:11" s="1" customFormat="1" ht="15" customHeight="1">
      <c r="B94" s="280"/>
      <c r="C94" s="257" t="s">
        <v>606</v>
      </c>
      <c r="D94" s="257"/>
      <c r="E94" s="257"/>
      <c r="F94" s="279" t="s">
        <v>573</v>
      </c>
      <c r="G94" s="278"/>
      <c r="H94" s="257" t="s">
        <v>607</v>
      </c>
      <c r="I94" s="257" t="s">
        <v>608</v>
      </c>
      <c r="J94" s="257"/>
      <c r="K94" s="271"/>
    </row>
    <row r="95" spans="2:11" s="1" customFormat="1" ht="15" customHeight="1">
      <c r="B95" s="280"/>
      <c r="C95" s="257" t="s">
        <v>609</v>
      </c>
      <c r="D95" s="257"/>
      <c r="E95" s="257"/>
      <c r="F95" s="279" t="s">
        <v>573</v>
      </c>
      <c r="G95" s="278"/>
      <c r="H95" s="257" t="s">
        <v>609</v>
      </c>
      <c r="I95" s="257" t="s">
        <v>608</v>
      </c>
      <c r="J95" s="257"/>
      <c r="K95" s="271"/>
    </row>
    <row r="96" spans="2:11" s="1" customFormat="1" ht="15" customHeight="1">
      <c r="B96" s="280"/>
      <c r="C96" s="257" t="s">
        <v>38</v>
      </c>
      <c r="D96" s="257"/>
      <c r="E96" s="257"/>
      <c r="F96" s="279" t="s">
        <v>573</v>
      </c>
      <c r="G96" s="278"/>
      <c r="H96" s="257" t="s">
        <v>610</v>
      </c>
      <c r="I96" s="257" t="s">
        <v>608</v>
      </c>
      <c r="J96" s="257"/>
      <c r="K96" s="271"/>
    </row>
    <row r="97" spans="2:11" s="1" customFormat="1" ht="15" customHeight="1">
      <c r="B97" s="280"/>
      <c r="C97" s="257" t="s">
        <v>48</v>
      </c>
      <c r="D97" s="257"/>
      <c r="E97" s="257"/>
      <c r="F97" s="279" t="s">
        <v>573</v>
      </c>
      <c r="G97" s="278"/>
      <c r="H97" s="257" t="s">
        <v>611</v>
      </c>
      <c r="I97" s="257" t="s">
        <v>608</v>
      </c>
      <c r="J97" s="257"/>
      <c r="K97" s="271"/>
    </row>
    <row r="98" spans="2:11" s="1" customFormat="1" ht="15" customHeight="1">
      <c r="B98" s="283"/>
      <c r="C98" s="284"/>
      <c r="D98" s="284"/>
      <c r="E98" s="284"/>
      <c r="F98" s="284"/>
      <c r="G98" s="284"/>
      <c r="H98" s="284"/>
      <c r="I98" s="284"/>
      <c r="J98" s="284"/>
      <c r="K98" s="285"/>
    </row>
    <row r="99" spans="2:11" s="1" customFormat="1" ht="18.75" customHeight="1">
      <c r="B99" s="286"/>
      <c r="C99" s="287"/>
      <c r="D99" s="287"/>
      <c r="E99" s="287"/>
      <c r="F99" s="287"/>
      <c r="G99" s="287"/>
      <c r="H99" s="287"/>
      <c r="I99" s="287"/>
      <c r="J99" s="287"/>
      <c r="K99" s="286"/>
    </row>
    <row r="100" spans="2:11" s="1" customFormat="1" ht="18.75" customHeight="1">
      <c r="B100" s="265"/>
      <c r="C100" s="265"/>
      <c r="D100" s="265"/>
      <c r="E100" s="265"/>
      <c r="F100" s="265"/>
      <c r="G100" s="265"/>
      <c r="H100" s="265"/>
      <c r="I100" s="265"/>
      <c r="J100" s="265"/>
      <c r="K100" s="265"/>
    </row>
    <row r="101" spans="2:11" s="1" customFormat="1" ht="7.5" customHeight="1">
      <c r="B101" s="266"/>
      <c r="C101" s="267"/>
      <c r="D101" s="267"/>
      <c r="E101" s="267"/>
      <c r="F101" s="267"/>
      <c r="G101" s="267"/>
      <c r="H101" s="267"/>
      <c r="I101" s="267"/>
      <c r="J101" s="267"/>
      <c r="K101" s="268"/>
    </row>
    <row r="102" spans="2:11" s="1" customFormat="1" ht="45" customHeight="1">
      <c r="B102" s="269"/>
      <c r="C102" s="270" t="s">
        <v>612</v>
      </c>
      <c r="D102" s="270"/>
      <c r="E102" s="270"/>
      <c r="F102" s="270"/>
      <c r="G102" s="270"/>
      <c r="H102" s="270"/>
      <c r="I102" s="270"/>
      <c r="J102" s="270"/>
      <c r="K102" s="271"/>
    </row>
    <row r="103" spans="2:11" s="1" customFormat="1" ht="17.25" customHeight="1">
      <c r="B103" s="269"/>
      <c r="C103" s="272" t="s">
        <v>567</v>
      </c>
      <c r="D103" s="272"/>
      <c r="E103" s="272"/>
      <c r="F103" s="272" t="s">
        <v>568</v>
      </c>
      <c r="G103" s="273"/>
      <c r="H103" s="272" t="s">
        <v>54</v>
      </c>
      <c r="I103" s="272" t="s">
        <v>57</v>
      </c>
      <c r="J103" s="272" t="s">
        <v>569</v>
      </c>
      <c r="K103" s="271"/>
    </row>
    <row r="104" spans="2:11" s="1" customFormat="1" ht="17.25" customHeight="1">
      <c r="B104" s="269"/>
      <c r="C104" s="274" t="s">
        <v>570</v>
      </c>
      <c r="D104" s="274"/>
      <c r="E104" s="274"/>
      <c r="F104" s="275" t="s">
        <v>571</v>
      </c>
      <c r="G104" s="276"/>
      <c r="H104" s="274"/>
      <c r="I104" s="274"/>
      <c r="J104" s="274" t="s">
        <v>572</v>
      </c>
      <c r="K104" s="271"/>
    </row>
    <row r="105" spans="2:11" s="1" customFormat="1" ht="5.25" customHeight="1">
      <c r="B105" s="269"/>
      <c r="C105" s="272"/>
      <c r="D105" s="272"/>
      <c r="E105" s="272"/>
      <c r="F105" s="272"/>
      <c r="G105" s="288"/>
      <c r="H105" s="272"/>
      <c r="I105" s="272"/>
      <c r="J105" s="272"/>
      <c r="K105" s="271"/>
    </row>
    <row r="106" spans="2:11" s="1" customFormat="1" ht="15" customHeight="1">
      <c r="B106" s="269"/>
      <c r="C106" s="257" t="s">
        <v>53</v>
      </c>
      <c r="D106" s="277"/>
      <c r="E106" s="277"/>
      <c r="F106" s="279" t="s">
        <v>573</v>
      </c>
      <c r="G106" s="288"/>
      <c r="H106" s="257" t="s">
        <v>613</v>
      </c>
      <c r="I106" s="257" t="s">
        <v>575</v>
      </c>
      <c r="J106" s="257">
        <v>20</v>
      </c>
      <c r="K106" s="271"/>
    </row>
    <row r="107" spans="2:11" s="1" customFormat="1" ht="15" customHeight="1">
      <c r="B107" s="269"/>
      <c r="C107" s="257" t="s">
        <v>576</v>
      </c>
      <c r="D107" s="257"/>
      <c r="E107" s="257"/>
      <c r="F107" s="279" t="s">
        <v>573</v>
      </c>
      <c r="G107" s="257"/>
      <c r="H107" s="257" t="s">
        <v>613</v>
      </c>
      <c r="I107" s="257" t="s">
        <v>575</v>
      </c>
      <c r="J107" s="257">
        <v>120</v>
      </c>
      <c r="K107" s="271"/>
    </row>
    <row r="108" spans="2:11" s="1" customFormat="1" ht="15" customHeight="1">
      <c r="B108" s="280"/>
      <c r="C108" s="257" t="s">
        <v>578</v>
      </c>
      <c r="D108" s="257"/>
      <c r="E108" s="257"/>
      <c r="F108" s="279" t="s">
        <v>579</v>
      </c>
      <c r="G108" s="257"/>
      <c r="H108" s="257" t="s">
        <v>613</v>
      </c>
      <c r="I108" s="257" t="s">
        <v>575</v>
      </c>
      <c r="J108" s="257">
        <v>50</v>
      </c>
      <c r="K108" s="271"/>
    </row>
    <row r="109" spans="2:11" s="1" customFormat="1" ht="15" customHeight="1">
      <c r="B109" s="280"/>
      <c r="C109" s="257" t="s">
        <v>581</v>
      </c>
      <c r="D109" s="257"/>
      <c r="E109" s="257"/>
      <c r="F109" s="279" t="s">
        <v>573</v>
      </c>
      <c r="G109" s="257"/>
      <c r="H109" s="257" t="s">
        <v>613</v>
      </c>
      <c r="I109" s="257" t="s">
        <v>583</v>
      </c>
      <c r="J109" s="257"/>
      <c r="K109" s="271"/>
    </row>
    <row r="110" spans="2:11" s="1" customFormat="1" ht="15" customHeight="1">
      <c r="B110" s="280"/>
      <c r="C110" s="257" t="s">
        <v>592</v>
      </c>
      <c r="D110" s="257"/>
      <c r="E110" s="257"/>
      <c r="F110" s="279" t="s">
        <v>579</v>
      </c>
      <c r="G110" s="257"/>
      <c r="H110" s="257" t="s">
        <v>613</v>
      </c>
      <c r="I110" s="257" t="s">
        <v>575</v>
      </c>
      <c r="J110" s="257">
        <v>50</v>
      </c>
      <c r="K110" s="271"/>
    </row>
    <row r="111" spans="2:11" s="1" customFormat="1" ht="15" customHeight="1">
      <c r="B111" s="280"/>
      <c r="C111" s="257" t="s">
        <v>600</v>
      </c>
      <c r="D111" s="257"/>
      <c r="E111" s="257"/>
      <c r="F111" s="279" t="s">
        <v>579</v>
      </c>
      <c r="G111" s="257"/>
      <c r="H111" s="257" t="s">
        <v>613</v>
      </c>
      <c r="I111" s="257" t="s">
        <v>575</v>
      </c>
      <c r="J111" s="257">
        <v>50</v>
      </c>
      <c r="K111" s="271"/>
    </row>
    <row r="112" spans="2:11" s="1" customFormat="1" ht="15" customHeight="1">
      <c r="B112" s="280"/>
      <c r="C112" s="257" t="s">
        <v>598</v>
      </c>
      <c r="D112" s="257"/>
      <c r="E112" s="257"/>
      <c r="F112" s="279" t="s">
        <v>579</v>
      </c>
      <c r="G112" s="257"/>
      <c r="H112" s="257" t="s">
        <v>613</v>
      </c>
      <c r="I112" s="257" t="s">
        <v>575</v>
      </c>
      <c r="J112" s="257">
        <v>50</v>
      </c>
      <c r="K112" s="271"/>
    </row>
    <row r="113" spans="2:11" s="1" customFormat="1" ht="15" customHeight="1">
      <c r="B113" s="280"/>
      <c r="C113" s="257" t="s">
        <v>53</v>
      </c>
      <c r="D113" s="257"/>
      <c r="E113" s="257"/>
      <c r="F113" s="279" t="s">
        <v>573</v>
      </c>
      <c r="G113" s="257"/>
      <c r="H113" s="257" t="s">
        <v>614</v>
      </c>
      <c r="I113" s="257" t="s">
        <v>575</v>
      </c>
      <c r="J113" s="257">
        <v>20</v>
      </c>
      <c r="K113" s="271"/>
    </row>
    <row r="114" spans="2:11" s="1" customFormat="1" ht="15" customHeight="1">
      <c r="B114" s="280"/>
      <c r="C114" s="257" t="s">
        <v>615</v>
      </c>
      <c r="D114" s="257"/>
      <c r="E114" s="257"/>
      <c r="F114" s="279" t="s">
        <v>573</v>
      </c>
      <c r="G114" s="257"/>
      <c r="H114" s="257" t="s">
        <v>616</v>
      </c>
      <c r="I114" s="257" t="s">
        <v>575</v>
      </c>
      <c r="J114" s="257">
        <v>120</v>
      </c>
      <c r="K114" s="271"/>
    </row>
    <row r="115" spans="2:11" s="1" customFormat="1" ht="15" customHeight="1">
      <c r="B115" s="280"/>
      <c r="C115" s="257" t="s">
        <v>38</v>
      </c>
      <c r="D115" s="257"/>
      <c r="E115" s="257"/>
      <c r="F115" s="279" t="s">
        <v>573</v>
      </c>
      <c r="G115" s="257"/>
      <c r="H115" s="257" t="s">
        <v>617</v>
      </c>
      <c r="I115" s="257" t="s">
        <v>608</v>
      </c>
      <c r="J115" s="257"/>
      <c r="K115" s="271"/>
    </row>
    <row r="116" spans="2:11" s="1" customFormat="1" ht="15" customHeight="1">
      <c r="B116" s="280"/>
      <c r="C116" s="257" t="s">
        <v>48</v>
      </c>
      <c r="D116" s="257"/>
      <c r="E116" s="257"/>
      <c r="F116" s="279" t="s">
        <v>573</v>
      </c>
      <c r="G116" s="257"/>
      <c r="H116" s="257" t="s">
        <v>618</v>
      </c>
      <c r="I116" s="257" t="s">
        <v>608</v>
      </c>
      <c r="J116" s="257"/>
      <c r="K116" s="271"/>
    </row>
    <row r="117" spans="2:11" s="1" customFormat="1" ht="15" customHeight="1">
      <c r="B117" s="280"/>
      <c r="C117" s="257" t="s">
        <v>57</v>
      </c>
      <c r="D117" s="257"/>
      <c r="E117" s="257"/>
      <c r="F117" s="279" t="s">
        <v>573</v>
      </c>
      <c r="G117" s="257"/>
      <c r="H117" s="257" t="s">
        <v>619</v>
      </c>
      <c r="I117" s="257" t="s">
        <v>620</v>
      </c>
      <c r="J117" s="257"/>
      <c r="K117" s="271"/>
    </row>
    <row r="118" spans="2:11" s="1" customFormat="1" ht="15" customHeight="1">
      <c r="B118" s="283"/>
      <c r="C118" s="289"/>
      <c r="D118" s="289"/>
      <c r="E118" s="289"/>
      <c r="F118" s="289"/>
      <c r="G118" s="289"/>
      <c r="H118" s="289"/>
      <c r="I118" s="289"/>
      <c r="J118" s="289"/>
      <c r="K118" s="285"/>
    </row>
    <row r="119" spans="2:11" s="1" customFormat="1" ht="18.75" customHeight="1">
      <c r="B119" s="290"/>
      <c r="C119" s="254"/>
      <c r="D119" s="254"/>
      <c r="E119" s="254"/>
      <c r="F119" s="291"/>
      <c r="G119" s="254"/>
      <c r="H119" s="254"/>
      <c r="I119" s="254"/>
      <c r="J119" s="254"/>
      <c r="K119" s="290"/>
    </row>
    <row r="120" spans="2:11" s="1" customFormat="1" ht="18.75" customHeight="1">
      <c r="B120" s="265"/>
      <c r="C120" s="265"/>
      <c r="D120" s="265"/>
      <c r="E120" s="265"/>
      <c r="F120" s="265"/>
      <c r="G120" s="265"/>
      <c r="H120" s="265"/>
      <c r="I120" s="265"/>
      <c r="J120" s="265"/>
      <c r="K120" s="265"/>
    </row>
    <row r="121" spans="2:11" s="1" customFormat="1" ht="7.5" customHeight="1">
      <c r="B121" s="292"/>
      <c r="C121" s="293"/>
      <c r="D121" s="293"/>
      <c r="E121" s="293"/>
      <c r="F121" s="293"/>
      <c r="G121" s="293"/>
      <c r="H121" s="293"/>
      <c r="I121" s="293"/>
      <c r="J121" s="293"/>
      <c r="K121" s="294"/>
    </row>
    <row r="122" spans="2:11" s="1" customFormat="1" ht="45" customHeight="1">
      <c r="B122" s="295"/>
      <c r="C122" s="248" t="s">
        <v>621</v>
      </c>
      <c r="D122" s="248"/>
      <c r="E122" s="248"/>
      <c r="F122" s="248"/>
      <c r="G122" s="248"/>
      <c r="H122" s="248"/>
      <c r="I122" s="248"/>
      <c r="J122" s="248"/>
      <c r="K122" s="296"/>
    </row>
    <row r="123" spans="2:11" s="1" customFormat="1" ht="17.25" customHeight="1">
      <c r="B123" s="297"/>
      <c r="C123" s="272" t="s">
        <v>567</v>
      </c>
      <c r="D123" s="272"/>
      <c r="E123" s="272"/>
      <c r="F123" s="272" t="s">
        <v>568</v>
      </c>
      <c r="G123" s="273"/>
      <c r="H123" s="272" t="s">
        <v>54</v>
      </c>
      <c r="I123" s="272" t="s">
        <v>57</v>
      </c>
      <c r="J123" s="272" t="s">
        <v>569</v>
      </c>
      <c r="K123" s="298"/>
    </row>
    <row r="124" spans="2:11" s="1" customFormat="1" ht="17.25" customHeight="1">
      <c r="B124" s="297"/>
      <c r="C124" s="274" t="s">
        <v>570</v>
      </c>
      <c r="D124" s="274"/>
      <c r="E124" s="274"/>
      <c r="F124" s="275" t="s">
        <v>571</v>
      </c>
      <c r="G124" s="276"/>
      <c r="H124" s="274"/>
      <c r="I124" s="274"/>
      <c r="J124" s="274" t="s">
        <v>572</v>
      </c>
      <c r="K124" s="298"/>
    </row>
    <row r="125" spans="2:11" s="1" customFormat="1" ht="5.25" customHeight="1">
      <c r="B125" s="299"/>
      <c r="C125" s="277"/>
      <c r="D125" s="277"/>
      <c r="E125" s="277"/>
      <c r="F125" s="277"/>
      <c r="G125" s="257"/>
      <c r="H125" s="277"/>
      <c r="I125" s="277"/>
      <c r="J125" s="277"/>
      <c r="K125" s="300"/>
    </row>
    <row r="126" spans="2:11" s="1" customFormat="1" ht="15" customHeight="1">
      <c r="B126" s="299"/>
      <c r="C126" s="257" t="s">
        <v>576</v>
      </c>
      <c r="D126" s="277"/>
      <c r="E126" s="277"/>
      <c r="F126" s="279" t="s">
        <v>573</v>
      </c>
      <c r="G126" s="257"/>
      <c r="H126" s="257" t="s">
        <v>613</v>
      </c>
      <c r="I126" s="257" t="s">
        <v>575</v>
      </c>
      <c r="J126" s="257">
        <v>120</v>
      </c>
      <c r="K126" s="301"/>
    </row>
    <row r="127" spans="2:11" s="1" customFormat="1" ht="15" customHeight="1">
      <c r="B127" s="299"/>
      <c r="C127" s="257" t="s">
        <v>622</v>
      </c>
      <c r="D127" s="257"/>
      <c r="E127" s="257"/>
      <c r="F127" s="279" t="s">
        <v>573</v>
      </c>
      <c r="G127" s="257"/>
      <c r="H127" s="257" t="s">
        <v>623</v>
      </c>
      <c r="I127" s="257" t="s">
        <v>575</v>
      </c>
      <c r="J127" s="257" t="s">
        <v>624</v>
      </c>
      <c r="K127" s="301"/>
    </row>
    <row r="128" spans="2:11" s="1" customFormat="1" ht="15" customHeight="1">
      <c r="B128" s="299"/>
      <c r="C128" s="257" t="s">
        <v>521</v>
      </c>
      <c r="D128" s="257"/>
      <c r="E128" s="257"/>
      <c r="F128" s="279" t="s">
        <v>573</v>
      </c>
      <c r="G128" s="257"/>
      <c r="H128" s="257" t="s">
        <v>625</v>
      </c>
      <c r="I128" s="257" t="s">
        <v>575</v>
      </c>
      <c r="J128" s="257" t="s">
        <v>624</v>
      </c>
      <c r="K128" s="301"/>
    </row>
    <row r="129" spans="2:11" s="1" customFormat="1" ht="15" customHeight="1">
      <c r="B129" s="299"/>
      <c r="C129" s="257" t="s">
        <v>584</v>
      </c>
      <c r="D129" s="257"/>
      <c r="E129" s="257"/>
      <c r="F129" s="279" t="s">
        <v>579</v>
      </c>
      <c r="G129" s="257"/>
      <c r="H129" s="257" t="s">
        <v>585</v>
      </c>
      <c r="I129" s="257" t="s">
        <v>575</v>
      </c>
      <c r="J129" s="257">
        <v>15</v>
      </c>
      <c r="K129" s="301"/>
    </row>
    <row r="130" spans="2:11" s="1" customFormat="1" ht="15" customHeight="1">
      <c r="B130" s="299"/>
      <c r="C130" s="281" t="s">
        <v>586</v>
      </c>
      <c r="D130" s="281"/>
      <c r="E130" s="281"/>
      <c r="F130" s="282" t="s">
        <v>579</v>
      </c>
      <c r="G130" s="281"/>
      <c r="H130" s="281" t="s">
        <v>587</v>
      </c>
      <c r="I130" s="281" t="s">
        <v>575</v>
      </c>
      <c r="J130" s="281">
        <v>15</v>
      </c>
      <c r="K130" s="301"/>
    </row>
    <row r="131" spans="2:11" s="1" customFormat="1" ht="15" customHeight="1">
      <c r="B131" s="299"/>
      <c r="C131" s="281" t="s">
        <v>588</v>
      </c>
      <c r="D131" s="281"/>
      <c r="E131" s="281"/>
      <c r="F131" s="282" t="s">
        <v>579</v>
      </c>
      <c r="G131" s="281"/>
      <c r="H131" s="281" t="s">
        <v>589</v>
      </c>
      <c r="I131" s="281" t="s">
        <v>575</v>
      </c>
      <c r="J131" s="281">
        <v>20</v>
      </c>
      <c r="K131" s="301"/>
    </row>
    <row r="132" spans="2:11" s="1" customFormat="1" ht="15" customHeight="1">
      <c r="B132" s="299"/>
      <c r="C132" s="281" t="s">
        <v>590</v>
      </c>
      <c r="D132" s="281"/>
      <c r="E132" s="281"/>
      <c r="F132" s="282" t="s">
        <v>579</v>
      </c>
      <c r="G132" s="281"/>
      <c r="H132" s="281" t="s">
        <v>591</v>
      </c>
      <c r="I132" s="281" t="s">
        <v>575</v>
      </c>
      <c r="J132" s="281">
        <v>20</v>
      </c>
      <c r="K132" s="301"/>
    </row>
    <row r="133" spans="2:11" s="1" customFormat="1" ht="15" customHeight="1">
      <c r="B133" s="299"/>
      <c r="C133" s="257" t="s">
        <v>578</v>
      </c>
      <c r="D133" s="257"/>
      <c r="E133" s="257"/>
      <c r="F133" s="279" t="s">
        <v>579</v>
      </c>
      <c r="G133" s="257"/>
      <c r="H133" s="257" t="s">
        <v>613</v>
      </c>
      <c r="I133" s="257" t="s">
        <v>575</v>
      </c>
      <c r="J133" s="257">
        <v>50</v>
      </c>
      <c r="K133" s="301"/>
    </row>
    <row r="134" spans="2:11" s="1" customFormat="1" ht="15" customHeight="1">
      <c r="B134" s="299"/>
      <c r="C134" s="257" t="s">
        <v>592</v>
      </c>
      <c r="D134" s="257"/>
      <c r="E134" s="257"/>
      <c r="F134" s="279" t="s">
        <v>579</v>
      </c>
      <c r="G134" s="257"/>
      <c r="H134" s="257" t="s">
        <v>613</v>
      </c>
      <c r="I134" s="257" t="s">
        <v>575</v>
      </c>
      <c r="J134" s="257">
        <v>50</v>
      </c>
      <c r="K134" s="301"/>
    </row>
    <row r="135" spans="2:11" s="1" customFormat="1" ht="15" customHeight="1">
      <c r="B135" s="299"/>
      <c r="C135" s="257" t="s">
        <v>598</v>
      </c>
      <c r="D135" s="257"/>
      <c r="E135" s="257"/>
      <c r="F135" s="279" t="s">
        <v>579</v>
      </c>
      <c r="G135" s="257"/>
      <c r="H135" s="257" t="s">
        <v>613</v>
      </c>
      <c r="I135" s="257" t="s">
        <v>575</v>
      </c>
      <c r="J135" s="257">
        <v>50</v>
      </c>
      <c r="K135" s="301"/>
    </row>
    <row r="136" spans="2:11" s="1" customFormat="1" ht="15" customHeight="1">
      <c r="B136" s="299"/>
      <c r="C136" s="257" t="s">
        <v>600</v>
      </c>
      <c r="D136" s="257"/>
      <c r="E136" s="257"/>
      <c r="F136" s="279" t="s">
        <v>579</v>
      </c>
      <c r="G136" s="257"/>
      <c r="H136" s="257" t="s">
        <v>613</v>
      </c>
      <c r="I136" s="257" t="s">
        <v>575</v>
      </c>
      <c r="J136" s="257">
        <v>50</v>
      </c>
      <c r="K136" s="301"/>
    </row>
    <row r="137" spans="2:11" s="1" customFormat="1" ht="15" customHeight="1">
      <c r="B137" s="299"/>
      <c r="C137" s="257" t="s">
        <v>601</v>
      </c>
      <c r="D137" s="257"/>
      <c r="E137" s="257"/>
      <c r="F137" s="279" t="s">
        <v>579</v>
      </c>
      <c r="G137" s="257"/>
      <c r="H137" s="257" t="s">
        <v>626</v>
      </c>
      <c r="I137" s="257" t="s">
        <v>575</v>
      </c>
      <c r="J137" s="257">
        <v>255</v>
      </c>
      <c r="K137" s="301"/>
    </row>
    <row r="138" spans="2:11" s="1" customFormat="1" ht="15" customHeight="1">
      <c r="B138" s="299"/>
      <c r="C138" s="257" t="s">
        <v>603</v>
      </c>
      <c r="D138" s="257"/>
      <c r="E138" s="257"/>
      <c r="F138" s="279" t="s">
        <v>573</v>
      </c>
      <c r="G138" s="257"/>
      <c r="H138" s="257" t="s">
        <v>627</v>
      </c>
      <c r="I138" s="257" t="s">
        <v>605</v>
      </c>
      <c r="J138" s="257"/>
      <c r="K138" s="301"/>
    </row>
    <row r="139" spans="2:11" s="1" customFormat="1" ht="15" customHeight="1">
      <c r="B139" s="299"/>
      <c r="C139" s="257" t="s">
        <v>606</v>
      </c>
      <c r="D139" s="257"/>
      <c r="E139" s="257"/>
      <c r="F139" s="279" t="s">
        <v>573</v>
      </c>
      <c r="G139" s="257"/>
      <c r="H139" s="257" t="s">
        <v>628</v>
      </c>
      <c r="I139" s="257" t="s">
        <v>608</v>
      </c>
      <c r="J139" s="257"/>
      <c r="K139" s="301"/>
    </row>
    <row r="140" spans="2:11" s="1" customFormat="1" ht="15" customHeight="1">
      <c r="B140" s="299"/>
      <c r="C140" s="257" t="s">
        <v>609</v>
      </c>
      <c r="D140" s="257"/>
      <c r="E140" s="257"/>
      <c r="F140" s="279" t="s">
        <v>573</v>
      </c>
      <c r="G140" s="257"/>
      <c r="H140" s="257" t="s">
        <v>609</v>
      </c>
      <c r="I140" s="257" t="s">
        <v>608</v>
      </c>
      <c r="J140" s="257"/>
      <c r="K140" s="301"/>
    </row>
    <row r="141" spans="2:11" s="1" customFormat="1" ht="15" customHeight="1">
      <c r="B141" s="299"/>
      <c r="C141" s="257" t="s">
        <v>38</v>
      </c>
      <c r="D141" s="257"/>
      <c r="E141" s="257"/>
      <c r="F141" s="279" t="s">
        <v>573</v>
      </c>
      <c r="G141" s="257"/>
      <c r="H141" s="257" t="s">
        <v>629</v>
      </c>
      <c r="I141" s="257" t="s">
        <v>608</v>
      </c>
      <c r="J141" s="257"/>
      <c r="K141" s="301"/>
    </row>
    <row r="142" spans="2:11" s="1" customFormat="1" ht="15" customHeight="1">
      <c r="B142" s="299"/>
      <c r="C142" s="257" t="s">
        <v>630</v>
      </c>
      <c r="D142" s="257"/>
      <c r="E142" s="257"/>
      <c r="F142" s="279" t="s">
        <v>573</v>
      </c>
      <c r="G142" s="257"/>
      <c r="H142" s="257" t="s">
        <v>631</v>
      </c>
      <c r="I142" s="257" t="s">
        <v>608</v>
      </c>
      <c r="J142" s="257"/>
      <c r="K142" s="301"/>
    </row>
    <row r="143" spans="2:11" s="1" customFormat="1" ht="15" customHeight="1">
      <c r="B143" s="302"/>
      <c r="C143" s="303"/>
      <c r="D143" s="303"/>
      <c r="E143" s="303"/>
      <c r="F143" s="303"/>
      <c r="G143" s="303"/>
      <c r="H143" s="303"/>
      <c r="I143" s="303"/>
      <c r="J143" s="303"/>
      <c r="K143" s="304"/>
    </row>
    <row r="144" spans="2:11" s="1" customFormat="1" ht="18.75" customHeight="1">
      <c r="B144" s="254"/>
      <c r="C144" s="254"/>
      <c r="D144" s="254"/>
      <c r="E144" s="254"/>
      <c r="F144" s="291"/>
      <c r="G144" s="254"/>
      <c r="H144" s="254"/>
      <c r="I144" s="254"/>
      <c r="J144" s="254"/>
      <c r="K144" s="254"/>
    </row>
    <row r="145" spans="2:11" s="1" customFormat="1" ht="18.75" customHeight="1">
      <c r="B145" s="265"/>
      <c r="C145" s="265"/>
      <c r="D145" s="265"/>
      <c r="E145" s="265"/>
      <c r="F145" s="265"/>
      <c r="G145" s="265"/>
      <c r="H145" s="265"/>
      <c r="I145" s="265"/>
      <c r="J145" s="265"/>
      <c r="K145" s="265"/>
    </row>
    <row r="146" spans="2:11" s="1" customFormat="1" ht="7.5" customHeight="1">
      <c r="B146" s="266"/>
      <c r="C146" s="267"/>
      <c r="D146" s="267"/>
      <c r="E146" s="267"/>
      <c r="F146" s="267"/>
      <c r="G146" s="267"/>
      <c r="H146" s="267"/>
      <c r="I146" s="267"/>
      <c r="J146" s="267"/>
      <c r="K146" s="268"/>
    </row>
    <row r="147" spans="2:11" s="1" customFormat="1" ht="45" customHeight="1">
      <c r="B147" s="269"/>
      <c r="C147" s="270" t="s">
        <v>632</v>
      </c>
      <c r="D147" s="270"/>
      <c r="E147" s="270"/>
      <c r="F147" s="270"/>
      <c r="G147" s="270"/>
      <c r="H147" s="270"/>
      <c r="I147" s="270"/>
      <c r="J147" s="270"/>
      <c r="K147" s="271"/>
    </row>
    <row r="148" spans="2:11" s="1" customFormat="1" ht="17.25" customHeight="1">
      <c r="B148" s="269"/>
      <c r="C148" s="272" t="s">
        <v>567</v>
      </c>
      <c r="D148" s="272"/>
      <c r="E148" s="272"/>
      <c r="F148" s="272" t="s">
        <v>568</v>
      </c>
      <c r="G148" s="273"/>
      <c r="H148" s="272" t="s">
        <v>54</v>
      </c>
      <c r="I148" s="272" t="s">
        <v>57</v>
      </c>
      <c r="J148" s="272" t="s">
        <v>569</v>
      </c>
      <c r="K148" s="271"/>
    </row>
    <row r="149" spans="2:11" s="1" customFormat="1" ht="17.25" customHeight="1">
      <c r="B149" s="269"/>
      <c r="C149" s="274" t="s">
        <v>570</v>
      </c>
      <c r="D149" s="274"/>
      <c r="E149" s="274"/>
      <c r="F149" s="275" t="s">
        <v>571</v>
      </c>
      <c r="G149" s="276"/>
      <c r="H149" s="274"/>
      <c r="I149" s="274"/>
      <c r="J149" s="274" t="s">
        <v>572</v>
      </c>
      <c r="K149" s="271"/>
    </row>
    <row r="150" spans="2:11" s="1" customFormat="1" ht="5.25" customHeight="1">
      <c r="B150" s="280"/>
      <c r="C150" s="277"/>
      <c r="D150" s="277"/>
      <c r="E150" s="277"/>
      <c r="F150" s="277"/>
      <c r="G150" s="278"/>
      <c r="H150" s="277"/>
      <c r="I150" s="277"/>
      <c r="J150" s="277"/>
      <c r="K150" s="301"/>
    </row>
    <row r="151" spans="2:11" s="1" customFormat="1" ht="15" customHeight="1">
      <c r="B151" s="280"/>
      <c r="C151" s="305" t="s">
        <v>576</v>
      </c>
      <c r="D151" s="257"/>
      <c r="E151" s="257"/>
      <c r="F151" s="306" t="s">
        <v>573</v>
      </c>
      <c r="G151" s="257"/>
      <c r="H151" s="305" t="s">
        <v>613</v>
      </c>
      <c r="I151" s="305" t="s">
        <v>575</v>
      </c>
      <c r="J151" s="305">
        <v>120</v>
      </c>
      <c r="K151" s="301"/>
    </row>
    <row r="152" spans="2:11" s="1" customFormat="1" ht="15" customHeight="1">
      <c r="B152" s="280"/>
      <c r="C152" s="305" t="s">
        <v>622</v>
      </c>
      <c r="D152" s="257"/>
      <c r="E152" s="257"/>
      <c r="F152" s="306" t="s">
        <v>573</v>
      </c>
      <c r="G152" s="257"/>
      <c r="H152" s="305" t="s">
        <v>633</v>
      </c>
      <c r="I152" s="305" t="s">
        <v>575</v>
      </c>
      <c r="J152" s="305" t="s">
        <v>624</v>
      </c>
      <c r="K152" s="301"/>
    </row>
    <row r="153" spans="2:11" s="1" customFormat="1" ht="15" customHeight="1">
      <c r="B153" s="280"/>
      <c r="C153" s="305" t="s">
        <v>521</v>
      </c>
      <c r="D153" s="257"/>
      <c r="E153" s="257"/>
      <c r="F153" s="306" t="s">
        <v>573</v>
      </c>
      <c r="G153" s="257"/>
      <c r="H153" s="305" t="s">
        <v>634</v>
      </c>
      <c r="I153" s="305" t="s">
        <v>575</v>
      </c>
      <c r="J153" s="305" t="s">
        <v>624</v>
      </c>
      <c r="K153" s="301"/>
    </row>
    <row r="154" spans="2:11" s="1" customFormat="1" ht="15" customHeight="1">
      <c r="B154" s="280"/>
      <c r="C154" s="305" t="s">
        <v>578</v>
      </c>
      <c r="D154" s="257"/>
      <c r="E154" s="257"/>
      <c r="F154" s="306" t="s">
        <v>579</v>
      </c>
      <c r="G154" s="257"/>
      <c r="H154" s="305" t="s">
        <v>613</v>
      </c>
      <c r="I154" s="305" t="s">
        <v>575</v>
      </c>
      <c r="J154" s="305">
        <v>50</v>
      </c>
      <c r="K154" s="301"/>
    </row>
    <row r="155" spans="2:11" s="1" customFormat="1" ht="15" customHeight="1">
      <c r="B155" s="280"/>
      <c r="C155" s="305" t="s">
        <v>581</v>
      </c>
      <c r="D155" s="257"/>
      <c r="E155" s="257"/>
      <c r="F155" s="306" t="s">
        <v>573</v>
      </c>
      <c r="G155" s="257"/>
      <c r="H155" s="305" t="s">
        <v>613</v>
      </c>
      <c r="I155" s="305" t="s">
        <v>583</v>
      </c>
      <c r="J155" s="305"/>
      <c r="K155" s="301"/>
    </row>
    <row r="156" spans="2:11" s="1" customFormat="1" ht="15" customHeight="1">
      <c r="B156" s="280"/>
      <c r="C156" s="305" t="s">
        <v>592</v>
      </c>
      <c r="D156" s="257"/>
      <c r="E156" s="257"/>
      <c r="F156" s="306" t="s">
        <v>579</v>
      </c>
      <c r="G156" s="257"/>
      <c r="H156" s="305" t="s">
        <v>613</v>
      </c>
      <c r="I156" s="305" t="s">
        <v>575</v>
      </c>
      <c r="J156" s="305">
        <v>50</v>
      </c>
      <c r="K156" s="301"/>
    </row>
    <row r="157" spans="2:11" s="1" customFormat="1" ht="15" customHeight="1">
      <c r="B157" s="280"/>
      <c r="C157" s="305" t="s">
        <v>600</v>
      </c>
      <c r="D157" s="257"/>
      <c r="E157" s="257"/>
      <c r="F157" s="306" t="s">
        <v>579</v>
      </c>
      <c r="G157" s="257"/>
      <c r="H157" s="305" t="s">
        <v>613</v>
      </c>
      <c r="I157" s="305" t="s">
        <v>575</v>
      </c>
      <c r="J157" s="305">
        <v>50</v>
      </c>
      <c r="K157" s="301"/>
    </row>
    <row r="158" spans="2:11" s="1" customFormat="1" ht="15" customHeight="1">
      <c r="B158" s="280"/>
      <c r="C158" s="305" t="s">
        <v>598</v>
      </c>
      <c r="D158" s="257"/>
      <c r="E158" s="257"/>
      <c r="F158" s="306" t="s">
        <v>579</v>
      </c>
      <c r="G158" s="257"/>
      <c r="H158" s="305" t="s">
        <v>613</v>
      </c>
      <c r="I158" s="305" t="s">
        <v>575</v>
      </c>
      <c r="J158" s="305">
        <v>50</v>
      </c>
      <c r="K158" s="301"/>
    </row>
    <row r="159" spans="2:11" s="1" customFormat="1" ht="15" customHeight="1">
      <c r="B159" s="280"/>
      <c r="C159" s="305" t="s">
        <v>97</v>
      </c>
      <c r="D159" s="257"/>
      <c r="E159" s="257"/>
      <c r="F159" s="306" t="s">
        <v>573</v>
      </c>
      <c r="G159" s="257"/>
      <c r="H159" s="305" t="s">
        <v>635</v>
      </c>
      <c r="I159" s="305" t="s">
        <v>575</v>
      </c>
      <c r="J159" s="305" t="s">
        <v>636</v>
      </c>
      <c r="K159" s="301"/>
    </row>
    <row r="160" spans="2:11" s="1" customFormat="1" ht="15" customHeight="1">
      <c r="B160" s="280"/>
      <c r="C160" s="305" t="s">
        <v>637</v>
      </c>
      <c r="D160" s="257"/>
      <c r="E160" s="257"/>
      <c r="F160" s="306" t="s">
        <v>573</v>
      </c>
      <c r="G160" s="257"/>
      <c r="H160" s="305" t="s">
        <v>638</v>
      </c>
      <c r="I160" s="305" t="s">
        <v>608</v>
      </c>
      <c r="J160" s="305"/>
      <c r="K160" s="301"/>
    </row>
    <row r="161" spans="2:11" s="1" customFormat="1" ht="15" customHeight="1">
      <c r="B161" s="307"/>
      <c r="C161" s="289"/>
      <c r="D161" s="289"/>
      <c r="E161" s="289"/>
      <c r="F161" s="289"/>
      <c r="G161" s="289"/>
      <c r="H161" s="289"/>
      <c r="I161" s="289"/>
      <c r="J161" s="289"/>
      <c r="K161" s="308"/>
    </row>
    <row r="162" spans="2:11" s="1" customFormat="1" ht="18.75" customHeight="1">
      <c r="B162" s="254"/>
      <c r="C162" s="257"/>
      <c r="D162" s="257"/>
      <c r="E162" s="257"/>
      <c r="F162" s="279"/>
      <c r="G162" s="257"/>
      <c r="H162" s="257"/>
      <c r="I162" s="257"/>
      <c r="J162" s="257"/>
      <c r="K162" s="254"/>
    </row>
    <row r="163" spans="2:11" s="1" customFormat="1" ht="18.75" customHeight="1">
      <c r="B163" s="265"/>
      <c r="C163" s="265"/>
      <c r="D163" s="265"/>
      <c r="E163" s="265"/>
      <c r="F163" s="265"/>
      <c r="G163" s="265"/>
      <c r="H163" s="265"/>
      <c r="I163" s="265"/>
      <c r="J163" s="265"/>
      <c r="K163" s="265"/>
    </row>
    <row r="164" spans="2:11" s="1" customFormat="1" ht="7.5" customHeight="1">
      <c r="B164" s="244"/>
      <c r="C164" s="245"/>
      <c r="D164" s="245"/>
      <c r="E164" s="245"/>
      <c r="F164" s="245"/>
      <c r="G164" s="245"/>
      <c r="H164" s="245"/>
      <c r="I164" s="245"/>
      <c r="J164" s="245"/>
      <c r="K164" s="246"/>
    </row>
    <row r="165" spans="2:11" s="1" customFormat="1" ht="45" customHeight="1">
      <c r="B165" s="247"/>
      <c r="C165" s="248" t="s">
        <v>639</v>
      </c>
      <c r="D165" s="248"/>
      <c r="E165" s="248"/>
      <c r="F165" s="248"/>
      <c r="G165" s="248"/>
      <c r="H165" s="248"/>
      <c r="I165" s="248"/>
      <c r="J165" s="248"/>
      <c r="K165" s="249"/>
    </row>
    <row r="166" spans="2:11" s="1" customFormat="1" ht="17.25" customHeight="1">
      <c r="B166" s="247"/>
      <c r="C166" s="272" t="s">
        <v>567</v>
      </c>
      <c r="D166" s="272"/>
      <c r="E166" s="272"/>
      <c r="F166" s="272" t="s">
        <v>568</v>
      </c>
      <c r="G166" s="309"/>
      <c r="H166" s="310" t="s">
        <v>54</v>
      </c>
      <c r="I166" s="310" t="s">
        <v>57</v>
      </c>
      <c r="J166" s="272" t="s">
        <v>569</v>
      </c>
      <c r="K166" s="249"/>
    </row>
    <row r="167" spans="2:11" s="1" customFormat="1" ht="17.25" customHeight="1">
      <c r="B167" s="250"/>
      <c r="C167" s="274" t="s">
        <v>570</v>
      </c>
      <c r="D167" s="274"/>
      <c r="E167" s="274"/>
      <c r="F167" s="275" t="s">
        <v>571</v>
      </c>
      <c r="G167" s="311"/>
      <c r="H167" s="312"/>
      <c r="I167" s="312"/>
      <c r="J167" s="274" t="s">
        <v>572</v>
      </c>
      <c r="K167" s="252"/>
    </row>
    <row r="168" spans="2:11" s="1" customFormat="1" ht="5.25" customHeight="1">
      <c r="B168" s="280"/>
      <c r="C168" s="277"/>
      <c r="D168" s="277"/>
      <c r="E168" s="277"/>
      <c r="F168" s="277"/>
      <c r="G168" s="278"/>
      <c r="H168" s="277"/>
      <c r="I168" s="277"/>
      <c r="J168" s="277"/>
      <c r="K168" s="301"/>
    </row>
    <row r="169" spans="2:11" s="1" customFormat="1" ht="15" customHeight="1">
      <c r="B169" s="280"/>
      <c r="C169" s="257" t="s">
        <v>576</v>
      </c>
      <c r="D169" s="257"/>
      <c r="E169" s="257"/>
      <c r="F169" s="279" t="s">
        <v>573</v>
      </c>
      <c r="G169" s="257"/>
      <c r="H169" s="257" t="s">
        <v>613</v>
      </c>
      <c r="I169" s="257" t="s">
        <v>575</v>
      </c>
      <c r="J169" s="257">
        <v>120</v>
      </c>
      <c r="K169" s="301"/>
    </row>
    <row r="170" spans="2:11" s="1" customFormat="1" ht="15" customHeight="1">
      <c r="B170" s="280"/>
      <c r="C170" s="257" t="s">
        <v>622</v>
      </c>
      <c r="D170" s="257"/>
      <c r="E170" s="257"/>
      <c r="F170" s="279" t="s">
        <v>573</v>
      </c>
      <c r="G170" s="257"/>
      <c r="H170" s="257" t="s">
        <v>623</v>
      </c>
      <c r="I170" s="257" t="s">
        <v>575</v>
      </c>
      <c r="J170" s="257" t="s">
        <v>624</v>
      </c>
      <c r="K170" s="301"/>
    </row>
    <row r="171" spans="2:11" s="1" customFormat="1" ht="15" customHeight="1">
      <c r="B171" s="280"/>
      <c r="C171" s="257" t="s">
        <v>521</v>
      </c>
      <c r="D171" s="257"/>
      <c r="E171" s="257"/>
      <c r="F171" s="279" t="s">
        <v>573</v>
      </c>
      <c r="G171" s="257"/>
      <c r="H171" s="257" t="s">
        <v>640</v>
      </c>
      <c r="I171" s="257" t="s">
        <v>575</v>
      </c>
      <c r="J171" s="257" t="s">
        <v>624</v>
      </c>
      <c r="K171" s="301"/>
    </row>
    <row r="172" spans="2:11" s="1" customFormat="1" ht="15" customHeight="1">
      <c r="B172" s="280"/>
      <c r="C172" s="257" t="s">
        <v>578</v>
      </c>
      <c r="D172" s="257"/>
      <c r="E172" s="257"/>
      <c r="F172" s="279" t="s">
        <v>579</v>
      </c>
      <c r="G172" s="257"/>
      <c r="H172" s="257" t="s">
        <v>640</v>
      </c>
      <c r="I172" s="257" t="s">
        <v>575</v>
      </c>
      <c r="J172" s="257">
        <v>50</v>
      </c>
      <c r="K172" s="301"/>
    </row>
    <row r="173" spans="2:11" s="1" customFormat="1" ht="15" customHeight="1">
      <c r="B173" s="280"/>
      <c r="C173" s="257" t="s">
        <v>581</v>
      </c>
      <c r="D173" s="257"/>
      <c r="E173" s="257"/>
      <c r="F173" s="279" t="s">
        <v>573</v>
      </c>
      <c r="G173" s="257"/>
      <c r="H173" s="257" t="s">
        <v>640</v>
      </c>
      <c r="I173" s="257" t="s">
        <v>583</v>
      </c>
      <c r="J173" s="257"/>
      <c r="K173" s="301"/>
    </row>
    <row r="174" spans="2:11" s="1" customFormat="1" ht="15" customHeight="1">
      <c r="B174" s="280"/>
      <c r="C174" s="257" t="s">
        <v>592</v>
      </c>
      <c r="D174" s="257"/>
      <c r="E174" s="257"/>
      <c r="F174" s="279" t="s">
        <v>579</v>
      </c>
      <c r="G174" s="257"/>
      <c r="H174" s="257" t="s">
        <v>640</v>
      </c>
      <c r="I174" s="257" t="s">
        <v>575</v>
      </c>
      <c r="J174" s="257">
        <v>50</v>
      </c>
      <c r="K174" s="301"/>
    </row>
    <row r="175" spans="2:11" s="1" customFormat="1" ht="15" customHeight="1">
      <c r="B175" s="280"/>
      <c r="C175" s="257" t="s">
        <v>600</v>
      </c>
      <c r="D175" s="257"/>
      <c r="E175" s="257"/>
      <c r="F175" s="279" t="s">
        <v>579</v>
      </c>
      <c r="G175" s="257"/>
      <c r="H175" s="257" t="s">
        <v>640</v>
      </c>
      <c r="I175" s="257" t="s">
        <v>575</v>
      </c>
      <c r="J175" s="257">
        <v>50</v>
      </c>
      <c r="K175" s="301"/>
    </row>
    <row r="176" spans="2:11" s="1" customFormat="1" ht="15" customHeight="1">
      <c r="B176" s="280"/>
      <c r="C176" s="257" t="s">
        <v>598</v>
      </c>
      <c r="D176" s="257"/>
      <c r="E176" s="257"/>
      <c r="F176" s="279" t="s">
        <v>579</v>
      </c>
      <c r="G176" s="257"/>
      <c r="H176" s="257" t="s">
        <v>640</v>
      </c>
      <c r="I176" s="257" t="s">
        <v>575</v>
      </c>
      <c r="J176" s="257">
        <v>50</v>
      </c>
      <c r="K176" s="301"/>
    </row>
    <row r="177" spans="2:11" s="1" customFormat="1" ht="15" customHeight="1">
      <c r="B177" s="280"/>
      <c r="C177" s="257" t="s">
        <v>107</v>
      </c>
      <c r="D177" s="257"/>
      <c r="E177" s="257"/>
      <c r="F177" s="279" t="s">
        <v>573</v>
      </c>
      <c r="G177" s="257"/>
      <c r="H177" s="257" t="s">
        <v>641</v>
      </c>
      <c r="I177" s="257" t="s">
        <v>642</v>
      </c>
      <c r="J177" s="257"/>
      <c r="K177" s="301"/>
    </row>
    <row r="178" spans="2:11" s="1" customFormat="1" ht="15" customHeight="1">
      <c r="B178" s="280"/>
      <c r="C178" s="257" t="s">
        <v>57</v>
      </c>
      <c r="D178" s="257"/>
      <c r="E178" s="257"/>
      <c r="F178" s="279" t="s">
        <v>573</v>
      </c>
      <c r="G178" s="257"/>
      <c r="H178" s="257" t="s">
        <v>643</v>
      </c>
      <c r="I178" s="257" t="s">
        <v>644</v>
      </c>
      <c r="J178" s="257">
        <v>1</v>
      </c>
      <c r="K178" s="301"/>
    </row>
    <row r="179" spans="2:11" s="1" customFormat="1" ht="15" customHeight="1">
      <c r="B179" s="280"/>
      <c r="C179" s="257" t="s">
        <v>53</v>
      </c>
      <c r="D179" s="257"/>
      <c r="E179" s="257"/>
      <c r="F179" s="279" t="s">
        <v>573</v>
      </c>
      <c r="G179" s="257"/>
      <c r="H179" s="257" t="s">
        <v>645</v>
      </c>
      <c r="I179" s="257" t="s">
        <v>575</v>
      </c>
      <c r="J179" s="257">
        <v>20</v>
      </c>
      <c r="K179" s="301"/>
    </row>
    <row r="180" spans="2:11" s="1" customFormat="1" ht="15" customHeight="1">
      <c r="B180" s="280"/>
      <c r="C180" s="257" t="s">
        <v>54</v>
      </c>
      <c r="D180" s="257"/>
      <c r="E180" s="257"/>
      <c r="F180" s="279" t="s">
        <v>573</v>
      </c>
      <c r="G180" s="257"/>
      <c r="H180" s="257" t="s">
        <v>646</v>
      </c>
      <c r="I180" s="257" t="s">
        <v>575</v>
      </c>
      <c r="J180" s="257">
        <v>255</v>
      </c>
      <c r="K180" s="301"/>
    </row>
    <row r="181" spans="2:11" s="1" customFormat="1" ht="15" customHeight="1">
      <c r="B181" s="280"/>
      <c r="C181" s="257" t="s">
        <v>108</v>
      </c>
      <c r="D181" s="257"/>
      <c r="E181" s="257"/>
      <c r="F181" s="279" t="s">
        <v>573</v>
      </c>
      <c r="G181" s="257"/>
      <c r="H181" s="257" t="s">
        <v>537</v>
      </c>
      <c r="I181" s="257" t="s">
        <v>575</v>
      </c>
      <c r="J181" s="257">
        <v>10</v>
      </c>
      <c r="K181" s="301"/>
    </row>
    <row r="182" spans="2:11" s="1" customFormat="1" ht="15" customHeight="1">
      <c r="B182" s="280"/>
      <c r="C182" s="257" t="s">
        <v>109</v>
      </c>
      <c r="D182" s="257"/>
      <c r="E182" s="257"/>
      <c r="F182" s="279" t="s">
        <v>573</v>
      </c>
      <c r="G182" s="257"/>
      <c r="H182" s="257" t="s">
        <v>647</v>
      </c>
      <c r="I182" s="257" t="s">
        <v>608</v>
      </c>
      <c r="J182" s="257"/>
      <c r="K182" s="301"/>
    </row>
    <row r="183" spans="2:11" s="1" customFormat="1" ht="15" customHeight="1">
      <c r="B183" s="280"/>
      <c r="C183" s="257" t="s">
        <v>648</v>
      </c>
      <c r="D183" s="257"/>
      <c r="E183" s="257"/>
      <c r="F183" s="279" t="s">
        <v>573</v>
      </c>
      <c r="G183" s="257"/>
      <c r="H183" s="257" t="s">
        <v>649</v>
      </c>
      <c r="I183" s="257" t="s">
        <v>608</v>
      </c>
      <c r="J183" s="257"/>
      <c r="K183" s="301"/>
    </row>
    <row r="184" spans="2:11" s="1" customFormat="1" ht="15" customHeight="1">
      <c r="B184" s="280"/>
      <c r="C184" s="257" t="s">
        <v>637</v>
      </c>
      <c r="D184" s="257"/>
      <c r="E184" s="257"/>
      <c r="F184" s="279" t="s">
        <v>573</v>
      </c>
      <c r="G184" s="257"/>
      <c r="H184" s="257" t="s">
        <v>650</v>
      </c>
      <c r="I184" s="257" t="s">
        <v>608</v>
      </c>
      <c r="J184" s="257"/>
      <c r="K184" s="301"/>
    </row>
    <row r="185" spans="2:11" s="1" customFormat="1" ht="15" customHeight="1">
      <c r="B185" s="280"/>
      <c r="C185" s="257" t="s">
        <v>111</v>
      </c>
      <c r="D185" s="257"/>
      <c r="E185" s="257"/>
      <c r="F185" s="279" t="s">
        <v>579</v>
      </c>
      <c r="G185" s="257"/>
      <c r="H185" s="257" t="s">
        <v>651</v>
      </c>
      <c r="I185" s="257" t="s">
        <v>575</v>
      </c>
      <c r="J185" s="257">
        <v>50</v>
      </c>
      <c r="K185" s="301"/>
    </row>
    <row r="186" spans="2:11" s="1" customFormat="1" ht="15" customHeight="1">
      <c r="B186" s="280"/>
      <c r="C186" s="257" t="s">
        <v>652</v>
      </c>
      <c r="D186" s="257"/>
      <c r="E186" s="257"/>
      <c r="F186" s="279" t="s">
        <v>579</v>
      </c>
      <c r="G186" s="257"/>
      <c r="H186" s="257" t="s">
        <v>653</v>
      </c>
      <c r="I186" s="257" t="s">
        <v>654</v>
      </c>
      <c r="J186" s="257"/>
      <c r="K186" s="301"/>
    </row>
    <row r="187" spans="2:11" s="1" customFormat="1" ht="15" customHeight="1">
      <c r="B187" s="280"/>
      <c r="C187" s="257" t="s">
        <v>655</v>
      </c>
      <c r="D187" s="257"/>
      <c r="E187" s="257"/>
      <c r="F187" s="279" t="s">
        <v>579</v>
      </c>
      <c r="G187" s="257"/>
      <c r="H187" s="257" t="s">
        <v>656</v>
      </c>
      <c r="I187" s="257" t="s">
        <v>654</v>
      </c>
      <c r="J187" s="257"/>
      <c r="K187" s="301"/>
    </row>
    <row r="188" spans="2:11" s="1" customFormat="1" ht="15" customHeight="1">
      <c r="B188" s="280"/>
      <c r="C188" s="257" t="s">
        <v>657</v>
      </c>
      <c r="D188" s="257"/>
      <c r="E188" s="257"/>
      <c r="F188" s="279" t="s">
        <v>579</v>
      </c>
      <c r="G188" s="257"/>
      <c r="H188" s="257" t="s">
        <v>658</v>
      </c>
      <c r="I188" s="257" t="s">
        <v>654</v>
      </c>
      <c r="J188" s="257"/>
      <c r="K188" s="301"/>
    </row>
    <row r="189" spans="2:11" s="1" customFormat="1" ht="15" customHeight="1">
      <c r="B189" s="280"/>
      <c r="C189" s="313" t="s">
        <v>659</v>
      </c>
      <c r="D189" s="257"/>
      <c r="E189" s="257"/>
      <c r="F189" s="279" t="s">
        <v>579</v>
      </c>
      <c r="G189" s="257"/>
      <c r="H189" s="257" t="s">
        <v>660</v>
      </c>
      <c r="I189" s="257" t="s">
        <v>661</v>
      </c>
      <c r="J189" s="314" t="s">
        <v>662</v>
      </c>
      <c r="K189" s="301"/>
    </row>
    <row r="190" spans="2:11" s="1" customFormat="1" ht="15" customHeight="1">
      <c r="B190" s="280"/>
      <c r="C190" s="264" t="s">
        <v>42</v>
      </c>
      <c r="D190" s="257"/>
      <c r="E190" s="257"/>
      <c r="F190" s="279" t="s">
        <v>573</v>
      </c>
      <c r="G190" s="257"/>
      <c r="H190" s="254" t="s">
        <v>663</v>
      </c>
      <c r="I190" s="257" t="s">
        <v>664</v>
      </c>
      <c r="J190" s="257"/>
      <c r="K190" s="301"/>
    </row>
    <row r="191" spans="2:11" s="1" customFormat="1" ht="15" customHeight="1">
      <c r="B191" s="280"/>
      <c r="C191" s="264" t="s">
        <v>665</v>
      </c>
      <c r="D191" s="257"/>
      <c r="E191" s="257"/>
      <c r="F191" s="279" t="s">
        <v>573</v>
      </c>
      <c r="G191" s="257"/>
      <c r="H191" s="257" t="s">
        <v>666</v>
      </c>
      <c r="I191" s="257" t="s">
        <v>608</v>
      </c>
      <c r="J191" s="257"/>
      <c r="K191" s="301"/>
    </row>
    <row r="192" spans="2:11" s="1" customFormat="1" ht="15" customHeight="1">
      <c r="B192" s="280"/>
      <c r="C192" s="264" t="s">
        <v>667</v>
      </c>
      <c r="D192" s="257"/>
      <c r="E192" s="257"/>
      <c r="F192" s="279" t="s">
        <v>573</v>
      </c>
      <c r="G192" s="257"/>
      <c r="H192" s="257" t="s">
        <v>668</v>
      </c>
      <c r="I192" s="257" t="s">
        <v>608</v>
      </c>
      <c r="J192" s="257"/>
      <c r="K192" s="301"/>
    </row>
    <row r="193" spans="2:11" s="1" customFormat="1" ht="15" customHeight="1">
      <c r="B193" s="280"/>
      <c r="C193" s="264" t="s">
        <v>669</v>
      </c>
      <c r="D193" s="257"/>
      <c r="E193" s="257"/>
      <c r="F193" s="279" t="s">
        <v>579</v>
      </c>
      <c r="G193" s="257"/>
      <c r="H193" s="257" t="s">
        <v>670</v>
      </c>
      <c r="I193" s="257" t="s">
        <v>608</v>
      </c>
      <c r="J193" s="257"/>
      <c r="K193" s="301"/>
    </row>
    <row r="194" spans="2:11" s="1" customFormat="1" ht="15" customHeight="1">
      <c r="B194" s="307"/>
      <c r="C194" s="315"/>
      <c r="D194" s="289"/>
      <c r="E194" s="289"/>
      <c r="F194" s="289"/>
      <c r="G194" s="289"/>
      <c r="H194" s="289"/>
      <c r="I194" s="289"/>
      <c r="J194" s="289"/>
      <c r="K194" s="308"/>
    </row>
    <row r="195" spans="2:11" s="1" customFormat="1" ht="18.75" customHeight="1">
      <c r="B195" s="254"/>
      <c r="C195" s="257"/>
      <c r="D195" s="257"/>
      <c r="E195" s="257"/>
      <c r="F195" s="279"/>
      <c r="G195" s="257"/>
      <c r="H195" s="257"/>
      <c r="I195" s="257"/>
      <c r="J195" s="257"/>
      <c r="K195" s="254"/>
    </row>
    <row r="196" spans="2:11" s="1" customFormat="1" ht="18.75" customHeight="1">
      <c r="B196" s="254"/>
      <c r="C196" s="257"/>
      <c r="D196" s="257"/>
      <c r="E196" s="257"/>
      <c r="F196" s="279"/>
      <c r="G196" s="257"/>
      <c r="H196" s="257"/>
      <c r="I196" s="257"/>
      <c r="J196" s="257"/>
      <c r="K196" s="254"/>
    </row>
    <row r="197" spans="2:11" s="1" customFormat="1" ht="18.75" customHeight="1">
      <c r="B197" s="265"/>
      <c r="C197" s="265"/>
      <c r="D197" s="265"/>
      <c r="E197" s="265"/>
      <c r="F197" s="265"/>
      <c r="G197" s="265"/>
      <c r="H197" s="265"/>
      <c r="I197" s="265"/>
      <c r="J197" s="265"/>
      <c r="K197" s="265"/>
    </row>
    <row r="198" spans="2:11" s="1" customFormat="1" ht="13.5">
      <c r="B198" s="244"/>
      <c r="C198" s="245"/>
      <c r="D198" s="245"/>
      <c r="E198" s="245"/>
      <c r="F198" s="245"/>
      <c r="G198" s="245"/>
      <c r="H198" s="245"/>
      <c r="I198" s="245"/>
      <c r="J198" s="245"/>
      <c r="K198" s="246"/>
    </row>
    <row r="199" spans="2:11" s="1" customFormat="1" ht="21">
      <c r="B199" s="247"/>
      <c r="C199" s="248" t="s">
        <v>671</v>
      </c>
      <c r="D199" s="248"/>
      <c r="E199" s="248"/>
      <c r="F199" s="248"/>
      <c r="G199" s="248"/>
      <c r="H199" s="248"/>
      <c r="I199" s="248"/>
      <c r="J199" s="248"/>
      <c r="K199" s="249"/>
    </row>
    <row r="200" spans="2:11" s="1" customFormat="1" ht="25.5" customHeight="1">
      <c r="B200" s="247"/>
      <c r="C200" s="316" t="s">
        <v>672</v>
      </c>
      <c r="D200" s="316"/>
      <c r="E200" s="316"/>
      <c r="F200" s="316" t="s">
        <v>673</v>
      </c>
      <c r="G200" s="317"/>
      <c r="H200" s="316" t="s">
        <v>674</v>
      </c>
      <c r="I200" s="316"/>
      <c r="J200" s="316"/>
      <c r="K200" s="249"/>
    </row>
    <row r="201" spans="2:11" s="1" customFormat="1" ht="5.25" customHeight="1">
      <c r="B201" s="280"/>
      <c r="C201" s="277"/>
      <c r="D201" s="277"/>
      <c r="E201" s="277"/>
      <c r="F201" s="277"/>
      <c r="G201" s="257"/>
      <c r="H201" s="277"/>
      <c r="I201" s="277"/>
      <c r="J201" s="277"/>
      <c r="K201" s="301"/>
    </row>
    <row r="202" spans="2:11" s="1" customFormat="1" ht="15" customHeight="1">
      <c r="B202" s="280"/>
      <c r="C202" s="257" t="s">
        <v>664</v>
      </c>
      <c r="D202" s="257"/>
      <c r="E202" s="257"/>
      <c r="F202" s="279" t="s">
        <v>43</v>
      </c>
      <c r="G202" s="257"/>
      <c r="H202" s="257" t="s">
        <v>675</v>
      </c>
      <c r="I202" s="257"/>
      <c r="J202" s="257"/>
      <c r="K202" s="301"/>
    </row>
    <row r="203" spans="2:11" s="1" customFormat="1" ht="15" customHeight="1">
      <c r="B203" s="280"/>
      <c r="C203" s="286"/>
      <c r="D203" s="257"/>
      <c r="E203" s="257"/>
      <c r="F203" s="279" t="s">
        <v>44</v>
      </c>
      <c r="G203" s="257"/>
      <c r="H203" s="257" t="s">
        <v>676</v>
      </c>
      <c r="I203" s="257"/>
      <c r="J203" s="257"/>
      <c r="K203" s="301"/>
    </row>
    <row r="204" spans="2:11" s="1" customFormat="1" ht="15" customHeight="1">
      <c r="B204" s="280"/>
      <c r="C204" s="286"/>
      <c r="D204" s="257"/>
      <c r="E204" s="257"/>
      <c r="F204" s="279" t="s">
        <v>47</v>
      </c>
      <c r="G204" s="257"/>
      <c r="H204" s="257" t="s">
        <v>677</v>
      </c>
      <c r="I204" s="257"/>
      <c r="J204" s="257"/>
      <c r="K204" s="301"/>
    </row>
    <row r="205" spans="2:11" s="1" customFormat="1" ht="15" customHeight="1">
      <c r="B205" s="280"/>
      <c r="C205" s="257"/>
      <c r="D205" s="257"/>
      <c r="E205" s="257"/>
      <c r="F205" s="279" t="s">
        <v>45</v>
      </c>
      <c r="G205" s="257"/>
      <c r="H205" s="257" t="s">
        <v>678</v>
      </c>
      <c r="I205" s="257"/>
      <c r="J205" s="257"/>
      <c r="K205" s="301"/>
    </row>
    <row r="206" spans="2:11" s="1" customFormat="1" ht="15" customHeight="1">
      <c r="B206" s="280"/>
      <c r="C206" s="257"/>
      <c r="D206" s="257"/>
      <c r="E206" s="257"/>
      <c r="F206" s="279" t="s">
        <v>46</v>
      </c>
      <c r="G206" s="257"/>
      <c r="H206" s="257" t="s">
        <v>679</v>
      </c>
      <c r="I206" s="257"/>
      <c r="J206" s="257"/>
      <c r="K206" s="301"/>
    </row>
    <row r="207" spans="2:11" s="1" customFormat="1" ht="15" customHeight="1">
      <c r="B207" s="280"/>
      <c r="C207" s="257"/>
      <c r="D207" s="257"/>
      <c r="E207" s="257"/>
      <c r="F207" s="279"/>
      <c r="G207" s="257"/>
      <c r="H207" s="257"/>
      <c r="I207" s="257"/>
      <c r="J207" s="257"/>
      <c r="K207" s="301"/>
    </row>
    <row r="208" spans="2:11" s="1" customFormat="1" ht="15" customHeight="1">
      <c r="B208" s="280"/>
      <c r="C208" s="257" t="s">
        <v>620</v>
      </c>
      <c r="D208" s="257"/>
      <c r="E208" s="257"/>
      <c r="F208" s="279" t="s">
        <v>79</v>
      </c>
      <c r="G208" s="257"/>
      <c r="H208" s="257" t="s">
        <v>680</v>
      </c>
      <c r="I208" s="257"/>
      <c r="J208" s="257"/>
      <c r="K208" s="301"/>
    </row>
    <row r="209" spans="2:11" s="1" customFormat="1" ht="15" customHeight="1">
      <c r="B209" s="280"/>
      <c r="C209" s="286"/>
      <c r="D209" s="257"/>
      <c r="E209" s="257"/>
      <c r="F209" s="279" t="s">
        <v>515</v>
      </c>
      <c r="G209" s="257"/>
      <c r="H209" s="257" t="s">
        <v>516</v>
      </c>
      <c r="I209" s="257"/>
      <c r="J209" s="257"/>
      <c r="K209" s="301"/>
    </row>
    <row r="210" spans="2:11" s="1" customFormat="1" ht="15" customHeight="1">
      <c r="B210" s="280"/>
      <c r="C210" s="257"/>
      <c r="D210" s="257"/>
      <c r="E210" s="257"/>
      <c r="F210" s="279" t="s">
        <v>513</v>
      </c>
      <c r="G210" s="257"/>
      <c r="H210" s="257" t="s">
        <v>681</v>
      </c>
      <c r="I210" s="257"/>
      <c r="J210" s="257"/>
      <c r="K210" s="301"/>
    </row>
    <row r="211" spans="2:11" s="1" customFormat="1" ht="15" customHeight="1">
      <c r="B211" s="318"/>
      <c r="C211" s="286"/>
      <c r="D211" s="286"/>
      <c r="E211" s="286"/>
      <c r="F211" s="279" t="s">
        <v>517</v>
      </c>
      <c r="G211" s="264"/>
      <c r="H211" s="305" t="s">
        <v>518</v>
      </c>
      <c r="I211" s="305"/>
      <c r="J211" s="305"/>
      <c r="K211" s="319"/>
    </row>
    <row r="212" spans="2:11" s="1" customFormat="1" ht="15" customHeight="1">
      <c r="B212" s="318"/>
      <c r="C212" s="286"/>
      <c r="D212" s="286"/>
      <c r="E212" s="286"/>
      <c r="F212" s="279" t="s">
        <v>519</v>
      </c>
      <c r="G212" s="264"/>
      <c r="H212" s="305" t="s">
        <v>682</v>
      </c>
      <c r="I212" s="305"/>
      <c r="J212" s="305"/>
      <c r="K212" s="319"/>
    </row>
    <row r="213" spans="2:11" s="1" customFormat="1" ht="15" customHeight="1">
      <c r="B213" s="318"/>
      <c r="C213" s="286"/>
      <c r="D213" s="286"/>
      <c r="E213" s="286"/>
      <c r="F213" s="320"/>
      <c r="G213" s="264"/>
      <c r="H213" s="321"/>
      <c r="I213" s="321"/>
      <c r="J213" s="321"/>
      <c r="K213" s="319"/>
    </row>
    <row r="214" spans="2:11" s="1" customFormat="1" ht="15" customHeight="1">
      <c r="B214" s="318"/>
      <c r="C214" s="257" t="s">
        <v>644</v>
      </c>
      <c r="D214" s="286"/>
      <c r="E214" s="286"/>
      <c r="F214" s="279">
        <v>1</v>
      </c>
      <c r="G214" s="264"/>
      <c r="H214" s="305" t="s">
        <v>683</v>
      </c>
      <c r="I214" s="305"/>
      <c r="J214" s="305"/>
      <c r="K214" s="319"/>
    </row>
    <row r="215" spans="2:11" s="1" customFormat="1" ht="15" customHeight="1">
      <c r="B215" s="318"/>
      <c r="C215" s="286"/>
      <c r="D215" s="286"/>
      <c r="E215" s="286"/>
      <c r="F215" s="279">
        <v>2</v>
      </c>
      <c r="G215" s="264"/>
      <c r="H215" s="305" t="s">
        <v>684</v>
      </c>
      <c r="I215" s="305"/>
      <c r="J215" s="305"/>
      <c r="K215" s="319"/>
    </row>
    <row r="216" spans="2:11" s="1" customFormat="1" ht="15" customHeight="1">
      <c r="B216" s="318"/>
      <c r="C216" s="286"/>
      <c r="D216" s="286"/>
      <c r="E216" s="286"/>
      <c r="F216" s="279">
        <v>3</v>
      </c>
      <c r="G216" s="264"/>
      <c r="H216" s="305" t="s">
        <v>685</v>
      </c>
      <c r="I216" s="305"/>
      <c r="J216" s="305"/>
      <c r="K216" s="319"/>
    </row>
    <row r="217" spans="2:11" s="1" customFormat="1" ht="15" customHeight="1">
      <c r="B217" s="318"/>
      <c r="C217" s="286"/>
      <c r="D217" s="286"/>
      <c r="E217" s="286"/>
      <c r="F217" s="279">
        <v>4</v>
      </c>
      <c r="G217" s="264"/>
      <c r="H217" s="305" t="s">
        <v>686</v>
      </c>
      <c r="I217" s="305"/>
      <c r="J217" s="305"/>
      <c r="K217" s="319"/>
    </row>
    <row r="218" spans="2:11" s="1" customFormat="1" ht="12.75" customHeight="1">
      <c r="B218" s="322"/>
      <c r="C218" s="323"/>
      <c r="D218" s="323"/>
      <c r="E218" s="323"/>
      <c r="F218" s="323"/>
      <c r="G218" s="323"/>
      <c r="H218" s="323"/>
      <c r="I218" s="323"/>
      <c r="J218" s="323"/>
      <c r="K218" s="324"/>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DESKTOP-TVFAK1C\Kasper</dc:creator>
  <cp:keywords/>
  <dc:description/>
  <cp:lastModifiedBy>DESKTOP-TVFAK1C\Kasper</cp:lastModifiedBy>
  <dcterms:created xsi:type="dcterms:W3CDTF">2020-04-29T15:10:08Z</dcterms:created>
  <dcterms:modified xsi:type="dcterms:W3CDTF">2020-04-29T15:10:14Z</dcterms:modified>
  <cp:category/>
  <cp:version/>
  <cp:contentType/>
  <cp:contentStatus/>
</cp:coreProperties>
</file>